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/Users/Asus/Library/CloudStorage/Box-Box/NIOSH R21 Warehousing Project Docs/Data/"/>
    </mc:Choice>
  </mc:AlternateContent>
  <xr:revisionPtr revIDLastSave="0" documentId="13_ncr:1_{389967C3-D84A-8F48-B7F4-AFC160C215DC}" xr6:coauthVersionLast="47" xr6:coauthVersionMax="47" xr10:uidLastSave="{00000000-0000-0000-0000-000000000000}"/>
  <bookViews>
    <workbookView xWindow="30240" yWindow="-120" windowWidth="29040" windowHeight="15840" tabRatio="517" xr2:uid="{00000000-000D-0000-FFFF-FFFF00000000}"/>
  </bookViews>
  <sheets>
    <sheet name="Experiment Details" sheetId="1" r:id="rId1"/>
    <sheet name="Pre-analysis" sheetId="4" r:id="rId2"/>
    <sheet name="For analysis" sheetId="2" r:id="rId3"/>
  </sheets>
  <externalReferences>
    <externalReference r:id="rId4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1</definedName>
    <definedName name="_AtRisk_SimSetting_MultipleCPUModeV8" hidden="1">1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xlnm._FilterDatabase" localSheetId="2" hidden="1">'For analysis'!$A$2:$F$1682</definedName>
    <definedName name="_xlnm._FilterDatabase" localSheetId="1" hidden="1">'Pre-analysis'!$A$2:$F$242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19251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" l="1"/>
  <c r="Q23" i="1" s="1"/>
  <c r="N47" i="1"/>
  <c r="N24" i="1"/>
  <c r="P24" i="1" s="1"/>
  <c r="N59" i="1"/>
  <c r="O59" i="1" s="1"/>
  <c r="P59" i="1" s="1"/>
  <c r="Q59" i="1" s="1"/>
  <c r="N48" i="1"/>
  <c r="O48" i="1" s="1"/>
  <c r="P48" i="1" s="1"/>
  <c r="Q48" i="1" s="1"/>
  <c r="N35" i="1"/>
  <c r="P35" i="1" s="1"/>
  <c r="N25" i="1"/>
  <c r="O25" i="1" s="1"/>
  <c r="P25" i="1" s="1"/>
  <c r="Q25" i="1" s="1"/>
  <c r="N11" i="1"/>
  <c r="P13" i="1"/>
  <c r="A6" i="1"/>
  <c r="A5" i="1"/>
  <c r="P64" i="1"/>
  <c r="N60" i="1" l="1"/>
  <c r="O60" i="1" s="1"/>
  <c r="P60" i="1" s="1"/>
  <c r="Q60" i="1" s="1"/>
  <c r="N50" i="1"/>
  <c r="O50" i="1" s="1"/>
  <c r="P50" i="1" s="1"/>
  <c r="P47" i="1"/>
  <c r="Q47" i="1" s="1"/>
  <c r="A52" i="1" l="1"/>
  <c r="A60" i="1" l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4" i="1"/>
  <c r="N58" i="1"/>
  <c r="O58" i="1"/>
  <c r="P58" i="1"/>
  <c r="M56" i="1"/>
  <c r="N56" i="1" s="1"/>
  <c r="P56" i="1" s="1"/>
  <c r="P55" i="1"/>
  <c r="N38" i="1"/>
  <c r="P38" i="1" s="1"/>
  <c r="Q38" i="1" s="1"/>
  <c r="N37" i="1"/>
  <c r="P37" i="1" s="1"/>
  <c r="N36" i="1"/>
  <c r="P36" i="1" s="1"/>
  <c r="N26" i="1"/>
  <c r="O26" i="1" s="1"/>
  <c r="P26" i="1" s="1"/>
  <c r="Q26" i="1" s="1"/>
  <c r="A215" i="1" l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O57" i="1" l="1"/>
  <c r="Q57" i="1" s="1"/>
  <c r="N57" i="1"/>
  <c r="O49" i="1"/>
  <c r="N49" i="1"/>
  <c r="Q49" i="1" l="1"/>
  <c r="P49" i="1"/>
  <c r="P57" i="1"/>
  <c r="Q54" i="1" l="1"/>
  <c r="P54" i="1"/>
  <c r="O53" i="1"/>
  <c r="Q53" i="1" s="1"/>
  <c r="N53" i="1"/>
  <c r="P53" i="1" l="1"/>
  <c r="D1668" i="2"/>
  <c r="D1661" i="2"/>
  <c r="D1640" i="2"/>
  <c r="D1633" i="2"/>
  <c r="D1605" i="2"/>
  <c r="D1577" i="2"/>
  <c r="D1556" i="2"/>
  <c r="D1549" i="2"/>
  <c r="D1521" i="2"/>
  <c r="D1493" i="2"/>
  <c r="D1465" i="2"/>
  <c r="D1444" i="2"/>
  <c r="D1437" i="2"/>
  <c r="D1409" i="2"/>
  <c r="D1381" i="2"/>
  <c r="D1353" i="2"/>
  <c r="D1325" i="2"/>
  <c r="D1297" i="2"/>
  <c r="D1269" i="2"/>
  <c r="D1241" i="2"/>
  <c r="D1213" i="2"/>
  <c r="D1185" i="2"/>
  <c r="D1157" i="2"/>
  <c r="D1129" i="2"/>
  <c r="D1101" i="2"/>
  <c r="D1073" i="2"/>
  <c r="D1045" i="2"/>
  <c r="D1017" i="2"/>
  <c r="D989" i="2"/>
  <c r="D961" i="2"/>
  <c r="D933" i="2"/>
  <c r="D905" i="2"/>
  <c r="D877" i="2"/>
  <c r="D849" i="2"/>
  <c r="D821" i="2"/>
  <c r="D793" i="2"/>
  <c r="D765" i="2"/>
  <c r="D737" i="2"/>
  <c r="D709" i="2"/>
  <c r="D681" i="2"/>
  <c r="D653" i="2"/>
  <c r="D625" i="2"/>
  <c r="D597" i="2"/>
  <c r="D569" i="2"/>
  <c r="D541" i="2"/>
  <c r="D513" i="2"/>
  <c r="D485" i="2"/>
  <c r="D457" i="2"/>
  <c r="D429" i="2"/>
  <c r="D401" i="2"/>
  <c r="D373" i="2"/>
  <c r="D345" i="2"/>
  <c r="D233" i="2"/>
  <c r="D205" i="2"/>
  <c r="D177" i="2"/>
  <c r="D149" i="2"/>
  <c r="D121" i="2"/>
  <c r="D93" i="2"/>
  <c r="D65" i="2"/>
  <c r="D37" i="2"/>
  <c r="D9" i="2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P32" i="1"/>
  <c r="Q32" i="1"/>
  <c r="P31" i="1"/>
  <c r="Q31" i="1"/>
  <c r="O30" i="1"/>
  <c r="Q30" i="1" s="1"/>
  <c r="N30" i="1"/>
  <c r="N29" i="1"/>
  <c r="O29" i="1"/>
  <c r="Q29" i="1" s="1"/>
  <c r="Q13" i="1"/>
  <c r="O11" i="1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3" i="1"/>
  <c r="E400" i="4" s="1"/>
  <c r="D14" i="4"/>
  <c r="D13" i="4"/>
  <c r="D12" i="4"/>
  <c r="D11" i="4"/>
  <c r="D10" i="4"/>
  <c r="D9" i="4"/>
  <c r="D8" i="4"/>
  <c r="D7" i="4"/>
  <c r="D6" i="4"/>
  <c r="D5" i="4"/>
  <c r="D4" i="4"/>
  <c r="D3" i="4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7" i="2"/>
  <c r="D1666" i="2"/>
  <c r="D1665" i="2"/>
  <c r="D1664" i="2"/>
  <c r="D1663" i="2"/>
  <c r="D1662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39" i="2"/>
  <c r="D1638" i="2"/>
  <c r="D1637" i="2"/>
  <c r="D1636" i="2"/>
  <c r="D1635" i="2"/>
  <c r="D1634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5" i="2"/>
  <c r="D1554" i="2"/>
  <c r="D1553" i="2"/>
  <c r="D1552" i="2"/>
  <c r="D1551" i="2"/>
  <c r="D1550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3" i="2"/>
  <c r="D1442" i="2"/>
  <c r="D1441" i="2"/>
  <c r="D1440" i="2"/>
  <c r="D1439" i="2"/>
  <c r="D1438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8" i="2"/>
  <c r="D427" i="2"/>
  <c r="D426" i="2"/>
  <c r="D425" i="2"/>
  <c r="D424" i="2"/>
  <c r="D423" i="2"/>
  <c r="D66" i="2"/>
  <c r="D150" i="2"/>
  <c r="D234" i="2"/>
  <c r="D318" i="2"/>
  <c r="D402" i="2"/>
  <c r="D339" i="2"/>
  <c r="D340" i="2"/>
  <c r="D341" i="2"/>
  <c r="D342" i="2"/>
  <c r="D343" i="2"/>
  <c r="D344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5" i="2"/>
  <c r="D4" i="2"/>
  <c r="D3" i="2"/>
  <c r="P11" i="1" l="1"/>
  <c r="Q11" i="1"/>
  <c r="P30" i="1"/>
  <c r="P29" i="1"/>
  <c r="E356" i="4"/>
  <c r="F793" i="2" s="1"/>
  <c r="E4" i="4"/>
  <c r="E19" i="4"/>
  <c r="E31" i="4"/>
  <c r="E37" i="4"/>
  <c r="E39" i="4"/>
  <c r="E45" i="4"/>
  <c r="E53" i="4"/>
  <c r="E57" i="4"/>
  <c r="E61" i="4"/>
  <c r="E79" i="4"/>
  <c r="E95" i="4"/>
  <c r="F138" i="4"/>
  <c r="F146" i="4"/>
  <c r="E282" i="4"/>
  <c r="F275" i="2" s="1"/>
  <c r="E298" i="4"/>
  <c r="F387" i="2" s="1"/>
  <c r="E331" i="4"/>
  <c r="F618" i="2" s="1"/>
  <c r="F3" i="4"/>
  <c r="F5" i="4"/>
  <c r="F16" i="4"/>
  <c r="F18" i="4"/>
  <c r="F20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77" i="4"/>
  <c r="F81" i="4"/>
  <c r="F85" i="4"/>
  <c r="F89" i="4"/>
  <c r="F93" i="4"/>
  <c r="F99" i="4"/>
  <c r="F116" i="4"/>
  <c r="F136" i="4"/>
  <c r="F144" i="4"/>
  <c r="F152" i="4"/>
  <c r="E258" i="4"/>
  <c r="F107" i="2" s="1"/>
  <c r="E272" i="4"/>
  <c r="F205" i="2" s="1"/>
  <c r="E280" i="4"/>
  <c r="F261" i="2" s="1"/>
  <c r="E288" i="4"/>
  <c r="E296" i="4"/>
  <c r="E304" i="4"/>
  <c r="F429" i="2" s="1"/>
  <c r="E321" i="4"/>
  <c r="F548" i="2" s="1"/>
  <c r="E329" i="4"/>
  <c r="F604" i="2" s="1"/>
  <c r="E337" i="4"/>
  <c r="F660" i="2" s="1"/>
  <c r="E354" i="4"/>
  <c r="F779" i="2" s="1"/>
  <c r="E362" i="4"/>
  <c r="F835" i="2" s="1"/>
  <c r="E382" i="4"/>
  <c r="F975" i="2" s="1"/>
  <c r="E390" i="4"/>
  <c r="E376" i="4"/>
  <c r="E384" i="4"/>
  <c r="F989" i="2" s="1"/>
  <c r="E392" i="4"/>
  <c r="E15" i="4"/>
  <c r="E27" i="4"/>
  <c r="F176" i="2" s="1"/>
  <c r="E33" i="4"/>
  <c r="E43" i="4"/>
  <c r="E49" i="4"/>
  <c r="E55" i="4"/>
  <c r="E75" i="4"/>
  <c r="E87" i="4"/>
  <c r="F101" i="4"/>
  <c r="E260" i="4"/>
  <c r="F121" i="2" s="1"/>
  <c r="E290" i="4"/>
  <c r="F331" i="2" s="1"/>
  <c r="E339" i="4"/>
  <c r="F4" i="4"/>
  <c r="F15" i="4"/>
  <c r="F91" i="2" s="1"/>
  <c r="F17" i="4"/>
  <c r="F19" i="4"/>
  <c r="F117" i="2" s="1"/>
  <c r="F27" i="4"/>
  <c r="F29" i="4"/>
  <c r="F31" i="4"/>
  <c r="F200" i="2" s="1"/>
  <c r="F33" i="4"/>
  <c r="F35" i="4"/>
  <c r="F37" i="4"/>
  <c r="F241" i="2" s="1"/>
  <c r="F39" i="4"/>
  <c r="F259" i="2" s="1"/>
  <c r="F41" i="4"/>
  <c r="F43" i="4"/>
  <c r="F283" i="2" s="1"/>
  <c r="F45" i="4"/>
  <c r="F47" i="4"/>
  <c r="F49" i="4"/>
  <c r="F51" i="4"/>
  <c r="F53" i="4"/>
  <c r="F55" i="4"/>
  <c r="F57" i="4"/>
  <c r="F59" i="4"/>
  <c r="F61" i="4"/>
  <c r="F63" i="4"/>
  <c r="F75" i="4"/>
  <c r="F79" i="4"/>
  <c r="F83" i="4"/>
  <c r="F87" i="4"/>
  <c r="F91" i="4"/>
  <c r="F95" i="4"/>
  <c r="F112" i="4"/>
  <c r="F120" i="4"/>
  <c r="F140" i="4"/>
  <c r="F148" i="4"/>
  <c r="E245" i="4"/>
  <c r="F16" i="2" s="1"/>
  <c r="E268" i="4"/>
  <c r="E276" i="4"/>
  <c r="E284" i="4"/>
  <c r="F289" i="2" s="1"/>
  <c r="E292" i="4"/>
  <c r="F345" i="2" s="1"/>
  <c r="E300" i="4"/>
  <c r="F401" i="2" s="1"/>
  <c r="E317" i="4"/>
  <c r="E325" i="4"/>
  <c r="E333" i="4"/>
  <c r="E341" i="4"/>
  <c r="F688" i="2" s="1"/>
  <c r="E358" i="4"/>
  <c r="F807" i="2" s="1"/>
  <c r="E378" i="4"/>
  <c r="F947" i="2" s="1"/>
  <c r="E386" i="4"/>
  <c r="F1003" i="2" s="1"/>
  <c r="F401" i="4"/>
  <c r="F393" i="4"/>
  <c r="F391" i="4"/>
  <c r="F389" i="4"/>
  <c r="F387" i="4"/>
  <c r="F385" i="4"/>
  <c r="F383" i="4"/>
  <c r="F381" i="4"/>
  <c r="F379" i="4"/>
  <c r="F377" i="4"/>
  <c r="F363" i="4"/>
  <c r="F361" i="4"/>
  <c r="F359" i="4"/>
  <c r="F357" i="4"/>
  <c r="F355" i="4"/>
  <c r="F353" i="4"/>
  <c r="F342" i="4"/>
  <c r="F340" i="4"/>
  <c r="F338" i="4"/>
  <c r="F336" i="4"/>
  <c r="F334" i="4"/>
  <c r="F332" i="4"/>
  <c r="F330" i="4"/>
  <c r="F328" i="4"/>
  <c r="F326" i="4"/>
  <c r="F324" i="4"/>
  <c r="F322" i="4"/>
  <c r="F320" i="4"/>
  <c r="F318" i="4"/>
  <c r="F316" i="4"/>
  <c r="F305" i="4"/>
  <c r="F303" i="4"/>
  <c r="F301" i="4"/>
  <c r="F299" i="4"/>
  <c r="F297" i="4"/>
  <c r="F295" i="4"/>
  <c r="F293" i="4"/>
  <c r="F291" i="4"/>
  <c r="F289" i="4"/>
  <c r="F287" i="4"/>
  <c r="F285" i="4"/>
  <c r="F283" i="4"/>
  <c r="F281" i="4"/>
  <c r="F279" i="4"/>
  <c r="F277" i="4"/>
  <c r="F275" i="4"/>
  <c r="F273" i="4"/>
  <c r="F271" i="4"/>
  <c r="F269" i="4"/>
  <c r="F261" i="4"/>
  <c r="F259" i="4"/>
  <c r="F257" i="4"/>
  <c r="F246" i="4"/>
  <c r="F244" i="4"/>
  <c r="E160" i="4"/>
  <c r="E152" i="4"/>
  <c r="F1051" i="2" s="1"/>
  <c r="E150" i="4"/>
  <c r="E148" i="4"/>
  <c r="E146" i="4"/>
  <c r="E144" i="4"/>
  <c r="E142" i="4"/>
  <c r="E140" i="4"/>
  <c r="E138" i="4"/>
  <c r="E136" i="4"/>
  <c r="F939" i="2" s="1"/>
  <c r="E122" i="4"/>
  <c r="E120" i="4"/>
  <c r="E118" i="4"/>
  <c r="E116" i="4"/>
  <c r="E114" i="4"/>
  <c r="E112" i="4"/>
  <c r="E101" i="4"/>
  <c r="F692" i="2" s="1"/>
  <c r="E99" i="4"/>
  <c r="F680" i="2" s="1"/>
  <c r="E97" i="4"/>
  <c r="E244" i="4"/>
  <c r="E401" i="4"/>
  <c r="F1108" i="2" s="1"/>
  <c r="E393" i="4"/>
  <c r="F1052" i="2" s="1"/>
  <c r="E391" i="4"/>
  <c r="E389" i="4"/>
  <c r="E387" i="4"/>
  <c r="F1010" i="2" s="1"/>
  <c r="E385" i="4"/>
  <c r="F996" i="2" s="1"/>
  <c r="E383" i="4"/>
  <c r="F982" i="2" s="1"/>
  <c r="E381" i="4"/>
  <c r="E379" i="4"/>
  <c r="F954" i="2" s="1"/>
  <c r="E377" i="4"/>
  <c r="F940" i="2" s="1"/>
  <c r="E363" i="4"/>
  <c r="F842" i="2" s="1"/>
  <c r="E361" i="4"/>
  <c r="F828" i="2" s="1"/>
  <c r="E359" i="4"/>
  <c r="F814" i="2" s="1"/>
  <c r="E357" i="4"/>
  <c r="F800" i="2" s="1"/>
  <c r="E355" i="4"/>
  <c r="F786" i="2" s="1"/>
  <c r="E353" i="4"/>
  <c r="E342" i="4"/>
  <c r="F695" i="2" s="1"/>
  <c r="E340" i="4"/>
  <c r="F681" i="2" s="1"/>
  <c r="E338" i="4"/>
  <c r="F667" i="2" s="1"/>
  <c r="E336" i="4"/>
  <c r="F653" i="2" s="1"/>
  <c r="E334" i="4"/>
  <c r="F639" i="2" s="1"/>
  <c r="E332" i="4"/>
  <c r="F625" i="2" s="1"/>
  <c r="E330" i="4"/>
  <c r="E328" i="4"/>
  <c r="E326" i="4"/>
  <c r="E324" i="4"/>
  <c r="E322" i="4"/>
  <c r="F555" i="2" s="1"/>
  <c r="E320" i="4"/>
  <c r="E318" i="4"/>
  <c r="F527" i="2" s="1"/>
  <c r="E316" i="4"/>
  <c r="F513" i="2" s="1"/>
  <c r="E305" i="4"/>
  <c r="F436" i="2" s="1"/>
  <c r="E303" i="4"/>
  <c r="E301" i="4"/>
  <c r="F408" i="2" s="1"/>
  <c r="E299" i="4"/>
  <c r="F394" i="2" s="1"/>
  <c r="E297" i="4"/>
  <c r="F380" i="2" s="1"/>
  <c r="E295" i="4"/>
  <c r="F366" i="2" s="1"/>
  <c r="E293" i="4"/>
  <c r="F352" i="2" s="1"/>
  <c r="E291" i="4"/>
  <c r="F338" i="2" s="1"/>
  <c r="E289" i="4"/>
  <c r="F324" i="2" s="1"/>
  <c r="E287" i="4"/>
  <c r="F310" i="2" s="1"/>
  <c r="E285" i="4"/>
  <c r="F296" i="2" s="1"/>
  <c r="E283" i="4"/>
  <c r="F282" i="2" s="1"/>
  <c r="E281" i="4"/>
  <c r="F268" i="2" s="1"/>
  <c r="E279" i="4"/>
  <c r="E277" i="4"/>
  <c r="F240" i="2" s="1"/>
  <c r="E275" i="4"/>
  <c r="F226" i="2" s="1"/>
  <c r="E273" i="4"/>
  <c r="F212" i="2" s="1"/>
  <c r="E271" i="4"/>
  <c r="E269" i="4"/>
  <c r="E261" i="4"/>
  <c r="F128" i="2" s="1"/>
  <c r="E259" i="4"/>
  <c r="F114" i="2" s="1"/>
  <c r="E257" i="4"/>
  <c r="F100" i="2" s="1"/>
  <c r="E246" i="4"/>
  <c r="F23" i="2" s="1"/>
  <c r="F161" i="4"/>
  <c r="F159" i="4"/>
  <c r="F151" i="4"/>
  <c r="F149" i="4"/>
  <c r="F147" i="4"/>
  <c r="F145" i="4"/>
  <c r="F143" i="4"/>
  <c r="F141" i="4"/>
  <c r="F139" i="4"/>
  <c r="F137" i="4"/>
  <c r="F135" i="4"/>
  <c r="F121" i="4"/>
  <c r="F119" i="4"/>
  <c r="F117" i="4"/>
  <c r="F115" i="4"/>
  <c r="F113" i="4"/>
  <c r="F111" i="4"/>
  <c r="F100" i="4"/>
  <c r="F98" i="4"/>
  <c r="F96" i="4"/>
  <c r="F94" i="4"/>
  <c r="F92" i="4"/>
  <c r="F90" i="4"/>
  <c r="F88" i="4"/>
  <c r="F86" i="4"/>
  <c r="F84" i="4"/>
  <c r="F82" i="4"/>
  <c r="F80" i="4"/>
  <c r="F78" i="4"/>
  <c r="F76" i="4"/>
  <c r="F65" i="4"/>
  <c r="F402" i="4"/>
  <c r="F400" i="4"/>
  <c r="F392" i="4"/>
  <c r="F1045" i="2" s="1"/>
  <c r="F390" i="4"/>
  <c r="F388" i="4"/>
  <c r="F386" i="4"/>
  <c r="F384" i="4"/>
  <c r="F382" i="4"/>
  <c r="F380" i="4"/>
  <c r="F378" i="4"/>
  <c r="F376" i="4"/>
  <c r="F362" i="4"/>
  <c r="F360" i="4"/>
  <c r="F358" i="4"/>
  <c r="F356" i="4"/>
  <c r="F354" i="4"/>
  <c r="F352" i="4"/>
  <c r="F341" i="4"/>
  <c r="F339" i="4"/>
  <c r="F337" i="4"/>
  <c r="F335" i="4"/>
  <c r="F333" i="4"/>
  <c r="F331" i="4"/>
  <c r="F329" i="4"/>
  <c r="F327" i="4"/>
  <c r="F325" i="4"/>
  <c r="F323" i="4"/>
  <c r="F321" i="4"/>
  <c r="F319" i="4"/>
  <c r="F317" i="4"/>
  <c r="F306" i="4"/>
  <c r="F304" i="4"/>
  <c r="F302" i="4"/>
  <c r="F300" i="4"/>
  <c r="F298" i="4"/>
  <c r="F296" i="4"/>
  <c r="F294" i="4"/>
  <c r="F292" i="4"/>
  <c r="F290" i="4"/>
  <c r="F288" i="4"/>
  <c r="F286" i="4"/>
  <c r="F284" i="4"/>
  <c r="F282" i="4"/>
  <c r="F280" i="4"/>
  <c r="F278" i="4"/>
  <c r="F276" i="4"/>
  <c r="F274" i="4"/>
  <c r="F272" i="4"/>
  <c r="F270" i="4"/>
  <c r="F268" i="4"/>
  <c r="F260" i="4"/>
  <c r="F258" i="4"/>
  <c r="F256" i="4"/>
  <c r="F245" i="4"/>
  <c r="E161" i="4"/>
  <c r="E159" i="4"/>
  <c r="E151" i="4"/>
  <c r="E149" i="4"/>
  <c r="F1030" i="2" s="1"/>
  <c r="E147" i="4"/>
  <c r="E145" i="4"/>
  <c r="E143" i="4"/>
  <c r="E141" i="4"/>
  <c r="E139" i="4"/>
  <c r="E137" i="4"/>
  <c r="E135" i="4"/>
  <c r="F927" i="2" s="1"/>
  <c r="E121" i="4"/>
  <c r="E119" i="4"/>
  <c r="E117" i="4"/>
  <c r="E115" i="4"/>
  <c r="E113" i="4"/>
  <c r="E111" i="4"/>
  <c r="E100" i="4"/>
  <c r="F687" i="2" s="1"/>
  <c r="E98" i="4"/>
  <c r="F668" i="2" s="1"/>
  <c r="E96" i="4"/>
  <c r="E94" i="4"/>
  <c r="E92" i="4"/>
  <c r="F627" i="2" s="1"/>
  <c r="E90" i="4"/>
  <c r="E88" i="4"/>
  <c r="E86" i="4"/>
  <c r="F588" i="2" s="1"/>
  <c r="E84" i="4"/>
  <c r="F575" i="2" s="1"/>
  <c r="E82" i="4"/>
  <c r="F561" i="2" s="1"/>
  <c r="E80" i="4"/>
  <c r="E78" i="4"/>
  <c r="E76" i="4"/>
  <c r="E65" i="4"/>
  <c r="E402" i="4"/>
  <c r="F1115" i="2" s="1"/>
  <c r="E17" i="4"/>
  <c r="F104" i="2" s="1"/>
  <c r="E29" i="4"/>
  <c r="F186" i="2" s="1"/>
  <c r="E35" i="4"/>
  <c r="F232" i="2" s="1"/>
  <c r="E41" i="4"/>
  <c r="E47" i="4"/>
  <c r="E51" i="4"/>
  <c r="E59" i="4"/>
  <c r="F398" i="2" s="1"/>
  <c r="E63" i="4"/>
  <c r="E83" i="4"/>
  <c r="F567" i="2" s="1"/>
  <c r="E91" i="4"/>
  <c r="F619" i="2" s="1"/>
  <c r="F118" i="4"/>
  <c r="F809" i="2" s="1"/>
  <c r="F160" i="4"/>
  <c r="E274" i="4"/>
  <c r="F219" i="2" s="1"/>
  <c r="E306" i="4"/>
  <c r="E323" i="4"/>
  <c r="E3" i="4"/>
  <c r="E5" i="4"/>
  <c r="F21" i="2" s="1"/>
  <c r="E16" i="4"/>
  <c r="F99" i="2" s="1"/>
  <c r="E18" i="4"/>
  <c r="E20" i="4"/>
  <c r="E28" i="4"/>
  <c r="F183" i="2" s="1"/>
  <c r="E30" i="4"/>
  <c r="E32" i="4"/>
  <c r="E34" i="4"/>
  <c r="E36" i="4"/>
  <c r="E38" i="4"/>
  <c r="E40" i="4"/>
  <c r="E42" i="4"/>
  <c r="E44" i="4"/>
  <c r="F295" i="2" s="1"/>
  <c r="E46" i="4"/>
  <c r="F306" i="2" s="1"/>
  <c r="E48" i="4"/>
  <c r="E50" i="4"/>
  <c r="E52" i="4"/>
  <c r="F349" i="2" s="1"/>
  <c r="E54" i="4"/>
  <c r="F364" i="2" s="1"/>
  <c r="E56" i="4"/>
  <c r="E58" i="4"/>
  <c r="E60" i="4"/>
  <c r="F403" i="2" s="1"/>
  <c r="E62" i="4"/>
  <c r="E64" i="4"/>
  <c r="E77" i="4"/>
  <c r="E81" i="4"/>
  <c r="E85" i="4"/>
  <c r="F581" i="2" s="1"/>
  <c r="E89" i="4"/>
  <c r="F609" i="2" s="1"/>
  <c r="E93" i="4"/>
  <c r="F97" i="4"/>
  <c r="F114" i="4"/>
  <c r="F122" i="4"/>
  <c r="F142" i="4"/>
  <c r="F150" i="4"/>
  <c r="E256" i="4"/>
  <c r="F93" i="2" s="1"/>
  <c r="E270" i="4"/>
  <c r="E278" i="4"/>
  <c r="F247" i="2" s="1"/>
  <c r="E286" i="4"/>
  <c r="F303" i="2" s="1"/>
  <c r="E294" i="4"/>
  <c r="F359" i="2" s="1"/>
  <c r="E302" i="4"/>
  <c r="F415" i="2" s="1"/>
  <c r="E319" i="4"/>
  <c r="F534" i="2" s="1"/>
  <c r="E327" i="4"/>
  <c r="E335" i="4"/>
  <c r="F646" i="2" s="1"/>
  <c r="E352" i="4"/>
  <c r="F765" i="2" s="1"/>
  <c r="E360" i="4"/>
  <c r="F821" i="2" s="1"/>
  <c r="E380" i="4"/>
  <c r="F961" i="2" s="1"/>
  <c r="E388" i="4"/>
  <c r="F520" i="2"/>
  <c r="F968" i="2"/>
  <c r="F1022" i="2"/>
  <c r="F118" i="2"/>
  <c r="F198" i="2"/>
  <c r="F317" i="2"/>
  <c r="F674" i="2"/>
  <c r="F115" i="2"/>
  <c r="F119" i="2"/>
  <c r="F254" i="2"/>
  <c r="F422" i="2"/>
  <c r="F116" i="2"/>
  <c r="F691" i="2"/>
  <c r="F1023" i="2"/>
  <c r="F1020" i="2"/>
  <c r="F772" i="2"/>
  <c r="F373" i="2"/>
  <c r="F597" i="2"/>
  <c r="F933" i="2"/>
  <c r="F9" i="2"/>
  <c r="F541" i="2"/>
  <c r="F1101" i="2"/>
  <c r="E208" i="4"/>
  <c r="E10" i="4"/>
  <c r="E66" i="4"/>
  <c r="E24" i="4"/>
  <c r="E74" i="4"/>
  <c r="E104" i="4"/>
  <c r="E124" i="4"/>
  <c r="E132" i="4"/>
  <c r="E158" i="4"/>
  <c r="E164" i="4"/>
  <c r="E172" i="4"/>
  <c r="E180" i="4"/>
  <c r="E188" i="4"/>
  <c r="E196" i="4"/>
  <c r="E204" i="4"/>
  <c r="E12" i="4"/>
  <c r="E26" i="4"/>
  <c r="E68" i="4"/>
  <c r="E106" i="4"/>
  <c r="E126" i="4"/>
  <c r="E134" i="4"/>
  <c r="E166" i="4"/>
  <c r="E174" i="4"/>
  <c r="E182" i="4"/>
  <c r="E190" i="4"/>
  <c r="E198" i="4"/>
  <c r="E206" i="4"/>
  <c r="E128" i="4"/>
  <c r="E154" i="4"/>
  <c r="E168" i="4"/>
  <c r="E176" i="4"/>
  <c r="F1219" i="2" s="1"/>
  <c r="E184" i="4"/>
  <c r="E192" i="4"/>
  <c r="E200" i="4"/>
  <c r="F482" i="4"/>
  <c r="F480" i="4"/>
  <c r="F478" i="4"/>
  <c r="F476" i="4"/>
  <c r="F474" i="4"/>
  <c r="F472" i="4"/>
  <c r="F470" i="4"/>
  <c r="F468" i="4"/>
  <c r="F466" i="4"/>
  <c r="F464" i="4"/>
  <c r="F462" i="4"/>
  <c r="F460" i="4"/>
  <c r="F458" i="4"/>
  <c r="F456" i="4"/>
  <c r="F454" i="4"/>
  <c r="F452" i="4"/>
  <c r="F450" i="4"/>
  <c r="F448" i="4"/>
  <c r="F446" i="4"/>
  <c r="F444" i="4"/>
  <c r="F442" i="4"/>
  <c r="F440" i="4"/>
  <c r="F438" i="4"/>
  <c r="F436" i="4"/>
  <c r="F434" i="4"/>
  <c r="F432" i="4"/>
  <c r="F430" i="4"/>
  <c r="F428" i="4"/>
  <c r="F426" i="4"/>
  <c r="F424" i="4"/>
  <c r="F422" i="4"/>
  <c r="F420" i="4"/>
  <c r="F418" i="4"/>
  <c r="F416" i="4"/>
  <c r="F414" i="4"/>
  <c r="F412" i="4"/>
  <c r="F410" i="4"/>
  <c r="F408" i="4"/>
  <c r="F406" i="4"/>
  <c r="F404" i="4"/>
  <c r="F398" i="4"/>
  <c r="F396" i="4"/>
  <c r="F394" i="4"/>
  <c r="F374" i="4"/>
  <c r="F372" i="4"/>
  <c r="F370" i="4"/>
  <c r="F368" i="4"/>
  <c r="F366" i="4"/>
  <c r="F364" i="4"/>
  <c r="F350" i="4"/>
  <c r="F348" i="4"/>
  <c r="F346" i="4"/>
  <c r="F344" i="4"/>
  <c r="F314" i="4"/>
  <c r="F312" i="4"/>
  <c r="F310" i="4"/>
  <c r="F308" i="4"/>
  <c r="F266" i="4"/>
  <c r="F264" i="4"/>
  <c r="F262" i="4"/>
  <c r="F254" i="4"/>
  <c r="F252" i="4"/>
  <c r="F250" i="4"/>
  <c r="F248" i="4"/>
  <c r="E241" i="4"/>
  <c r="E239" i="4"/>
  <c r="E237" i="4"/>
  <c r="E235" i="4"/>
  <c r="E233" i="4"/>
  <c r="E231" i="4"/>
  <c r="E229" i="4"/>
  <c r="E227" i="4"/>
  <c r="E225" i="4"/>
  <c r="E223" i="4"/>
  <c r="E221" i="4"/>
  <c r="E219" i="4"/>
  <c r="E217" i="4"/>
  <c r="E215" i="4"/>
  <c r="E213" i="4"/>
  <c r="E211" i="4"/>
  <c r="E482" i="4"/>
  <c r="E480" i="4"/>
  <c r="F1661" i="2" s="1"/>
  <c r="E478" i="4"/>
  <c r="F1647" i="2" s="1"/>
  <c r="E476" i="4"/>
  <c r="F1633" i="2" s="1"/>
  <c r="E474" i="4"/>
  <c r="F1619" i="2" s="1"/>
  <c r="E472" i="4"/>
  <c r="F1605" i="2" s="1"/>
  <c r="E470" i="4"/>
  <c r="E468" i="4"/>
  <c r="E466" i="4"/>
  <c r="E464" i="4"/>
  <c r="E462" i="4"/>
  <c r="E460" i="4"/>
  <c r="F1521" i="2" s="1"/>
  <c r="E458" i="4"/>
  <c r="E456" i="4"/>
  <c r="E454" i="4"/>
  <c r="F1479" i="2" s="1"/>
  <c r="E452" i="4"/>
  <c r="E450" i="4"/>
  <c r="F1451" i="2" s="1"/>
  <c r="E448" i="4"/>
  <c r="F1437" i="2" s="1"/>
  <c r="E446" i="4"/>
  <c r="F1423" i="2" s="1"/>
  <c r="E444" i="4"/>
  <c r="F1409" i="2" s="1"/>
  <c r="E442" i="4"/>
  <c r="F1395" i="2" s="1"/>
  <c r="E440" i="4"/>
  <c r="F1381" i="2" s="1"/>
  <c r="E438" i="4"/>
  <c r="F1367" i="2" s="1"/>
  <c r="E436" i="4"/>
  <c r="F1353" i="2" s="1"/>
  <c r="E434" i="4"/>
  <c r="F1339" i="2" s="1"/>
  <c r="E432" i="4"/>
  <c r="F1325" i="2" s="1"/>
  <c r="E430" i="4"/>
  <c r="F1311" i="2" s="1"/>
  <c r="E428" i="4"/>
  <c r="F1297" i="2" s="1"/>
  <c r="E426" i="4"/>
  <c r="F1283" i="2" s="1"/>
  <c r="E424" i="4"/>
  <c r="F1269" i="2" s="1"/>
  <c r="E422" i="4"/>
  <c r="F1255" i="2" s="1"/>
  <c r="E420" i="4"/>
  <c r="F1241" i="2" s="1"/>
  <c r="E418" i="4"/>
  <c r="F1227" i="2" s="1"/>
  <c r="E416" i="4"/>
  <c r="F1213" i="2" s="1"/>
  <c r="E414" i="4"/>
  <c r="F1199" i="2" s="1"/>
  <c r="E412" i="4"/>
  <c r="F1185" i="2" s="1"/>
  <c r="E410" i="4"/>
  <c r="F1171" i="2" s="1"/>
  <c r="E408" i="4"/>
  <c r="F1157" i="2" s="1"/>
  <c r="E406" i="4"/>
  <c r="F1143" i="2" s="1"/>
  <c r="E404" i="4"/>
  <c r="F1129" i="2" s="1"/>
  <c r="E398" i="4"/>
  <c r="F1087" i="2" s="1"/>
  <c r="E396" i="4"/>
  <c r="F1073" i="2" s="1"/>
  <c r="E394" i="4"/>
  <c r="F1059" i="2" s="1"/>
  <c r="E374" i="4"/>
  <c r="F919" i="2" s="1"/>
  <c r="E372" i="4"/>
  <c r="F905" i="2" s="1"/>
  <c r="E370" i="4"/>
  <c r="F891" i="2" s="1"/>
  <c r="E368" i="4"/>
  <c r="F877" i="2" s="1"/>
  <c r="E366" i="4"/>
  <c r="F863" i="2" s="1"/>
  <c r="E364" i="4"/>
  <c r="F849" i="2" s="1"/>
  <c r="E350" i="4"/>
  <c r="F751" i="2" s="1"/>
  <c r="E348" i="4"/>
  <c r="F737" i="2" s="1"/>
  <c r="E346" i="4"/>
  <c r="F723" i="2" s="1"/>
  <c r="E344" i="4"/>
  <c r="F709" i="2" s="1"/>
  <c r="E314" i="4"/>
  <c r="F499" i="2" s="1"/>
  <c r="E312" i="4"/>
  <c r="F485" i="2" s="1"/>
  <c r="E310" i="4"/>
  <c r="F471" i="2" s="1"/>
  <c r="E308" i="4"/>
  <c r="F457" i="2" s="1"/>
  <c r="E266" i="4"/>
  <c r="F163" i="2" s="1"/>
  <c r="E264" i="4"/>
  <c r="F149" i="2" s="1"/>
  <c r="E262" i="4"/>
  <c r="E254" i="4"/>
  <c r="F79" i="2" s="1"/>
  <c r="E252" i="4"/>
  <c r="F65" i="2" s="1"/>
  <c r="E250" i="4"/>
  <c r="F51" i="2" s="1"/>
  <c r="E248" i="4"/>
  <c r="F37" i="2" s="1"/>
  <c r="F242" i="4"/>
  <c r="F240" i="4"/>
  <c r="F238" i="4"/>
  <c r="F236" i="4"/>
  <c r="F234" i="4"/>
  <c r="F232" i="4"/>
  <c r="F230" i="4"/>
  <c r="F228" i="4"/>
  <c r="F226" i="4"/>
  <c r="F224" i="4"/>
  <c r="F222" i="4"/>
  <c r="F220" i="4"/>
  <c r="F218" i="4"/>
  <c r="F216" i="4"/>
  <c r="F214" i="4"/>
  <c r="F212" i="4"/>
  <c r="F210" i="4"/>
  <c r="F208" i="4"/>
  <c r="F483" i="4"/>
  <c r="F481" i="4"/>
  <c r="F479" i="4"/>
  <c r="F477" i="4"/>
  <c r="F475" i="4"/>
  <c r="F473" i="4"/>
  <c r="F471" i="4"/>
  <c r="F469" i="4"/>
  <c r="F467" i="4"/>
  <c r="F465" i="4"/>
  <c r="F463" i="4"/>
  <c r="F461" i="4"/>
  <c r="F459" i="4"/>
  <c r="F457" i="4"/>
  <c r="F455" i="4"/>
  <c r="F453" i="4"/>
  <c r="F451" i="4"/>
  <c r="F449" i="4"/>
  <c r="F447" i="4"/>
  <c r="F445" i="4"/>
  <c r="F443" i="4"/>
  <c r="F441" i="4"/>
  <c r="F439" i="4"/>
  <c r="F437" i="4"/>
  <c r="F435" i="4"/>
  <c r="F433" i="4"/>
  <c r="F431" i="4"/>
  <c r="F429" i="4"/>
  <c r="F427" i="4"/>
  <c r="F425" i="4"/>
  <c r="F423" i="4"/>
  <c r="F421" i="4"/>
  <c r="F419" i="4"/>
  <c r="F417" i="4"/>
  <c r="F415" i="4"/>
  <c r="F413" i="4"/>
  <c r="F411" i="4"/>
  <c r="F409" i="4"/>
  <c r="F407" i="4"/>
  <c r="F405" i="4"/>
  <c r="F403" i="4"/>
  <c r="F399" i="4"/>
  <c r="F397" i="4"/>
  <c r="F395" i="4"/>
  <c r="F375" i="4"/>
  <c r="F373" i="4"/>
  <c r="F371" i="4"/>
  <c r="F369" i="4"/>
  <c r="F367" i="4"/>
  <c r="F365" i="4"/>
  <c r="F351" i="4"/>
  <c r="F349" i="4"/>
  <c r="F347" i="4"/>
  <c r="F345" i="4"/>
  <c r="F343" i="4"/>
  <c r="F315" i="4"/>
  <c r="F313" i="4"/>
  <c r="F311" i="4"/>
  <c r="F309" i="4"/>
  <c r="F307" i="4"/>
  <c r="F267" i="4"/>
  <c r="F265" i="4"/>
  <c r="F263" i="4"/>
  <c r="F255" i="4"/>
  <c r="F253" i="4"/>
  <c r="F251" i="4"/>
  <c r="F249" i="4"/>
  <c r="F247" i="4"/>
  <c r="E242" i="4"/>
  <c r="E240" i="4"/>
  <c r="E238" i="4"/>
  <c r="E236" i="4"/>
  <c r="E234" i="4"/>
  <c r="E232" i="4"/>
  <c r="E230" i="4"/>
  <c r="E228" i="4"/>
  <c r="E226" i="4"/>
  <c r="E224" i="4"/>
  <c r="E222" i="4"/>
  <c r="E220" i="4"/>
  <c r="E218" i="4"/>
  <c r="E216" i="4"/>
  <c r="E214" i="4"/>
  <c r="E212" i="4"/>
  <c r="E210" i="4"/>
  <c r="E479" i="4"/>
  <c r="E471" i="4"/>
  <c r="E463" i="4"/>
  <c r="E455" i="4"/>
  <c r="E447" i="4"/>
  <c r="E439" i="4"/>
  <c r="F1374" i="2" s="1"/>
  <c r="E431" i="4"/>
  <c r="E423" i="4"/>
  <c r="E415" i="4"/>
  <c r="F1206" i="2" s="1"/>
  <c r="E407" i="4"/>
  <c r="E375" i="4"/>
  <c r="E367" i="4"/>
  <c r="E347" i="4"/>
  <c r="E309" i="4"/>
  <c r="F464" i="2" s="1"/>
  <c r="E267" i="4"/>
  <c r="E253" i="4"/>
  <c r="F235" i="4"/>
  <c r="F227" i="4"/>
  <c r="F219" i="4"/>
  <c r="F211" i="4"/>
  <c r="F207" i="4"/>
  <c r="F205" i="4"/>
  <c r="F203" i="4"/>
  <c r="F201" i="4"/>
  <c r="F199" i="4"/>
  <c r="F197" i="4"/>
  <c r="F195" i="4"/>
  <c r="F193" i="4"/>
  <c r="F191" i="4"/>
  <c r="F189" i="4"/>
  <c r="F187" i="4"/>
  <c r="F185" i="4"/>
  <c r="F183" i="4"/>
  <c r="F181" i="4"/>
  <c r="F179" i="4"/>
  <c r="F177" i="4"/>
  <c r="F175" i="4"/>
  <c r="F173" i="4"/>
  <c r="F171" i="4"/>
  <c r="F169" i="4"/>
  <c r="F167" i="4"/>
  <c r="F165" i="4"/>
  <c r="F163" i="4"/>
  <c r="F157" i="4"/>
  <c r="F155" i="4"/>
  <c r="F153" i="4"/>
  <c r="F133" i="4"/>
  <c r="F131" i="4"/>
  <c r="F129" i="4"/>
  <c r="F127" i="4"/>
  <c r="F125" i="4"/>
  <c r="F123" i="4"/>
  <c r="F109" i="4"/>
  <c r="F107" i="4"/>
  <c r="F105" i="4"/>
  <c r="F103" i="4"/>
  <c r="F73" i="4"/>
  <c r="F71" i="4"/>
  <c r="F69" i="4"/>
  <c r="F67" i="4"/>
  <c r="F25" i="4"/>
  <c r="F23" i="4"/>
  <c r="F21" i="4"/>
  <c r="F13" i="4"/>
  <c r="F11" i="4"/>
  <c r="F9" i="4"/>
  <c r="F7" i="4"/>
  <c r="F124" i="4"/>
  <c r="F106" i="4"/>
  <c r="F102" i="4"/>
  <c r="F74" i="4"/>
  <c r="F66" i="4"/>
  <c r="F26" i="4"/>
  <c r="F14" i="4"/>
  <c r="F8" i="4"/>
  <c r="E481" i="4"/>
  <c r="E457" i="4"/>
  <c r="E441" i="4"/>
  <c r="E433" i="4"/>
  <c r="E417" i="4"/>
  <c r="E369" i="4"/>
  <c r="E349" i="4"/>
  <c r="E247" i="4"/>
  <c r="F229" i="4"/>
  <c r="E477" i="4"/>
  <c r="E469" i="4"/>
  <c r="E461" i="4"/>
  <c r="F1528" i="2" s="1"/>
  <c r="E453" i="4"/>
  <c r="E445" i="4"/>
  <c r="E437" i="4"/>
  <c r="E429" i="4"/>
  <c r="F1304" i="2" s="1"/>
  <c r="E421" i="4"/>
  <c r="E413" i="4"/>
  <c r="E405" i="4"/>
  <c r="E399" i="4"/>
  <c r="E373" i="4"/>
  <c r="E365" i="4"/>
  <c r="E345" i="4"/>
  <c r="E315" i="4"/>
  <c r="F506" i="2" s="1"/>
  <c r="E307" i="4"/>
  <c r="E265" i="4"/>
  <c r="F156" i="2" s="1"/>
  <c r="E251" i="4"/>
  <c r="F241" i="4"/>
  <c r="F233" i="4"/>
  <c r="F225" i="4"/>
  <c r="F217" i="4"/>
  <c r="F209" i="4"/>
  <c r="E207" i="4"/>
  <c r="E205" i="4"/>
  <c r="E203" i="4"/>
  <c r="E201" i="4"/>
  <c r="E199" i="4"/>
  <c r="E197" i="4"/>
  <c r="E195" i="4"/>
  <c r="E193" i="4"/>
  <c r="E191" i="4"/>
  <c r="E189" i="4"/>
  <c r="E187" i="4"/>
  <c r="E185" i="4"/>
  <c r="E183" i="4"/>
  <c r="E181" i="4"/>
  <c r="E179" i="4"/>
  <c r="E177" i="4"/>
  <c r="E175" i="4"/>
  <c r="E173" i="4"/>
  <c r="E171" i="4"/>
  <c r="E169" i="4"/>
  <c r="E167" i="4"/>
  <c r="E165" i="4"/>
  <c r="E163" i="4"/>
  <c r="E157" i="4"/>
  <c r="E155" i="4"/>
  <c r="E153" i="4"/>
  <c r="E133" i="4"/>
  <c r="E131" i="4"/>
  <c r="E129" i="4"/>
  <c r="E127" i="4"/>
  <c r="E125" i="4"/>
  <c r="E123" i="4"/>
  <c r="E109" i="4"/>
  <c r="E107" i="4"/>
  <c r="E105" i="4"/>
  <c r="E103" i="4"/>
  <c r="E73" i="4"/>
  <c r="E71" i="4"/>
  <c r="E69" i="4"/>
  <c r="E67" i="4"/>
  <c r="E25" i="4"/>
  <c r="E23" i="4"/>
  <c r="E21" i="4"/>
  <c r="E13" i="4"/>
  <c r="E11" i="4"/>
  <c r="E9" i="4"/>
  <c r="E7" i="4"/>
  <c r="F108" i="4"/>
  <c r="F104" i="4"/>
  <c r="F72" i="4"/>
  <c r="F68" i="4"/>
  <c r="F22" i="4"/>
  <c r="F10" i="4"/>
  <c r="E473" i="4"/>
  <c r="F1612" i="2" s="1"/>
  <c r="E465" i="4"/>
  <c r="E449" i="4"/>
  <c r="E425" i="4"/>
  <c r="E409" i="4"/>
  <c r="E311" i="4"/>
  <c r="F221" i="4"/>
  <c r="E483" i="4"/>
  <c r="E475" i="4"/>
  <c r="E467" i="4"/>
  <c r="E459" i="4"/>
  <c r="E451" i="4"/>
  <c r="F1458" i="2" s="1"/>
  <c r="E443" i="4"/>
  <c r="E435" i="4"/>
  <c r="E427" i="4"/>
  <c r="E419" i="4"/>
  <c r="F1234" i="2" s="1"/>
  <c r="E411" i="4"/>
  <c r="E403" i="4"/>
  <c r="E397" i="4"/>
  <c r="E371" i="4"/>
  <c r="E351" i="4"/>
  <c r="E343" i="4"/>
  <c r="F702" i="2" s="1"/>
  <c r="E313" i="4"/>
  <c r="E263" i="4"/>
  <c r="E249" i="4"/>
  <c r="F239" i="4"/>
  <c r="F231" i="4"/>
  <c r="F223" i="4"/>
  <c r="F215" i="4"/>
  <c r="E209" i="4"/>
  <c r="F206" i="4"/>
  <c r="F204" i="4"/>
  <c r="F202" i="4"/>
  <c r="F200" i="4"/>
  <c r="F198" i="4"/>
  <c r="F196" i="4"/>
  <c r="F194" i="4"/>
  <c r="F192" i="4"/>
  <c r="F190" i="4"/>
  <c r="F188" i="4"/>
  <c r="F186" i="4"/>
  <c r="F184" i="4"/>
  <c r="F182" i="4"/>
  <c r="F180" i="4"/>
  <c r="F178" i="4"/>
  <c r="F176" i="4"/>
  <c r="F174" i="4"/>
  <c r="F172" i="4"/>
  <c r="F170" i="4"/>
  <c r="F168" i="4"/>
  <c r="F166" i="4"/>
  <c r="F164" i="4"/>
  <c r="F162" i="4"/>
  <c r="F158" i="4"/>
  <c r="F156" i="4"/>
  <c r="F154" i="4"/>
  <c r="F134" i="4"/>
  <c r="F132" i="4"/>
  <c r="F130" i="4"/>
  <c r="F128" i="4"/>
  <c r="F126" i="4"/>
  <c r="F110" i="4"/>
  <c r="F70" i="4"/>
  <c r="F24" i="4"/>
  <c r="F12" i="4"/>
  <c r="F6" i="4"/>
  <c r="E395" i="4"/>
  <c r="E255" i="4"/>
  <c r="F237" i="4"/>
  <c r="F213" i="4"/>
  <c r="E6" i="4"/>
  <c r="E14" i="4"/>
  <c r="E70" i="4"/>
  <c r="E108" i="4"/>
  <c r="E8" i="4"/>
  <c r="E22" i="4"/>
  <c r="E72" i="4"/>
  <c r="F491" i="2" s="1"/>
  <c r="E102" i="4"/>
  <c r="E110" i="4"/>
  <c r="E130" i="4"/>
  <c r="E156" i="4"/>
  <c r="E162" i="4"/>
  <c r="E170" i="4"/>
  <c r="E178" i="4"/>
  <c r="E186" i="4"/>
  <c r="E194" i="4"/>
  <c r="E202" i="4"/>
  <c r="F509" i="2" l="1"/>
  <c r="F630" i="2"/>
  <c r="F802" i="2"/>
  <c r="F629" i="2"/>
  <c r="F1042" i="2"/>
  <c r="F1002" i="2"/>
  <c r="F191" i="2"/>
  <c r="F236" i="2"/>
  <c r="F970" i="2"/>
  <c r="F213" i="2"/>
  <c r="F274" i="2"/>
  <c r="F962" i="2"/>
  <c r="F591" i="2"/>
  <c r="F443" i="2"/>
  <c r="F188" i="2"/>
  <c r="F528" i="2"/>
  <c r="F251" i="2"/>
  <c r="F560" i="2"/>
  <c r="F1493" i="2"/>
  <c r="F958" i="2"/>
  <c r="F1500" i="2"/>
  <c r="F1465" i="2"/>
  <c r="F1164" i="2"/>
  <c r="F1507" i="2"/>
  <c r="F1535" i="2"/>
  <c r="F1577" i="2"/>
  <c r="F1563" i="2"/>
  <c r="F1675" i="2"/>
  <c r="F1150" i="2"/>
  <c r="F967" i="2"/>
  <c r="F856" i="2"/>
  <c r="F963" i="2"/>
  <c r="F965" i="2"/>
  <c r="F1682" i="2"/>
  <c r="F944" i="2"/>
  <c r="F622" i="2"/>
  <c r="F582" i="2"/>
  <c r="F438" i="2"/>
  <c r="F789" i="2"/>
  <c r="F1602" i="2"/>
  <c r="F315" i="2"/>
  <c r="F1100" i="2"/>
  <c r="F699" i="2"/>
  <c r="F768" i="2"/>
  <c r="F383" i="2"/>
  <c r="F615" i="2"/>
  <c r="F988" i="2"/>
  <c r="F535" i="2"/>
  <c r="F529" i="2"/>
  <c r="F817" i="2"/>
  <c r="F826" i="2"/>
  <c r="F964" i="2"/>
  <c r="F1066" i="2"/>
  <c r="F762" i="2"/>
  <c r="F1114" i="2"/>
  <c r="F372" i="2"/>
  <c r="F72" i="2"/>
  <c r="F766" i="2"/>
  <c r="F1046" i="2"/>
  <c r="F384" i="2"/>
  <c r="F1050" i="2"/>
  <c r="F678" i="2"/>
  <c r="F1047" i="2"/>
  <c r="F1049" i="2"/>
  <c r="F174" i="2"/>
  <c r="F1019" i="2"/>
  <c r="F685" i="2"/>
  <c r="F621" i="2"/>
  <c r="F620" i="2"/>
  <c r="F249" i="2"/>
  <c r="F686" i="2"/>
  <c r="F574" i="2"/>
  <c r="F518" i="2"/>
  <c r="F626" i="2"/>
  <c r="F684" i="2"/>
  <c r="F780" i="2"/>
  <c r="F631" i="2"/>
  <c r="F628" i="2"/>
  <c r="F189" i="2"/>
  <c r="F829" i="2"/>
  <c r="F767" i="2"/>
  <c r="F381" i="2"/>
  <c r="F190" i="2"/>
  <c r="F623" i="2"/>
  <c r="F1017" i="2"/>
  <c r="F1018" i="2"/>
  <c r="F284" i="2"/>
  <c r="F329" i="2"/>
  <c r="F771" i="2"/>
  <c r="F676" i="2"/>
  <c r="F175" i="2"/>
  <c r="F934" i="2"/>
  <c r="F937" i="2"/>
  <c r="F936" i="2"/>
  <c r="F834" i="2"/>
  <c r="F1105" i="2"/>
  <c r="F89" i="2"/>
  <c r="F577" i="2"/>
  <c r="F650" i="2"/>
  <c r="F1048" i="2"/>
  <c r="F1024" i="2"/>
  <c r="F301" i="2"/>
  <c r="F966" i="2"/>
  <c r="F362" i="2"/>
  <c r="F120" i="2"/>
  <c r="F187" i="2"/>
  <c r="F624" i="2"/>
  <c r="F1106" i="2"/>
  <c r="F269" i="2"/>
  <c r="F776" i="2"/>
  <c r="F233" i="2"/>
  <c r="F569" i="2"/>
  <c r="F677" i="2"/>
  <c r="F796" i="2"/>
  <c r="F770" i="2"/>
  <c r="F355" i="2"/>
  <c r="F300" i="2"/>
  <c r="F385" i="2"/>
  <c r="F245" i="2"/>
  <c r="F330" i="2"/>
  <c r="F1025" i="2"/>
  <c r="F354" i="2"/>
  <c r="F302" i="2"/>
  <c r="F246" i="2"/>
  <c r="F431" i="2"/>
  <c r="F378" i="2"/>
  <c r="F322" i="2"/>
  <c r="F266" i="2"/>
  <c r="F207" i="2"/>
  <c r="F111" i="2"/>
  <c r="F950" i="2"/>
  <c r="F1107" i="2"/>
  <c r="F938" i="2"/>
  <c r="F358" i="2"/>
  <c r="F299" i="2"/>
  <c r="F243" i="2"/>
  <c r="F675" i="2"/>
  <c r="F298" i="2"/>
  <c r="F356" i="2"/>
  <c r="F353" i="2"/>
  <c r="F969" i="2"/>
  <c r="F1027" i="2"/>
  <c r="F812" i="2"/>
  <c r="F1008" i="2"/>
  <c r="F1103" i="2"/>
  <c r="F1591" i="2"/>
  <c r="F1044" i="2"/>
  <c r="F986" i="2"/>
  <c r="F953" i="2"/>
  <c r="F952" i="2"/>
  <c r="F638" i="2"/>
  <c r="F1102" i="2"/>
  <c r="F1043" i="2"/>
  <c r="F983" i="2"/>
  <c r="F792" i="2"/>
  <c r="F689" i="2"/>
  <c r="F928" i="2"/>
  <c r="F664" i="2"/>
  <c r="F836" i="2"/>
  <c r="F977" i="2"/>
  <c r="F184" i="2"/>
  <c r="F177" i="2"/>
  <c r="F427" i="2"/>
  <c r="F994" i="2"/>
  <c r="F633" i="2"/>
  <c r="F392" i="2"/>
  <c r="F332" i="2"/>
  <c r="F278" i="2"/>
  <c r="F124" i="2"/>
  <c r="F3" i="2"/>
  <c r="F411" i="2"/>
  <c r="F10" i="2"/>
  <c r="F870" i="2"/>
  <c r="F273" i="2"/>
  <c r="F935" i="2"/>
  <c r="F405" i="2"/>
  <c r="F1104" i="2"/>
  <c r="F1029" i="2"/>
  <c r="F1028" i="2"/>
  <c r="F544" i="2"/>
  <c r="F601" i="2"/>
  <c r="F1099" i="2"/>
  <c r="F679" i="2"/>
  <c r="F566" i="2"/>
  <c r="F297" i="2"/>
  <c r="F1036" i="2"/>
  <c r="F255" i="2"/>
  <c r="F1097" i="2"/>
  <c r="F1037" i="2"/>
  <c r="F999" i="2"/>
  <c r="F568" i="2"/>
  <c r="F519" i="2"/>
  <c r="F239" i="2"/>
  <c r="F410" i="2"/>
  <c r="F218" i="2"/>
  <c r="F542" i="2"/>
  <c r="F769" i="2"/>
  <c r="F244" i="2"/>
  <c r="F1098" i="2"/>
  <c r="F784" i="2"/>
  <c r="F837" i="2"/>
  <c r="F956" i="2"/>
  <c r="F593" i="2"/>
  <c r="F423" i="2"/>
  <c r="F979" i="2"/>
  <c r="F945" i="2"/>
  <c r="F787" i="2"/>
  <c r="F985" i="2"/>
  <c r="F815" i="2"/>
  <c r="F314" i="2"/>
  <c r="F549" i="2"/>
  <c r="F552" i="2"/>
  <c r="F553" i="2"/>
  <c r="F550" i="2"/>
  <c r="F551" i="2"/>
  <c r="F554" i="2"/>
  <c r="F346" i="2"/>
  <c r="F351" i="2"/>
  <c r="F234" i="2"/>
  <c r="F237" i="2"/>
  <c r="F642" i="2"/>
  <c r="F640" i="2"/>
  <c r="F641" i="2"/>
  <c r="F662" i="2"/>
  <c r="F666" i="2"/>
  <c r="F661" i="2"/>
  <c r="F1095" i="2"/>
  <c r="F1111" i="2"/>
  <c r="F1000" i="2"/>
  <c r="F805" i="2"/>
  <c r="F763" i="2"/>
  <c r="F991" i="2"/>
  <c r="F941" i="2"/>
  <c r="F585" i="2"/>
  <c r="F564" i="2"/>
  <c r="F531" i="2"/>
  <c r="F515" i="2"/>
  <c r="F350" i="2"/>
  <c r="F409" i="2"/>
  <c r="F235" i="2"/>
  <c r="F125" i="2"/>
  <c r="F663" i="2"/>
  <c r="F634" i="2"/>
  <c r="F530" i="2"/>
  <c r="F367" i="2"/>
  <c r="F414" i="2"/>
  <c r="F645" i="2"/>
  <c r="F533" i="2"/>
  <c r="F11" i="2"/>
  <c r="F665" i="2"/>
  <c r="F368" i="2"/>
  <c r="F406" i="2"/>
  <c r="F404" i="2"/>
  <c r="F407" i="2"/>
  <c r="F292" i="2"/>
  <c r="F290" i="2"/>
  <c r="F291" i="2"/>
  <c r="F293" i="2"/>
  <c r="F294" i="2"/>
  <c r="F178" i="2"/>
  <c r="F180" i="2"/>
  <c r="F182" i="2"/>
  <c r="F181" i="2"/>
  <c r="F179" i="2"/>
  <c r="F102" i="2"/>
  <c r="F103" i="2"/>
  <c r="F101" i="2"/>
  <c r="F106" i="2"/>
  <c r="F105" i="2"/>
  <c r="F589" i="2"/>
  <c r="F587" i="2"/>
  <c r="F960" i="2"/>
  <c r="F957" i="2"/>
  <c r="F955" i="2"/>
  <c r="F959" i="2"/>
  <c r="F1015" i="2"/>
  <c r="F1012" i="2"/>
  <c r="F783" i="2"/>
  <c r="F781" i="2"/>
  <c r="F785" i="2"/>
  <c r="F981" i="2"/>
  <c r="F978" i="2"/>
  <c r="F525" i="2"/>
  <c r="F522" i="2"/>
  <c r="F220" i="2"/>
  <c r="F224" i="2"/>
  <c r="F7" i="2"/>
  <c r="F6" i="2"/>
  <c r="F942" i="2"/>
  <c r="F801" i="2"/>
  <c r="F759" i="2"/>
  <c r="F1011" i="2"/>
  <c r="F820" i="2"/>
  <c r="F761" i="2"/>
  <c r="F643" i="2"/>
  <c r="F370" i="2"/>
  <c r="F413" i="2"/>
  <c r="F279" i="2"/>
  <c r="F221" i="2"/>
  <c r="F584" i="2"/>
  <c r="F526" i="2"/>
  <c r="F402" i="2"/>
  <c r="F238" i="2"/>
  <c r="F517" i="2"/>
  <c r="F334" i="2"/>
  <c r="F1013" i="2"/>
  <c r="F17" i="2"/>
  <c r="F20" i="2"/>
  <c r="F18" i="2"/>
  <c r="F19" i="2"/>
  <c r="F312" i="2"/>
  <c r="F313" i="2"/>
  <c r="F311" i="2"/>
  <c r="F316" i="2"/>
  <c r="F1110" i="2"/>
  <c r="F1112" i="2"/>
  <c r="F1113" i="2"/>
  <c r="F571" i="2"/>
  <c r="F573" i="2"/>
  <c r="F572" i="2"/>
  <c r="F570" i="2"/>
  <c r="F683" i="2"/>
  <c r="F682" i="2"/>
  <c r="F806" i="2"/>
  <c r="F803" i="2"/>
  <c r="F804" i="2"/>
  <c r="F943" i="2"/>
  <c r="F946" i="2"/>
  <c r="F998" i="2"/>
  <c r="F997" i="2"/>
  <c r="F1001" i="2"/>
  <c r="F1032" i="2"/>
  <c r="F1033" i="2"/>
  <c r="F1034" i="2"/>
  <c r="F824" i="2"/>
  <c r="F825" i="2"/>
  <c r="F823" i="2"/>
  <c r="F827" i="2"/>
  <c r="F595" i="2"/>
  <c r="F592" i="2"/>
  <c r="F594" i="2"/>
  <c r="F596" i="2"/>
  <c r="F369" i="2"/>
  <c r="F371" i="2"/>
  <c r="F204" i="2"/>
  <c r="F202" i="2"/>
  <c r="F199" i="2"/>
  <c r="F203" i="2"/>
  <c r="F510" i="2"/>
  <c r="F507" i="2"/>
  <c r="F508" i="2"/>
  <c r="F511" i="2"/>
  <c r="F512" i="2"/>
  <c r="F216" i="2"/>
  <c r="F214" i="2"/>
  <c r="F215" i="2"/>
  <c r="F995" i="2"/>
  <c r="F992" i="2"/>
  <c r="F256" i="2"/>
  <c r="F257" i="2"/>
  <c r="F260" i="2"/>
  <c r="F1016" i="2"/>
  <c r="F822" i="2"/>
  <c r="F816" i="2"/>
  <c r="F1035" i="2"/>
  <c r="F1014" i="2"/>
  <c r="F990" i="2"/>
  <c r="F819" i="2"/>
  <c r="F782" i="2"/>
  <c r="F635" i="2"/>
  <c r="F523" i="2"/>
  <c r="F217" i="2"/>
  <c r="F22" i="2"/>
  <c r="F563" i="2"/>
  <c r="F514" i="2"/>
  <c r="F347" i="2"/>
  <c r="F388" i="2"/>
  <c r="F258" i="2"/>
  <c r="F348" i="2"/>
  <c r="F1096" i="2"/>
  <c r="F764" i="2"/>
  <c r="F516" i="2"/>
  <c r="F980" i="2"/>
  <c r="F636" i="2"/>
  <c r="F524" i="2"/>
  <c r="F393" i="2"/>
  <c r="F333" i="2"/>
  <c r="F276" i="2"/>
  <c r="F222" i="2"/>
  <c r="F122" i="2"/>
  <c r="F4" i="2"/>
  <c r="F428" i="2"/>
  <c r="F586" i="2"/>
  <c r="F644" i="2"/>
  <c r="F760" i="2"/>
  <c r="F818" i="2"/>
  <c r="F1109" i="2"/>
  <c r="F993" i="2"/>
  <c r="F412" i="2"/>
  <c r="F8" i="2"/>
  <c r="F840" i="2"/>
  <c r="F562" i="2"/>
  <c r="F590" i="2"/>
  <c r="F545" i="2"/>
  <c r="F599" i="2"/>
  <c r="F659" i="2"/>
  <c r="F777" i="2"/>
  <c r="F831" i="2"/>
  <c r="F972" i="2"/>
  <c r="F1026" i="2"/>
  <c r="F583" i="2"/>
  <c r="F1005" i="2"/>
  <c r="F611" i="2"/>
  <c r="F1038" i="2"/>
  <c r="F12" i="2"/>
  <c r="F391" i="2"/>
  <c r="F336" i="2"/>
  <c r="F271" i="2"/>
  <c r="F225" i="2"/>
  <c r="F426" i="2"/>
  <c r="F335" i="2"/>
  <c r="F270" i="2"/>
  <c r="F242" i="2"/>
  <c r="F521" i="2"/>
  <c r="F425" i="2"/>
  <c r="F389" i="2"/>
  <c r="F277" i="2"/>
  <c r="F223" i="2"/>
  <c r="F390" i="2"/>
  <c r="F976" i="2"/>
  <c r="F424" i="2"/>
  <c r="F337" i="2"/>
  <c r="F632" i="2"/>
  <c r="F565" i="2"/>
  <c r="F185" i="2"/>
  <c r="F386" i="2"/>
  <c r="F617" i="2"/>
  <c r="F5" i="2"/>
  <c r="F272" i="2"/>
  <c r="F948" i="2"/>
  <c r="F576" i="2"/>
  <c r="F173" i="2"/>
  <c r="F90" i="2"/>
  <c r="F532" i="2"/>
  <c r="F382" i="2"/>
  <c r="F637" i="2"/>
  <c r="F127" i="2"/>
  <c r="F230" i="2"/>
  <c r="F280" i="2"/>
  <c r="F281" i="2"/>
  <c r="F123" i="2"/>
  <c r="F339" i="2"/>
  <c r="F1031" i="2"/>
  <c r="F439" i="2"/>
  <c r="F794" i="2"/>
  <c r="F580" i="2"/>
  <c r="F416" i="2"/>
  <c r="F365" i="2"/>
  <c r="F308" i="2"/>
  <c r="F250" i="2"/>
  <c r="F197" i="2"/>
  <c r="F98" i="2"/>
  <c r="F357" i="2"/>
  <c r="F201" i="2"/>
  <c r="F610" i="2"/>
  <c r="F395" i="2"/>
  <c r="F658" i="2"/>
  <c r="F608" i="2"/>
  <c r="F558" i="2"/>
  <c r="F126" i="2"/>
  <c r="F379" i="2"/>
  <c r="F267" i="2"/>
  <c r="F839" i="2"/>
  <c r="F536" i="2"/>
  <c r="F374" i="2"/>
  <c r="F88" i="2"/>
  <c r="F252" i="2"/>
  <c r="F810" i="2"/>
  <c r="F648" i="2"/>
  <c r="F108" i="2"/>
  <c r="F323" i="2"/>
  <c r="F397" i="2"/>
  <c r="F231" i="2"/>
  <c r="F657" i="2"/>
  <c r="F607" i="2"/>
  <c r="F321" i="2"/>
  <c r="F208" i="2"/>
  <c r="F430" i="2"/>
  <c r="F265" i="2"/>
  <c r="F690" i="2"/>
  <c r="F673" i="2"/>
  <c r="F433" i="2"/>
  <c r="F340" i="2"/>
  <c r="F210" i="2"/>
  <c r="F109" i="2"/>
  <c r="F1021" i="2"/>
  <c r="F1004" i="2"/>
  <c r="F987" i="2"/>
  <c r="F971" i="2"/>
  <c r="F838" i="2"/>
  <c r="F788" i="2"/>
  <c r="F693" i="2"/>
  <c r="F1040" i="2"/>
  <c r="F1007" i="2"/>
  <c r="F974" i="2"/>
  <c r="F841" i="2"/>
  <c r="F808" i="2"/>
  <c r="F791" i="2"/>
  <c r="F775" i="2"/>
  <c r="F1039" i="2"/>
  <c r="F1006" i="2"/>
  <c r="F973" i="2"/>
  <c r="F790" i="2"/>
  <c r="F774" i="2"/>
  <c r="F647" i="2"/>
  <c r="F614" i="2"/>
  <c r="F598" i="2"/>
  <c r="F432" i="2"/>
  <c r="F341" i="2"/>
  <c r="F375" i="2"/>
  <c r="F320" i="2"/>
  <c r="F287" i="2"/>
  <c r="F171" i="2"/>
  <c r="F112" i="2"/>
  <c r="F96" i="2"/>
  <c r="F671" i="2"/>
  <c r="F655" i="2"/>
  <c r="F605" i="2"/>
  <c r="F538" i="2"/>
  <c r="F400" i="2"/>
  <c r="F418" i="2"/>
  <c r="F327" i="2"/>
  <c r="F262" i="2"/>
  <c r="F228" i="2"/>
  <c r="F195" i="2"/>
  <c r="F612" i="2"/>
  <c r="F579" i="2"/>
  <c r="F546" i="2"/>
  <c r="F434" i="2"/>
  <c r="F343" i="2"/>
  <c r="F360" i="2"/>
  <c r="F377" i="2"/>
  <c r="F285" i="2"/>
  <c r="F253" i="2"/>
  <c r="F110" i="2"/>
  <c r="F94" i="2"/>
  <c r="F14" i="2"/>
  <c r="F984" i="2"/>
  <c r="F951" i="2"/>
  <c r="F930" i="2"/>
  <c r="F773" i="2"/>
  <c r="F694" i="2"/>
  <c r="F578" i="2"/>
  <c r="F557" i="2"/>
  <c r="F540" i="2"/>
  <c r="F437" i="2"/>
  <c r="F420" i="2"/>
  <c r="F325" i="2"/>
  <c r="F441" i="2"/>
  <c r="F92" i="2"/>
  <c r="F304" i="2"/>
  <c r="F264" i="2"/>
  <c r="F193" i="2"/>
  <c r="F113" i="2"/>
  <c r="F1041" i="2"/>
  <c r="F929" i="2"/>
  <c r="F830" i="2"/>
  <c r="F813" i="2"/>
  <c r="F797" i="2"/>
  <c r="F949" i="2"/>
  <c r="F932" i="2"/>
  <c r="F833" i="2"/>
  <c r="F931" i="2"/>
  <c r="F832" i="2"/>
  <c r="F799" i="2"/>
  <c r="F672" i="2"/>
  <c r="F656" i="2"/>
  <c r="F606" i="2"/>
  <c r="F556" i="2"/>
  <c r="F539" i="2"/>
  <c r="F440" i="2"/>
  <c r="F399" i="2"/>
  <c r="F417" i="2"/>
  <c r="F328" i="2"/>
  <c r="F263" i="2"/>
  <c r="F229" i="2"/>
  <c r="F196" i="2"/>
  <c r="F87" i="2"/>
  <c r="F613" i="2"/>
  <c r="F547" i="2"/>
  <c r="F435" i="2"/>
  <c r="F342" i="2"/>
  <c r="F376" i="2"/>
  <c r="F319" i="2"/>
  <c r="F286" i="2"/>
  <c r="F95" i="2"/>
  <c r="F670" i="2"/>
  <c r="F654" i="2"/>
  <c r="F537" i="2"/>
  <c r="F442" i="2"/>
  <c r="F419" i="2"/>
  <c r="F326" i="2"/>
  <c r="F309" i="2"/>
  <c r="F227" i="2"/>
  <c r="F211" i="2"/>
  <c r="F194" i="2"/>
  <c r="F15" i="2"/>
  <c r="F1009" i="2"/>
  <c r="F798" i="2"/>
  <c r="F669" i="2"/>
  <c r="F652" i="2"/>
  <c r="F603" i="2"/>
  <c r="F344" i="2"/>
  <c r="F361" i="2"/>
  <c r="F288" i="2"/>
  <c r="F172" i="2"/>
  <c r="F13" i="2"/>
  <c r="F248" i="2"/>
  <c r="F206" i="2"/>
  <c r="F97" i="2"/>
  <c r="F811" i="2"/>
  <c r="F795" i="2"/>
  <c r="F778" i="2"/>
  <c r="F651" i="2"/>
  <c r="F602" i="2"/>
  <c r="F318" i="2"/>
  <c r="F421" i="2"/>
  <c r="F307" i="2"/>
  <c r="F209" i="2"/>
  <c r="F192" i="2"/>
  <c r="F559" i="2"/>
  <c r="F543" i="2"/>
  <c r="F363" i="2"/>
  <c r="F396" i="2"/>
  <c r="F649" i="2"/>
  <c r="F616" i="2"/>
  <c r="F600" i="2"/>
  <c r="F305" i="2"/>
  <c r="F1549" i="2"/>
  <c r="F1503" i="2"/>
  <c r="F1598" i="2"/>
  <c r="F30" i="2"/>
  <c r="F879" i="2"/>
  <c r="F1272" i="2"/>
  <c r="F1657" i="2"/>
  <c r="F865" i="2"/>
  <c r="F1490" i="2"/>
  <c r="F135" i="2"/>
  <c r="F1136" i="2"/>
  <c r="F1360" i="2"/>
  <c r="F1584" i="2"/>
  <c r="F1514" i="2"/>
  <c r="F492" i="2"/>
  <c r="F1290" i="2"/>
  <c r="F1122" i="2"/>
  <c r="F1346" i="2"/>
  <c r="F1570" i="2"/>
  <c r="F34" i="2"/>
  <c r="F468" i="2"/>
  <c r="F862" i="2"/>
  <c r="F1183" i="2"/>
  <c r="F1295" i="2"/>
  <c r="F744" i="2"/>
  <c r="F739" i="2"/>
  <c r="F1445" i="2"/>
  <c r="F129" i="2"/>
  <c r="F719" i="2"/>
  <c r="F914" i="2"/>
  <c r="F1238" i="2"/>
  <c r="F1349" i="2"/>
  <c r="F1404" i="2"/>
  <c r="F1178" i="2"/>
  <c r="F1402" i="2"/>
  <c r="F1626" i="2"/>
  <c r="F1080" i="2"/>
  <c r="F1120" i="2"/>
  <c r="F478" i="2"/>
  <c r="F1556" i="2"/>
  <c r="F1481" i="2"/>
  <c r="F1536" i="2"/>
  <c r="F1594" i="2"/>
  <c r="F1652" i="2"/>
  <c r="F454" i="2"/>
  <c r="F705" i="2"/>
  <c r="F848" i="2"/>
  <c r="F904" i="2"/>
  <c r="F1086" i="2"/>
  <c r="F1225" i="2"/>
  <c r="F1335" i="2"/>
  <c r="F44" i="2"/>
  <c r="F758" i="2"/>
  <c r="F1192" i="2"/>
  <c r="F1416" i="2"/>
  <c r="F1640" i="2"/>
  <c r="F884" i="2"/>
  <c r="F1665" i="2"/>
  <c r="F895" i="2"/>
  <c r="F138" i="2"/>
  <c r="F84" i="2"/>
  <c r="F86" i="2"/>
  <c r="F1415" i="2"/>
  <c r="F1548" i="2"/>
  <c r="F142" i="2"/>
  <c r="F898" i="2"/>
  <c r="F1616" i="2"/>
  <c r="F450" i="2"/>
  <c r="F1248" i="2"/>
  <c r="F1472" i="2"/>
  <c r="F1276" i="2"/>
  <c r="F64" i="2"/>
  <c r="F161" i="2"/>
  <c r="F749" i="2"/>
  <c r="F888" i="2"/>
  <c r="F1069" i="2"/>
  <c r="F1155" i="2"/>
  <c r="F1268" i="2"/>
  <c r="F1319" i="2"/>
  <c r="F1434" i="2"/>
  <c r="F912" i="2"/>
  <c r="F1220" i="2"/>
  <c r="F1668" i="2"/>
  <c r="F1262" i="2"/>
  <c r="F1486" i="2"/>
  <c r="F1454" i="2"/>
  <c r="F1566" i="2"/>
  <c r="F1623" i="2"/>
  <c r="F1444" i="2"/>
  <c r="F1094" i="2"/>
  <c r="F1332" i="2"/>
  <c r="F1471" i="2"/>
  <c r="F1582" i="2"/>
  <c r="F58" i="2"/>
  <c r="F716" i="2"/>
  <c r="F1388" i="2"/>
  <c r="F1398" i="2"/>
  <c r="F730" i="2"/>
  <c r="F1430" i="2"/>
  <c r="F1654" i="2"/>
  <c r="F170" i="2"/>
  <c r="F926" i="2"/>
  <c r="F1318" i="2"/>
  <c r="F1542" i="2"/>
  <c r="F1599" i="2"/>
  <c r="F1615" i="2"/>
  <c r="F1672" i="2"/>
  <c r="F1466" i="2"/>
  <c r="F1524" i="2"/>
  <c r="F1583" i="2"/>
  <c r="F1636" i="2"/>
  <c r="F1482" i="2"/>
  <c r="F1649" i="2"/>
  <c r="F1531" i="2"/>
  <c r="F1586" i="2"/>
  <c r="F168" i="2"/>
  <c r="F1303" i="2"/>
  <c r="F504" i="2"/>
  <c r="F1603" i="2"/>
  <c r="F752" i="2"/>
  <c r="F1547" i="2"/>
  <c r="F1656" i="2"/>
  <c r="F1271" i="2"/>
  <c r="F150" i="2"/>
  <c r="F1505" i="2"/>
  <c r="F1561" i="2"/>
  <c r="F1674" i="2"/>
  <c r="F1426" i="2"/>
  <c r="F1205" i="2"/>
  <c r="F729" i="2"/>
  <c r="F1410" i="2"/>
  <c r="F1188" i="2"/>
  <c r="F855" i="2"/>
  <c r="F1289" i="2"/>
  <c r="F1284" i="2"/>
  <c r="F475" i="2"/>
  <c r="F472" i="2"/>
  <c r="F477" i="2"/>
  <c r="F474" i="2"/>
  <c r="F476" i="2"/>
  <c r="F45" i="2"/>
  <c r="F47" i="2"/>
  <c r="F48" i="2"/>
  <c r="F50" i="2"/>
  <c r="F146" i="2"/>
  <c r="F147" i="2"/>
  <c r="F144" i="2"/>
  <c r="F148" i="2"/>
  <c r="F479" i="2"/>
  <c r="F481" i="2"/>
  <c r="F482" i="2"/>
  <c r="F483" i="2"/>
  <c r="F480" i="2"/>
  <c r="F736" i="2"/>
  <c r="F733" i="2"/>
  <c r="F735" i="2"/>
  <c r="F731" i="2"/>
  <c r="F734" i="2"/>
  <c r="F875" i="2"/>
  <c r="F873" i="2"/>
  <c r="F874" i="2"/>
  <c r="F1058" i="2"/>
  <c r="F1053" i="2"/>
  <c r="F1057" i="2"/>
  <c r="F1140" i="2"/>
  <c r="F1141" i="2"/>
  <c r="F1138" i="2"/>
  <c r="F1142" i="2"/>
  <c r="F1196" i="2"/>
  <c r="F1193" i="2"/>
  <c r="F1197" i="2"/>
  <c r="F1194" i="2"/>
  <c r="F1195" i="2"/>
  <c r="F1198" i="2"/>
  <c r="F1254" i="2"/>
  <c r="F1250" i="2"/>
  <c r="F1251" i="2"/>
  <c r="F1249" i="2"/>
  <c r="F1309" i="2"/>
  <c r="F1306" i="2"/>
  <c r="F1307" i="2"/>
  <c r="F1308" i="2"/>
  <c r="F1310" i="2"/>
  <c r="F1362" i="2"/>
  <c r="F1363" i="2"/>
  <c r="F1361" i="2"/>
  <c r="F1366" i="2"/>
  <c r="F1364" i="2"/>
  <c r="F1365" i="2"/>
  <c r="F1420" i="2"/>
  <c r="F1417" i="2"/>
  <c r="F1496" i="2"/>
  <c r="F1497" i="2"/>
  <c r="F1550" i="2"/>
  <c r="F1551" i="2"/>
  <c r="F1610" i="2"/>
  <c r="F1609" i="2"/>
  <c r="F1462" i="2"/>
  <c r="F1459" i="2"/>
  <c r="F1463" i="2"/>
  <c r="F1516" i="2"/>
  <c r="F1517" i="2"/>
  <c r="F1576" i="2"/>
  <c r="F1575" i="2"/>
  <c r="F1629" i="2"/>
  <c r="F1630" i="2"/>
  <c r="F1383" i="2"/>
  <c r="F1387" i="2"/>
  <c r="F1384" i="2"/>
  <c r="F1382" i="2"/>
  <c r="F1163" i="2"/>
  <c r="F1160" i="2"/>
  <c r="F1158" i="2"/>
  <c r="F1161" i="2"/>
  <c r="F1162" i="2"/>
  <c r="F1372" i="2"/>
  <c r="F1373" i="2"/>
  <c r="F1147" i="2"/>
  <c r="F1144" i="2"/>
  <c r="F1145" i="2"/>
  <c r="F1148" i="2"/>
  <c r="F1149" i="2"/>
  <c r="F459" i="2"/>
  <c r="F461" i="2"/>
  <c r="F458" i="2"/>
  <c r="F463" i="2"/>
  <c r="F460" i="2"/>
  <c r="F462" i="2"/>
  <c r="F1358" i="2"/>
  <c r="F1354" i="2"/>
  <c r="F1359" i="2"/>
  <c r="F1356" i="2"/>
  <c r="F1357" i="2"/>
  <c r="F1130" i="2"/>
  <c r="F1134" i="2"/>
  <c r="F1131" i="2"/>
  <c r="F1135" i="2"/>
  <c r="F1132" i="2"/>
  <c r="F1133" i="2"/>
  <c r="F710" i="2"/>
  <c r="F711" i="2"/>
  <c r="F714" i="2"/>
  <c r="F715" i="2"/>
  <c r="F712" i="2"/>
  <c r="F56" i="2"/>
  <c r="F54" i="2"/>
  <c r="F57" i="2"/>
  <c r="F53" i="2"/>
  <c r="F52" i="2"/>
  <c r="F55" i="2"/>
  <c r="F1637" i="2"/>
  <c r="F1620" i="2"/>
  <c r="F1587" i="2"/>
  <c r="F1553" i="2"/>
  <c r="F1519" i="2"/>
  <c r="F1470" i="2"/>
  <c r="F1453" i="2"/>
  <c r="F1435" i="2"/>
  <c r="F1419" i="2"/>
  <c r="F1671" i="2"/>
  <c r="F1653" i="2"/>
  <c r="F1569" i="2"/>
  <c r="F1552" i="2"/>
  <c r="F1518" i="2"/>
  <c r="F1502" i="2"/>
  <c r="F1485" i="2"/>
  <c r="F1469" i="2"/>
  <c r="F1452" i="2"/>
  <c r="F1418" i="2"/>
  <c r="F1670" i="2"/>
  <c r="F1572" i="2"/>
  <c r="F1522" i="2"/>
  <c r="F1455" i="2"/>
  <c r="F1336" i="2"/>
  <c r="F1253" i="2"/>
  <c r="F1153" i="2"/>
  <c r="F1385" i="2"/>
  <c r="F1285" i="2"/>
  <c r="F1235" i="2"/>
  <c r="F1202" i="2"/>
  <c r="F1321" i="2"/>
  <c r="F1222" i="2"/>
  <c r="F1056" i="2"/>
  <c r="F456" i="2"/>
  <c r="F700" i="2"/>
  <c r="F49" i="2"/>
  <c r="F1664" i="2"/>
  <c r="F1520" i="2"/>
  <c r="F1055" i="2"/>
  <c r="F1424" i="2"/>
  <c r="F740" i="2"/>
  <c r="F1504" i="2"/>
  <c r="F1287" i="2"/>
  <c r="F872" i="2"/>
  <c r="F1565" i="2"/>
  <c r="F1498" i="2"/>
  <c r="F1464" i="2"/>
  <c r="F1448" i="2"/>
  <c r="F1414" i="2"/>
  <c r="F1622" i="2"/>
  <c r="F1555" i="2"/>
  <c r="F1386" i="2"/>
  <c r="F1236" i="2"/>
  <c r="F1187" i="2"/>
  <c r="F1137" i="2"/>
  <c r="F1070" i="2"/>
  <c r="F1368" i="2"/>
  <c r="F1186" i="2"/>
  <c r="F1119" i="2"/>
  <c r="F1355" i="2"/>
  <c r="F1305" i="2"/>
  <c r="F746" i="2"/>
  <c r="F915" i="2"/>
  <c r="F145" i="2"/>
  <c r="F1621" i="2"/>
  <c r="F1446" i="2"/>
  <c r="F893" i="2"/>
  <c r="F1673" i="2"/>
  <c r="F1159" i="2"/>
  <c r="F1669" i="2"/>
  <c r="F1077" i="2"/>
  <c r="F1074" i="2"/>
  <c r="F1075" i="2"/>
  <c r="F1078" i="2"/>
  <c r="F1079" i="2"/>
  <c r="F1076" i="2"/>
  <c r="F1233" i="2"/>
  <c r="F1230" i="2"/>
  <c r="F1228" i="2"/>
  <c r="F1229" i="2"/>
  <c r="F1231" i="2"/>
  <c r="F1232" i="2"/>
  <c r="F137" i="2"/>
  <c r="F139" i="2"/>
  <c r="F136" i="2"/>
  <c r="F141" i="2"/>
  <c r="F61" i="2"/>
  <c r="F63" i="2"/>
  <c r="F60" i="2"/>
  <c r="F59" i="2"/>
  <c r="F495" i="2"/>
  <c r="F494" i="2"/>
  <c r="F496" i="2"/>
  <c r="F493" i="2"/>
  <c r="F498" i="2"/>
  <c r="F497" i="2"/>
  <c r="F885" i="2"/>
  <c r="F889" i="2"/>
  <c r="F886" i="2"/>
  <c r="F890" i="2"/>
  <c r="F887" i="2"/>
  <c r="F1154" i="2"/>
  <c r="F1156" i="2"/>
  <c r="F1151" i="2"/>
  <c r="F1263" i="2"/>
  <c r="F1267" i="2"/>
  <c r="F1264" i="2"/>
  <c r="F1265" i="2"/>
  <c r="F1432" i="2"/>
  <c r="F1436" i="2"/>
  <c r="F1433" i="2"/>
  <c r="F1509" i="2"/>
  <c r="F1512" i="2"/>
  <c r="F1513" i="2"/>
  <c r="F1508" i="2"/>
  <c r="F1677" i="2"/>
  <c r="F1681" i="2"/>
  <c r="F1678" i="2"/>
  <c r="F1475" i="2"/>
  <c r="F1476" i="2"/>
  <c r="F1533" i="2"/>
  <c r="F1529" i="2"/>
  <c r="F1530" i="2"/>
  <c r="F1534" i="2"/>
  <c r="F1585" i="2"/>
  <c r="F1644" i="2"/>
  <c r="F1643" i="2"/>
  <c r="F1326" i="2"/>
  <c r="F1329" i="2"/>
  <c r="F1330" i="2"/>
  <c r="F1327" i="2"/>
  <c r="F1328" i="2"/>
  <c r="F1331" i="2"/>
  <c r="F1063" i="2"/>
  <c r="F1060" i="2"/>
  <c r="F1064" i="2"/>
  <c r="F1061" i="2"/>
  <c r="F1062" i="2"/>
  <c r="F1065" i="2"/>
  <c r="F1316" i="2"/>
  <c r="F1312" i="2"/>
  <c r="F1313" i="2"/>
  <c r="F1317" i="2"/>
  <c r="F1314" i="2"/>
  <c r="F1315" i="2"/>
  <c r="F922" i="2"/>
  <c r="F925" i="2"/>
  <c r="F923" i="2"/>
  <c r="F920" i="2"/>
  <c r="F924" i="2"/>
  <c r="F164" i="2"/>
  <c r="F165" i="2"/>
  <c r="F167" i="2"/>
  <c r="F169" i="2"/>
  <c r="F166" i="2"/>
  <c r="F1300" i="2"/>
  <c r="F1301" i="2"/>
  <c r="F1298" i="2"/>
  <c r="F1299" i="2"/>
  <c r="F1093" i="2"/>
  <c r="F1090" i="2"/>
  <c r="F1091" i="2"/>
  <c r="F1088" i="2"/>
  <c r="F1092" i="2"/>
  <c r="F505" i="2"/>
  <c r="F503" i="2"/>
  <c r="F500" i="2"/>
  <c r="F502" i="2"/>
  <c r="F1442" i="2"/>
  <c r="F1441" i="2"/>
  <c r="F1667" i="2"/>
  <c r="F1650" i="2"/>
  <c r="F1632" i="2"/>
  <c r="F1532" i="2"/>
  <c r="F1515" i="2"/>
  <c r="F1499" i="2"/>
  <c r="F1449" i="2"/>
  <c r="F1431" i="2"/>
  <c r="F1666" i="2"/>
  <c r="F1631" i="2"/>
  <c r="F1396" i="2"/>
  <c r="F1397" i="2"/>
  <c r="F1400" i="2"/>
  <c r="F1176" i="2"/>
  <c r="F1173" i="2"/>
  <c r="F1174" i="2"/>
  <c r="F1177" i="2"/>
  <c r="F1175" i="2"/>
  <c r="F756" i="2"/>
  <c r="F753" i="2"/>
  <c r="F757" i="2"/>
  <c r="F754" i="2"/>
  <c r="F42" i="2"/>
  <c r="F38" i="2"/>
  <c r="F41" i="2"/>
  <c r="F43" i="2"/>
  <c r="F39" i="2"/>
  <c r="F25" i="2"/>
  <c r="F28" i="2"/>
  <c r="F24" i="2"/>
  <c r="F26" i="2"/>
  <c r="F27" i="2"/>
  <c r="F78" i="2"/>
  <c r="F76" i="2"/>
  <c r="F73" i="2"/>
  <c r="F75" i="2"/>
  <c r="F455" i="2"/>
  <c r="F453" i="2"/>
  <c r="F452" i="2"/>
  <c r="F706" i="2"/>
  <c r="F704" i="2"/>
  <c r="F703" i="2"/>
  <c r="F707" i="2"/>
  <c r="F708" i="2"/>
  <c r="F843" i="2"/>
  <c r="F847" i="2"/>
  <c r="F846" i="2"/>
  <c r="F844" i="2"/>
  <c r="F901" i="2"/>
  <c r="F902" i="2"/>
  <c r="F899" i="2"/>
  <c r="F903" i="2"/>
  <c r="F900" i="2"/>
  <c r="F1081" i="2"/>
  <c r="F1084" i="2"/>
  <c r="F1085" i="2"/>
  <c r="F1082" i="2"/>
  <c r="F1083" i="2"/>
  <c r="F1167" i="2"/>
  <c r="F1168" i="2"/>
  <c r="F1165" i="2"/>
  <c r="F1166" i="2"/>
  <c r="F1226" i="2"/>
  <c r="F1223" i="2"/>
  <c r="F1224" i="2"/>
  <c r="F1221" i="2"/>
  <c r="F1279" i="2"/>
  <c r="F1280" i="2"/>
  <c r="F1277" i="2"/>
  <c r="F1278" i="2"/>
  <c r="F1281" i="2"/>
  <c r="F1282" i="2"/>
  <c r="F1333" i="2"/>
  <c r="F1334" i="2"/>
  <c r="F1392" i="2"/>
  <c r="F1389" i="2"/>
  <c r="F1390" i="2"/>
  <c r="F1393" i="2"/>
  <c r="F1391" i="2"/>
  <c r="F1467" i="2"/>
  <c r="F1468" i="2"/>
  <c r="F1526" i="2"/>
  <c r="F1525" i="2"/>
  <c r="F1580" i="2"/>
  <c r="F1581" i="2"/>
  <c r="F1634" i="2"/>
  <c r="F1638" i="2"/>
  <c r="F1635" i="2"/>
  <c r="F1487" i="2"/>
  <c r="F1492" i="2"/>
  <c r="F1491" i="2"/>
  <c r="F1546" i="2"/>
  <c r="F1600" i="2"/>
  <c r="F1604" i="2"/>
  <c r="F1601" i="2"/>
  <c r="F1660" i="2"/>
  <c r="F1659" i="2"/>
  <c r="F1655" i="2"/>
  <c r="F1275" i="2"/>
  <c r="F1273" i="2"/>
  <c r="F1274" i="2"/>
  <c r="F883" i="2"/>
  <c r="F880" i="2"/>
  <c r="F881" i="2"/>
  <c r="F878" i="2"/>
  <c r="F1259" i="2"/>
  <c r="F1256" i="2"/>
  <c r="F1257" i="2"/>
  <c r="F1260" i="2"/>
  <c r="F1261" i="2"/>
  <c r="F1258" i="2"/>
  <c r="F869" i="2"/>
  <c r="F866" i="2"/>
  <c r="F868" i="2"/>
  <c r="F864" i="2"/>
  <c r="F867" i="2"/>
  <c r="F66" i="2"/>
  <c r="F67" i="2"/>
  <c r="F68" i="2"/>
  <c r="F69" i="2"/>
  <c r="F71" i="2"/>
  <c r="F70" i="2"/>
  <c r="F1246" i="2"/>
  <c r="F1243" i="2"/>
  <c r="F1242" i="2"/>
  <c r="F1247" i="2"/>
  <c r="F1244" i="2"/>
  <c r="F1245" i="2"/>
  <c r="F909" i="2"/>
  <c r="F910" i="2"/>
  <c r="F907" i="2"/>
  <c r="F906" i="2"/>
  <c r="F911" i="2"/>
  <c r="F908" i="2"/>
  <c r="F151" i="2"/>
  <c r="F152" i="2"/>
  <c r="F153" i="2"/>
  <c r="F155" i="2"/>
  <c r="F154" i="2"/>
  <c r="F1680" i="2"/>
  <c r="F1663" i="2"/>
  <c r="F1646" i="2"/>
  <c r="F1628" i="2"/>
  <c r="F1595" i="2"/>
  <c r="F1579" i="2"/>
  <c r="F1562" i="2"/>
  <c r="F1544" i="2"/>
  <c r="F1511" i="2"/>
  <c r="F1495" i="2"/>
  <c r="F1478" i="2"/>
  <c r="F1461" i="2"/>
  <c r="F1427" i="2"/>
  <c r="F1411" i="2"/>
  <c r="F1394" i="2"/>
  <c r="F1679" i="2"/>
  <c r="F1662" i="2"/>
  <c r="F1645" i="2"/>
  <c r="F1627" i="2"/>
  <c r="F1611" i="2"/>
  <c r="F1578" i="2"/>
  <c r="F1543" i="2"/>
  <c r="F1527" i="2"/>
  <c r="F1510" i="2"/>
  <c r="F1494" i="2"/>
  <c r="F1477" i="2"/>
  <c r="F1460" i="2"/>
  <c r="F1443" i="2"/>
  <c r="F1606" i="2"/>
  <c r="F1488" i="2"/>
  <c r="F1438" i="2"/>
  <c r="F1369" i="2"/>
  <c r="F1286" i="2"/>
  <c r="F1252" i="2"/>
  <c r="F1169" i="2"/>
  <c r="F1288" i="2"/>
  <c r="F1189" i="2"/>
  <c r="F1089" i="2"/>
  <c r="F490" i="2"/>
  <c r="F501" i="2"/>
  <c r="F451" i="2"/>
  <c r="F158" i="2"/>
  <c r="F1588" i="2"/>
  <c r="F1370" i="2"/>
  <c r="F29" i="2"/>
  <c r="F1571" i="2"/>
  <c r="F1266" i="2"/>
  <c r="F62" i="2"/>
  <c r="F1625" i="2"/>
  <c r="F1399" i="2"/>
  <c r="F1146" i="2"/>
  <c r="F489" i="2"/>
  <c r="F487" i="2"/>
  <c r="F486" i="2"/>
  <c r="F892" i="2"/>
  <c r="F897" i="2"/>
  <c r="F896" i="2"/>
  <c r="F894" i="2"/>
  <c r="F80" i="2"/>
  <c r="F81" i="2"/>
  <c r="F83" i="2"/>
  <c r="F85" i="2"/>
  <c r="F82" i="2"/>
  <c r="F162" i="2"/>
  <c r="F160" i="2"/>
  <c r="F157" i="2"/>
  <c r="F159" i="2"/>
  <c r="F750" i="2"/>
  <c r="F747" i="2"/>
  <c r="F748" i="2"/>
  <c r="F745" i="2"/>
  <c r="F1067" i="2"/>
  <c r="F1071" i="2"/>
  <c r="F1068" i="2"/>
  <c r="F1209" i="2"/>
  <c r="F1207" i="2"/>
  <c r="F1208" i="2"/>
  <c r="F1210" i="2"/>
  <c r="F1211" i="2"/>
  <c r="F1212" i="2"/>
  <c r="F1322" i="2"/>
  <c r="F1323" i="2"/>
  <c r="F1320" i="2"/>
  <c r="F1324" i="2"/>
  <c r="F1378" i="2"/>
  <c r="F1375" i="2"/>
  <c r="F1379" i="2"/>
  <c r="F1376" i="2"/>
  <c r="F1377" i="2"/>
  <c r="F1380" i="2"/>
  <c r="F1567" i="2"/>
  <c r="F1564" i="2"/>
  <c r="F1568" i="2"/>
  <c r="F1342" i="2"/>
  <c r="F1340" i="2"/>
  <c r="F1343" i="2"/>
  <c r="F1344" i="2"/>
  <c r="F1341" i="2"/>
  <c r="F1118" i="2"/>
  <c r="F1116" i="2"/>
  <c r="F697" i="2"/>
  <c r="F696" i="2"/>
  <c r="F701" i="2"/>
  <c r="F743" i="2"/>
  <c r="F741" i="2"/>
  <c r="F738" i="2"/>
  <c r="F742" i="2"/>
  <c r="F1447" i="2"/>
  <c r="F1450" i="2"/>
  <c r="F35" i="2"/>
  <c r="F31" i="2"/>
  <c r="F33" i="2"/>
  <c r="F36" i="2"/>
  <c r="F131" i="2"/>
  <c r="F133" i="2"/>
  <c r="F130" i="2"/>
  <c r="F132" i="2"/>
  <c r="F134" i="2"/>
  <c r="F470" i="2"/>
  <c r="F465" i="2"/>
  <c r="F467" i="2"/>
  <c r="F469" i="2"/>
  <c r="F720" i="2"/>
  <c r="F717" i="2"/>
  <c r="F721" i="2"/>
  <c r="F718" i="2"/>
  <c r="F859" i="2"/>
  <c r="F857" i="2"/>
  <c r="F860" i="2"/>
  <c r="F861" i="2"/>
  <c r="F858" i="2"/>
  <c r="F916" i="2"/>
  <c r="F913" i="2"/>
  <c r="F918" i="2"/>
  <c r="F917" i="2"/>
  <c r="F1125" i="2"/>
  <c r="F1126" i="2"/>
  <c r="F1123" i="2"/>
  <c r="F1124" i="2"/>
  <c r="F1127" i="2"/>
  <c r="F1128" i="2"/>
  <c r="F1180" i="2"/>
  <c r="F1179" i="2"/>
  <c r="F1184" i="2"/>
  <c r="F1181" i="2"/>
  <c r="F1182" i="2"/>
  <c r="F1239" i="2"/>
  <c r="F1240" i="2"/>
  <c r="F1292" i="2"/>
  <c r="F1296" i="2"/>
  <c r="F1293" i="2"/>
  <c r="F1294" i="2"/>
  <c r="F1291" i="2"/>
  <c r="F1350" i="2"/>
  <c r="F1347" i="2"/>
  <c r="F1348" i="2"/>
  <c r="F1407" i="2"/>
  <c r="F1408" i="2"/>
  <c r="F1403" i="2"/>
  <c r="F1405" i="2"/>
  <c r="F1483" i="2"/>
  <c r="F1480" i="2"/>
  <c r="F1484" i="2"/>
  <c r="F1541" i="2"/>
  <c r="F1537" i="2"/>
  <c r="F1592" i="2"/>
  <c r="F1596" i="2"/>
  <c r="F1593" i="2"/>
  <c r="F1597" i="2"/>
  <c r="F1648" i="2"/>
  <c r="F1651" i="2"/>
  <c r="F1501" i="2"/>
  <c r="F1559" i="2"/>
  <c r="F1560" i="2"/>
  <c r="F1614" i="2"/>
  <c r="F1617" i="2"/>
  <c r="F1613" i="2"/>
  <c r="F1618" i="2"/>
  <c r="F1217" i="2"/>
  <c r="F1214" i="2"/>
  <c r="F1218" i="2"/>
  <c r="F1215" i="2"/>
  <c r="F1216" i="2"/>
  <c r="F1425" i="2"/>
  <c r="F1428" i="2"/>
  <c r="F1429" i="2"/>
  <c r="F1204" i="2"/>
  <c r="F1200" i="2"/>
  <c r="F1201" i="2"/>
  <c r="F727" i="2"/>
  <c r="F726" i="2"/>
  <c r="F724" i="2"/>
  <c r="F728" i="2"/>
  <c r="F725" i="2"/>
  <c r="F1413" i="2"/>
  <c r="F1412" i="2"/>
  <c r="F1190" i="2"/>
  <c r="F1191" i="2"/>
  <c r="F853" i="2"/>
  <c r="F850" i="2"/>
  <c r="F852" i="2"/>
  <c r="F854" i="2"/>
  <c r="F851" i="2"/>
  <c r="F445" i="2"/>
  <c r="F449" i="2"/>
  <c r="F444" i="2"/>
  <c r="F446" i="2"/>
  <c r="F448" i="2"/>
  <c r="F447" i="2"/>
  <c r="F1676" i="2"/>
  <c r="F1658" i="2"/>
  <c r="F1642" i="2"/>
  <c r="F1624" i="2"/>
  <c r="F1608" i="2"/>
  <c r="F1574" i="2"/>
  <c r="F1558" i="2"/>
  <c r="F1540" i="2"/>
  <c r="F1474" i="2"/>
  <c r="F1457" i="2"/>
  <c r="F1440" i="2"/>
  <c r="F1406" i="2"/>
  <c r="F1641" i="2"/>
  <c r="F1607" i="2"/>
  <c r="F1590" i="2"/>
  <c r="F1573" i="2"/>
  <c r="F1557" i="2"/>
  <c r="F1539" i="2"/>
  <c r="F1523" i="2"/>
  <c r="F1506" i="2"/>
  <c r="F1489" i="2"/>
  <c r="F1473" i="2"/>
  <c r="F1456" i="2"/>
  <c r="F1439" i="2"/>
  <c r="F1422" i="2"/>
  <c r="F1639" i="2"/>
  <c r="F1589" i="2"/>
  <c r="F1538" i="2"/>
  <c r="F1421" i="2"/>
  <c r="F1352" i="2"/>
  <c r="F1270" i="2"/>
  <c r="F1203" i="2"/>
  <c r="F1170" i="2"/>
  <c r="F1054" i="2"/>
  <c r="F1401" i="2"/>
  <c r="F1351" i="2"/>
  <c r="F1302" i="2"/>
  <c r="F1152" i="2"/>
  <c r="F1371" i="2"/>
  <c r="F1338" i="2"/>
  <c r="F1172" i="2"/>
  <c r="F1139" i="2"/>
  <c r="F1072" i="2"/>
  <c r="F921" i="2"/>
  <c r="F871" i="2"/>
  <c r="F755" i="2"/>
  <c r="F722" i="2"/>
  <c r="F845" i="2"/>
  <c r="F713" i="2"/>
  <c r="F882" i="2"/>
  <c r="F732" i="2"/>
  <c r="F473" i="2"/>
  <c r="F484" i="2"/>
  <c r="F140" i="2"/>
  <c r="F74" i="2"/>
  <c r="F40" i="2"/>
  <c r="F488" i="2"/>
  <c r="F143" i="2"/>
  <c r="F77" i="2"/>
  <c r="F32" i="2"/>
  <c r="F1554" i="2"/>
  <c r="F1345" i="2"/>
  <c r="F1121" i="2"/>
  <c r="F466" i="2"/>
  <c r="F46" i="2"/>
  <c r="F1237" i="2"/>
  <c r="F876" i="2"/>
  <c r="F1545" i="2"/>
  <c r="F1337" i="2"/>
  <c r="F1117" i="2"/>
  <c r="F698" i="2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Kazemi Kheiri, Setareh</author>
  </authors>
  <commentList>
    <comment ref="N24" authorId="0" shapeId="0" xr:uid="{62A694C3-36C1-4403-84D6-C1D4A19863D5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The first 45 minute, lasted 4 minutes after the last strength test</t>
        </r>
      </text>
    </comment>
    <comment ref="P24" authorId="0" shapeId="0" xr:uid="{FCC43E6B-4F42-4C9D-9E26-4EF8B16ADE85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The break time was considered 12 minutes to adjust the start time of the third 45 minute</t>
        </r>
      </text>
    </comment>
    <comment ref="N25" authorId="0" shapeId="0" xr:uid="{A4B726B1-09AE-4B01-86FD-ED831B67722E}">
      <text>
        <r>
          <rPr>
            <b/>
            <sz val="9"/>
            <color rgb="FF000000"/>
            <rFont val="Tahoma"/>
            <family val="2"/>
          </rPr>
          <t>Kazemi Kheiri, Setareh: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16 minutes of break based on the times on data sheets</t>
        </r>
      </text>
    </comment>
    <comment ref="P25" authorId="0" shapeId="0" xr:uid="{A71E42B0-6F7F-4E32-89F4-769A71DC268D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17 minutes of break based on the data sheets
</t>
        </r>
      </text>
    </comment>
    <comment ref="P35" authorId="0" shapeId="0" xr:uid="{452517B7-916F-4CA4-A40A-FBBD7B27EF4F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The 2nd 45 minute lasted 7 minutes after the last strength test</t>
        </r>
      </text>
    </comment>
    <comment ref="P37" authorId="0" shapeId="0" xr:uid="{052CC1AC-E970-4322-A2CD-0F0FFE7F602B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The second 45 minute finished 3 minutes after the last strength test.</t>
        </r>
      </text>
    </comment>
    <comment ref="N48" authorId="0" shapeId="0" xr:uid="{40AAB7B1-02B6-4116-BDF8-235ED6210693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17 minutes break from datasheets</t>
        </r>
      </text>
    </comment>
    <comment ref="P48" authorId="0" shapeId="0" xr:uid="{11FE2E32-19FF-4484-89B5-CC798E593CCB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17 minutes break from datasheets</t>
        </r>
      </text>
    </comment>
    <comment ref="P59" authorId="0" shapeId="0" xr:uid="{9268D052-EE29-4D88-896D-FBDC66921190}">
      <text>
        <r>
          <rPr>
            <b/>
            <sz val="9"/>
            <color indexed="81"/>
            <rFont val="Tahoma"/>
            <family val="2"/>
          </rPr>
          <t>Kazemi Kheiri, Setareh: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<sst xmlns="http://schemas.openxmlformats.org/spreadsheetml/2006/main" count="7123" uniqueCount="61">
  <si>
    <t>Please do not remove column "Code"</t>
  </si>
  <si>
    <t># of strength test completed</t>
  </si>
  <si>
    <t>Time of the last strength test</t>
  </si>
  <si>
    <t>Sensor used? (Y/N)</t>
  </si>
  <si>
    <t>*Green highlighted cells are those that are changed compared to the previous version</t>
  </si>
  <si>
    <t>Code</t>
  </si>
  <si>
    <t>Subject</t>
  </si>
  <si>
    <t>Session</t>
  </si>
  <si>
    <t>Condition</t>
  </si>
  <si>
    <t>Started rested? (Y/N)</t>
  </si>
  <si>
    <t>1st_45min</t>
  </si>
  <si>
    <t>1st_45min_e</t>
  </si>
  <si>
    <t>2nd_45min</t>
  </si>
  <si>
    <t>2nd_45min_e</t>
  </si>
  <si>
    <t>3rd_45min</t>
  </si>
  <si>
    <t>3rd_45min_e</t>
  </si>
  <si>
    <t>ActiGraph IMU</t>
  </si>
  <si>
    <t>Polar</t>
  </si>
  <si>
    <t>Empatica</t>
  </si>
  <si>
    <t>Comment</t>
  </si>
  <si>
    <t>Sub01</t>
  </si>
  <si>
    <t>Y</t>
  </si>
  <si>
    <t>N</t>
  </si>
  <si>
    <t>Condition 2.5-10</t>
  </si>
  <si>
    <t>Condition 2.5-5</t>
  </si>
  <si>
    <t>Condition 1.5-15</t>
  </si>
  <si>
    <t>Sub02</t>
  </si>
  <si>
    <t>Condition 2.5-15</t>
  </si>
  <si>
    <t>Sub03</t>
  </si>
  <si>
    <t>e</t>
  </si>
  <si>
    <t>Sub04</t>
  </si>
  <si>
    <t>Sub05</t>
  </si>
  <si>
    <t>Sub06</t>
  </si>
  <si>
    <t>Sub07</t>
  </si>
  <si>
    <t>The 6th str test for the 1st 45 min not found. The Pictures suggests 6 tests were taken.</t>
  </si>
  <si>
    <t>Sub08</t>
  </si>
  <si>
    <t>Sub09</t>
  </si>
  <si>
    <t>Sub10</t>
  </si>
  <si>
    <t>Sub12</t>
  </si>
  <si>
    <t>It was decided to not include this subject's strength test in the model.</t>
  </si>
  <si>
    <t>Sub13</t>
  </si>
  <si>
    <t>Data sheet pictures unavailable, time of last test determined from the RPE file.</t>
  </si>
  <si>
    <t>Sub14</t>
  </si>
  <si>
    <t>Sub15</t>
  </si>
  <si>
    <t>Sub16</t>
  </si>
  <si>
    <t>Sub17</t>
  </si>
  <si>
    <t>Please do not change anything in this sheet</t>
  </si>
  <si>
    <t>Period</t>
  </si>
  <si>
    <t>Unique code</t>
  </si>
  <si>
    <t>Last Trial</t>
  </si>
  <si>
    <t>Time</t>
  </si>
  <si>
    <t>Session1</t>
  </si>
  <si>
    <t>Session2</t>
  </si>
  <si>
    <t>Session3</t>
  </si>
  <si>
    <t>Session4</t>
  </si>
  <si>
    <t>Sub11</t>
  </si>
  <si>
    <t>Sub18</t>
  </si>
  <si>
    <t>Sub19</t>
  </si>
  <si>
    <t>Sub20</t>
  </si>
  <si>
    <t>Unique_code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</si>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</sst>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1" fillId="2" borderId="3" xfId="0" applyFont="1" applyFill="1" applyBorder="1"/>
    <xf numFmtId="0" fontId="0" fillId="0" borderId="7" xfId="0" applyBorder="1"/>
    <xf numFmtId="0" fontId="0" fillId="3" borderId="0" xfId="0" applyFill="1" applyBorder="1"/>
    <xf numFmtId="0" fontId="0" fillId="3" borderId="7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8" xfId="0" applyFill="1" applyBorder="1"/>
    <xf numFmtId="0" fontId="0" fillId="3" borderId="0" xfId="0" applyFill="1"/>
    <xf numFmtId="0" fontId="0" fillId="0" borderId="8" xfId="0" applyFill="1" applyBorder="1" applyAlignment="1">
      <alignment horizontal="center" vertical="center"/>
    </xf>
    <xf numFmtId="0" fontId="0" fillId="0" borderId="0" xfId="0" applyFill="1"/>
    <xf numFmtId="0" fontId="0" fillId="5" borderId="8" xfId="0" applyFill="1" applyBorder="1"/>
    <xf numFmtId="0" fontId="0" fillId="5" borderId="8" xfId="0" applyFill="1" applyBorder="1" applyAlignment="1">
      <alignment horizontal="center"/>
    </xf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0" xfId="0" applyFill="1"/>
    <xf numFmtId="0" fontId="0" fillId="4" borderId="5" xfId="0" applyFill="1" applyBorder="1"/>
    <xf numFmtId="0" fontId="0" fillId="6" borderId="0" xfId="0" applyFill="1" applyBorder="1"/>
    <xf numFmtId="0" fontId="0" fillId="6" borderId="0" xfId="0" applyFill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Box\NIOSH%20R21%20Warehousing%20Project%20Docs\Data\Experiment%20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or analysis"/>
    </sheetNames>
    <sheetDataSet>
      <sheetData sheetId="0">
        <row r="1">
          <cell r="A1" t="str">
            <v>Do not change/remove this row and condition columns of each participant (they are used as an input for R)</v>
          </cell>
          <cell r="E1" t="str">
            <v>Participant 1</v>
          </cell>
          <cell r="I1" t="str">
            <v>Participant 2</v>
          </cell>
          <cell r="M1" t="str">
            <v>Participant 3</v>
          </cell>
          <cell r="Q1" t="str">
            <v>Participant 4</v>
          </cell>
          <cell r="U1" t="str">
            <v>Participant 5</v>
          </cell>
          <cell r="Y1" t="str">
            <v>Participant 6</v>
          </cell>
          <cell r="AC1" t="str">
            <v>Participant 7</v>
          </cell>
          <cell r="AG1" t="str">
            <v>Participant 8</v>
          </cell>
          <cell r="AK1" t="str">
            <v>Participant 9</v>
          </cell>
          <cell r="AO1" t="str">
            <v>Participant 10</v>
          </cell>
          <cell r="AS1" t="str">
            <v>Participant 11</v>
          </cell>
          <cell r="AW1" t="str">
            <v>Participant 12</v>
          </cell>
          <cell r="BA1" t="str">
            <v>Participant 13</v>
          </cell>
          <cell r="BE1" t="str">
            <v>Participant 14</v>
          </cell>
          <cell r="BI1" t="str">
            <v>Participant 15</v>
          </cell>
          <cell r="BM1" t="str">
            <v>Participant 16</v>
          </cell>
          <cell r="BQ1" t="str">
            <v>Participant 17</v>
          </cell>
          <cell r="BU1" t="str">
            <v>Participant 18</v>
          </cell>
          <cell r="BY1" t="str">
            <v>Participant 19</v>
          </cell>
          <cell r="CC1" t="str">
            <v>Participant 20</v>
          </cell>
        </row>
        <row r="4">
          <cell r="A4" t="str">
            <v>Session1</v>
          </cell>
          <cell r="B4">
            <v>2.5</v>
          </cell>
          <cell r="C4">
            <v>15</v>
          </cell>
          <cell r="D4">
            <v>44457</v>
          </cell>
          <cell r="E4" t="str">
            <v>Condition 2.5-15</v>
          </cell>
          <cell r="F4">
            <v>2.5</v>
          </cell>
          <cell r="G4">
            <v>15</v>
          </cell>
          <cell r="H4">
            <v>44462</v>
          </cell>
          <cell r="I4" t="str">
            <v>Condition 2.5-15</v>
          </cell>
          <cell r="J4">
            <v>2.5</v>
          </cell>
          <cell r="K4">
            <v>15</v>
          </cell>
          <cell r="L4">
            <v>44463</v>
          </cell>
          <cell r="M4" t="str">
            <v>Condition 2.5-15</v>
          </cell>
          <cell r="N4">
            <v>2.5</v>
          </cell>
          <cell r="O4">
            <v>15</v>
          </cell>
          <cell r="P4">
            <v>44475</v>
          </cell>
          <cell r="Q4" t="str">
            <v>Condition 2.5-15</v>
          </cell>
          <cell r="R4">
            <v>2.5</v>
          </cell>
          <cell r="S4">
            <v>5</v>
          </cell>
          <cell r="T4">
            <v>44485</v>
          </cell>
          <cell r="U4" t="str">
            <v>Condition 2.5-5</v>
          </cell>
          <cell r="V4">
            <v>1.5</v>
          </cell>
          <cell r="W4">
            <v>15</v>
          </cell>
          <cell r="X4">
            <v>44482</v>
          </cell>
          <cell r="Y4" t="str">
            <v>Condition 1.5-15</v>
          </cell>
          <cell r="Z4">
            <v>2.5</v>
          </cell>
          <cell r="AA4">
            <v>5</v>
          </cell>
          <cell r="AB4">
            <v>44490</v>
          </cell>
          <cell r="AC4" t="str">
            <v>Condition 1.5-15</v>
          </cell>
          <cell r="AD4">
            <v>2.5</v>
          </cell>
          <cell r="AE4">
            <v>10</v>
          </cell>
          <cell r="AF4">
            <v>44492</v>
          </cell>
          <cell r="AG4" t="str">
            <v>Condition 2.5-10</v>
          </cell>
          <cell r="AH4">
            <v>2.5</v>
          </cell>
          <cell r="AI4">
            <v>5</v>
          </cell>
          <cell r="AJ4">
            <v>44499</v>
          </cell>
          <cell r="AK4" t="str">
            <v>Condition 2.5-5</v>
          </cell>
          <cell r="AL4">
            <v>2.5</v>
          </cell>
          <cell r="AM4">
            <v>10</v>
          </cell>
          <cell r="AN4">
            <v>44508</v>
          </cell>
          <cell r="AO4" t="str">
            <v>Condition 2.5-10</v>
          </cell>
          <cell r="AP4">
            <v>1.5</v>
          </cell>
          <cell r="AQ4">
            <v>15</v>
          </cell>
          <cell r="AR4">
            <v>44513</v>
          </cell>
          <cell r="AS4" t="str">
            <v>Condition 1.5-15</v>
          </cell>
          <cell r="AT4">
            <v>2.5</v>
          </cell>
          <cell r="AU4">
            <v>5</v>
          </cell>
          <cell r="AV4">
            <v>44514</v>
          </cell>
          <cell r="AW4" t="str">
            <v>Condition 2.5-5</v>
          </cell>
          <cell r="AX4">
            <v>2.5</v>
          </cell>
          <cell r="AY4">
            <v>10</v>
          </cell>
          <cell r="BA4" t="str">
            <v>Condition 2.5-10</v>
          </cell>
          <cell r="BB4">
            <v>2.5</v>
          </cell>
          <cell r="BC4">
            <v>5</v>
          </cell>
          <cell r="BD4">
            <v>44543</v>
          </cell>
          <cell r="BE4" t="str">
            <v>Condition 2.5-5</v>
          </cell>
          <cell r="BF4">
            <v>1.5</v>
          </cell>
          <cell r="BG4">
            <v>15</v>
          </cell>
          <cell r="BI4" t="str">
            <v>Condition 1.5-15</v>
          </cell>
          <cell r="BJ4">
            <v>2.5</v>
          </cell>
          <cell r="BK4">
            <v>15</v>
          </cell>
          <cell r="BM4" t="str">
            <v>Condition 2.5-15</v>
          </cell>
          <cell r="BN4">
            <v>2.5</v>
          </cell>
          <cell r="BO4">
            <v>10</v>
          </cell>
          <cell r="BP4">
            <v>44627</v>
          </cell>
          <cell r="BQ4" t="str">
            <v>Condition 2.5-10</v>
          </cell>
          <cell r="BR4">
            <v>2.5</v>
          </cell>
          <cell r="BS4">
            <v>5</v>
          </cell>
          <cell r="BU4" t="str">
            <v>Condition 2.5-5</v>
          </cell>
          <cell r="BV4">
            <v>2.5</v>
          </cell>
          <cell r="BW4">
            <v>15</v>
          </cell>
          <cell r="BY4" t="str">
            <v>Condition 2.5-15</v>
          </cell>
          <cell r="BZ4">
            <v>2.5</v>
          </cell>
          <cell r="CA4">
            <v>5</v>
          </cell>
          <cell r="CC4" t="str">
            <v>Condition 2.5-5</v>
          </cell>
        </row>
        <row r="5">
          <cell r="A5" t="str">
            <v>Session2</v>
          </cell>
          <cell r="B5">
            <v>2.5</v>
          </cell>
          <cell r="C5">
            <v>10</v>
          </cell>
          <cell r="D5">
            <v>44599</v>
          </cell>
          <cell r="E5" t="str">
            <v>Condition 2.5-10</v>
          </cell>
          <cell r="F5">
            <v>2.5</v>
          </cell>
          <cell r="G5">
            <v>5</v>
          </cell>
          <cell r="H5">
            <v>44484</v>
          </cell>
          <cell r="I5" t="str">
            <v>Condition 2.5-5</v>
          </cell>
          <cell r="J5">
            <v>1.5</v>
          </cell>
          <cell r="K5">
            <v>15</v>
          </cell>
          <cell r="L5">
            <v>44470</v>
          </cell>
          <cell r="M5" t="str">
            <v>Condition 1.5-15</v>
          </cell>
          <cell r="N5">
            <v>2.5</v>
          </cell>
          <cell r="O5">
            <v>5</v>
          </cell>
          <cell r="P5">
            <v>44489</v>
          </cell>
          <cell r="Q5" t="str">
            <v>Condition 2.5-5</v>
          </cell>
          <cell r="R5">
            <v>2.5</v>
          </cell>
          <cell r="S5">
            <v>15</v>
          </cell>
          <cell r="T5">
            <v>44499</v>
          </cell>
          <cell r="U5" t="str">
            <v>Condition 2.5-15</v>
          </cell>
          <cell r="V5">
            <v>2.5</v>
          </cell>
          <cell r="W5">
            <v>10</v>
          </cell>
          <cell r="X5">
            <v>44558</v>
          </cell>
          <cell r="Y5" t="str">
            <v>Condition 2.5-10</v>
          </cell>
          <cell r="Z5">
            <v>1.5</v>
          </cell>
          <cell r="AA5">
            <v>15</v>
          </cell>
          <cell r="AB5">
            <v>44497</v>
          </cell>
          <cell r="AC5" t="str">
            <v>Condition 2.5-5</v>
          </cell>
          <cell r="AD5">
            <v>2.5</v>
          </cell>
          <cell r="AE5">
            <v>15</v>
          </cell>
          <cell r="AF5">
            <v>44498</v>
          </cell>
          <cell r="AG5" t="str">
            <v>Condition 2.5-15</v>
          </cell>
          <cell r="AH5">
            <v>2.5</v>
          </cell>
          <cell r="AI5">
            <v>10</v>
          </cell>
          <cell r="AJ5">
            <v>44517</v>
          </cell>
          <cell r="AK5" t="str">
            <v>Condition 2.5-10</v>
          </cell>
          <cell r="AL5">
            <v>1.5</v>
          </cell>
          <cell r="AM5">
            <v>15</v>
          </cell>
          <cell r="AN5">
            <v>44512</v>
          </cell>
          <cell r="AO5" t="str">
            <v>Condition 1.5-15</v>
          </cell>
          <cell r="AP5">
            <v>2.5</v>
          </cell>
          <cell r="AQ5">
            <v>15</v>
          </cell>
          <cell r="AS5" t="str">
            <v>Condition 2.5-15</v>
          </cell>
          <cell r="AT5">
            <v>1.5</v>
          </cell>
          <cell r="AU5">
            <v>15</v>
          </cell>
          <cell r="AV5">
            <v>44519</v>
          </cell>
          <cell r="AW5" t="str">
            <v>Condition 1.5-15</v>
          </cell>
          <cell r="AX5">
            <v>2.5</v>
          </cell>
          <cell r="AY5">
            <v>5</v>
          </cell>
          <cell r="BA5" t="str">
            <v>Condition 2.5-5</v>
          </cell>
          <cell r="BB5">
            <v>2.5</v>
          </cell>
          <cell r="BC5">
            <v>10</v>
          </cell>
          <cell r="BD5">
            <v>44610</v>
          </cell>
          <cell r="BE5" t="str">
            <v>Condition 2.5-10</v>
          </cell>
          <cell r="BF5">
            <v>2.5</v>
          </cell>
          <cell r="BG5">
            <v>10</v>
          </cell>
          <cell r="BI5" t="str">
            <v>Condition 2.5-10</v>
          </cell>
          <cell r="BJ5">
            <v>1.5</v>
          </cell>
          <cell r="BK5">
            <v>15</v>
          </cell>
          <cell r="BM5" t="str">
            <v>Condition 1.5-15</v>
          </cell>
          <cell r="BN5">
            <v>2.5</v>
          </cell>
          <cell r="BO5">
            <v>5</v>
          </cell>
          <cell r="BQ5" t="str">
            <v>Condition 2.5-5</v>
          </cell>
          <cell r="BR5">
            <v>2.5</v>
          </cell>
          <cell r="BS5">
            <v>10</v>
          </cell>
          <cell r="BU5" t="str">
            <v>Condition 2.5-10</v>
          </cell>
          <cell r="BV5">
            <v>1.5</v>
          </cell>
          <cell r="BW5">
            <v>15</v>
          </cell>
          <cell r="BY5" t="str">
            <v>Condition 1.5-15</v>
          </cell>
          <cell r="BZ5">
            <v>1.5</v>
          </cell>
          <cell r="CA5">
            <v>15</v>
          </cell>
          <cell r="CC5" t="str">
            <v>Condition 1.5-15</v>
          </cell>
        </row>
        <row r="6">
          <cell r="A6" t="str">
            <v>Session3</v>
          </cell>
          <cell r="B6">
            <v>2.5</v>
          </cell>
          <cell r="C6">
            <v>5</v>
          </cell>
          <cell r="D6">
            <v>44603</v>
          </cell>
          <cell r="E6" t="str">
            <v>Condition 2.5-5</v>
          </cell>
          <cell r="F6">
            <v>1.5</v>
          </cell>
          <cell r="G6">
            <v>15</v>
          </cell>
          <cell r="H6">
            <v>44524</v>
          </cell>
          <cell r="I6" t="str">
            <v>Condition 1.5-15</v>
          </cell>
          <cell r="J6">
            <v>2.5</v>
          </cell>
          <cell r="K6">
            <v>10</v>
          </cell>
          <cell r="L6">
            <v>44477</v>
          </cell>
          <cell r="M6" t="str">
            <v>Condition 2.5-10</v>
          </cell>
          <cell r="N6">
            <v>1.5</v>
          </cell>
          <cell r="O6">
            <v>15</v>
          </cell>
          <cell r="P6">
            <v>44505</v>
          </cell>
          <cell r="Q6" t="str">
            <v>Condition 1.5-15</v>
          </cell>
          <cell r="R6">
            <v>2.5</v>
          </cell>
          <cell r="S6">
            <v>10</v>
          </cell>
          <cell r="U6" t="str">
            <v>Condition 2.5-10</v>
          </cell>
          <cell r="V6">
            <v>2.5</v>
          </cell>
          <cell r="W6">
            <v>15</v>
          </cell>
          <cell r="X6">
            <v>44589</v>
          </cell>
          <cell r="Y6" t="str">
            <v>Condition 2.5-15</v>
          </cell>
          <cell r="Z6">
            <v>2.5</v>
          </cell>
          <cell r="AA6">
            <v>15</v>
          </cell>
          <cell r="AB6">
            <v>44511</v>
          </cell>
          <cell r="AC6" t="str">
            <v>Condition 2.5-15</v>
          </cell>
          <cell r="AD6">
            <v>1.5</v>
          </cell>
          <cell r="AE6">
            <v>15</v>
          </cell>
          <cell r="AF6">
            <v>44506</v>
          </cell>
          <cell r="AG6" t="str">
            <v>Condition 1.5-15</v>
          </cell>
          <cell r="AH6">
            <v>2.5</v>
          </cell>
          <cell r="AI6">
            <v>15</v>
          </cell>
          <cell r="AJ6">
            <v>44559</v>
          </cell>
          <cell r="AK6" t="str">
            <v>Condition 2.5-15</v>
          </cell>
          <cell r="AL6">
            <v>2.5</v>
          </cell>
          <cell r="AM6">
            <v>15</v>
          </cell>
          <cell r="AN6">
            <v>44515</v>
          </cell>
          <cell r="AO6" t="str">
            <v>Condition 2.5-15</v>
          </cell>
          <cell r="AP6">
            <v>2.5</v>
          </cell>
          <cell r="AQ6">
            <v>10</v>
          </cell>
          <cell r="AS6" t="str">
            <v>Condition 2.5-10</v>
          </cell>
          <cell r="AT6">
            <v>2.5</v>
          </cell>
          <cell r="AU6">
            <v>10</v>
          </cell>
          <cell r="AV6">
            <v>44546</v>
          </cell>
          <cell r="AW6" t="str">
            <v>Condition 2.5-10</v>
          </cell>
          <cell r="AX6">
            <v>1.5</v>
          </cell>
          <cell r="AY6">
            <v>15</v>
          </cell>
          <cell r="BA6" t="str">
            <v>Condition 1.5-15</v>
          </cell>
          <cell r="BB6">
            <v>1.5</v>
          </cell>
          <cell r="BC6">
            <v>15</v>
          </cell>
          <cell r="BE6" t="str">
            <v>Condition 1.5-15</v>
          </cell>
          <cell r="BF6">
            <v>2.5</v>
          </cell>
          <cell r="BG6">
            <v>15</v>
          </cell>
          <cell r="BI6" t="str">
            <v>Condition 2.5-15</v>
          </cell>
          <cell r="BJ6">
            <v>2.5</v>
          </cell>
          <cell r="BK6">
            <v>5</v>
          </cell>
          <cell r="BM6" t="str">
            <v>Condition 2.5-5</v>
          </cell>
          <cell r="BN6">
            <v>1.5</v>
          </cell>
          <cell r="BO6">
            <v>15</v>
          </cell>
          <cell r="BQ6" t="str">
            <v>Condition 1.5-15</v>
          </cell>
          <cell r="BR6">
            <v>1.5</v>
          </cell>
          <cell r="BS6">
            <v>15</v>
          </cell>
          <cell r="BU6" t="str">
            <v>Condition 1.5-15</v>
          </cell>
          <cell r="BV6">
            <v>2.5</v>
          </cell>
          <cell r="BW6">
            <v>10</v>
          </cell>
          <cell r="BY6" t="str">
            <v>Condition 2.5-10</v>
          </cell>
          <cell r="BZ6">
            <v>2.5</v>
          </cell>
          <cell r="CA6">
            <v>15</v>
          </cell>
          <cell r="CC6" t="str">
            <v>Condition 2.5-15</v>
          </cell>
        </row>
        <row r="7">
          <cell r="A7" t="str">
            <v>Session4</v>
          </cell>
          <cell r="B7">
            <v>1.5</v>
          </cell>
          <cell r="C7">
            <v>15</v>
          </cell>
          <cell r="E7" t="str">
            <v>Condition 1.5-15</v>
          </cell>
          <cell r="F7">
            <v>2.5</v>
          </cell>
          <cell r="G7">
            <v>10</v>
          </cell>
          <cell r="H7">
            <v>44547</v>
          </cell>
          <cell r="I7" t="str">
            <v>Condition 2.5-10</v>
          </cell>
          <cell r="J7">
            <v>2.5</v>
          </cell>
          <cell r="K7">
            <v>5</v>
          </cell>
          <cell r="L7">
            <v>44508</v>
          </cell>
          <cell r="M7" t="str">
            <v>Condition 2.5-5</v>
          </cell>
          <cell r="N7">
            <v>2.5</v>
          </cell>
          <cell r="O7">
            <v>10</v>
          </cell>
          <cell r="P7">
            <v>44512</v>
          </cell>
          <cell r="Q7" t="str">
            <v>Condition 2.5-10</v>
          </cell>
          <cell r="R7">
            <v>1.5</v>
          </cell>
          <cell r="S7">
            <v>15</v>
          </cell>
          <cell r="U7" t="str">
            <v>Condition 1.5-15</v>
          </cell>
          <cell r="V7">
            <v>2.5</v>
          </cell>
          <cell r="W7">
            <v>5</v>
          </cell>
          <cell r="X7">
            <v>44599</v>
          </cell>
          <cell r="Y7" t="str">
            <v>Condition 2.5-5</v>
          </cell>
          <cell r="Z7">
            <v>2.5</v>
          </cell>
          <cell r="AA7">
            <v>10</v>
          </cell>
          <cell r="AB7">
            <v>44533</v>
          </cell>
          <cell r="AC7" t="str">
            <v>Condition 2.5-10</v>
          </cell>
          <cell r="AD7">
            <v>2.5</v>
          </cell>
          <cell r="AE7">
            <v>5</v>
          </cell>
          <cell r="AG7" t="str">
            <v>Condition 2.5-5</v>
          </cell>
          <cell r="AH7">
            <v>1.5</v>
          </cell>
          <cell r="AI7">
            <v>15</v>
          </cell>
          <cell r="AJ7">
            <v>44583</v>
          </cell>
          <cell r="AK7" t="str">
            <v>Condition 1.5-15</v>
          </cell>
          <cell r="AL7">
            <v>2.5</v>
          </cell>
          <cell r="AM7">
            <v>5</v>
          </cell>
          <cell r="AN7">
            <v>44529</v>
          </cell>
          <cell r="AO7" t="str">
            <v>Condition 2.5-5</v>
          </cell>
          <cell r="AP7">
            <v>2.5</v>
          </cell>
          <cell r="AQ7">
            <v>5</v>
          </cell>
          <cell r="AS7" t="str">
            <v>Condition 2.5-5</v>
          </cell>
          <cell r="AT7">
            <v>2.5</v>
          </cell>
          <cell r="AU7">
            <v>15</v>
          </cell>
          <cell r="AV7">
            <v>44551</v>
          </cell>
          <cell r="AW7" t="str">
            <v>Condition 2.5-15</v>
          </cell>
          <cell r="AX7">
            <v>2.5</v>
          </cell>
          <cell r="AY7">
            <v>15</v>
          </cell>
          <cell r="BA7" t="str">
            <v>Condition 2.5-15</v>
          </cell>
          <cell r="BB7">
            <v>2.5</v>
          </cell>
          <cell r="BC7">
            <v>15</v>
          </cell>
          <cell r="BE7" t="str">
            <v>Condition 2.5-15</v>
          </cell>
          <cell r="BF7">
            <v>2.5</v>
          </cell>
          <cell r="BG7">
            <v>5</v>
          </cell>
          <cell r="BI7" t="str">
            <v>Condition 2.5-5</v>
          </cell>
          <cell r="BJ7">
            <v>2.5</v>
          </cell>
          <cell r="BK7">
            <v>10</v>
          </cell>
          <cell r="BM7" t="str">
            <v>Condition 2.5-10</v>
          </cell>
          <cell r="BN7">
            <v>2.5</v>
          </cell>
          <cell r="BO7">
            <v>15</v>
          </cell>
          <cell r="BQ7" t="str">
            <v>Condition 2.5-15</v>
          </cell>
          <cell r="BR7">
            <v>2.5</v>
          </cell>
          <cell r="BS7">
            <v>15</v>
          </cell>
          <cell r="BU7" t="str">
            <v>Condition 2.5-15</v>
          </cell>
          <cell r="BV7">
            <v>2.5</v>
          </cell>
          <cell r="BW7">
            <v>5</v>
          </cell>
          <cell r="BY7" t="str">
            <v>Condition 2.5-5</v>
          </cell>
          <cell r="BZ7">
            <v>2.5</v>
          </cell>
          <cell r="CA7">
            <v>10</v>
          </cell>
          <cell r="CC7" t="str">
            <v>Condition 2.5-10</v>
          </cell>
        </row>
      </sheetData>
      <sheetData sheetId="1">
        <row r="1">
          <cell r="C1" t="str">
            <v>Participant 1</v>
          </cell>
        </row>
        <row r="3">
          <cell r="B3" t="str">
            <v>Session1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6"/>
  <sheetViews>
    <sheetView showGridLines="0" tabSelected="1" topLeftCell="B1" zoomScale="85" zoomScaleNormal="85" workbookViewId="0">
      <pane xSplit="3" ySplit="2" topLeftCell="E3" activePane="bottomRight" state="frozen"/>
      <selection pane="bottomRight" activeCell="M17" sqref="M17"/>
      <selection pane="bottomLeft" activeCell="B3" sqref="B3"/>
      <selection pane="topRight" activeCell="E1" sqref="E1"/>
    </sheetView>
  </sheetViews>
  <sheetFormatPr defaultColWidth="8.85546875" defaultRowHeight="15"/>
  <cols>
    <col min="1" max="1" width="32.42578125" bestFit="1" customWidth="1"/>
    <col min="2" max="2" width="7" bestFit="1" customWidth="1"/>
    <col min="3" max="3" width="8.42578125" style="1"/>
    <col min="4" max="4" width="18.28515625" customWidth="1"/>
    <col min="5" max="5" width="21.42578125" customWidth="1"/>
    <col min="7" max="7" width="9.85546875" customWidth="1"/>
    <col min="12" max="13" width="10.42578125" customWidth="1"/>
    <col min="16" max="16" width="8.42578125" style="2"/>
    <col min="21" max="21" width="73.140625" bestFit="1" customWidth="1"/>
  </cols>
  <sheetData>
    <row r="1" spans="1:21">
      <c r="A1" s="18" t="s">
        <v>0</v>
      </c>
      <c r="F1" s="43" t="s">
        <v>1</v>
      </c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5"/>
      <c r="R1" s="43" t="s">
        <v>3</v>
      </c>
      <c r="S1" s="44"/>
      <c r="T1" s="45"/>
      <c r="U1" s="42" t="s">
        <v>4</v>
      </c>
    </row>
    <row r="2" spans="1:21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4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4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4" t="s">
        <v>16</v>
      </c>
      <c r="S2" s="3" t="s">
        <v>17</v>
      </c>
      <c r="T2" s="6" t="s">
        <v>18</v>
      </c>
      <c r="U2" s="10" t="s">
        <v>19</v>
      </c>
    </row>
    <row r="3" spans="1:21">
      <c r="A3" s="12" t="str">
        <f>B3&amp;"Session"&amp;C3</f>
        <v>Sub01Session1</v>
      </c>
      <c r="B3" s="30" t="s">
        <v>20</v>
      </c>
      <c r="C3" s="13">
        <v>1</v>
      </c>
      <c r="D3" s="14" t="str">
        <f>INDEX([1]Main!$A$4:$CC$7,MATCH('[1]For analysis'!$B3,[1]Main!$A$4:$A$7,0),MATCH('[1]For analysis'!C$1,[1]Main!$A$1:$CC$1,0))</f>
        <v>Condition 2.5-15</v>
      </c>
      <c r="E3" s="12"/>
      <c r="F3" s="5">
        <v>6</v>
      </c>
      <c r="G3" s="2"/>
      <c r="H3" s="2">
        <v>6</v>
      </c>
      <c r="I3" s="2"/>
      <c r="J3" s="24">
        <v>6</v>
      </c>
      <c r="K3" s="7"/>
      <c r="L3" s="5">
        <v>45</v>
      </c>
      <c r="M3" s="2"/>
      <c r="N3" s="2">
        <v>105</v>
      </c>
      <c r="O3" s="2"/>
      <c r="P3" s="2">
        <v>165</v>
      </c>
      <c r="Q3" s="2"/>
      <c r="R3" s="5" t="s">
        <v>21</v>
      </c>
      <c r="S3" s="2" t="s">
        <v>21</v>
      </c>
      <c r="T3" s="7" t="s">
        <v>22</v>
      </c>
      <c r="U3" s="14"/>
    </row>
    <row r="4" spans="1:21">
      <c r="A4" s="12" t="str">
        <f t="shared" ref="A4:A59" si="0">B4&amp;"Session"&amp;C4</f>
        <v>Sub01Session2</v>
      </c>
      <c r="B4" s="30" t="s">
        <v>20</v>
      </c>
      <c r="C4" s="13">
        <v>2</v>
      </c>
      <c r="D4" s="12" t="s">
        <v>23</v>
      </c>
      <c r="E4" s="12"/>
      <c r="F4" s="5">
        <v>6</v>
      </c>
      <c r="G4" s="2"/>
      <c r="H4" s="25">
        <v>6</v>
      </c>
      <c r="I4" s="2"/>
      <c r="J4" s="2">
        <v>6</v>
      </c>
      <c r="K4" s="7"/>
      <c r="L4" s="5">
        <v>45</v>
      </c>
      <c r="M4" s="2"/>
      <c r="N4" s="2">
        <v>105</v>
      </c>
      <c r="O4" s="2"/>
      <c r="P4" s="2">
        <v>165</v>
      </c>
      <c r="Q4" s="2"/>
      <c r="R4" s="5" t="s">
        <v>21</v>
      </c>
      <c r="S4" s="2" t="s">
        <v>21</v>
      </c>
      <c r="T4" s="7" t="s">
        <v>22</v>
      </c>
      <c r="U4" s="12"/>
    </row>
    <row r="5" spans="1:21">
      <c r="A5" s="12" t="str">
        <f t="shared" si="0"/>
        <v>Sub01Session3</v>
      </c>
      <c r="B5" s="30" t="s">
        <v>20</v>
      </c>
      <c r="C5" s="13">
        <v>3</v>
      </c>
      <c r="D5" s="12" t="s">
        <v>24</v>
      </c>
      <c r="E5" s="12"/>
      <c r="F5" s="5">
        <v>6</v>
      </c>
      <c r="G5" s="2"/>
      <c r="H5" s="25">
        <v>6</v>
      </c>
      <c r="I5" s="2"/>
      <c r="J5" s="2">
        <v>6</v>
      </c>
      <c r="K5" s="7"/>
      <c r="L5" s="5">
        <v>45</v>
      </c>
      <c r="M5" s="2"/>
      <c r="N5" s="2">
        <v>105</v>
      </c>
      <c r="O5" s="2"/>
      <c r="P5" s="2">
        <v>165</v>
      </c>
      <c r="Q5" s="2"/>
      <c r="R5" s="5" t="s">
        <v>21</v>
      </c>
      <c r="S5" s="2" t="s">
        <v>21</v>
      </c>
      <c r="T5" s="7" t="s">
        <v>21</v>
      </c>
      <c r="U5" s="12"/>
    </row>
    <row r="6" spans="1:21">
      <c r="A6" s="12" t="str">
        <f t="shared" si="0"/>
        <v>Sub01Session4</v>
      </c>
      <c r="B6" s="30" t="s">
        <v>20</v>
      </c>
      <c r="C6" s="13">
        <v>4</v>
      </c>
      <c r="D6" s="12" t="s">
        <v>25</v>
      </c>
      <c r="E6" s="12"/>
      <c r="F6" s="5">
        <v>6</v>
      </c>
      <c r="G6" s="2"/>
      <c r="H6" s="25">
        <v>6</v>
      </c>
      <c r="I6" s="2"/>
      <c r="J6" s="2">
        <v>6</v>
      </c>
      <c r="K6" s="7"/>
      <c r="L6" s="5">
        <v>45</v>
      </c>
      <c r="M6" s="2"/>
      <c r="N6" s="2">
        <v>105</v>
      </c>
      <c r="O6" s="2"/>
      <c r="P6" s="2">
        <v>165</v>
      </c>
      <c r="Q6" s="2"/>
      <c r="R6" s="5" t="s">
        <v>21</v>
      </c>
      <c r="S6" s="2" t="s">
        <v>21</v>
      </c>
      <c r="T6" s="7" t="s">
        <v>21</v>
      </c>
      <c r="U6" s="12"/>
    </row>
    <row r="7" spans="1:21">
      <c r="A7" s="12" t="str">
        <f t="shared" si="0"/>
        <v>Sub02Session1</v>
      </c>
      <c r="B7" s="30" t="s">
        <v>26</v>
      </c>
      <c r="C7" s="13">
        <v>1</v>
      </c>
      <c r="D7" s="12" t="s">
        <v>27</v>
      </c>
      <c r="E7" s="12"/>
      <c r="F7" s="5">
        <v>6</v>
      </c>
      <c r="G7" s="2"/>
      <c r="H7" s="2">
        <v>6</v>
      </c>
      <c r="I7" s="2"/>
      <c r="J7" s="2">
        <v>6</v>
      </c>
      <c r="K7" s="7"/>
      <c r="L7" s="5">
        <v>45</v>
      </c>
      <c r="M7" s="2"/>
      <c r="N7" s="2">
        <v>105</v>
      </c>
      <c r="O7" s="2"/>
      <c r="P7" s="2">
        <v>165</v>
      </c>
      <c r="Q7" s="2"/>
      <c r="R7" s="5" t="s">
        <v>21</v>
      </c>
      <c r="S7" s="2" t="s">
        <v>21</v>
      </c>
      <c r="T7" s="7" t="s">
        <v>22</v>
      </c>
      <c r="U7" s="12"/>
    </row>
    <row r="8" spans="1:21">
      <c r="A8" s="12" t="str">
        <f t="shared" si="0"/>
        <v>Sub02Session2</v>
      </c>
      <c r="B8" s="30" t="s">
        <v>26</v>
      </c>
      <c r="C8" s="13">
        <v>2</v>
      </c>
      <c r="D8" s="12" t="s">
        <v>24</v>
      </c>
      <c r="E8" s="12"/>
      <c r="F8" s="5">
        <v>6</v>
      </c>
      <c r="G8" s="2"/>
      <c r="H8" s="2">
        <v>6</v>
      </c>
      <c r="I8" s="2"/>
      <c r="J8" s="2">
        <v>6</v>
      </c>
      <c r="K8" s="7"/>
      <c r="L8" s="5">
        <v>45</v>
      </c>
      <c r="M8" s="2"/>
      <c r="N8" s="2">
        <v>105</v>
      </c>
      <c r="O8" s="2"/>
      <c r="P8" s="2">
        <v>165</v>
      </c>
      <c r="Q8" s="2"/>
      <c r="R8" s="5" t="s">
        <v>21</v>
      </c>
      <c r="S8" s="2" t="s">
        <v>21</v>
      </c>
      <c r="T8" s="7" t="s">
        <v>21</v>
      </c>
      <c r="U8" s="12"/>
    </row>
    <row r="9" spans="1:21">
      <c r="A9" s="12" t="str">
        <f t="shared" si="0"/>
        <v>Sub02Session3</v>
      </c>
      <c r="B9" s="30" t="s">
        <v>26</v>
      </c>
      <c r="C9" s="13">
        <v>3</v>
      </c>
      <c r="D9" s="12" t="s">
        <v>25</v>
      </c>
      <c r="E9" s="12"/>
      <c r="F9" s="5">
        <v>6</v>
      </c>
      <c r="G9" s="2"/>
      <c r="H9" s="2">
        <v>6</v>
      </c>
      <c r="I9" s="2"/>
      <c r="J9" s="2">
        <v>6</v>
      </c>
      <c r="K9" s="7"/>
      <c r="L9" s="5">
        <v>45</v>
      </c>
      <c r="M9" s="2"/>
      <c r="N9" s="2">
        <v>105</v>
      </c>
      <c r="O9" s="2"/>
      <c r="P9" s="2">
        <v>165</v>
      </c>
      <c r="Q9" s="2"/>
      <c r="R9" s="5" t="s">
        <v>21</v>
      </c>
      <c r="S9" s="2" t="s">
        <v>21</v>
      </c>
      <c r="T9" s="7" t="s">
        <v>21</v>
      </c>
      <c r="U9" s="12"/>
    </row>
    <row r="10" spans="1:21">
      <c r="A10" s="12" t="str">
        <f t="shared" si="0"/>
        <v>Sub02Session4</v>
      </c>
      <c r="B10" s="30" t="s">
        <v>26</v>
      </c>
      <c r="C10" s="13">
        <v>4</v>
      </c>
      <c r="D10" s="12" t="s">
        <v>23</v>
      </c>
      <c r="E10" s="12"/>
      <c r="F10" s="5">
        <v>6</v>
      </c>
      <c r="G10" s="2"/>
      <c r="H10" s="2">
        <v>6</v>
      </c>
      <c r="I10" s="2"/>
      <c r="J10" s="2">
        <v>6</v>
      </c>
      <c r="K10" s="7"/>
      <c r="L10" s="5">
        <v>45</v>
      </c>
      <c r="M10" s="2"/>
      <c r="N10" s="2">
        <v>105</v>
      </c>
      <c r="O10" s="2"/>
      <c r="P10" s="2">
        <v>165</v>
      </c>
      <c r="Q10" s="2"/>
      <c r="R10" s="5" t="s">
        <v>21</v>
      </c>
      <c r="S10" s="2" t="s">
        <v>21</v>
      </c>
      <c r="T10" s="7" t="s">
        <v>21</v>
      </c>
      <c r="U10" s="12"/>
    </row>
    <row r="11" spans="1:21">
      <c r="A11" s="12" t="str">
        <f t="shared" si="0"/>
        <v>Sub03Session1</v>
      </c>
      <c r="B11" s="30" t="s">
        <v>28</v>
      </c>
      <c r="C11" s="13">
        <v>1</v>
      </c>
      <c r="D11" s="12" t="s">
        <v>27</v>
      </c>
      <c r="E11" s="12" t="s">
        <v>22</v>
      </c>
      <c r="F11" s="26">
        <v>3</v>
      </c>
      <c r="G11" s="8" t="s">
        <v>29</v>
      </c>
      <c r="H11" s="25">
        <v>3</v>
      </c>
      <c r="I11" s="8" t="s">
        <v>29</v>
      </c>
      <c r="J11" s="25">
        <v>1</v>
      </c>
      <c r="K11" s="9" t="s">
        <v>29</v>
      </c>
      <c r="L11" s="5">
        <v>18</v>
      </c>
      <c r="M11" s="8">
        <v>20</v>
      </c>
      <c r="N11" s="2">
        <f>M11+15+18</f>
        <v>53</v>
      </c>
      <c r="O11" s="8">
        <f>M11+15+20</f>
        <v>55</v>
      </c>
      <c r="P11" s="41">
        <f>O11+15</f>
        <v>70</v>
      </c>
      <c r="Q11" s="8">
        <f>O11+15+5</f>
        <v>75</v>
      </c>
      <c r="R11" s="5" t="s">
        <v>21</v>
      </c>
      <c r="S11" s="2" t="s">
        <v>21</v>
      </c>
      <c r="T11" s="7" t="s">
        <v>22</v>
      </c>
      <c r="U11" s="12"/>
    </row>
    <row r="12" spans="1:21">
      <c r="A12" s="12" t="str">
        <f t="shared" si="0"/>
        <v>Sub03Session2</v>
      </c>
      <c r="B12" s="30" t="s">
        <v>28</v>
      </c>
      <c r="C12" s="13">
        <v>2</v>
      </c>
      <c r="D12" s="12" t="s">
        <v>25</v>
      </c>
      <c r="E12" s="12" t="s">
        <v>22</v>
      </c>
      <c r="F12" s="5">
        <v>6</v>
      </c>
      <c r="G12" s="2"/>
      <c r="H12" s="2">
        <v>6</v>
      </c>
      <c r="I12" s="2"/>
      <c r="J12" s="2">
        <v>6</v>
      </c>
      <c r="K12" s="7"/>
      <c r="L12" s="5">
        <v>45</v>
      </c>
      <c r="M12" s="2"/>
      <c r="N12" s="2">
        <v>105</v>
      </c>
      <c r="O12" s="2"/>
      <c r="P12" s="2">
        <v>165</v>
      </c>
      <c r="Q12" s="2"/>
      <c r="R12" s="5" t="s">
        <v>21</v>
      </c>
      <c r="S12" s="2" t="s">
        <v>21</v>
      </c>
      <c r="T12" s="7" t="s">
        <v>22</v>
      </c>
      <c r="U12" s="12"/>
    </row>
    <row r="13" spans="1:21">
      <c r="A13" s="12" t="str">
        <f t="shared" si="0"/>
        <v>Sub03Session3</v>
      </c>
      <c r="B13" s="30" t="s">
        <v>28</v>
      </c>
      <c r="C13" s="13">
        <v>3</v>
      </c>
      <c r="D13" s="12" t="s">
        <v>23</v>
      </c>
      <c r="E13" s="12" t="s">
        <v>21</v>
      </c>
      <c r="F13" s="5">
        <v>6</v>
      </c>
      <c r="G13" s="2"/>
      <c r="H13" s="2">
        <v>6</v>
      </c>
      <c r="I13" s="2"/>
      <c r="J13" s="25">
        <v>3</v>
      </c>
      <c r="K13" s="9" t="s">
        <v>29</v>
      </c>
      <c r="L13" s="5">
        <v>45</v>
      </c>
      <c r="M13" s="2"/>
      <c r="N13" s="2">
        <v>105</v>
      </c>
      <c r="O13" s="2"/>
      <c r="P13" s="2">
        <f>N13+15+18</f>
        <v>138</v>
      </c>
      <c r="Q13" s="8">
        <f>N13+15+20</f>
        <v>140</v>
      </c>
      <c r="R13" s="5" t="s">
        <v>21</v>
      </c>
      <c r="S13" s="2" t="s">
        <v>21</v>
      </c>
      <c r="T13" s="7" t="s">
        <v>21</v>
      </c>
      <c r="U13" s="12"/>
    </row>
    <row r="14" spans="1:21">
      <c r="A14" s="12" t="str">
        <f t="shared" si="0"/>
        <v>Sub03Session4</v>
      </c>
      <c r="B14" s="30" t="s">
        <v>28</v>
      </c>
      <c r="C14" s="13">
        <v>4</v>
      </c>
      <c r="D14" s="12" t="s">
        <v>24</v>
      </c>
      <c r="E14" s="12" t="s">
        <v>21</v>
      </c>
      <c r="F14" s="5">
        <v>6</v>
      </c>
      <c r="G14" s="2"/>
      <c r="H14" s="2">
        <v>6</v>
      </c>
      <c r="I14" s="2"/>
      <c r="J14" s="2">
        <v>6</v>
      </c>
      <c r="K14" s="7"/>
      <c r="L14" s="5">
        <v>45</v>
      </c>
      <c r="M14" s="2"/>
      <c r="N14" s="2">
        <v>105</v>
      </c>
      <c r="O14" s="2"/>
      <c r="P14" s="2">
        <v>165</v>
      </c>
      <c r="Q14" s="2"/>
      <c r="R14" s="5" t="s">
        <v>21</v>
      </c>
      <c r="S14" s="2" t="s">
        <v>21</v>
      </c>
      <c r="T14" s="7" t="s">
        <v>21</v>
      </c>
      <c r="U14" s="12"/>
    </row>
    <row r="15" spans="1:21">
      <c r="A15" s="12" t="str">
        <f t="shared" si="0"/>
        <v>Sub04Session1</v>
      </c>
      <c r="B15" s="30" t="s">
        <v>30</v>
      </c>
      <c r="C15" s="13">
        <v>1</v>
      </c>
      <c r="D15" s="12" t="s">
        <v>27</v>
      </c>
      <c r="E15" s="12"/>
      <c r="F15" s="5">
        <v>6</v>
      </c>
      <c r="G15" s="2"/>
      <c r="H15" s="2">
        <v>6</v>
      </c>
      <c r="I15" s="2"/>
      <c r="J15" s="2">
        <v>6</v>
      </c>
      <c r="K15" s="7"/>
      <c r="L15" s="5">
        <v>45</v>
      </c>
      <c r="M15" s="2"/>
      <c r="N15" s="2">
        <v>105</v>
      </c>
      <c r="O15" s="2"/>
      <c r="P15" s="2">
        <v>165</v>
      </c>
      <c r="Q15" s="2"/>
      <c r="R15" s="5" t="s">
        <v>21</v>
      </c>
      <c r="S15" s="2" t="s">
        <v>21</v>
      </c>
      <c r="T15" s="7" t="s">
        <v>21</v>
      </c>
      <c r="U15" s="12"/>
    </row>
    <row r="16" spans="1:21">
      <c r="A16" s="12" t="str">
        <f t="shared" si="0"/>
        <v>Sub04Session2</v>
      </c>
      <c r="B16" s="30" t="s">
        <v>30</v>
      </c>
      <c r="C16" s="13">
        <v>2</v>
      </c>
      <c r="D16" s="12" t="s">
        <v>24</v>
      </c>
      <c r="E16" s="12"/>
      <c r="F16" s="5">
        <v>6</v>
      </c>
      <c r="G16" s="2"/>
      <c r="H16" s="2">
        <v>6</v>
      </c>
      <c r="I16" s="2"/>
      <c r="J16" s="2">
        <v>6</v>
      </c>
      <c r="K16" s="7"/>
      <c r="L16" s="5">
        <v>45</v>
      </c>
      <c r="M16" s="2"/>
      <c r="N16" s="2">
        <v>105</v>
      </c>
      <c r="O16" s="2"/>
      <c r="P16" s="2">
        <v>165</v>
      </c>
      <c r="Q16" s="2"/>
      <c r="R16" s="5" t="s">
        <v>21</v>
      </c>
      <c r="S16" s="2" t="s">
        <v>21</v>
      </c>
      <c r="T16" s="7" t="s">
        <v>21</v>
      </c>
      <c r="U16" s="12"/>
    </row>
    <row r="17" spans="1:22">
      <c r="A17" s="12" t="str">
        <f t="shared" si="0"/>
        <v>Sub04Session3</v>
      </c>
      <c r="B17" s="30" t="s">
        <v>30</v>
      </c>
      <c r="C17" s="13">
        <v>3</v>
      </c>
      <c r="D17" s="12" t="s">
        <v>25</v>
      </c>
      <c r="E17" s="12"/>
      <c r="F17" s="5">
        <v>6</v>
      </c>
      <c r="G17" s="2"/>
      <c r="H17" s="2">
        <v>6</v>
      </c>
      <c r="I17" s="2"/>
      <c r="J17" s="2">
        <v>6</v>
      </c>
      <c r="K17" s="7"/>
      <c r="L17" s="5">
        <v>45</v>
      </c>
      <c r="M17" s="2"/>
      <c r="N17" s="2">
        <v>105</v>
      </c>
      <c r="O17" s="2"/>
      <c r="P17" s="2">
        <v>165</v>
      </c>
      <c r="Q17" s="2"/>
      <c r="R17" s="5" t="s">
        <v>21</v>
      </c>
      <c r="S17" s="2" t="s">
        <v>21</v>
      </c>
      <c r="T17" s="7" t="s">
        <v>21</v>
      </c>
      <c r="U17" s="12"/>
    </row>
    <row r="18" spans="1:22">
      <c r="A18" s="12" t="str">
        <f t="shared" si="0"/>
        <v>Sub04Session4</v>
      </c>
      <c r="B18" s="30" t="s">
        <v>30</v>
      </c>
      <c r="C18" s="13">
        <v>4</v>
      </c>
      <c r="D18" s="12" t="s">
        <v>23</v>
      </c>
      <c r="E18" s="12"/>
      <c r="F18" s="5">
        <v>6</v>
      </c>
      <c r="G18" s="2"/>
      <c r="H18" s="2">
        <v>6</v>
      </c>
      <c r="I18" s="2"/>
      <c r="J18" s="2">
        <v>6</v>
      </c>
      <c r="K18" s="7"/>
      <c r="L18" s="5">
        <v>45</v>
      </c>
      <c r="M18" s="2"/>
      <c r="N18" s="2">
        <v>105</v>
      </c>
      <c r="O18" s="2"/>
      <c r="P18" s="2">
        <v>165</v>
      </c>
      <c r="Q18" s="2"/>
      <c r="R18" s="5" t="s">
        <v>21</v>
      </c>
      <c r="S18" s="2" t="s">
        <v>21</v>
      </c>
      <c r="T18" s="7" t="s">
        <v>21</v>
      </c>
      <c r="U18" s="12"/>
    </row>
    <row r="19" spans="1:22">
      <c r="A19" s="12" t="str">
        <f t="shared" si="0"/>
        <v>Sub05Session1</v>
      </c>
      <c r="B19" s="30" t="s">
        <v>31</v>
      </c>
      <c r="C19" s="13">
        <v>1</v>
      </c>
      <c r="D19" s="12" t="s">
        <v>24</v>
      </c>
      <c r="E19" s="12"/>
      <c r="F19" s="5">
        <v>6</v>
      </c>
      <c r="G19" s="2"/>
      <c r="H19" s="2">
        <v>6</v>
      </c>
      <c r="I19" s="2"/>
      <c r="J19" s="2">
        <v>6</v>
      </c>
      <c r="K19" s="7"/>
      <c r="L19" s="5">
        <v>45</v>
      </c>
      <c r="M19" s="2"/>
      <c r="N19" s="2">
        <v>105</v>
      </c>
      <c r="O19" s="2"/>
      <c r="P19" s="2">
        <v>165</v>
      </c>
      <c r="Q19" s="2"/>
      <c r="R19" s="5" t="s">
        <v>21</v>
      </c>
      <c r="S19" s="2" t="s">
        <v>21</v>
      </c>
      <c r="T19" s="7" t="s">
        <v>21</v>
      </c>
      <c r="U19" s="12"/>
    </row>
    <row r="20" spans="1:22">
      <c r="A20" s="12" t="str">
        <f t="shared" si="0"/>
        <v>Sub05Session2</v>
      </c>
      <c r="B20" s="30" t="s">
        <v>31</v>
      </c>
      <c r="C20" s="13">
        <v>2</v>
      </c>
      <c r="D20" s="12" t="s">
        <v>27</v>
      </c>
      <c r="E20" s="12"/>
      <c r="F20" s="5">
        <v>6</v>
      </c>
      <c r="G20" s="2"/>
      <c r="H20" s="2">
        <v>6</v>
      </c>
      <c r="I20" s="2"/>
      <c r="J20" s="2">
        <v>6</v>
      </c>
      <c r="K20" s="7"/>
      <c r="L20" s="5">
        <v>45</v>
      </c>
      <c r="M20" s="2"/>
      <c r="N20" s="2">
        <v>105</v>
      </c>
      <c r="O20" s="2"/>
      <c r="P20" s="2">
        <v>165</v>
      </c>
      <c r="Q20" s="2"/>
      <c r="R20" s="5" t="s">
        <v>21</v>
      </c>
      <c r="S20" s="2" t="s">
        <v>21</v>
      </c>
      <c r="T20" s="7" t="s">
        <v>21</v>
      </c>
      <c r="U20" s="12"/>
    </row>
    <row r="21" spans="1:22">
      <c r="A21" s="12" t="str">
        <f t="shared" si="0"/>
        <v>Sub05Session3</v>
      </c>
      <c r="B21" s="30" t="s">
        <v>31</v>
      </c>
      <c r="C21" s="13">
        <v>3</v>
      </c>
      <c r="D21" s="12" t="s">
        <v>23</v>
      </c>
      <c r="E21" s="12"/>
      <c r="F21" s="5">
        <v>6</v>
      </c>
      <c r="G21" s="2"/>
      <c r="H21" s="2">
        <v>6</v>
      </c>
      <c r="I21" s="2"/>
      <c r="J21" s="2">
        <v>6</v>
      </c>
      <c r="K21" s="7"/>
      <c r="L21" s="5">
        <v>45</v>
      </c>
      <c r="M21" s="2"/>
      <c r="N21" s="2">
        <v>105</v>
      </c>
      <c r="O21" s="2"/>
      <c r="P21" s="2">
        <v>165</v>
      </c>
      <c r="Q21" s="2"/>
      <c r="R21" s="5" t="s">
        <v>21</v>
      </c>
      <c r="S21" s="2" t="s">
        <v>21</v>
      </c>
      <c r="T21" s="7" t="s">
        <v>21</v>
      </c>
      <c r="U21" s="12"/>
    </row>
    <row r="22" spans="1:22">
      <c r="A22" s="12" t="str">
        <f t="shared" si="0"/>
        <v>Sub05Session4</v>
      </c>
      <c r="B22" s="30" t="s">
        <v>31</v>
      </c>
      <c r="C22" s="13">
        <v>4</v>
      </c>
      <c r="D22" s="12" t="s">
        <v>25</v>
      </c>
      <c r="E22" s="12"/>
      <c r="F22" s="5">
        <v>6</v>
      </c>
      <c r="G22" s="2"/>
      <c r="H22" s="2">
        <v>6</v>
      </c>
      <c r="I22" s="2"/>
      <c r="J22" s="2">
        <v>6</v>
      </c>
      <c r="K22" s="7"/>
      <c r="L22" s="5">
        <v>45</v>
      </c>
      <c r="M22" s="2"/>
      <c r="N22" s="2">
        <v>105</v>
      </c>
      <c r="O22" s="2"/>
      <c r="P22" s="2">
        <v>165</v>
      </c>
      <c r="Q22" s="2"/>
      <c r="R22" s="5" t="s">
        <v>21</v>
      </c>
      <c r="S22" s="2" t="s">
        <v>21</v>
      </c>
      <c r="T22" s="7" t="s">
        <v>21</v>
      </c>
      <c r="U22" s="12"/>
    </row>
    <row r="23" spans="1:22">
      <c r="A23" s="12" t="str">
        <f t="shared" si="0"/>
        <v>Sub06Session1</v>
      </c>
      <c r="B23" s="30" t="s">
        <v>32</v>
      </c>
      <c r="C23" s="13">
        <v>1</v>
      </c>
      <c r="D23" s="12" t="s">
        <v>25</v>
      </c>
      <c r="E23" s="12"/>
      <c r="F23" s="5">
        <v>6</v>
      </c>
      <c r="G23" s="2"/>
      <c r="H23" s="2">
        <v>6</v>
      </c>
      <c r="I23" s="2"/>
      <c r="J23" s="41">
        <v>3</v>
      </c>
      <c r="K23" s="9" t="s">
        <v>29</v>
      </c>
      <c r="L23" s="5">
        <v>45</v>
      </c>
      <c r="M23" s="2"/>
      <c r="N23" s="2">
        <v>105</v>
      </c>
      <c r="O23" s="2"/>
      <c r="P23" s="41">
        <f>N23+15+18</f>
        <v>138</v>
      </c>
      <c r="Q23" s="41">
        <f>P23+7</f>
        <v>145</v>
      </c>
      <c r="R23" s="5" t="s">
        <v>21</v>
      </c>
      <c r="S23" s="2" t="s">
        <v>21</v>
      </c>
      <c r="T23" s="7" t="s">
        <v>21</v>
      </c>
      <c r="U23" s="12"/>
    </row>
    <row r="24" spans="1:22">
      <c r="A24" s="12" t="str">
        <f t="shared" si="0"/>
        <v>Sub06Session2</v>
      </c>
      <c r="B24" s="30" t="s">
        <v>32</v>
      </c>
      <c r="C24" s="13">
        <v>2</v>
      </c>
      <c r="D24" s="12" t="s">
        <v>23</v>
      </c>
      <c r="E24" s="12"/>
      <c r="F24" s="5">
        <v>5</v>
      </c>
      <c r="G24" s="2"/>
      <c r="H24" s="25">
        <v>3</v>
      </c>
      <c r="I24" s="2"/>
      <c r="J24" s="25">
        <v>2</v>
      </c>
      <c r="K24" s="15"/>
      <c r="L24" s="5">
        <v>36</v>
      </c>
      <c r="M24" s="25"/>
      <c r="N24" s="41">
        <f>L24+4+19+18</f>
        <v>77</v>
      </c>
      <c r="O24" s="2"/>
      <c r="P24" s="41">
        <f>N24+17+9</f>
        <v>103</v>
      </c>
      <c r="Q24" s="2"/>
      <c r="R24" s="5" t="s">
        <v>21</v>
      </c>
      <c r="S24" s="2" t="s">
        <v>21</v>
      </c>
      <c r="T24" s="7" t="s">
        <v>21</v>
      </c>
      <c r="U24" s="12"/>
    </row>
    <row r="25" spans="1:22">
      <c r="A25" s="12" t="str">
        <f t="shared" si="0"/>
        <v>Sub06Session3</v>
      </c>
      <c r="B25" s="30" t="s">
        <v>32</v>
      </c>
      <c r="C25" s="13">
        <v>3</v>
      </c>
      <c r="D25" s="12" t="s">
        <v>27</v>
      </c>
      <c r="E25" s="12"/>
      <c r="F25" s="5">
        <v>2</v>
      </c>
      <c r="G25" s="8" t="s">
        <v>29</v>
      </c>
      <c r="H25" s="25">
        <v>2</v>
      </c>
      <c r="I25" s="8" t="s">
        <v>29</v>
      </c>
      <c r="J25" s="25">
        <v>2</v>
      </c>
      <c r="K25" s="9" t="s">
        <v>29</v>
      </c>
      <c r="L25" s="5">
        <v>9</v>
      </c>
      <c r="M25" s="8">
        <v>14</v>
      </c>
      <c r="N25" s="41">
        <f>M25+16+9</f>
        <v>39</v>
      </c>
      <c r="O25" s="8">
        <f>N25+1</f>
        <v>40</v>
      </c>
      <c r="P25" s="41">
        <f>O25+17+9</f>
        <v>66</v>
      </c>
      <c r="Q25" s="8">
        <f>P25+6</f>
        <v>72</v>
      </c>
      <c r="R25" s="5" t="s">
        <v>21</v>
      </c>
      <c r="S25" s="2" t="s">
        <v>21</v>
      </c>
      <c r="T25" s="7" t="s">
        <v>21</v>
      </c>
      <c r="U25" s="12"/>
    </row>
    <row r="26" spans="1:22">
      <c r="A26" s="12" t="str">
        <f t="shared" si="0"/>
        <v>Sub06Session4</v>
      </c>
      <c r="B26" s="30" t="s">
        <v>32</v>
      </c>
      <c r="C26" s="13">
        <v>4</v>
      </c>
      <c r="D26" s="12" t="s">
        <v>24</v>
      </c>
      <c r="E26" s="12"/>
      <c r="F26" s="5">
        <v>6</v>
      </c>
      <c r="G26" s="2"/>
      <c r="H26" s="25">
        <v>5</v>
      </c>
      <c r="I26" s="8" t="s">
        <v>29</v>
      </c>
      <c r="J26" s="25">
        <v>5</v>
      </c>
      <c r="K26" s="9" t="s">
        <v>29</v>
      </c>
      <c r="L26" s="5">
        <v>45</v>
      </c>
      <c r="M26" s="25"/>
      <c r="N26" s="2">
        <f>L26+15+36</f>
        <v>96</v>
      </c>
      <c r="O26" s="8">
        <f>N26+7</f>
        <v>103</v>
      </c>
      <c r="P26" s="2">
        <f>O26+15+36</f>
        <v>154</v>
      </c>
      <c r="Q26" s="8">
        <f>P26+3</f>
        <v>157</v>
      </c>
      <c r="R26" s="5" t="s">
        <v>21</v>
      </c>
      <c r="S26" s="2" t="s">
        <v>21</v>
      </c>
      <c r="T26" s="7" t="s">
        <v>21</v>
      </c>
      <c r="U26" s="12"/>
      <c r="V26" s="25"/>
    </row>
    <row r="27" spans="1:22">
      <c r="A27" s="12" t="str">
        <f t="shared" si="0"/>
        <v>Sub07Session1</v>
      </c>
      <c r="B27" s="30" t="s">
        <v>33</v>
      </c>
      <c r="C27" s="13">
        <v>1</v>
      </c>
      <c r="D27" s="12" t="s">
        <v>25</v>
      </c>
      <c r="E27" s="12"/>
      <c r="F27" s="5">
        <v>6</v>
      </c>
      <c r="G27" s="2"/>
      <c r="H27" s="2">
        <v>6</v>
      </c>
      <c r="I27" s="2"/>
      <c r="J27" s="2">
        <v>6</v>
      </c>
      <c r="K27" s="7"/>
      <c r="L27" s="5">
        <v>45</v>
      </c>
      <c r="M27" s="2"/>
      <c r="N27" s="2">
        <v>105</v>
      </c>
      <c r="O27" s="2"/>
      <c r="P27" s="2">
        <v>165</v>
      </c>
      <c r="Q27" s="2"/>
      <c r="R27" s="5" t="s">
        <v>21</v>
      </c>
      <c r="S27" s="2" t="s">
        <v>21</v>
      </c>
      <c r="T27" s="7" t="s">
        <v>21</v>
      </c>
      <c r="U27" s="12"/>
    </row>
    <row r="28" spans="1:22">
      <c r="A28" s="12" t="str">
        <f t="shared" si="0"/>
        <v>Sub07Session2</v>
      </c>
      <c r="B28" s="30" t="s">
        <v>33</v>
      </c>
      <c r="C28" s="13">
        <v>2</v>
      </c>
      <c r="D28" s="12" t="s">
        <v>24</v>
      </c>
      <c r="E28" s="12"/>
      <c r="F28" s="5">
        <v>5</v>
      </c>
      <c r="G28" s="2"/>
      <c r="H28" s="2">
        <v>6</v>
      </c>
      <c r="I28" s="2"/>
      <c r="J28" s="2">
        <v>6</v>
      </c>
      <c r="K28" s="7"/>
      <c r="L28" s="40">
        <v>36</v>
      </c>
      <c r="M28" s="2"/>
      <c r="N28" s="2">
        <v>105</v>
      </c>
      <c r="O28" s="2"/>
      <c r="P28" s="2">
        <v>165</v>
      </c>
      <c r="Q28" s="2"/>
      <c r="R28" s="5" t="s">
        <v>21</v>
      </c>
      <c r="S28" s="2" t="s">
        <v>21</v>
      </c>
      <c r="T28" s="7" t="s">
        <v>21</v>
      </c>
      <c r="U28" s="12" t="s">
        <v>34</v>
      </c>
    </row>
    <row r="29" spans="1:22">
      <c r="A29" s="12" t="str">
        <f t="shared" si="0"/>
        <v>Sub07Session3</v>
      </c>
      <c r="B29" s="30" t="s">
        <v>33</v>
      </c>
      <c r="C29" s="13">
        <v>3</v>
      </c>
      <c r="D29" s="12" t="s">
        <v>27</v>
      </c>
      <c r="E29" s="12"/>
      <c r="F29" s="5">
        <v>6</v>
      </c>
      <c r="G29" s="2"/>
      <c r="H29" s="25">
        <v>4</v>
      </c>
      <c r="I29" s="8" t="s">
        <v>29</v>
      </c>
      <c r="J29" s="25">
        <v>4</v>
      </c>
      <c r="K29" s="9" t="s">
        <v>29</v>
      </c>
      <c r="L29" s="5">
        <v>45</v>
      </c>
      <c r="M29" s="2"/>
      <c r="N29" s="2">
        <f>L29+15+27</f>
        <v>87</v>
      </c>
      <c r="O29" s="8">
        <f>L29+15+30</f>
        <v>90</v>
      </c>
      <c r="P29" s="2">
        <f>O29+15+27</f>
        <v>132</v>
      </c>
      <c r="Q29" s="8">
        <f>O29+15+30</f>
        <v>135</v>
      </c>
      <c r="R29" s="5" t="s">
        <v>21</v>
      </c>
      <c r="S29" s="2" t="s">
        <v>21</v>
      </c>
      <c r="T29" s="7" t="s">
        <v>21</v>
      </c>
      <c r="U29" s="12"/>
    </row>
    <row r="30" spans="1:22">
      <c r="A30" s="12" t="str">
        <f t="shared" si="0"/>
        <v>Sub07Session4</v>
      </c>
      <c r="B30" s="30" t="s">
        <v>33</v>
      </c>
      <c r="C30" s="13">
        <v>4</v>
      </c>
      <c r="D30" s="12" t="s">
        <v>23</v>
      </c>
      <c r="E30" s="12"/>
      <c r="F30" s="26">
        <v>4</v>
      </c>
      <c r="G30" s="8" t="s">
        <v>29</v>
      </c>
      <c r="H30" s="25">
        <v>4</v>
      </c>
      <c r="I30" s="8" t="s">
        <v>29</v>
      </c>
      <c r="J30" s="25">
        <v>3</v>
      </c>
      <c r="K30" s="9" t="s">
        <v>29</v>
      </c>
      <c r="L30" s="5">
        <v>27</v>
      </c>
      <c r="M30" s="8">
        <v>35</v>
      </c>
      <c r="N30" s="2">
        <f>M30+15+27</f>
        <v>77</v>
      </c>
      <c r="O30" s="8">
        <f>M30+15+35</f>
        <v>85</v>
      </c>
      <c r="P30" s="2">
        <f>O30+15+18</f>
        <v>118</v>
      </c>
      <c r="Q30" s="8">
        <f>O30+15+20</f>
        <v>120</v>
      </c>
      <c r="R30" s="5" t="s">
        <v>21</v>
      </c>
      <c r="S30" s="2" t="s">
        <v>21</v>
      </c>
      <c r="T30" s="7" t="s">
        <v>21</v>
      </c>
      <c r="U30" s="12"/>
    </row>
    <row r="31" spans="1:22">
      <c r="A31" s="12" t="str">
        <f t="shared" si="0"/>
        <v>Sub08Session1</v>
      </c>
      <c r="B31" s="30" t="s">
        <v>35</v>
      </c>
      <c r="C31" s="13">
        <v>1</v>
      </c>
      <c r="D31" s="12" t="s">
        <v>23</v>
      </c>
      <c r="E31" s="12"/>
      <c r="F31" s="5">
        <v>6</v>
      </c>
      <c r="G31" s="2"/>
      <c r="H31" s="2">
        <v>6</v>
      </c>
      <c r="I31" s="2"/>
      <c r="J31" s="25">
        <v>2</v>
      </c>
      <c r="K31" s="9" t="s">
        <v>29</v>
      </c>
      <c r="L31" s="5">
        <v>45</v>
      </c>
      <c r="M31" s="2"/>
      <c r="N31" s="2">
        <v>105</v>
      </c>
      <c r="O31" s="2"/>
      <c r="P31" s="2">
        <f>N31+15+9</f>
        <v>129</v>
      </c>
      <c r="Q31" s="8">
        <f>N31+15+10</f>
        <v>130</v>
      </c>
      <c r="R31" s="5" t="s">
        <v>21</v>
      </c>
      <c r="S31" s="2" t="s">
        <v>21</v>
      </c>
      <c r="T31" s="7" t="s">
        <v>21</v>
      </c>
      <c r="U31" s="12"/>
    </row>
    <row r="32" spans="1:22">
      <c r="A32" s="12" t="str">
        <f t="shared" si="0"/>
        <v>Sub08Session2</v>
      </c>
      <c r="B32" s="30" t="s">
        <v>35</v>
      </c>
      <c r="C32" s="13">
        <v>2</v>
      </c>
      <c r="D32" s="12" t="s">
        <v>27</v>
      </c>
      <c r="E32" s="12"/>
      <c r="F32" s="5">
        <v>6</v>
      </c>
      <c r="G32" s="2"/>
      <c r="H32" s="2">
        <v>6</v>
      </c>
      <c r="I32" s="2"/>
      <c r="J32" s="25">
        <v>1</v>
      </c>
      <c r="K32" s="9" t="s">
        <v>29</v>
      </c>
      <c r="L32" s="5">
        <v>45</v>
      </c>
      <c r="M32" s="2"/>
      <c r="N32" s="2">
        <v>105</v>
      </c>
      <c r="O32" s="2"/>
      <c r="P32" s="2">
        <f>N32+15+0</f>
        <v>120</v>
      </c>
      <c r="Q32" s="8">
        <f>N32+15+3</f>
        <v>123</v>
      </c>
      <c r="R32" s="5" t="s">
        <v>21</v>
      </c>
      <c r="S32" s="2" t="s">
        <v>21</v>
      </c>
      <c r="T32" s="7" t="s">
        <v>21</v>
      </c>
      <c r="U32" s="12"/>
    </row>
    <row r="33" spans="1:21">
      <c r="A33" s="12" t="str">
        <f t="shared" si="0"/>
        <v>Sub08Session3</v>
      </c>
      <c r="B33" s="30" t="s">
        <v>35</v>
      </c>
      <c r="C33" s="13">
        <v>3</v>
      </c>
      <c r="D33" s="12" t="s">
        <v>25</v>
      </c>
      <c r="E33" s="12"/>
      <c r="F33" s="5">
        <v>6</v>
      </c>
      <c r="G33" s="2"/>
      <c r="H33" s="2">
        <v>6</v>
      </c>
      <c r="I33" s="2"/>
      <c r="J33" s="2">
        <v>6</v>
      </c>
      <c r="K33" s="7"/>
      <c r="L33" s="5">
        <v>45</v>
      </c>
      <c r="M33" s="2"/>
      <c r="N33" s="2">
        <v>105</v>
      </c>
      <c r="O33" s="2"/>
      <c r="P33" s="2">
        <v>165</v>
      </c>
      <c r="Q33" s="2"/>
      <c r="R33" s="5" t="s">
        <v>21</v>
      </c>
      <c r="S33" s="2" t="s">
        <v>21</v>
      </c>
      <c r="T33" s="7" t="s">
        <v>21</v>
      </c>
      <c r="U33" s="12"/>
    </row>
    <row r="34" spans="1:21">
      <c r="A34" s="12" t="str">
        <f t="shared" si="0"/>
        <v>Sub08Session4</v>
      </c>
      <c r="B34" s="30" t="s">
        <v>35</v>
      </c>
      <c r="C34" s="13">
        <v>4</v>
      </c>
      <c r="D34" s="12" t="s">
        <v>24</v>
      </c>
      <c r="E34" s="12"/>
      <c r="F34" s="5">
        <v>6</v>
      </c>
      <c r="G34" s="2"/>
      <c r="H34" s="2">
        <v>6</v>
      </c>
      <c r="I34" s="2"/>
      <c r="J34" s="2">
        <v>6</v>
      </c>
      <c r="K34" s="7"/>
      <c r="L34" s="5">
        <v>45</v>
      </c>
      <c r="M34" s="2"/>
      <c r="N34" s="2">
        <v>105</v>
      </c>
      <c r="O34" s="2"/>
      <c r="P34" s="2">
        <v>165</v>
      </c>
      <c r="Q34" s="2"/>
      <c r="R34" s="5" t="s">
        <v>21</v>
      </c>
      <c r="S34" s="2" t="s">
        <v>21</v>
      </c>
      <c r="T34" s="7" t="s">
        <v>21</v>
      </c>
      <c r="U34" s="12"/>
    </row>
    <row r="35" spans="1:21">
      <c r="A35" s="12" t="str">
        <f t="shared" si="0"/>
        <v>Sub09Session1</v>
      </c>
      <c r="B35" s="30" t="s">
        <v>36</v>
      </c>
      <c r="C35" s="13">
        <v>1</v>
      </c>
      <c r="D35" s="12" t="s">
        <v>24</v>
      </c>
      <c r="E35" s="12"/>
      <c r="F35" s="5">
        <v>6</v>
      </c>
      <c r="G35" s="2"/>
      <c r="H35" s="25">
        <v>3</v>
      </c>
      <c r="I35" s="25"/>
      <c r="J35" s="25">
        <v>2</v>
      </c>
      <c r="K35" s="15"/>
      <c r="L35" s="5">
        <v>45</v>
      </c>
      <c r="M35" s="2"/>
      <c r="N35" s="2">
        <f>L35+15+18</f>
        <v>78</v>
      </c>
      <c r="O35" s="2"/>
      <c r="P35" s="41">
        <f>N35+7+15+9</f>
        <v>109</v>
      </c>
      <c r="Q35" s="2"/>
      <c r="R35" s="5" t="s">
        <v>21</v>
      </c>
      <c r="S35" s="2" t="s">
        <v>21</v>
      </c>
      <c r="T35" s="7" t="s">
        <v>21</v>
      </c>
      <c r="U35" s="12"/>
    </row>
    <row r="36" spans="1:21">
      <c r="A36" s="12" t="str">
        <f t="shared" si="0"/>
        <v>Sub09Session2</v>
      </c>
      <c r="B36" s="30" t="s">
        <v>36</v>
      </c>
      <c r="C36" s="13">
        <v>2</v>
      </c>
      <c r="D36" s="12" t="s">
        <v>23</v>
      </c>
      <c r="E36" s="12"/>
      <c r="F36" s="5">
        <v>6</v>
      </c>
      <c r="G36" s="2"/>
      <c r="H36" s="25">
        <v>6</v>
      </c>
      <c r="I36" s="25"/>
      <c r="J36" s="25">
        <v>4</v>
      </c>
      <c r="K36" s="15"/>
      <c r="L36" s="5">
        <v>45</v>
      </c>
      <c r="M36" s="2"/>
      <c r="N36" s="2">
        <f>L36+15+45</f>
        <v>105</v>
      </c>
      <c r="O36" s="2"/>
      <c r="P36" s="2">
        <f>N36+15+27</f>
        <v>147</v>
      </c>
      <c r="Q36" s="2"/>
      <c r="R36" s="5" t="s">
        <v>21</v>
      </c>
      <c r="S36" s="2" t="s">
        <v>21</v>
      </c>
      <c r="T36" s="7" t="s">
        <v>21</v>
      </c>
      <c r="U36" s="12"/>
    </row>
    <row r="37" spans="1:21">
      <c r="A37" s="12" t="str">
        <f t="shared" si="0"/>
        <v>Sub09Session3</v>
      </c>
      <c r="B37" s="30" t="s">
        <v>36</v>
      </c>
      <c r="C37" s="13">
        <v>3</v>
      </c>
      <c r="D37" s="12" t="s">
        <v>27</v>
      </c>
      <c r="E37" s="12"/>
      <c r="F37" s="5">
        <v>6</v>
      </c>
      <c r="G37" s="2"/>
      <c r="H37" s="25">
        <v>4</v>
      </c>
      <c r="I37" s="25"/>
      <c r="J37" s="25">
        <v>2</v>
      </c>
      <c r="K37" s="15"/>
      <c r="L37" s="5">
        <v>45</v>
      </c>
      <c r="M37" s="2"/>
      <c r="N37" s="2">
        <f>L37+15+27</f>
        <v>87</v>
      </c>
      <c r="O37" s="2"/>
      <c r="P37" s="41">
        <f>N37+3+15+9</f>
        <v>114</v>
      </c>
      <c r="Q37" s="2"/>
      <c r="R37" s="5" t="s">
        <v>21</v>
      </c>
      <c r="S37" s="25" t="s">
        <v>21</v>
      </c>
      <c r="T37" s="7" t="s">
        <v>22</v>
      </c>
      <c r="U37" s="12"/>
    </row>
    <row r="38" spans="1:21">
      <c r="A38" s="12" t="str">
        <f t="shared" si="0"/>
        <v>Sub09Session4</v>
      </c>
      <c r="B38" s="30" t="s">
        <v>36</v>
      </c>
      <c r="C38" s="13">
        <v>4</v>
      </c>
      <c r="D38" s="12" t="s">
        <v>25</v>
      </c>
      <c r="E38" s="12"/>
      <c r="F38" s="5">
        <v>6</v>
      </c>
      <c r="G38" s="2"/>
      <c r="H38" s="25">
        <v>6</v>
      </c>
      <c r="I38" s="25"/>
      <c r="J38" s="25">
        <v>3</v>
      </c>
      <c r="K38" s="9" t="s">
        <v>29</v>
      </c>
      <c r="L38" s="5">
        <v>45</v>
      </c>
      <c r="M38" s="2"/>
      <c r="N38" s="2">
        <f>L38+15+45</f>
        <v>105</v>
      </c>
      <c r="O38" s="2"/>
      <c r="P38" s="2">
        <f>N38+15+18</f>
        <v>138</v>
      </c>
      <c r="Q38" s="8">
        <f>P38+7</f>
        <v>145</v>
      </c>
      <c r="R38" s="5" t="s">
        <v>21</v>
      </c>
      <c r="S38" s="2" t="s">
        <v>21</v>
      </c>
      <c r="T38" s="7" t="s">
        <v>21</v>
      </c>
      <c r="U38" s="12"/>
    </row>
    <row r="39" spans="1:21">
      <c r="A39" s="12" t="str">
        <f t="shared" si="0"/>
        <v>Sub10Session1</v>
      </c>
      <c r="B39" s="30" t="s">
        <v>37</v>
      </c>
      <c r="C39" s="13">
        <v>1</v>
      </c>
      <c r="D39" s="12" t="s">
        <v>23</v>
      </c>
      <c r="E39" s="12"/>
      <c r="F39" s="5">
        <v>6</v>
      </c>
      <c r="G39" s="2"/>
      <c r="H39" s="2">
        <v>6</v>
      </c>
      <c r="I39" s="2"/>
      <c r="J39" s="2">
        <v>6</v>
      </c>
      <c r="K39" s="7"/>
      <c r="L39" s="5">
        <v>45</v>
      </c>
      <c r="M39" s="2"/>
      <c r="N39" s="2">
        <v>105</v>
      </c>
      <c r="O39" s="2"/>
      <c r="P39" s="2">
        <v>165</v>
      </c>
      <c r="Q39" s="2"/>
      <c r="R39" s="5" t="s">
        <v>21</v>
      </c>
      <c r="S39" s="2" t="s">
        <v>21</v>
      </c>
      <c r="T39" s="7" t="s">
        <v>21</v>
      </c>
      <c r="U39" s="12"/>
    </row>
    <row r="40" spans="1:21">
      <c r="A40" s="12" t="str">
        <f t="shared" si="0"/>
        <v>Sub10Session2</v>
      </c>
      <c r="B40" s="30" t="s">
        <v>37</v>
      </c>
      <c r="C40" s="13">
        <v>2</v>
      </c>
      <c r="D40" s="12" t="s">
        <v>25</v>
      </c>
      <c r="E40" s="12"/>
      <c r="F40" s="5">
        <v>6</v>
      </c>
      <c r="G40" s="2"/>
      <c r="H40" s="2">
        <v>6</v>
      </c>
      <c r="I40" s="2"/>
      <c r="J40" s="2">
        <v>6</v>
      </c>
      <c r="K40" s="7"/>
      <c r="L40" s="5">
        <v>45</v>
      </c>
      <c r="M40" s="2"/>
      <c r="N40" s="2">
        <v>105</v>
      </c>
      <c r="O40" s="2"/>
      <c r="P40" s="2">
        <v>165</v>
      </c>
      <c r="Q40" s="2"/>
      <c r="R40" s="5" t="s">
        <v>21</v>
      </c>
      <c r="S40" s="2" t="s">
        <v>21</v>
      </c>
      <c r="T40" s="7" t="s">
        <v>21</v>
      </c>
      <c r="U40" s="12"/>
    </row>
    <row r="41" spans="1:21">
      <c r="A41" s="12" t="str">
        <f t="shared" si="0"/>
        <v>Sub10Session3</v>
      </c>
      <c r="B41" s="30" t="s">
        <v>37</v>
      </c>
      <c r="C41" s="13">
        <v>3</v>
      </c>
      <c r="D41" s="12" t="s">
        <v>27</v>
      </c>
      <c r="E41" s="12"/>
      <c r="F41" s="5">
        <v>6</v>
      </c>
      <c r="G41" s="2"/>
      <c r="H41" s="2">
        <v>6</v>
      </c>
      <c r="I41" s="2"/>
      <c r="J41" s="2">
        <v>6</v>
      </c>
      <c r="K41" s="7"/>
      <c r="L41" s="5">
        <v>45</v>
      </c>
      <c r="M41" s="2"/>
      <c r="N41" s="2">
        <v>105</v>
      </c>
      <c r="O41" s="2"/>
      <c r="P41" s="2">
        <v>165</v>
      </c>
      <c r="Q41" s="2"/>
      <c r="R41" s="5" t="s">
        <v>21</v>
      </c>
      <c r="S41" s="2" t="s">
        <v>21</v>
      </c>
      <c r="T41" s="7" t="s">
        <v>21</v>
      </c>
      <c r="U41" s="12"/>
    </row>
    <row r="42" spans="1:21">
      <c r="A42" s="12" t="str">
        <f t="shared" si="0"/>
        <v>Sub10Session4</v>
      </c>
      <c r="B42" s="30" t="s">
        <v>37</v>
      </c>
      <c r="C42" s="13">
        <v>4</v>
      </c>
      <c r="D42" s="12" t="s">
        <v>24</v>
      </c>
      <c r="E42" s="12"/>
      <c r="F42" s="5">
        <v>6</v>
      </c>
      <c r="G42" s="2"/>
      <c r="H42" s="2">
        <v>6</v>
      </c>
      <c r="I42" s="2"/>
      <c r="J42" s="2">
        <v>6</v>
      </c>
      <c r="K42" s="7"/>
      <c r="L42" s="5">
        <v>45</v>
      </c>
      <c r="M42" s="2"/>
      <c r="N42" s="2">
        <v>105</v>
      </c>
      <c r="O42" s="2"/>
      <c r="P42" s="2">
        <v>165</v>
      </c>
      <c r="Q42" s="2"/>
      <c r="R42" s="5" t="s">
        <v>21</v>
      </c>
      <c r="S42" s="2" t="s">
        <v>21</v>
      </c>
      <c r="T42" s="7" t="s">
        <v>21</v>
      </c>
      <c r="U42" s="12"/>
    </row>
    <row r="43" spans="1:21" s="39" customFormat="1">
      <c r="A43" s="34" t="str">
        <f t="shared" si="0"/>
        <v>Sub12Session1</v>
      </c>
      <c r="B43" s="34" t="s">
        <v>38</v>
      </c>
      <c r="C43" s="35">
        <v>1</v>
      </c>
      <c r="D43" s="34" t="s">
        <v>24</v>
      </c>
      <c r="E43" s="34"/>
      <c r="F43" s="36">
        <v>6</v>
      </c>
      <c r="G43" s="37"/>
      <c r="H43" s="37">
        <v>6</v>
      </c>
      <c r="I43" s="37"/>
      <c r="J43" s="37">
        <v>6</v>
      </c>
      <c r="K43" s="38"/>
      <c r="L43" s="36">
        <v>45</v>
      </c>
      <c r="M43" s="37"/>
      <c r="N43" s="37">
        <v>105</v>
      </c>
      <c r="O43" s="37"/>
      <c r="P43" s="37">
        <v>165</v>
      </c>
      <c r="Q43" s="37"/>
      <c r="R43" s="36" t="s">
        <v>21</v>
      </c>
      <c r="S43" s="37" t="s">
        <v>21</v>
      </c>
      <c r="T43" s="38" t="s">
        <v>21</v>
      </c>
      <c r="U43" s="34" t="s">
        <v>39</v>
      </c>
    </row>
    <row r="44" spans="1:21" s="39" customFormat="1">
      <c r="A44" s="34" t="str">
        <f t="shared" si="0"/>
        <v>Sub12Session2</v>
      </c>
      <c r="B44" s="34" t="s">
        <v>38</v>
      </c>
      <c r="C44" s="35">
        <v>2</v>
      </c>
      <c r="D44" s="34" t="s">
        <v>25</v>
      </c>
      <c r="E44" s="34"/>
      <c r="F44" s="36">
        <v>6</v>
      </c>
      <c r="G44" s="37"/>
      <c r="H44" s="37">
        <v>6</v>
      </c>
      <c r="I44" s="37"/>
      <c r="J44" s="37">
        <v>6</v>
      </c>
      <c r="K44" s="38"/>
      <c r="L44" s="36">
        <v>45</v>
      </c>
      <c r="M44" s="37"/>
      <c r="N44" s="37">
        <v>105</v>
      </c>
      <c r="O44" s="37"/>
      <c r="P44" s="37">
        <v>165</v>
      </c>
      <c r="Q44" s="37"/>
      <c r="R44" s="36" t="s">
        <v>21</v>
      </c>
      <c r="S44" s="37" t="s">
        <v>21</v>
      </c>
      <c r="T44" s="38" t="s">
        <v>21</v>
      </c>
      <c r="U44" s="34" t="s">
        <v>39</v>
      </c>
    </row>
    <row r="45" spans="1:21" s="39" customFormat="1">
      <c r="A45" s="34" t="str">
        <f t="shared" si="0"/>
        <v>Sub12Session3</v>
      </c>
      <c r="B45" s="34" t="s">
        <v>38</v>
      </c>
      <c r="C45" s="35">
        <v>3</v>
      </c>
      <c r="D45" s="34" t="s">
        <v>23</v>
      </c>
      <c r="E45" s="34"/>
      <c r="F45" s="36">
        <v>6</v>
      </c>
      <c r="G45" s="37"/>
      <c r="H45" s="37">
        <v>6</v>
      </c>
      <c r="I45" s="37"/>
      <c r="J45" s="37">
        <v>6</v>
      </c>
      <c r="K45" s="38"/>
      <c r="L45" s="36">
        <v>45</v>
      </c>
      <c r="M45" s="37"/>
      <c r="N45" s="37">
        <v>105</v>
      </c>
      <c r="O45" s="37"/>
      <c r="P45" s="37">
        <v>165</v>
      </c>
      <c r="Q45" s="37"/>
      <c r="R45" s="36" t="s">
        <v>21</v>
      </c>
      <c r="S45" s="37" t="s">
        <v>21</v>
      </c>
      <c r="T45" s="38" t="s">
        <v>21</v>
      </c>
      <c r="U45" s="34" t="s">
        <v>39</v>
      </c>
    </row>
    <row r="46" spans="1:21" s="39" customFormat="1">
      <c r="A46" s="34" t="str">
        <f t="shared" si="0"/>
        <v>Sub12Session4</v>
      </c>
      <c r="B46" s="34" t="s">
        <v>38</v>
      </c>
      <c r="C46" s="35">
        <v>4</v>
      </c>
      <c r="D46" s="34" t="s">
        <v>27</v>
      </c>
      <c r="E46" s="34"/>
      <c r="F46" s="36">
        <v>6</v>
      </c>
      <c r="G46" s="37"/>
      <c r="H46" s="37">
        <v>6</v>
      </c>
      <c r="I46" s="37"/>
      <c r="J46" s="37">
        <v>6</v>
      </c>
      <c r="K46" s="38"/>
      <c r="L46" s="36">
        <v>45</v>
      </c>
      <c r="M46" s="37"/>
      <c r="N46" s="37">
        <v>105</v>
      </c>
      <c r="O46" s="37"/>
      <c r="P46" s="37">
        <v>165</v>
      </c>
      <c r="Q46" s="37"/>
      <c r="R46" s="36" t="s">
        <v>21</v>
      </c>
      <c r="S46" s="37" t="s">
        <v>21</v>
      </c>
      <c r="T46" s="38" t="s">
        <v>21</v>
      </c>
      <c r="U46" s="34" t="s">
        <v>39</v>
      </c>
    </row>
    <row r="47" spans="1:21">
      <c r="A47" s="12" t="str">
        <f t="shared" si="0"/>
        <v>Sub13Session1</v>
      </c>
      <c r="B47" s="30" t="s">
        <v>40</v>
      </c>
      <c r="C47" s="13">
        <v>1</v>
      </c>
      <c r="D47" s="12" t="s">
        <v>23</v>
      </c>
      <c r="E47" s="12"/>
      <c r="F47" s="26">
        <v>3</v>
      </c>
      <c r="G47" s="8" t="s">
        <v>29</v>
      </c>
      <c r="H47" s="25">
        <v>4</v>
      </c>
      <c r="I47" s="8" t="s">
        <v>29</v>
      </c>
      <c r="J47" s="25">
        <v>4</v>
      </c>
      <c r="K47" s="9" t="s">
        <v>29</v>
      </c>
      <c r="L47" s="5">
        <v>18</v>
      </c>
      <c r="M47" s="8">
        <v>28</v>
      </c>
      <c r="N47" s="41">
        <f>M47+15+27</f>
        <v>70</v>
      </c>
      <c r="O47" s="8">
        <v>73</v>
      </c>
      <c r="P47" s="2">
        <f>O47+15+27</f>
        <v>115</v>
      </c>
      <c r="Q47" s="41">
        <f>P47+3</f>
        <v>118</v>
      </c>
      <c r="R47" s="5" t="s">
        <v>21</v>
      </c>
      <c r="S47" s="2" t="s">
        <v>21</v>
      </c>
      <c r="T47" s="7" t="s">
        <v>21</v>
      </c>
      <c r="U47" s="12" t="s">
        <v>41</v>
      </c>
    </row>
    <row r="48" spans="1:21">
      <c r="A48" s="12" t="str">
        <f t="shared" si="0"/>
        <v>Sub13Session2</v>
      </c>
      <c r="B48" s="30" t="s">
        <v>40</v>
      </c>
      <c r="C48" s="13">
        <v>2</v>
      </c>
      <c r="D48" s="12" t="s">
        <v>24</v>
      </c>
      <c r="E48" s="12"/>
      <c r="F48" s="26">
        <v>5</v>
      </c>
      <c r="G48" s="8" t="s">
        <v>29</v>
      </c>
      <c r="H48" s="25">
        <v>5</v>
      </c>
      <c r="I48" s="8" t="s">
        <v>29</v>
      </c>
      <c r="J48" s="25">
        <v>4</v>
      </c>
      <c r="K48" s="9" t="s">
        <v>29</v>
      </c>
      <c r="L48" s="5">
        <v>36</v>
      </c>
      <c r="M48" s="8">
        <v>38</v>
      </c>
      <c r="N48" s="41">
        <f>M48+17+36</f>
        <v>91</v>
      </c>
      <c r="O48" s="41">
        <f>N48+4</f>
        <v>95</v>
      </c>
      <c r="P48" s="41">
        <f>O48+17+27</f>
        <v>139</v>
      </c>
      <c r="Q48" s="41">
        <f>P48+5</f>
        <v>144</v>
      </c>
      <c r="R48" s="5" t="s">
        <v>21</v>
      </c>
      <c r="S48" s="2" t="s">
        <v>21</v>
      </c>
      <c r="T48" s="7" t="s">
        <v>21</v>
      </c>
      <c r="U48" s="12"/>
    </row>
    <row r="49" spans="1:21">
      <c r="A49" s="12" t="str">
        <f t="shared" si="0"/>
        <v>Sub13Session3</v>
      </c>
      <c r="B49" s="30" t="s">
        <v>40</v>
      </c>
      <c r="C49" s="13">
        <v>3</v>
      </c>
      <c r="D49" s="12" t="s">
        <v>25</v>
      </c>
      <c r="E49" s="12"/>
      <c r="F49" s="26">
        <v>4</v>
      </c>
      <c r="G49" s="8" t="s">
        <v>29</v>
      </c>
      <c r="H49" s="25">
        <v>4</v>
      </c>
      <c r="I49" s="8" t="s">
        <v>29</v>
      </c>
      <c r="J49" s="25">
        <v>3</v>
      </c>
      <c r="K49" s="9" t="s">
        <v>29</v>
      </c>
      <c r="L49" s="26">
        <v>27</v>
      </c>
      <c r="M49" s="8">
        <v>32</v>
      </c>
      <c r="N49" s="25">
        <f>M49+15+27</f>
        <v>74</v>
      </c>
      <c r="O49" s="8">
        <f>M49+15+35</f>
        <v>82</v>
      </c>
      <c r="P49" s="25">
        <f>O49+15+18</f>
        <v>115</v>
      </c>
      <c r="Q49" s="8">
        <f>O49+15+23</f>
        <v>120</v>
      </c>
      <c r="R49" s="26" t="s">
        <v>21</v>
      </c>
      <c r="S49" s="25" t="s">
        <v>21</v>
      </c>
      <c r="T49" s="15" t="s">
        <v>21</v>
      </c>
      <c r="U49" s="30"/>
    </row>
    <row r="50" spans="1:21">
      <c r="A50" s="12" t="str">
        <f t="shared" si="0"/>
        <v>Sub13Session4</v>
      </c>
      <c r="B50" s="30" t="s">
        <v>40</v>
      </c>
      <c r="C50" s="13">
        <v>4</v>
      </c>
      <c r="D50" s="12" t="s">
        <v>27</v>
      </c>
      <c r="E50" s="12"/>
      <c r="F50" s="26">
        <v>4</v>
      </c>
      <c r="G50" s="8" t="s">
        <v>29</v>
      </c>
      <c r="H50" s="25">
        <v>4</v>
      </c>
      <c r="I50" s="8" t="s">
        <v>29</v>
      </c>
      <c r="J50" s="25">
        <v>4</v>
      </c>
      <c r="K50" s="9"/>
      <c r="L50" s="26">
        <v>27</v>
      </c>
      <c r="M50" s="8">
        <v>28</v>
      </c>
      <c r="N50" s="25">
        <f>M50+15+27</f>
        <v>70</v>
      </c>
      <c r="O50" s="8">
        <f>N50+4</f>
        <v>74</v>
      </c>
      <c r="P50" s="25">
        <f>O50+27+15</f>
        <v>116</v>
      </c>
      <c r="Q50" s="8"/>
      <c r="R50" s="26" t="s">
        <v>21</v>
      </c>
      <c r="S50" s="25" t="s">
        <v>21</v>
      </c>
      <c r="T50" s="15" t="s">
        <v>21</v>
      </c>
      <c r="U50" s="30"/>
    </row>
    <row r="51" spans="1:21" s="39" customFormat="1">
      <c r="A51" s="34" t="str">
        <f t="shared" si="0"/>
        <v>Sub14Session1</v>
      </c>
      <c r="B51" s="34" t="s">
        <v>42</v>
      </c>
      <c r="C51" s="35">
        <v>1</v>
      </c>
      <c r="D51" s="34" t="s">
        <v>24</v>
      </c>
      <c r="E51" s="34"/>
      <c r="F51" s="36">
        <v>6</v>
      </c>
      <c r="G51" s="37"/>
      <c r="H51" s="37">
        <v>6</v>
      </c>
      <c r="I51" s="37"/>
      <c r="J51" s="37">
        <v>6</v>
      </c>
      <c r="K51" s="38"/>
      <c r="L51" s="36">
        <v>45</v>
      </c>
      <c r="M51" s="37"/>
      <c r="N51" s="37">
        <v>105</v>
      </c>
      <c r="O51" s="37"/>
      <c r="P51" s="37">
        <v>165</v>
      </c>
      <c r="Q51" s="37"/>
      <c r="R51" s="36" t="s">
        <v>21</v>
      </c>
      <c r="S51" s="37" t="s">
        <v>21</v>
      </c>
      <c r="T51" s="38" t="s">
        <v>21</v>
      </c>
      <c r="U51" s="34" t="s">
        <v>39</v>
      </c>
    </row>
    <row r="52" spans="1:21" s="39" customFormat="1">
      <c r="A52" s="34" t="str">
        <f t="shared" si="0"/>
        <v>Sub14Session2</v>
      </c>
      <c r="B52" s="34" t="s">
        <v>42</v>
      </c>
      <c r="C52" s="35">
        <v>2</v>
      </c>
      <c r="D52" s="34" t="s">
        <v>23</v>
      </c>
      <c r="E52" s="37"/>
      <c r="F52" s="36">
        <v>6</v>
      </c>
      <c r="G52" s="37"/>
      <c r="H52" s="37">
        <v>6</v>
      </c>
      <c r="I52" s="37"/>
      <c r="J52" s="37">
        <v>6</v>
      </c>
      <c r="K52" s="37"/>
      <c r="L52" s="36">
        <v>45</v>
      </c>
      <c r="M52" s="37"/>
      <c r="N52" s="37">
        <v>105</v>
      </c>
      <c r="O52" s="37"/>
      <c r="P52" s="37">
        <v>165</v>
      </c>
      <c r="Q52" s="37"/>
      <c r="R52" s="36" t="s">
        <v>21</v>
      </c>
      <c r="S52" s="37" t="s">
        <v>21</v>
      </c>
      <c r="T52" s="38" t="s">
        <v>21</v>
      </c>
      <c r="U52" s="34" t="s">
        <v>39</v>
      </c>
    </row>
    <row r="53" spans="1:21">
      <c r="A53" s="12" t="str">
        <f t="shared" si="0"/>
        <v>Sub15Session1</v>
      </c>
      <c r="B53" s="30" t="s">
        <v>43</v>
      </c>
      <c r="C53" s="13">
        <v>1</v>
      </c>
      <c r="D53" t="s">
        <v>25</v>
      </c>
      <c r="F53" s="26">
        <v>6</v>
      </c>
      <c r="H53" s="25">
        <v>5</v>
      </c>
      <c r="I53" s="31" t="s">
        <v>29</v>
      </c>
      <c r="J53" s="25">
        <v>5</v>
      </c>
      <c r="K53" s="31" t="s">
        <v>29</v>
      </c>
      <c r="L53" s="26">
        <v>45</v>
      </c>
      <c r="N53">
        <f>L53+15+36</f>
        <v>96</v>
      </c>
      <c r="O53" s="31">
        <f>L53+15+40</f>
        <v>100</v>
      </c>
      <c r="P53" s="2">
        <f>O53+15+36</f>
        <v>151</v>
      </c>
      <c r="Q53" s="31">
        <f>O53+15+40</f>
        <v>155</v>
      </c>
      <c r="R53" s="5" t="s">
        <v>21</v>
      </c>
      <c r="S53" s="2" t="s">
        <v>21</v>
      </c>
      <c r="T53" s="7" t="s">
        <v>21</v>
      </c>
    </row>
    <row r="54" spans="1:21">
      <c r="A54" s="12" t="str">
        <f t="shared" si="0"/>
        <v>Sub15Session2</v>
      </c>
      <c r="B54" s="30" t="s">
        <v>43</v>
      </c>
      <c r="C54" s="13">
        <v>2</v>
      </c>
      <c r="D54" t="s">
        <v>23</v>
      </c>
      <c r="F54" s="26">
        <v>6</v>
      </c>
      <c r="H54" s="25">
        <v>6</v>
      </c>
      <c r="J54" s="25">
        <v>3</v>
      </c>
      <c r="K54" s="31" t="s">
        <v>29</v>
      </c>
      <c r="L54" s="26">
        <v>45</v>
      </c>
      <c r="N54">
        <v>105</v>
      </c>
      <c r="P54" s="2">
        <f>N54+15+18</f>
        <v>138</v>
      </c>
      <c r="Q54" s="31">
        <f>N54+15+23</f>
        <v>143</v>
      </c>
      <c r="R54" s="5" t="s">
        <v>21</v>
      </c>
      <c r="S54" s="2" t="s">
        <v>21</v>
      </c>
      <c r="T54" s="7" t="s">
        <v>21</v>
      </c>
    </row>
    <row r="55" spans="1:21">
      <c r="A55" s="12" t="str">
        <f t="shared" si="0"/>
        <v>Sub15Session3</v>
      </c>
      <c r="B55" s="30" t="s">
        <v>43</v>
      </c>
      <c r="C55" s="13">
        <v>3</v>
      </c>
      <c r="D55" t="s">
        <v>27</v>
      </c>
      <c r="F55" s="26">
        <v>6</v>
      </c>
      <c r="H55" s="25">
        <v>6</v>
      </c>
      <c r="J55" s="25">
        <v>3</v>
      </c>
      <c r="K55" s="33"/>
      <c r="L55" s="26">
        <v>45</v>
      </c>
      <c r="M55" s="33"/>
      <c r="N55" s="33">
        <v>105</v>
      </c>
      <c r="O55" s="33"/>
      <c r="P55" s="25">
        <f>N55+15+18</f>
        <v>138</v>
      </c>
      <c r="Q55" s="33"/>
      <c r="R55" s="5" t="s">
        <v>21</v>
      </c>
      <c r="S55" s="2" t="s">
        <v>21</v>
      </c>
      <c r="T55" s="7" t="s">
        <v>21</v>
      </c>
    </row>
    <row r="56" spans="1:21">
      <c r="A56" s="12" t="str">
        <f t="shared" si="0"/>
        <v>Sub15Session4</v>
      </c>
      <c r="B56" s="30" t="s">
        <v>43</v>
      </c>
      <c r="C56" s="13">
        <v>4</v>
      </c>
      <c r="D56" t="s">
        <v>24</v>
      </c>
      <c r="F56" s="26">
        <v>4</v>
      </c>
      <c r="G56" s="31" t="s">
        <v>29</v>
      </c>
      <c r="H56" s="25">
        <v>3</v>
      </c>
      <c r="I56" s="33"/>
      <c r="J56" s="25">
        <v>3</v>
      </c>
      <c r="K56" s="33"/>
      <c r="L56" s="26">
        <v>27</v>
      </c>
      <c r="M56" s="31">
        <f>L56+3</f>
        <v>30</v>
      </c>
      <c r="N56" s="33">
        <f>M56+15+18</f>
        <v>63</v>
      </c>
      <c r="O56" s="33"/>
      <c r="P56" s="25">
        <f>N56+15+18</f>
        <v>96</v>
      </c>
      <c r="Q56" s="33"/>
      <c r="R56" s="5" t="s">
        <v>21</v>
      </c>
      <c r="S56" s="2" t="s">
        <v>21</v>
      </c>
      <c r="T56" s="7" t="s">
        <v>21</v>
      </c>
    </row>
    <row r="57" spans="1:21">
      <c r="A57" s="12" t="str">
        <f t="shared" si="0"/>
        <v>Sub16Session1</v>
      </c>
      <c r="B57" s="30" t="s">
        <v>44</v>
      </c>
      <c r="C57" s="13">
        <v>1</v>
      </c>
      <c r="D57" s="12" t="s">
        <v>27</v>
      </c>
      <c r="F57" s="26">
        <v>3</v>
      </c>
      <c r="G57" s="8" t="s">
        <v>29</v>
      </c>
      <c r="H57" s="25">
        <v>3</v>
      </c>
      <c r="I57" s="8" t="s">
        <v>29</v>
      </c>
      <c r="J57" s="25">
        <v>2</v>
      </c>
      <c r="K57" s="9" t="s">
        <v>29</v>
      </c>
      <c r="L57" s="26">
        <v>18</v>
      </c>
      <c r="M57" s="8">
        <v>20</v>
      </c>
      <c r="N57" s="25">
        <f>M57+15+18</f>
        <v>53</v>
      </c>
      <c r="O57" s="8">
        <f>M57+15+20</f>
        <v>55</v>
      </c>
      <c r="P57" s="25">
        <f>O57+15+9</f>
        <v>79</v>
      </c>
      <c r="Q57" s="8">
        <f>O57+15+16</f>
        <v>86</v>
      </c>
      <c r="R57" s="5" t="s">
        <v>21</v>
      </c>
      <c r="S57" s="2" t="s">
        <v>21</v>
      </c>
      <c r="T57" s="7" t="s">
        <v>21</v>
      </c>
    </row>
    <row r="58" spans="1:21">
      <c r="A58" s="12" t="str">
        <f t="shared" si="0"/>
        <v>Sub16Session2</v>
      </c>
      <c r="B58" s="30" t="s">
        <v>44</v>
      </c>
      <c r="C58" s="13">
        <v>2</v>
      </c>
      <c r="D58" t="s">
        <v>25</v>
      </c>
      <c r="F58" s="26">
        <v>6</v>
      </c>
      <c r="H58" s="25">
        <v>4</v>
      </c>
      <c r="I58" s="31" t="s">
        <v>29</v>
      </c>
      <c r="J58" s="25">
        <v>3</v>
      </c>
      <c r="K58" s="15"/>
      <c r="L58" s="26">
        <v>45</v>
      </c>
      <c r="M58" s="25"/>
      <c r="N58">
        <f>L58+15+27</f>
        <v>87</v>
      </c>
      <c r="O58" s="31">
        <f>L58+15+35</f>
        <v>95</v>
      </c>
      <c r="P58" s="2">
        <f>O58+15+18</f>
        <v>128</v>
      </c>
      <c r="R58" s="5" t="s">
        <v>21</v>
      </c>
      <c r="S58" s="2" t="s">
        <v>21</v>
      </c>
      <c r="T58" s="7" t="s">
        <v>21</v>
      </c>
    </row>
    <row r="59" spans="1:21">
      <c r="A59" s="12" t="str">
        <f t="shared" si="0"/>
        <v>Sub16Session3</v>
      </c>
      <c r="B59" s="30" t="s">
        <v>44</v>
      </c>
      <c r="C59" s="13">
        <v>3</v>
      </c>
      <c r="D59" t="s">
        <v>24</v>
      </c>
      <c r="F59" s="26">
        <v>6</v>
      </c>
      <c r="H59" s="41">
        <v>5</v>
      </c>
      <c r="I59" s="31" t="s">
        <v>29</v>
      </c>
      <c r="J59" s="25">
        <v>3</v>
      </c>
      <c r="K59" s="31" t="s">
        <v>29</v>
      </c>
      <c r="L59" s="26">
        <v>45</v>
      </c>
      <c r="M59" s="25"/>
      <c r="N59" s="42">
        <f>L59+15+36</f>
        <v>96</v>
      </c>
      <c r="O59">
        <f>N59+4</f>
        <v>100</v>
      </c>
      <c r="P59" s="41">
        <f>O59+15+18</f>
        <v>133</v>
      </c>
      <c r="Q59" s="31">
        <f>P59+7</f>
        <v>140</v>
      </c>
      <c r="R59" s="5" t="s">
        <v>21</v>
      </c>
      <c r="S59" s="2" t="s">
        <v>21</v>
      </c>
      <c r="T59" s="7" t="s">
        <v>21</v>
      </c>
    </row>
    <row r="60" spans="1:21">
      <c r="A60" s="12" t="str">
        <f>B60&amp;"Session"&amp;C60</f>
        <v>Sub16Session4</v>
      </c>
      <c r="B60" s="30" t="s">
        <v>44</v>
      </c>
      <c r="C60" s="13">
        <v>4</v>
      </c>
      <c r="D60" t="s">
        <v>23</v>
      </c>
      <c r="F60" s="26">
        <v>5</v>
      </c>
      <c r="G60" s="31" t="s">
        <v>29</v>
      </c>
      <c r="H60" s="25">
        <v>3</v>
      </c>
      <c r="I60" s="31" t="s">
        <v>29</v>
      </c>
      <c r="J60" s="25">
        <v>3</v>
      </c>
      <c r="K60" s="31" t="s">
        <v>29</v>
      </c>
      <c r="L60" s="26">
        <v>36</v>
      </c>
      <c r="M60" s="8">
        <v>38</v>
      </c>
      <c r="N60">
        <f>M60+18+15</f>
        <v>71</v>
      </c>
      <c r="O60" s="31">
        <f>N60+2</f>
        <v>73</v>
      </c>
      <c r="P60" s="2">
        <f>O60+15+18</f>
        <v>106</v>
      </c>
      <c r="Q60" s="31">
        <f>P60+2</f>
        <v>108</v>
      </c>
      <c r="R60" s="5" t="s">
        <v>21</v>
      </c>
      <c r="S60" s="2" t="s">
        <v>21</v>
      </c>
      <c r="T60" s="7" t="s">
        <v>21</v>
      </c>
    </row>
    <row r="61" spans="1:21">
      <c r="A61" t="str">
        <f>B61&amp;"Session"&amp;C61</f>
        <v>Sub17Session1</v>
      </c>
      <c r="B61" s="30" t="s">
        <v>45</v>
      </c>
      <c r="C61" s="13">
        <v>1</v>
      </c>
      <c r="D61" t="s">
        <v>23</v>
      </c>
      <c r="F61" s="5">
        <v>6</v>
      </c>
      <c r="G61" s="2"/>
      <c r="H61" s="2">
        <v>6</v>
      </c>
      <c r="I61" s="2"/>
      <c r="J61" s="2">
        <v>6</v>
      </c>
      <c r="K61" s="7"/>
      <c r="L61" s="5">
        <v>45</v>
      </c>
      <c r="M61" s="2"/>
      <c r="N61" s="2">
        <v>105</v>
      </c>
      <c r="O61" s="2"/>
      <c r="P61" s="2">
        <v>165</v>
      </c>
      <c r="Q61" s="2"/>
      <c r="R61" s="5" t="s">
        <v>21</v>
      </c>
      <c r="S61" s="2" t="s">
        <v>21</v>
      </c>
      <c r="T61" s="7" t="s">
        <v>21</v>
      </c>
    </row>
    <row r="62" spans="1:21">
      <c r="A62" t="str">
        <f>B62&amp;"Session"&amp;C62</f>
        <v>Sub17Session2</v>
      </c>
      <c r="B62" s="30" t="s">
        <v>45</v>
      </c>
      <c r="C62" s="13">
        <v>2</v>
      </c>
      <c r="D62" t="s">
        <v>25</v>
      </c>
      <c r="F62" s="26">
        <v>6</v>
      </c>
      <c r="H62" s="25">
        <v>6</v>
      </c>
      <c r="J62" s="25">
        <v>6</v>
      </c>
      <c r="L62" s="5">
        <v>45</v>
      </c>
      <c r="M62" s="2"/>
      <c r="N62" s="2">
        <v>105</v>
      </c>
      <c r="O62" s="2"/>
      <c r="P62" s="2">
        <v>165</v>
      </c>
      <c r="Q62" s="2"/>
      <c r="R62" s="5" t="s">
        <v>21</v>
      </c>
      <c r="S62" s="2" t="s">
        <v>21</v>
      </c>
      <c r="T62" s="7" t="s">
        <v>21</v>
      </c>
    </row>
    <row r="63" spans="1:21">
      <c r="A63" t="str">
        <f t="shared" ref="A63:A83" si="1">B63&amp;"Session"&amp;C63</f>
        <v>Sub17Session3</v>
      </c>
      <c r="B63" s="30" t="s">
        <v>45</v>
      </c>
      <c r="C63" s="13">
        <v>3</v>
      </c>
      <c r="D63" t="s">
        <v>24</v>
      </c>
      <c r="F63" s="26">
        <v>6</v>
      </c>
      <c r="H63" s="25">
        <v>6</v>
      </c>
      <c r="J63" s="25">
        <v>6</v>
      </c>
      <c r="L63" s="5">
        <v>45</v>
      </c>
      <c r="M63" s="2"/>
      <c r="N63" s="2">
        <v>105</v>
      </c>
      <c r="O63" s="2"/>
      <c r="P63" s="2">
        <v>165</v>
      </c>
      <c r="Q63" s="2"/>
      <c r="R63" s="5" t="s">
        <v>21</v>
      </c>
      <c r="S63" s="2" t="s">
        <v>21</v>
      </c>
      <c r="T63" s="7" t="s">
        <v>21</v>
      </c>
    </row>
    <row r="64" spans="1:21">
      <c r="A64" t="str">
        <f t="shared" si="1"/>
        <v>Sub17Session4</v>
      </c>
      <c r="B64" s="30" t="s">
        <v>45</v>
      </c>
      <c r="C64" s="13">
        <v>4</v>
      </c>
      <c r="D64" s="12" t="s">
        <v>27</v>
      </c>
      <c r="F64" s="26">
        <v>6</v>
      </c>
      <c r="H64" s="25">
        <v>6</v>
      </c>
      <c r="J64" s="25">
        <v>3</v>
      </c>
      <c r="L64" s="26">
        <v>45</v>
      </c>
      <c r="M64" s="25"/>
      <c r="N64" s="25">
        <v>105</v>
      </c>
      <c r="P64" s="25">
        <f>N64+15+18</f>
        <v>138</v>
      </c>
      <c r="R64" s="5" t="s">
        <v>21</v>
      </c>
      <c r="S64" s="2" t="s">
        <v>21</v>
      </c>
      <c r="T64" s="7" t="s">
        <v>21</v>
      </c>
    </row>
    <row r="65" spans="1:20">
      <c r="A65" t="str">
        <f t="shared" si="1"/>
        <v>Session</v>
      </c>
      <c r="B65" s="30"/>
      <c r="C65" s="13"/>
      <c r="F65" s="26"/>
      <c r="H65" s="25"/>
      <c r="J65" s="25"/>
      <c r="L65" s="26"/>
      <c r="M65" s="25"/>
      <c r="R65" s="5"/>
      <c r="S65" s="2"/>
      <c r="T65" s="7"/>
    </row>
    <row r="66" spans="1:20">
      <c r="A66" t="str">
        <f t="shared" si="1"/>
        <v>Session</v>
      </c>
      <c r="B66" s="30"/>
      <c r="C66" s="13"/>
      <c r="F66" s="26"/>
      <c r="H66" s="25"/>
      <c r="J66" s="25"/>
      <c r="L66" s="26"/>
      <c r="M66" s="25"/>
      <c r="R66" s="5"/>
      <c r="S66" s="2"/>
      <c r="T66" s="7"/>
    </row>
    <row r="67" spans="1:20">
      <c r="A67" t="str">
        <f t="shared" si="1"/>
        <v>Session</v>
      </c>
    </row>
    <row r="68" spans="1:20">
      <c r="A68" t="str">
        <f t="shared" si="1"/>
        <v>Session</v>
      </c>
    </row>
    <row r="69" spans="1:20">
      <c r="A69" t="str">
        <f t="shared" si="1"/>
        <v>Session</v>
      </c>
    </row>
    <row r="70" spans="1:20">
      <c r="A70" t="str">
        <f t="shared" si="1"/>
        <v>Session</v>
      </c>
    </row>
    <row r="71" spans="1:20">
      <c r="A71" t="str">
        <f t="shared" si="1"/>
        <v>Session</v>
      </c>
    </row>
    <row r="72" spans="1:20">
      <c r="A72" t="str">
        <f t="shared" si="1"/>
        <v>Session</v>
      </c>
    </row>
    <row r="73" spans="1:20">
      <c r="A73" t="str">
        <f t="shared" si="1"/>
        <v>Session</v>
      </c>
    </row>
    <row r="74" spans="1:20">
      <c r="A74" t="str">
        <f t="shared" si="1"/>
        <v>Session</v>
      </c>
    </row>
    <row r="75" spans="1:20">
      <c r="A75" t="str">
        <f t="shared" si="1"/>
        <v>Session</v>
      </c>
    </row>
    <row r="76" spans="1:20">
      <c r="A76" t="str">
        <f t="shared" si="1"/>
        <v>Session</v>
      </c>
    </row>
    <row r="77" spans="1:20">
      <c r="A77" t="str">
        <f t="shared" si="1"/>
        <v>Session</v>
      </c>
    </row>
    <row r="78" spans="1:20">
      <c r="A78" t="str">
        <f t="shared" si="1"/>
        <v>Session</v>
      </c>
    </row>
    <row r="79" spans="1:20">
      <c r="A79" t="str">
        <f t="shared" si="1"/>
        <v>Session</v>
      </c>
    </row>
    <row r="80" spans="1:20">
      <c r="A80" t="str">
        <f t="shared" si="1"/>
        <v>Session</v>
      </c>
    </row>
    <row r="81" spans="1:1">
      <c r="A81" t="str">
        <f t="shared" si="1"/>
        <v>Session</v>
      </c>
    </row>
    <row r="82" spans="1:1">
      <c r="A82" t="str">
        <f t="shared" si="1"/>
        <v>Session</v>
      </c>
    </row>
    <row r="83" spans="1:1">
      <c r="A83" t="str">
        <f t="shared" si="1"/>
        <v>Session</v>
      </c>
    </row>
    <row r="84" spans="1:1">
      <c r="A84" t="str">
        <f t="shared" ref="A84:A147" si="2">B84&amp;"Session"&amp;C84</f>
        <v>Session</v>
      </c>
    </row>
    <row r="85" spans="1:1">
      <c r="A85" t="str">
        <f t="shared" si="2"/>
        <v>Session</v>
      </c>
    </row>
    <row r="86" spans="1:1">
      <c r="A86" t="str">
        <f t="shared" si="2"/>
        <v>Session</v>
      </c>
    </row>
    <row r="87" spans="1:1">
      <c r="A87" t="str">
        <f t="shared" si="2"/>
        <v>Session</v>
      </c>
    </row>
    <row r="88" spans="1:1">
      <c r="A88" t="str">
        <f t="shared" si="2"/>
        <v>Session</v>
      </c>
    </row>
    <row r="89" spans="1:1">
      <c r="A89" t="str">
        <f t="shared" si="2"/>
        <v>Session</v>
      </c>
    </row>
    <row r="90" spans="1:1">
      <c r="A90" t="str">
        <f t="shared" si="2"/>
        <v>Session</v>
      </c>
    </row>
    <row r="91" spans="1:1">
      <c r="A91" t="str">
        <f t="shared" si="2"/>
        <v>Session</v>
      </c>
    </row>
    <row r="92" spans="1:1">
      <c r="A92" t="str">
        <f t="shared" si="2"/>
        <v>Session</v>
      </c>
    </row>
    <row r="93" spans="1:1">
      <c r="A93" t="str">
        <f t="shared" si="2"/>
        <v>Session</v>
      </c>
    </row>
    <row r="94" spans="1:1">
      <c r="A94" t="str">
        <f t="shared" si="2"/>
        <v>Session</v>
      </c>
    </row>
    <row r="95" spans="1:1">
      <c r="A95" t="str">
        <f t="shared" si="2"/>
        <v>Session</v>
      </c>
    </row>
    <row r="96" spans="1:1">
      <c r="A96" t="str">
        <f t="shared" si="2"/>
        <v>Session</v>
      </c>
    </row>
    <row r="97" spans="1:1">
      <c r="A97" t="str">
        <f t="shared" si="2"/>
        <v>Session</v>
      </c>
    </row>
    <row r="98" spans="1:1">
      <c r="A98" t="str">
        <f t="shared" si="2"/>
        <v>Session</v>
      </c>
    </row>
    <row r="99" spans="1:1">
      <c r="A99" t="str">
        <f t="shared" si="2"/>
        <v>Session</v>
      </c>
    </row>
    <row r="100" spans="1:1">
      <c r="A100" t="str">
        <f t="shared" si="2"/>
        <v>Session</v>
      </c>
    </row>
    <row r="101" spans="1:1">
      <c r="A101" t="str">
        <f t="shared" si="2"/>
        <v>Session</v>
      </c>
    </row>
    <row r="102" spans="1:1">
      <c r="A102" t="str">
        <f t="shared" si="2"/>
        <v>Session</v>
      </c>
    </row>
    <row r="103" spans="1:1">
      <c r="A103" t="str">
        <f t="shared" si="2"/>
        <v>Session</v>
      </c>
    </row>
    <row r="104" spans="1:1">
      <c r="A104" t="str">
        <f t="shared" si="2"/>
        <v>Session</v>
      </c>
    </row>
    <row r="105" spans="1:1">
      <c r="A105" t="str">
        <f t="shared" si="2"/>
        <v>Session</v>
      </c>
    </row>
    <row r="106" spans="1:1">
      <c r="A106" t="str">
        <f t="shared" si="2"/>
        <v>Session</v>
      </c>
    </row>
    <row r="107" spans="1:1">
      <c r="A107" t="str">
        <f t="shared" si="2"/>
        <v>Session</v>
      </c>
    </row>
    <row r="108" spans="1:1">
      <c r="A108" t="str">
        <f t="shared" si="2"/>
        <v>Session</v>
      </c>
    </row>
    <row r="109" spans="1:1">
      <c r="A109" t="str">
        <f t="shared" si="2"/>
        <v>Session</v>
      </c>
    </row>
    <row r="110" spans="1:1">
      <c r="A110" t="str">
        <f t="shared" si="2"/>
        <v>Session</v>
      </c>
    </row>
    <row r="111" spans="1:1">
      <c r="A111" t="str">
        <f t="shared" si="2"/>
        <v>Session</v>
      </c>
    </row>
    <row r="112" spans="1:1">
      <c r="A112" t="str">
        <f t="shared" si="2"/>
        <v>Session</v>
      </c>
    </row>
    <row r="113" spans="1:1">
      <c r="A113" t="str">
        <f t="shared" si="2"/>
        <v>Session</v>
      </c>
    </row>
    <row r="114" spans="1:1">
      <c r="A114" t="str">
        <f t="shared" si="2"/>
        <v>Session</v>
      </c>
    </row>
    <row r="115" spans="1:1">
      <c r="A115" t="str">
        <f t="shared" si="2"/>
        <v>Session</v>
      </c>
    </row>
    <row r="116" spans="1:1">
      <c r="A116" t="str">
        <f t="shared" si="2"/>
        <v>Session</v>
      </c>
    </row>
    <row r="117" spans="1:1">
      <c r="A117" t="str">
        <f t="shared" si="2"/>
        <v>Session</v>
      </c>
    </row>
    <row r="118" spans="1:1">
      <c r="A118" t="str">
        <f t="shared" si="2"/>
        <v>Session</v>
      </c>
    </row>
    <row r="119" spans="1:1">
      <c r="A119" t="str">
        <f t="shared" si="2"/>
        <v>Session</v>
      </c>
    </row>
    <row r="120" spans="1:1">
      <c r="A120" t="str">
        <f t="shared" si="2"/>
        <v>Session</v>
      </c>
    </row>
    <row r="121" spans="1:1">
      <c r="A121" t="str">
        <f t="shared" si="2"/>
        <v>Session</v>
      </c>
    </row>
    <row r="122" spans="1:1">
      <c r="A122" t="str">
        <f t="shared" si="2"/>
        <v>Session</v>
      </c>
    </row>
    <row r="123" spans="1:1">
      <c r="A123" t="str">
        <f t="shared" si="2"/>
        <v>Session</v>
      </c>
    </row>
    <row r="124" spans="1:1">
      <c r="A124" t="str">
        <f t="shared" si="2"/>
        <v>Session</v>
      </c>
    </row>
    <row r="125" spans="1:1">
      <c r="A125" t="str">
        <f t="shared" si="2"/>
        <v>Session</v>
      </c>
    </row>
    <row r="126" spans="1:1">
      <c r="A126" t="str">
        <f t="shared" si="2"/>
        <v>Session</v>
      </c>
    </row>
    <row r="127" spans="1:1">
      <c r="A127" t="str">
        <f t="shared" si="2"/>
        <v>Session</v>
      </c>
    </row>
    <row r="128" spans="1:1">
      <c r="A128" t="str">
        <f t="shared" si="2"/>
        <v>Session</v>
      </c>
    </row>
    <row r="129" spans="1:1">
      <c r="A129" t="str">
        <f t="shared" si="2"/>
        <v>Session</v>
      </c>
    </row>
    <row r="130" spans="1:1">
      <c r="A130" t="str">
        <f t="shared" si="2"/>
        <v>Session</v>
      </c>
    </row>
    <row r="131" spans="1:1">
      <c r="A131" t="str">
        <f t="shared" si="2"/>
        <v>Session</v>
      </c>
    </row>
    <row r="132" spans="1:1">
      <c r="A132" t="str">
        <f t="shared" si="2"/>
        <v>Session</v>
      </c>
    </row>
    <row r="133" spans="1:1">
      <c r="A133" t="str">
        <f t="shared" si="2"/>
        <v>Session</v>
      </c>
    </row>
    <row r="134" spans="1:1">
      <c r="A134" t="str">
        <f t="shared" si="2"/>
        <v>Session</v>
      </c>
    </row>
    <row r="135" spans="1:1">
      <c r="A135" t="str">
        <f t="shared" si="2"/>
        <v>Session</v>
      </c>
    </row>
    <row r="136" spans="1:1">
      <c r="A136" t="str">
        <f t="shared" si="2"/>
        <v>Session</v>
      </c>
    </row>
    <row r="137" spans="1:1">
      <c r="A137" t="str">
        <f t="shared" si="2"/>
        <v>Session</v>
      </c>
    </row>
    <row r="138" spans="1:1">
      <c r="A138" t="str">
        <f t="shared" si="2"/>
        <v>Session</v>
      </c>
    </row>
    <row r="139" spans="1:1">
      <c r="A139" t="str">
        <f t="shared" si="2"/>
        <v>Session</v>
      </c>
    </row>
    <row r="140" spans="1:1">
      <c r="A140" t="str">
        <f t="shared" si="2"/>
        <v>Session</v>
      </c>
    </row>
    <row r="141" spans="1:1">
      <c r="A141" t="str">
        <f t="shared" si="2"/>
        <v>Session</v>
      </c>
    </row>
    <row r="142" spans="1:1">
      <c r="A142" t="str">
        <f t="shared" si="2"/>
        <v>Session</v>
      </c>
    </row>
    <row r="143" spans="1:1">
      <c r="A143" t="str">
        <f t="shared" si="2"/>
        <v>Session</v>
      </c>
    </row>
    <row r="144" spans="1:1">
      <c r="A144" t="str">
        <f t="shared" si="2"/>
        <v>Session</v>
      </c>
    </row>
    <row r="145" spans="1:1">
      <c r="A145" t="str">
        <f t="shared" si="2"/>
        <v>Session</v>
      </c>
    </row>
    <row r="146" spans="1:1">
      <c r="A146" t="str">
        <f t="shared" si="2"/>
        <v>Session</v>
      </c>
    </row>
    <row r="147" spans="1:1">
      <c r="A147" t="str">
        <f t="shared" si="2"/>
        <v>Session</v>
      </c>
    </row>
    <row r="148" spans="1:1">
      <c r="A148" t="str">
        <f t="shared" ref="A148:A211" si="3">B148&amp;"Session"&amp;C148</f>
        <v>Session</v>
      </c>
    </row>
    <row r="149" spans="1:1">
      <c r="A149" t="str">
        <f t="shared" si="3"/>
        <v>Session</v>
      </c>
    </row>
    <row r="150" spans="1:1">
      <c r="A150" t="str">
        <f t="shared" si="3"/>
        <v>Session</v>
      </c>
    </row>
    <row r="151" spans="1:1">
      <c r="A151" t="str">
        <f t="shared" si="3"/>
        <v>Session</v>
      </c>
    </row>
    <row r="152" spans="1:1">
      <c r="A152" t="str">
        <f t="shared" si="3"/>
        <v>Session</v>
      </c>
    </row>
    <row r="153" spans="1:1">
      <c r="A153" t="str">
        <f t="shared" si="3"/>
        <v>Session</v>
      </c>
    </row>
    <row r="154" spans="1:1">
      <c r="A154" t="str">
        <f t="shared" si="3"/>
        <v>Session</v>
      </c>
    </row>
    <row r="155" spans="1:1">
      <c r="A155" t="str">
        <f t="shared" si="3"/>
        <v>Session</v>
      </c>
    </row>
    <row r="156" spans="1:1">
      <c r="A156" t="str">
        <f t="shared" si="3"/>
        <v>Session</v>
      </c>
    </row>
    <row r="157" spans="1:1">
      <c r="A157" t="str">
        <f t="shared" si="3"/>
        <v>Session</v>
      </c>
    </row>
    <row r="158" spans="1:1">
      <c r="A158" t="str">
        <f t="shared" si="3"/>
        <v>Session</v>
      </c>
    </row>
    <row r="159" spans="1:1">
      <c r="A159" t="str">
        <f t="shared" si="3"/>
        <v>Session</v>
      </c>
    </row>
    <row r="160" spans="1:1">
      <c r="A160" t="str">
        <f t="shared" si="3"/>
        <v>Session</v>
      </c>
    </row>
    <row r="161" spans="1:1">
      <c r="A161" t="str">
        <f t="shared" si="3"/>
        <v>Session</v>
      </c>
    </row>
    <row r="162" spans="1:1">
      <c r="A162" t="str">
        <f t="shared" si="3"/>
        <v>Session</v>
      </c>
    </row>
    <row r="163" spans="1:1">
      <c r="A163" t="str">
        <f t="shared" si="3"/>
        <v>Session</v>
      </c>
    </row>
    <row r="164" spans="1:1">
      <c r="A164" t="str">
        <f t="shared" si="3"/>
        <v>Session</v>
      </c>
    </row>
    <row r="165" spans="1:1">
      <c r="A165" t="str">
        <f t="shared" si="3"/>
        <v>Session</v>
      </c>
    </row>
    <row r="166" spans="1:1">
      <c r="A166" t="str">
        <f t="shared" si="3"/>
        <v>Session</v>
      </c>
    </row>
    <row r="167" spans="1:1">
      <c r="A167" t="str">
        <f t="shared" si="3"/>
        <v>Session</v>
      </c>
    </row>
    <row r="168" spans="1:1">
      <c r="A168" t="str">
        <f t="shared" si="3"/>
        <v>Session</v>
      </c>
    </row>
    <row r="169" spans="1:1">
      <c r="A169" t="str">
        <f t="shared" si="3"/>
        <v>Session</v>
      </c>
    </row>
    <row r="170" spans="1:1">
      <c r="A170" t="str">
        <f t="shared" si="3"/>
        <v>Session</v>
      </c>
    </row>
    <row r="171" spans="1:1">
      <c r="A171" t="str">
        <f t="shared" si="3"/>
        <v>Session</v>
      </c>
    </row>
    <row r="172" spans="1:1">
      <c r="A172" t="str">
        <f t="shared" si="3"/>
        <v>Session</v>
      </c>
    </row>
    <row r="173" spans="1:1">
      <c r="A173" t="str">
        <f t="shared" si="3"/>
        <v>Session</v>
      </c>
    </row>
    <row r="174" spans="1:1">
      <c r="A174" t="str">
        <f t="shared" si="3"/>
        <v>Session</v>
      </c>
    </row>
    <row r="175" spans="1:1">
      <c r="A175" t="str">
        <f t="shared" si="3"/>
        <v>Session</v>
      </c>
    </row>
    <row r="176" spans="1:1">
      <c r="A176" t="str">
        <f t="shared" si="3"/>
        <v>Session</v>
      </c>
    </row>
    <row r="177" spans="1:1">
      <c r="A177" t="str">
        <f t="shared" si="3"/>
        <v>Session</v>
      </c>
    </row>
    <row r="178" spans="1:1">
      <c r="A178" t="str">
        <f t="shared" si="3"/>
        <v>Session</v>
      </c>
    </row>
    <row r="179" spans="1:1">
      <c r="A179" t="str">
        <f t="shared" si="3"/>
        <v>Session</v>
      </c>
    </row>
    <row r="180" spans="1:1">
      <c r="A180" t="str">
        <f t="shared" si="3"/>
        <v>Session</v>
      </c>
    </row>
    <row r="181" spans="1:1">
      <c r="A181" t="str">
        <f t="shared" si="3"/>
        <v>Session</v>
      </c>
    </row>
    <row r="182" spans="1:1">
      <c r="A182" t="str">
        <f t="shared" si="3"/>
        <v>Session</v>
      </c>
    </row>
    <row r="183" spans="1:1">
      <c r="A183" t="str">
        <f t="shared" si="3"/>
        <v>Session</v>
      </c>
    </row>
    <row r="184" spans="1:1">
      <c r="A184" t="str">
        <f t="shared" si="3"/>
        <v>Session</v>
      </c>
    </row>
    <row r="185" spans="1:1">
      <c r="A185" t="str">
        <f t="shared" si="3"/>
        <v>Session</v>
      </c>
    </row>
    <row r="186" spans="1:1">
      <c r="A186" t="str">
        <f t="shared" si="3"/>
        <v>Session</v>
      </c>
    </row>
    <row r="187" spans="1:1">
      <c r="A187" t="str">
        <f t="shared" si="3"/>
        <v>Session</v>
      </c>
    </row>
    <row r="188" spans="1:1">
      <c r="A188" t="str">
        <f t="shared" si="3"/>
        <v>Session</v>
      </c>
    </row>
    <row r="189" spans="1:1">
      <c r="A189" t="str">
        <f t="shared" si="3"/>
        <v>Session</v>
      </c>
    </row>
    <row r="190" spans="1:1">
      <c r="A190" t="str">
        <f t="shared" si="3"/>
        <v>Session</v>
      </c>
    </row>
    <row r="191" spans="1:1">
      <c r="A191" t="str">
        <f t="shared" si="3"/>
        <v>Session</v>
      </c>
    </row>
    <row r="192" spans="1:1">
      <c r="A192" t="str">
        <f t="shared" si="3"/>
        <v>Session</v>
      </c>
    </row>
    <row r="193" spans="1:1">
      <c r="A193" t="str">
        <f t="shared" si="3"/>
        <v>Session</v>
      </c>
    </row>
    <row r="194" spans="1:1">
      <c r="A194" t="str">
        <f t="shared" si="3"/>
        <v>Session</v>
      </c>
    </row>
    <row r="195" spans="1:1">
      <c r="A195" t="str">
        <f t="shared" si="3"/>
        <v>Session</v>
      </c>
    </row>
    <row r="196" spans="1:1">
      <c r="A196" t="str">
        <f t="shared" si="3"/>
        <v>Session</v>
      </c>
    </row>
    <row r="197" spans="1:1">
      <c r="A197" t="str">
        <f t="shared" si="3"/>
        <v>Session</v>
      </c>
    </row>
    <row r="198" spans="1:1">
      <c r="A198" t="str">
        <f t="shared" si="3"/>
        <v>Session</v>
      </c>
    </row>
    <row r="199" spans="1:1">
      <c r="A199" t="str">
        <f t="shared" si="3"/>
        <v>Session</v>
      </c>
    </row>
    <row r="200" spans="1:1">
      <c r="A200" t="str">
        <f t="shared" si="3"/>
        <v>Session</v>
      </c>
    </row>
    <row r="201" spans="1:1">
      <c r="A201" t="str">
        <f t="shared" si="3"/>
        <v>Session</v>
      </c>
    </row>
    <row r="202" spans="1:1">
      <c r="A202" t="str">
        <f t="shared" si="3"/>
        <v>Session</v>
      </c>
    </row>
    <row r="203" spans="1:1">
      <c r="A203" t="str">
        <f t="shared" si="3"/>
        <v>Session</v>
      </c>
    </row>
    <row r="204" spans="1:1">
      <c r="A204" t="str">
        <f t="shared" si="3"/>
        <v>Session</v>
      </c>
    </row>
    <row r="205" spans="1:1">
      <c r="A205" t="str">
        <f t="shared" si="3"/>
        <v>Session</v>
      </c>
    </row>
    <row r="206" spans="1:1">
      <c r="A206" t="str">
        <f t="shared" si="3"/>
        <v>Session</v>
      </c>
    </row>
    <row r="207" spans="1:1">
      <c r="A207" t="str">
        <f t="shared" si="3"/>
        <v>Session</v>
      </c>
    </row>
    <row r="208" spans="1:1">
      <c r="A208" t="str">
        <f t="shared" si="3"/>
        <v>Session</v>
      </c>
    </row>
    <row r="209" spans="1:1">
      <c r="A209" t="str">
        <f t="shared" si="3"/>
        <v>Session</v>
      </c>
    </row>
    <row r="210" spans="1:1">
      <c r="A210" t="str">
        <f t="shared" si="3"/>
        <v>Session</v>
      </c>
    </row>
    <row r="211" spans="1:1">
      <c r="A211" t="str">
        <f t="shared" si="3"/>
        <v>Session</v>
      </c>
    </row>
    <row r="212" spans="1:1">
      <c r="A212" t="str">
        <f t="shared" ref="A212:A215" si="4">B212&amp;"Session"&amp;C212</f>
        <v>Session</v>
      </c>
    </row>
    <row r="213" spans="1:1">
      <c r="A213" t="str">
        <f t="shared" si="4"/>
        <v>Session</v>
      </c>
    </row>
    <row r="214" spans="1:1">
      <c r="A214" t="str">
        <f t="shared" si="4"/>
        <v>Session</v>
      </c>
    </row>
    <row r="215" spans="1:1">
      <c r="A215" t="str">
        <f t="shared" si="4"/>
        <v>Session</v>
      </c>
    </row>
    <row r="216" spans="1:1">
      <c r="A216" t="str">
        <f t="shared" ref="A216:A275" si="5">B216&amp;"Session"&amp;C216</f>
        <v>Session</v>
      </c>
    </row>
    <row r="217" spans="1:1">
      <c r="A217" t="str">
        <f t="shared" si="5"/>
        <v>Session</v>
      </c>
    </row>
    <row r="218" spans="1:1">
      <c r="A218" t="str">
        <f t="shared" si="5"/>
        <v>Session</v>
      </c>
    </row>
    <row r="219" spans="1:1">
      <c r="A219" t="str">
        <f t="shared" si="5"/>
        <v>Session</v>
      </c>
    </row>
    <row r="220" spans="1:1">
      <c r="A220" t="str">
        <f t="shared" si="5"/>
        <v>Session</v>
      </c>
    </row>
    <row r="221" spans="1:1">
      <c r="A221" t="str">
        <f t="shared" si="5"/>
        <v>Session</v>
      </c>
    </row>
    <row r="222" spans="1:1">
      <c r="A222" t="str">
        <f t="shared" si="5"/>
        <v>Session</v>
      </c>
    </row>
    <row r="223" spans="1:1">
      <c r="A223" t="str">
        <f t="shared" si="5"/>
        <v>Session</v>
      </c>
    </row>
    <row r="224" spans="1:1">
      <c r="A224" t="str">
        <f t="shared" si="5"/>
        <v>Session</v>
      </c>
    </row>
    <row r="225" spans="1:1">
      <c r="A225" t="str">
        <f t="shared" si="5"/>
        <v>Session</v>
      </c>
    </row>
    <row r="226" spans="1:1">
      <c r="A226" t="str">
        <f t="shared" si="5"/>
        <v>Session</v>
      </c>
    </row>
    <row r="227" spans="1:1">
      <c r="A227" t="str">
        <f t="shared" si="5"/>
        <v>Session</v>
      </c>
    </row>
    <row r="228" spans="1:1">
      <c r="A228" t="str">
        <f t="shared" si="5"/>
        <v>Session</v>
      </c>
    </row>
    <row r="229" spans="1:1">
      <c r="A229" t="str">
        <f t="shared" si="5"/>
        <v>Session</v>
      </c>
    </row>
    <row r="230" spans="1:1">
      <c r="A230" t="str">
        <f t="shared" si="5"/>
        <v>Session</v>
      </c>
    </row>
    <row r="231" spans="1:1">
      <c r="A231" t="str">
        <f t="shared" si="5"/>
        <v>Session</v>
      </c>
    </row>
    <row r="232" spans="1:1">
      <c r="A232" t="str">
        <f t="shared" si="5"/>
        <v>Session</v>
      </c>
    </row>
    <row r="233" spans="1:1">
      <c r="A233" t="str">
        <f t="shared" si="5"/>
        <v>Session</v>
      </c>
    </row>
    <row r="234" spans="1:1">
      <c r="A234" t="str">
        <f t="shared" si="5"/>
        <v>Session</v>
      </c>
    </row>
    <row r="235" spans="1:1">
      <c r="A235" t="str">
        <f t="shared" si="5"/>
        <v>Session</v>
      </c>
    </row>
    <row r="236" spans="1:1">
      <c r="A236" t="str">
        <f t="shared" si="5"/>
        <v>Session</v>
      </c>
    </row>
    <row r="237" spans="1:1">
      <c r="A237" t="str">
        <f t="shared" si="5"/>
        <v>Session</v>
      </c>
    </row>
    <row r="238" spans="1:1">
      <c r="A238" t="str">
        <f t="shared" si="5"/>
        <v>Session</v>
      </c>
    </row>
    <row r="239" spans="1:1">
      <c r="A239" t="str">
        <f t="shared" si="5"/>
        <v>Session</v>
      </c>
    </row>
    <row r="240" spans="1:1">
      <c r="A240" t="str">
        <f t="shared" si="5"/>
        <v>Session</v>
      </c>
    </row>
    <row r="241" spans="1:1">
      <c r="A241" t="str">
        <f t="shared" si="5"/>
        <v>Session</v>
      </c>
    </row>
    <row r="242" spans="1:1">
      <c r="A242" t="str">
        <f t="shared" si="5"/>
        <v>Session</v>
      </c>
    </row>
    <row r="243" spans="1:1">
      <c r="A243" t="str">
        <f t="shared" si="5"/>
        <v>Session</v>
      </c>
    </row>
    <row r="244" spans="1:1">
      <c r="A244" t="str">
        <f t="shared" si="5"/>
        <v>Session</v>
      </c>
    </row>
    <row r="245" spans="1:1">
      <c r="A245" t="str">
        <f t="shared" si="5"/>
        <v>Session</v>
      </c>
    </row>
    <row r="246" spans="1:1">
      <c r="A246" t="str">
        <f t="shared" si="5"/>
        <v>Session</v>
      </c>
    </row>
    <row r="247" spans="1:1">
      <c r="A247" t="str">
        <f t="shared" si="5"/>
        <v>Session</v>
      </c>
    </row>
    <row r="248" spans="1:1">
      <c r="A248" t="str">
        <f t="shared" si="5"/>
        <v>Session</v>
      </c>
    </row>
    <row r="249" spans="1:1">
      <c r="A249" t="str">
        <f t="shared" si="5"/>
        <v>Session</v>
      </c>
    </row>
    <row r="250" spans="1:1">
      <c r="A250" t="str">
        <f t="shared" si="5"/>
        <v>Session</v>
      </c>
    </row>
    <row r="251" spans="1:1">
      <c r="A251" t="str">
        <f t="shared" si="5"/>
        <v>Session</v>
      </c>
    </row>
    <row r="252" spans="1:1">
      <c r="A252" t="str">
        <f t="shared" si="5"/>
        <v>Session</v>
      </c>
    </row>
    <row r="253" spans="1:1">
      <c r="A253" t="str">
        <f t="shared" si="5"/>
        <v>Session</v>
      </c>
    </row>
    <row r="254" spans="1:1">
      <c r="A254" t="str">
        <f t="shared" si="5"/>
        <v>Session</v>
      </c>
    </row>
    <row r="255" spans="1:1">
      <c r="A255" t="str">
        <f t="shared" si="5"/>
        <v>Session</v>
      </c>
    </row>
    <row r="256" spans="1:1">
      <c r="A256" t="str">
        <f t="shared" si="5"/>
        <v>Session</v>
      </c>
    </row>
    <row r="257" spans="1:1">
      <c r="A257" t="str">
        <f t="shared" si="5"/>
        <v>Session</v>
      </c>
    </row>
    <row r="258" spans="1:1">
      <c r="A258" t="str">
        <f t="shared" si="5"/>
        <v>Session</v>
      </c>
    </row>
    <row r="259" spans="1:1">
      <c r="A259" t="str">
        <f t="shared" si="5"/>
        <v>Session</v>
      </c>
    </row>
    <row r="260" spans="1:1">
      <c r="A260" t="str">
        <f t="shared" si="5"/>
        <v>Session</v>
      </c>
    </row>
    <row r="261" spans="1:1">
      <c r="A261" t="str">
        <f t="shared" si="5"/>
        <v>Session</v>
      </c>
    </row>
    <row r="262" spans="1:1">
      <c r="A262" t="str">
        <f t="shared" si="5"/>
        <v>Session</v>
      </c>
    </row>
    <row r="263" spans="1:1">
      <c r="A263" t="str">
        <f t="shared" si="5"/>
        <v>Session</v>
      </c>
    </row>
    <row r="264" spans="1:1">
      <c r="A264" t="str">
        <f t="shared" si="5"/>
        <v>Session</v>
      </c>
    </row>
    <row r="265" spans="1:1">
      <c r="A265" t="str">
        <f t="shared" si="5"/>
        <v>Session</v>
      </c>
    </row>
    <row r="266" spans="1:1">
      <c r="A266" t="str">
        <f t="shared" si="5"/>
        <v>Session</v>
      </c>
    </row>
    <row r="267" spans="1:1">
      <c r="A267" t="str">
        <f t="shared" si="5"/>
        <v>Session</v>
      </c>
    </row>
    <row r="268" spans="1:1">
      <c r="A268" t="str">
        <f t="shared" si="5"/>
        <v>Session</v>
      </c>
    </row>
    <row r="269" spans="1:1">
      <c r="A269" t="str">
        <f t="shared" si="5"/>
        <v>Session</v>
      </c>
    </row>
    <row r="270" spans="1:1">
      <c r="A270" t="str">
        <f t="shared" si="5"/>
        <v>Session</v>
      </c>
    </row>
    <row r="271" spans="1:1">
      <c r="A271" t="str">
        <f t="shared" si="5"/>
        <v>Session</v>
      </c>
    </row>
    <row r="272" spans="1:1">
      <c r="A272" t="str">
        <f t="shared" si="5"/>
        <v>Session</v>
      </c>
    </row>
    <row r="273" spans="1:1">
      <c r="A273" t="str">
        <f t="shared" si="5"/>
        <v>Session</v>
      </c>
    </row>
    <row r="274" spans="1:1">
      <c r="A274" t="str">
        <f t="shared" si="5"/>
        <v>Session</v>
      </c>
    </row>
    <row r="275" spans="1:1">
      <c r="A275" t="str">
        <f t="shared" si="5"/>
        <v>Session</v>
      </c>
    </row>
    <row r="276" spans="1:1">
      <c r="A276" t="str">
        <f t="shared" ref="A276:A339" si="6">B276&amp;"Session"&amp;C276</f>
        <v>Session</v>
      </c>
    </row>
    <row r="277" spans="1:1">
      <c r="A277" t="str">
        <f t="shared" si="6"/>
        <v>Session</v>
      </c>
    </row>
    <row r="278" spans="1:1">
      <c r="A278" t="str">
        <f t="shared" si="6"/>
        <v>Session</v>
      </c>
    </row>
    <row r="279" spans="1:1">
      <c r="A279" t="str">
        <f t="shared" si="6"/>
        <v>Session</v>
      </c>
    </row>
    <row r="280" spans="1:1">
      <c r="A280" t="str">
        <f t="shared" si="6"/>
        <v>Session</v>
      </c>
    </row>
    <row r="281" spans="1:1">
      <c r="A281" t="str">
        <f t="shared" si="6"/>
        <v>Session</v>
      </c>
    </row>
    <row r="282" spans="1:1">
      <c r="A282" t="str">
        <f t="shared" si="6"/>
        <v>Session</v>
      </c>
    </row>
    <row r="283" spans="1:1">
      <c r="A283" t="str">
        <f t="shared" si="6"/>
        <v>Session</v>
      </c>
    </row>
    <row r="284" spans="1:1">
      <c r="A284" t="str">
        <f t="shared" si="6"/>
        <v>Session</v>
      </c>
    </row>
    <row r="285" spans="1:1">
      <c r="A285" t="str">
        <f t="shared" si="6"/>
        <v>Session</v>
      </c>
    </row>
    <row r="286" spans="1:1">
      <c r="A286" t="str">
        <f t="shared" si="6"/>
        <v>Session</v>
      </c>
    </row>
    <row r="287" spans="1:1">
      <c r="A287" t="str">
        <f t="shared" si="6"/>
        <v>Session</v>
      </c>
    </row>
    <row r="288" spans="1:1">
      <c r="A288" t="str">
        <f t="shared" si="6"/>
        <v>Session</v>
      </c>
    </row>
    <row r="289" spans="1:1">
      <c r="A289" t="str">
        <f t="shared" si="6"/>
        <v>Session</v>
      </c>
    </row>
    <row r="290" spans="1:1">
      <c r="A290" t="str">
        <f t="shared" si="6"/>
        <v>Session</v>
      </c>
    </row>
    <row r="291" spans="1:1">
      <c r="A291" t="str">
        <f t="shared" si="6"/>
        <v>Session</v>
      </c>
    </row>
    <row r="292" spans="1:1">
      <c r="A292" t="str">
        <f t="shared" si="6"/>
        <v>Session</v>
      </c>
    </row>
    <row r="293" spans="1:1">
      <c r="A293" t="str">
        <f t="shared" si="6"/>
        <v>Session</v>
      </c>
    </row>
    <row r="294" spans="1:1">
      <c r="A294" t="str">
        <f t="shared" si="6"/>
        <v>Session</v>
      </c>
    </row>
    <row r="295" spans="1:1">
      <c r="A295" t="str">
        <f t="shared" si="6"/>
        <v>Session</v>
      </c>
    </row>
    <row r="296" spans="1:1">
      <c r="A296" t="str">
        <f t="shared" si="6"/>
        <v>Session</v>
      </c>
    </row>
    <row r="297" spans="1:1">
      <c r="A297" t="str">
        <f t="shared" si="6"/>
        <v>Session</v>
      </c>
    </row>
    <row r="298" spans="1:1">
      <c r="A298" t="str">
        <f t="shared" si="6"/>
        <v>Session</v>
      </c>
    </row>
    <row r="299" spans="1:1">
      <c r="A299" t="str">
        <f t="shared" si="6"/>
        <v>Session</v>
      </c>
    </row>
    <row r="300" spans="1:1">
      <c r="A300" t="str">
        <f t="shared" si="6"/>
        <v>Session</v>
      </c>
    </row>
    <row r="301" spans="1:1">
      <c r="A301" t="str">
        <f t="shared" si="6"/>
        <v>Session</v>
      </c>
    </row>
    <row r="302" spans="1:1">
      <c r="A302" t="str">
        <f t="shared" si="6"/>
        <v>Session</v>
      </c>
    </row>
    <row r="303" spans="1:1">
      <c r="A303" t="str">
        <f t="shared" si="6"/>
        <v>Session</v>
      </c>
    </row>
    <row r="304" spans="1:1">
      <c r="A304" t="str">
        <f t="shared" si="6"/>
        <v>Session</v>
      </c>
    </row>
    <row r="305" spans="1:1">
      <c r="A305" t="str">
        <f t="shared" si="6"/>
        <v>Session</v>
      </c>
    </row>
    <row r="306" spans="1:1">
      <c r="A306" t="str">
        <f t="shared" si="6"/>
        <v>Session</v>
      </c>
    </row>
    <row r="307" spans="1:1">
      <c r="A307" t="str">
        <f t="shared" si="6"/>
        <v>Session</v>
      </c>
    </row>
    <row r="308" spans="1:1">
      <c r="A308" t="str">
        <f t="shared" si="6"/>
        <v>Session</v>
      </c>
    </row>
    <row r="309" spans="1:1">
      <c r="A309" t="str">
        <f t="shared" si="6"/>
        <v>Session</v>
      </c>
    </row>
    <row r="310" spans="1:1">
      <c r="A310" t="str">
        <f t="shared" si="6"/>
        <v>Session</v>
      </c>
    </row>
    <row r="311" spans="1:1">
      <c r="A311" t="str">
        <f t="shared" si="6"/>
        <v>Session</v>
      </c>
    </row>
    <row r="312" spans="1:1">
      <c r="A312" t="str">
        <f t="shared" si="6"/>
        <v>Session</v>
      </c>
    </row>
    <row r="313" spans="1:1">
      <c r="A313" t="str">
        <f t="shared" si="6"/>
        <v>Session</v>
      </c>
    </row>
    <row r="314" spans="1:1">
      <c r="A314" t="str">
        <f t="shared" si="6"/>
        <v>Session</v>
      </c>
    </row>
    <row r="315" spans="1:1">
      <c r="A315" t="str">
        <f t="shared" si="6"/>
        <v>Session</v>
      </c>
    </row>
    <row r="316" spans="1:1">
      <c r="A316" t="str">
        <f t="shared" si="6"/>
        <v>Session</v>
      </c>
    </row>
    <row r="317" spans="1:1">
      <c r="A317" t="str">
        <f t="shared" si="6"/>
        <v>Session</v>
      </c>
    </row>
    <row r="318" spans="1:1">
      <c r="A318" t="str">
        <f t="shared" si="6"/>
        <v>Session</v>
      </c>
    </row>
    <row r="319" spans="1:1">
      <c r="A319" t="str">
        <f t="shared" si="6"/>
        <v>Session</v>
      </c>
    </row>
    <row r="320" spans="1:1">
      <c r="A320" t="str">
        <f t="shared" si="6"/>
        <v>Session</v>
      </c>
    </row>
    <row r="321" spans="1:1">
      <c r="A321" t="str">
        <f t="shared" si="6"/>
        <v>Session</v>
      </c>
    </row>
    <row r="322" spans="1:1">
      <c r="A322" t="str">
        <f t="shared" si="6"/>
        <v>Session</v>
      </c>
    </row>
    <row r="323" spans="1:1">
      <c r="A323" t="str">
        <f t="shared" si="6"/>
        <v>Session</v>
      </c>
    </row>
    <row r="324" spans="1:1">
      <c r="A324" t="str">
        <f t="shared" si="6"/>
        <v>Session</v>
      </c>
    </row>
    <row r="325" spans="1:1">
      <c r="A325" t="str">
        <f t="shared" si="6"/>
        <v>Session</v>
      </c>
    </row>
    <row r="326" spans="1:1">
      <c r="A326" t="str">
        <f t="shared" si="6"/>
        <v>Session</v>
      </c>
    </row>
    <row r="327" spans="1:1">
      <c r="A327" t="str">
        <f t="shared" si="6"/>
        <v>Session</v>
      </c>
    </row>
    <row r="328" spans="1:1">
      <c r="A328" t="str">
        <f t="shared" si="6"/>
        <v>Session</v>
      </c>
    </row>
    <row r="329" spans="1:1">
      <c r="A329" t="str">
        <f t="shared" si="6"/>
        <v>Session</v>
      </c>
    </row>
    <row r="330" spans="1:1">
      <c r="A330" t="str">
        <f t="shared" si="6"/>
        <v>Session</v>
      </c>
    </row>
    <row r="331" spans="1:1">
      <c r="A331" t="str">
        <f t="shared" si="6"/>
        <v>Session</v>
      </c>
    </row>
    <row r="332" spans="1:1">
      <c r="A332" t="str">
        <f t="shared" si="6"/>
        <v>Session</v>
      </c>
    </row>
    <row r="333" spans="1:1">
      <c r="A333" t="str">
        <f t="shared" si="6"/>
        <v>Session</v>
      </c>
    </row>
    <row r="334" spans="1:1">
      <c r="A334" t="str">
        <f t="shared" si="6"/>
        <v>Session</v>
      </c>
    </row>
    <row r="335" spans="1:1">
      <c r="A335" t="str">
        <f t="shared" si="6"/>
        <v>Session</v>
      </c>
    </row>
    <row r="336" spans="1:1">
      <c r="A336" t="str">
        <f t="shared" si="6"/>
        <v>Session</v>
      </c>
    </row>
    <row r="337" spans="1:1">
      <c r="A337" t="str">
        <f t="shared" si="6"/>
        <v>Session</v>
      </c>
    </row>
    <row r="338" spans="1:1">
      <c r="A338" t="str">
        <f t="shared" si="6"/>
        <v>Session</v>
      </c>
    </row>
    <row r="339" spans="1:1">
      <c r="A339" t="str">
        <f t="shared" si="6"/>
        <v>Session</v>
      </c>
    </row>
    <row r="340" spans="1:1">
      <c r="A340" t="str">
        <f t="shared" ref="A340:A403" si="7">B340&amp;"Session"&amp;C340</f>
        <v>Session</v>
      </c>
    </row>
    <row r="341" spans="1:1">
      <c r="A341" t="str">
        <f t="shared" si="7"/>
        <v>Session</v>
      </c>
    </row>
    <row r="342" spans="1:1">
      <c r="A342" t="str">
        <f t="shared" si="7"/>
        <v>Session</v>
      </c>
    </row>
    <row r="343" spans="1:1">
      <c r="A343" t="str">
        <f t="shared" si="7"/>
        <v>Session</v>
      </c>
    </row>
    <row r="344" spans="1:1">
      <c r="A344" t="str">
        <f t="shared" si="7"/>
        <v>Session</v>
      </c>
    </row>
    <row r="345" spans="1:1">
      <c r="A345" t="str">
        <f t="shared" si="7"/>
        <v>Session</v>
      </c>
    </row>
    <row r="346" spans="1:1">
      <c r="A346" t="str">
        <f t="shared" si="7"/>
        <v>Session</v>
      </c>
    </row>
    <row r="347" spans="1:1">
      <c r="A347" t="str">
        <f t="shared" si="7"/>
        <v>Session</v>
      </c>
    </row>
    <row r="348" spans="1:1">
      <c r="A348" t="str">
        <f t="shared" si="7"/>
        <v>Session</v>
      </c>
    </row>
    <row r="349" spans="1:1">
      <c r="A349" t="str">
        <f t="shared" si="7"/>
        <v>Session</v>
      </c>
    </row>
    <row r="350" spans="1:1">
      <c r="A350" t="str">
        <f t="shared" si="7"/>
        <v>Session</v>
      </c>
    </row>
    <row r="351" spans="1:1">
      <c r="A351" t="str">
        <f t="shared" si="7"/>
        <v>Session</v>
      </c>
    </row>
    <row r="352" spans="1:1">
      <c r="A352" t="str">
        <f t="shared" si="7"/>
        <v>Session</v>
      </c>
    </row>
    <row r="353" spans="1:1">
      <c r="A353" t="str">
        <f t="shared" si="7"/>
        <v>Session</v>
      </c>
    </row>
    <row r="354" spans="1:1">
      <c r="A354" t="str">
        <f t="shared" si="7"/>
        <v>Session</v>
      </c>
    </row>
    <row r="355" spans="1:1">
      <c r="A355" t="str">
        <f t="shared" si="7"/>
        <v>Session</v>
      </c>
    </row>
    <row r="356" spans="1:1">
      <c r="A356" t="str">
        <f t="shared" si="7"/>
        <v>Session</v>
      </c>
    </row>
    <row r="357" spans="1:1">
      <c r="A357" t="str">
        <f t="shared" si="7"/>
        <v>Session</v>
      </c>
    </row>
    <row r="358" spans="1:1">
      <c r="A358" t="str">
        <f t="shared" si="7"/>
        <v>Session</v>
      </c>
    </row>
    <row r="359" spans="1:1">
      <c r="A359" t="str">
        <f t="shared" si="7"/>
        <v>Session</v>
      </c>
    </row>
    <row r="360" spans="1:1">
      <c r="A360" t="str">
        <f t="shared" si="7"/>
        <v>Session</v>
      </c>
    </row>
    <row r="361" spans="1:1">
      <c r="A361" t="str">
        <f t="shared" si="7"/>
        <v>Session</v>
      </c>
    </row>
    <row r="362" spans="1:1">
      <c r="A362" t="str">
        <f t="shared" si="7"/>
        <v>Session</v>
      </c>
    </row>
    <row r="363" spans="1:1">
      <c r="A363" t="str">
        <f t="shared" si="7"/>
        <v>Session</v>
      </c>
    </row>
    <row r="364" spans="1:1">
      <c r="A364" t="str">
        <f t="shared" si="7"/>
        <v>Session</v>
      </c>
    </row>
    <row r="365" spans="1:1">
      <c r="A365" t="str">
        <f t="shared" si="7"/>
        <v>Session</v>
      </c>
    </row>
    <row r="366" spans="1:1">
      <c r="A366" t="str">
        <f t="shared" si="7"/>
        <v>Session</v>
      </c>
    </row>
    <row r="367" spans="1:1">
      <c r="A367" t="str">
        <f t="shared" si="7"/>
        <v>Session</v>
      </c>
    </row>
    <row r="368" spans="1:1">
      <c r="A368" t="str">
        <f t="shared" si="7"/>
        <v>Session</v>
      </c>
    </row>
    <row r="369" spans="1:1">
      <c r="A369" t="str">
        <f t="shared" si="7"/>
        <v>Session</v>
      </c>
    </row>
    <row r="370" spans="1:1">
      <c r="A370" t="str">
        <f t="shared" si="7"/>
        <v>Session</v>
      </c>
    </row>
    <row r="371" spans="1:1">
      <c r="A371" t="str">
        <f t="shared" si="7"/>
        <v>Session</v>
      </c>
    </row>
    <row r="372" spans="1:1">
      <c r="A372" t="str">
        <f t="shared" si="7"/>
        <v>Session</v>
      </c>
    </row>
    <row r="373" spans="1:1">
      <c r="A373" t="str">
        <f t="shared" si="7"/>
        <v>Session</v>
      </c>
    </row>
    <row r="374" spans="1:1">
      <c r="A374" t="str">
        <f t="shared" si="7"/>
        <v>Session</v>
      </c>
    </row>
    <row r="375" spans="1:1">
      <c r="A375" t="str">
        <f t="shared" si="7"/>
        <v>Session</v>
      </c>
    </row>
    <row r="376" spans="1:1">
      <c r="A376" t="str">
        <f t="shared" si="7"/>
        <v>Session</v>
      </c>
    </row>
    <row r="377" spans="1:1">
      <c r="A377" t="str">
        <f t="shared" si="7"/>
        <v>Session</v>
      </c>
    </row>
    <row r="378" spans="1:1">
      <c r="A378" t="str">
        <f t="shared" si="7"/>
        <v>Session</v>
      </c>
    </row>
    <row r="379" spans="1:1">
      <c r="A379" t="str">
        <f t="shared" si="7"/>
        <v>Session</v>
      </c>
    </row>
    <row r="380" spans="1:1">
      <c r="A380" t="str">
        <f t="shared" si="7"/>
        <v>Session</v>
      </c>
    </row>
    <row r="381" spans="1:1">
      <c r="A381" t="str">
        <f t="shared" si="7"/>
        <v>Session</v>
      </c>
    </row>
    <row r="382" spans="1:1">
      <c r="A382" t="str">
        <f t="shared" si="7"/>
        <v>Session</v>
      </c>
    </row>
    <row r="383" spans="1:1">
      <c r="A383" t="str">
        <f t="shared" si="7"/>
        <v>Session</v>
      </c>
    </row>
    <row r="384" spans="1:1">
      <c r="A384" t="str">
        <f t="shared" si="7"/>
        <v>Session</v>
      </c>
    </row>
    <row r="385" spans="1:1">
      <c r="A385" t="str">
        <f t="shared" si="7"/>
        <v>Session</v>
      </c>
    </row>
    <row r="386" spans="1:1">
      <c r="A386" t="str">
        <f t="shared" si="7"/>
        <v>Session</v>
      </c>
    </row>
    <row r="387" spans="1:1">
      <c r="A387" t="str">
        <f t="shared" si="7"/>
        <v>Session</v>
      </c>
    </row>
    <row r="388" spans="1:1">
      <c r="A388" t="str">
        <f t="shared" si="7"/>
        <v>Session</v>
      </c>
    </row>
    <row r="389" spans="1:1">
      <c r="A389" t="str">
        <f t="shared" si="7"/>
        <v>Session</v>
      </c>
    </row>
    <row r="390" spans="1:1">
      <c r="A390" t="str">
        <f t="shared" si="7"/>
        <v>Session</v>
      </c>
    </row>
    <row r="391" spans="1:1">
      <c r="A391" t="str">
        <f t="shared" si="7"/>
        <v>Session</v>
      </c>
    </row>
    <row r="392" spans="1:1">
      <c r="A392" t="str">
        <f t="shared" si="7"/>
        <v>Session</v>
      </c>
    </row>
    <row r="393" spans="1:1">
      <c r="A393" t="str">
        <f t="shared" si="7"/>
        <v>Session</v>
      </c>
    </row>
    <row r="394" spans="1:1">
      <c r="A394" t="str">
        <f t="shared" si="7"/>
        <v>Session</v>
      </c>
    </row>
    <row r="395" spans="1:1">
      <c r="A395" t="str">
        <f t="shared" si="7"/>
        <v>Session</v>
      </c>
    </row>
    <row r="396" spans="1:1">
      <c r="A396" t="str">
        <f t="shared" si="7"/>
        <v>Session</v>
      </c>
    </row>
    <row r="397" spans="1:1">
      <c r="A397" t="str">
        <f t="shared" si="7"/>
        <v>Session</v>
      </c>
    </row>
    <row r="398" spans="1:1">
      <c r="A398" t="str">
        <f t="shared" si="7"/>
        <v>Session</v>
      </c>
    </row>
    <row r="399" spans="1:1">
      <c r="A399" t="str">
        <f t="shared" si="7"/>
        <v>Session</v>
      </c>
    </row>
    <row r="400" spans="1:1">
      <c r="A400" t="str">
        <f t="shared" si="7"/>
        <v>Session</v>
      </c>
    </row>
    <row r="401" spans="1:1">
      <c r="A401" t="str">
        <f t="shared" si="7"/>
        <v>Session</v>
      </c>
    </row>
    <row r="402" spans="1:1">
      <c r="A402" t="str">
        <f t="shared" si="7"/>
        <v>Session</v>
      </c>
    </row>
    <row r="403" spans="1:1">
      <c r="A403" t="str">
        <f t="shared" si="7"/>
        <v>Session</v>
      </c>
    </row>
    <row r="404" spans="1:1">
      <c r="A404" t="str">
        <f t="shared" ref="A404:A467" si="8">B404&amp;"Session"&amp;C404</f>
        <v>Session</v>
      </c>
    </row>
    <row r="405" spans="1:1">
      <c r="A405" t="str">
        <f t="shared" si="8"/>
        <v>Session</v>
      </c>
    </row>
    <row r="406" spans="1:1">
      <c r="A406" t="str">
        <f t="shared" si="8"/>
        <v>Session</v>
      </c>
    </row>
    <row r="407" spans="1:1">
      <c r="A407" t="str">
        <f t="shared" si="8"/>
        <v>Session</v>
      </c>
    </row>
    <row r="408" spans="1:1">
      <c r="A408" t="str">
        <f t="shared" si="8"/>
        <v>Session</v>
      </c>
    </row>
    <row r="409" spans="1:1">
      <c r="A409" t="str">
        <f t="shared" si="8"/>
        <v>Session</v>
      </c>
    </row>
    <row r="410" spans="1:1">
      <c r="A410" t="str">
        <f t="shared" si="8"/>
        <v>Session</v>
      </c>
    </row>
    <row r="411" spans="1:1">
      <c r="A411" t="str">
        <f t="shared" si="8"/>
        <v>Session</v>
      </c>
    </row>
    <row r="412" spans="1:1">
      <c r="A412" t="str">
        <f t="shared" si="8"/>
        <v>Session</v>
      </c>
    </row>
    <row r="413" spans="1:1">
      <c r="A413" t="str">
        <f t="shared" si="8"/>
        <v>Session</v>
      </c>
    </row>
    <row r="414" spans="1:1">
      <c r="A414" t="str">
        <f t="shared" si="8"/>
        <v>Session</v>
      </c>
    </row>
    <row r="415" spans="1:1">
      <c r="A415" t="str">
        <f t="shared" si="8"/>
        <v>Session</v>
      </c>
    </row>
    <row r="416" spans="1:1">
      <c r="A416" t="str">
        <f t="shared" si="8"/>
        <v>Session</v>
      </c>
    </row>
    <row r="417" spans="1:1">
      <c r="A417" t="str">
        <f t="shared" si="8"/>
        <v>Session</v>
      </c>
    </row>
    <row r="418" spans="1:1">
      <c r="A418" t="str">
        <f t="shared" si="8"/>
        <v>Session</v>
      </c>
    </row>
    <row r="419" spans="1:1">
      <c r="A419" t="str">
        <f t="shared" si="8"/>
        <v>Session</v>
      </c>
    </row>
    <row r="420" spans="1:1">
      <c r="A420" t="str">
        <f t="shared" si="8"/>
        <v>Session</v>
      </c>
    </row>
    <row r="421" spans="1:1">
      <c r="A421" t="str">
        <f t="shared" si="8"/>
        <v>Session</v>
      </c>
    </row>
    <row r="422" spans="1:1">
      <c r="A422" t="str">
        <f t="shared" si="8"/>
        <v>Session</v>
      </c>
    </row>
    <row r="423" spans="1:1">
      <c r="A423" t="str">
        <f t="shared" si="8"/>
        <v>Session</v>
      </c>
    </row>
    <row r="424" spans="1:1">
      <c r="A424" t="str">
        <f t="shared" si="8"/>
        <v>Session</v>
      </c>
    </row>
    <row r="425" spans="1:1">
      <c r="A425" t="str">
        <f t="shared" si="8"/>
        <v>Session</v>
      </c>
    </row>
    <row r="426" spans="1:1">
      <c r="A426" t="str">
        <f t="shared" si="8"/>
        <v>Session</v>
      </c>
    </row>
    <row r="427" spans="1:1">
      <c r="A427" t="str">
        <f t="shared" si="8"/>
        <v>Session</v>
      </c>
    </row>
    <row r="428" spans="1:1">
      <c r="A428" t="str">
        <f t="shared" si="8"/>
        <v>Session</v>
      </c>
    </row>
    <row r="429" spans="1:1">
      <c r="A429" t="str">
        <f t="shared" si="8"/>
        <v>Session</v>
      </c>
    </row>
    <row r="430" spans="1:1">
      <c r="A430" t="str">
        <f t="shared" si="8"/>
        <v>Session</v>
      </c>
    </row>
    <row r="431" spans="1:1">
      <c r="A431" t="str">
        <f t="shared" si="8"/>
        <v>Session</v>
      </c>
    </row>
    <row r="432" spans="1:1">
      <c r="A432" t="str">
        <f t="shared" si="8"/>
        <v>Session</v>
      </c>
    </row>
    <row r="433" spans="1:1">
      <c r="A433" t="str">
        <f t="shared" si="8"/>
        <v>Session</v>
      </c>
    </row>
    <row r="434" spans="1:1">
      <c r="A434" t="str">
        <f t="shared" si="8"/>
        <v>Session</v>
      </c>
    </row>
    <row r="435" spans="1:1">
      <c r="A435" t="str">
        <f t="shared" si="8"/>
        <v>Session</v>
      </c>
    </row>
    <row r="436" spans="1:1">
      <c r="A436" t="str">
        <f t="shared" si="8"/>
        <v>Session</v>
      </c>
    </row>
    <row r="437" spans="1:1">
      <c r="A437" t="str">
        <f t="shared" si="8"/>
        <v>Session</v>
      </c>
    </row>
    <row r="438" spans="1:1">
      <c r="A438" t="str">
        <f t="shared" si="8"/>
        <v>Session</v>
      </c>
    </row>
    <row r="439" spans="1:1">
      <c r="A439" t="str">
        <f t="shared" si="8"/>
        <v>Session</v>
      </c>
    </row>
    <row r="440" spans="1:1">
      <c r="A440" t="str">
        <f t="shared" si="8"/>
        <v>Session</v>
      </c>
    </row>
    <row r="441" spans="1:1">
      <c r="A441" t="str">
        <f t="shared" si="8"/>
        <v>Session</v>
      </c>
    </row>
    <row r="442" spans="1:1">
      <c r="A442" t="str">
        <f t="shared" si="8"/>
        <v>Session</v>
      </c>
    </row>
    <row r="443" spans="1:1">
      <c r="A443" t="str">
        <f t="shared" si="8"/>
        <v>Session</v>
      </c>
    </row>
    <row r="444" spans="1:1">
      <c r="A444" t="str">
        <f t="shared" si="8"/>
        <v>Session</v>
      </c>
    </row>
    <row r="445" spans="1:1">
      <c r="A445" t="str">
        <f t="shared" si="8"/>
        <v>Session</v>
      </c>
    </row>
    <row r="446" spans="1:1">
      <c r="A446" t="str">
        <f t="shared" si="8"/>
        <v>Session</v>
      </c>
    </row>
    <row r="447" spans="1:1">
      <c r="A447" t="str">
        <f t="shared" si="8"/>
        <v>Session</v>
      </c>
    </row>
    <row r="448" spans="1:1">
      <c r="A448" t="str">
        <f t="shared" si="8"/>
        <v>Session</v>
      </c>
    </row>
    <row r="449" spans="1:1">
      <c r="A449" t="str">
        <f t="shared" si="8"/>
        <v>Session</v>
      </c>
    </row>
    <row r="450" spans="1:1">
      <c r="A450" t="str">
        <f t="shared" si="8"/>
        <v>Session</v>
      </c>
    </row>
    <row r="451" spans="1:1">
      <c r="A451" t="str">
        <f t="shared" si="8"/>
        <v>Session</v>
      </c>
    </row>
    <row r="452" spans="1:1">
      <c r="A452" t="str">
        <f t="shared" si="8"/>
        <v>Session</v>
      </c>
    </row>
    <row r="453" spans="1:1">
      <c r="A453" t="str">
        <f t="shared" si="8"/>
        <v>Session</v>
      </c>
    </row>
    <row r="454" spans="1:1">
      <c r="A454" t="str">
        <f t="shared" si="8"/>
        <v>Session</v>
      </c>
    </row>
    <row r="455" spans="1:1">
      <c r="A455" t="str">
        <f t="shared" si="8"/>
        <v>Session</v>
      </c>
    </row>
    <row r="456" spans="1:1">
      <c r="A456" t="str">
        <f t="shared" si="8"/>
        <v>Session</v>
      </c>
    </row>
    <row r="457" spans="1:1">
      <c r="A457" t="str">
        <f t="shared" si="8"/>
        <v>Session</v>
      </c>
    </row>
    <row r="458" spans="1:1">
      <c r="A458" t="str">
        <f t="shared" si="8"/>
        <v>Session</v>
      </c>
    </row>
    <row r="459" spans="1:1">
      <c r="A459" t="str">
        <f t="shared" si="8"/>
        <v>Session</v>
      </c>
    </row>
    <row r="460" spans="1:1">
      <c r="A460" t="str">
        <f t="shared" si="8"/>
        <v>Session</v>
      </c>
    </row>
    <row r="461" spans="1:1">
      <c r="A461" t="str">
        <f t="shared" si="8"/>
        <v>Session</v>
      </c>
    </row>
    <row r="462" spans="1:1">
      <c r="A462" t="str">
        <f t="shared" si="8"/>
        <v>Session</v>
      </c>
    </row>
    <row r="463" spans="1:1">
      <c r="A463" t="str">
        <f t="shared" si="8"/>
        <v>Session</v>
      </c>
    </row>
    <row r="464" spans="1:1">
      <c r="A464" t="str">
        <f t="shared" si="8"/>
        <v>Session</v>
      </c>
    </row>
    <row r="465" spans="1:1">
      <c r="A465" t="str">
        <f t="shared" si="8"/>
        <v>Session</v>
      </c>
    </row>
    <row r="466" spans="1:1">
      <c r="A466" t="str">
        <f t="shared" si="8"/>
        <v>Session</v>
      </c>
    </row>
    <row r="467" spans="1:1">
      <c r="A467" t="str">
        <f t="shared" si="8"/>
        <v>Session</v>
      </c>
    </row>
    <row r="468" spans="1:1">
      <c r="A468" t="str">
        <f t="shared" ref="A468:A531" si="9">B468&amp;"Session"&amp;C468</f>
        <v>Session</v>
      </c>
    </row>
    <row r="469" spans="1:1">
      <c r="A469" t="str">
        <f t="shared" si="9"/>
        <v>Session</v>
      </c>
    </row>
    <row r="470" spans="1:1">
      <c r="A470" t="str">
        <f t="shared" si="9"/>
        <v>Session</v>
      </c>
    </row>
    <row r="471" spans="1:1">
      <c r="A471" t="str">
        <f t="shared" si="9"/>
        <v>Session</v>
      </c>
    </row>
    <row r="472" spans="1:1">
      <c r="A472" t="str">
        <f t="shared" si="9"/>
        <v>Session</v>
      </c>
    </row>
    <row r="473" spans="1:1">
      <c r="A473" t="str">
        <f t="shared" si="9"/>
        <v>Session</v>
      </c>
    </row>
    <row r="474" spans="1:1">
      <c r="A474" t="str">
        <f t="shared" si="9"/>
        <v>Session</v>
      </c>
    </row>
    <row r="475" spans="1:1">
      <c r="A475" t="str">
        <f t="shared" si="9"/>
        <v>Session</v>
      </c>
    </row>
    <row r="476" spans="1:1">
      <c r="A476" t="str">
        <f t="shared" si="9"/>
        <v>Session</v>
      </c>
    </row>
    <row r="477" spans="1:1">
      <c r="A477" t="str">
        <f t="shared" si="9"/>
        <v>Session</v>
      </c>
    </row>
    <row r="478" spans="1:1">
      <c r="A478" t="str">
        <f t="shared" si="9"/>
        <v>Session</v>
      </c>
    </row>
    <row r="479" spans="1:1">
      <c r="A479" t="str">
        <f t="shared" si="9"/>
        <v>Session</v>
      </c>
    </row>
    <row r="480" spans="1:1">
      <c r="A480" t="str">
        <f t="shared" si="9"/>
        <v>Session</v>
      </c>
    </row>
    <row r="481" spans="1:1">
      <c r="A481" t="str">
        <f t="shared" si="9"/>
        <v>Session</v>
      </c>
    </row>
    <row r="482" spans="1:1">
      <c r="A482" t="str">
        <f t="shared" si="9"/>
        <v>Session</v>
      </c>
    </row>
    <row r="483" spans="1:1">
      <c r="A483" t="str">
        <f t="shared" si="9"/>
        <v>Session</v>
      </c>
    </row>
    <row r="484" spans="1:1">
      <c r="A484" t="str">
        <f t="shared" si="9"/>
        <v>Session</v>
      </c>
    </row>
    <row r="485" spans="1:1">
      <c r="A485" t="str">
        <f t="shared" si="9"/>
        <v>Session</v>
      </c>
    </row>
    <row r="486" spans="1:1">
      <c r="A486" t="str">
        <f t="shared" si="9"/>
        <v>Session</v>
      </c>
    </row>
    <row r="487" spans="1:1">
      <c r="A487" t="str">
        <f t="shared" si="9"/>
        <v>Session</v>
      </c>
    </row>
    <row r="488" spans="1:1">
      <c r="A488" t="str">
        <f t="shared" si="9"/>
        <v>Session</v>
      </c>
    </row>
    <row r="489" spans="1:1">
      <c r="A489" t="str">
        <f t="shared" si="9"/>
        <v>Session</v>
      </c>
    </row>
    <row r="490" spans="1:1">
      <c r="A490" t="str">
        <f t="shared" si="9"/>
        <v>Session</v>
      </c>
    </row>
    <row r="491" spans="1:1">
      <c r="A491" t="str">
        <f t="shared" si="9"/>
        <v>Session</v>
      </c>
    </row>
    <row r="492" spans="1:1">
      <c r="A492" t="str">
        <f t="shared" si="9"/>
        <v>Session</v>
      </c>
    </row>
    <row r="493" spans="1:1">
      <c r="A493" t="str">
        <f t="shared" si="9"/>
        <v>Session</v>
      </c>
    </row>
    <row r="494" spans="1:1">
      <c r="A494" t="str">
        <f t="shared" si="9"/>
        <v>Session</v>
      </c>
    </row>
    <row r="495" spans="1:1">
      <c r="A495" t="str">
        <f t="shared" si="9"/>
        <v>Session</v>
      </c>
    </row>
    <row r="496" spans="1:1">
      <c r="A496" t="str">
        <f t="shared" si="9"/>
        <v>Session</v>
      </c>
    </row>
    <row r="497" spans="1:1">
      <c r="A497" t="str">
        <f t="shared" si="9"/>
        <v>Session</v>
      </c>
    </row>
    <row r="498" spans="1:1">
      <c r="A498" t="str">
        <f t="shared" si="9"/>
        <v>Session</v>
      </c>
    </row>
    <row r="499" spans="1:1">
      <c r="A499" t="str">
        <f t="shared" si="9"/>
        <v>Session</v>
      </c>
    </row>
    <row r="500" spans="1:1">
      <c r="A500" t="str">
        <f t="shared" si="9"/>
        <v>Session</v>
      </c>
    </row>
    <row r="501" spans="1:1">
      <c r="A501" t="str">
        <f t="shared" si="9"/>
        <v>Session</v>
      </c>
    </row>
    <row r="502" spans="1:1">
      <c r="A502" t="str">
        <f t="shared" si="9"/>
        <v>Session</v>
      </c>
    </row>
    <row r="503" spans="1:1">
      <c r="A503" t="str">
        <f t="shared" si="9"/>
        <v>Session</v>
      </c>
    </row>
    <row r="504" spans="1:1">
      <c r="A504" t="str">
        <f t="shared" si="9"/>
        <v>Session</v>
      </c>
    </row>
    <row r="505" spans="1:1">
      <c r="A505" t="str">
        <f t="shared" si="9"/>
        <v>Session</v>
      </c>
    </row>
    <row r="506" spans="1:1">
      <c r="A506" t="str">
        <f t="shared" si="9"/>
        <v>Session</v>
      </c>
    </row>
    <row r="507" spans="1:1">
      <c r="A507" t="str">
        <f t="shared" si="9"/>
        <v>Session</v>
      </c>
    </row>
    <row r="508" spans="1:1">
      <c r="A508" t="str">
        <f t="shared" si="9"/>
        <v>Session</v>
      </c>
    </row>
    <row r="509" spans="1:1">
      <c r="A509" t="str">
        <f t="shared" si="9"/>
        <v>Session</v>
      </c>
    </row>
    <row r="510" spans="1:1">
      <c r="A510" t="str">
        <f t="shared" si="9"/>
        <v>Session</v>
      </c>
    </row>
    <row r="511" spans="1:1">
      <c r="A511" t="str">
        <f t="shared" si="9"/>
        <v>Session</v>
      </c>
    </row>
    <row r="512" spans="1:1">
      <c r="A512" t="str">
        <f t="shared" si="9"/>
        <v>Session</v>
      </c>
    </row>
    <row r="513" spans="1:1">
      <c r="A513" t="str">
        <f t="shared" si="9"/>
        <v>Session</v>
      </c>
    </row>
    <row r="514" spans="1:1">
      <c r="A514" t="str">
        <f t="shared" si="9"/>
        <v>Session</v>
      </c>
    </row>
    <row r="515" spans="1:1">
      <c r="A515" t="str">
        <f t="shared" si="9"/>
        <v>Session</v>
      </c>
    </row>
    <row r="516" spans="1:1">
      <c r="A516" t="str">
        <f t="shared" si="9"/>
        <v>Session</v>
      </c>
    </row>
    <row r="517" spans="1:1">
      <c r="A517" t="str">
        <f t="shared" si="9"/>
        <v>Session</v>
      </c>
    </row>
    <row r="518" spans="1:1">
      <c r="A518" t="str">
        <f t="shared" si="9"/>
        <v>Session</v>
      </c>
    </row>
    <row r="519" spans="1:1">
      <c r="A519" t="str">
        <f t="shared" si="9"/>
        <v>Session</v>
      </c>
    </row>
    <row r="520" spans="1:1">
      <c r="A520" t="str">
        <f t="shared" si="9"/>
        <v>Session</v>
      </c>
    </row>
    <row r="521" spans="1:1">
      <c r="A521" t="str">
        <f t="shared" si="9"/>
        <v>Session</v>
      </c>
    </row>
    <row r="522" spans="1:1">
      <c r="A522" t="str">
        <f t="shared" si="9"/>
        <v>Session</v>
      </c>
    </row>
    <row r="523" spans="1:1">
      <c r="A523" t="str">
        <f t="shared" si="9"/>
        <v>Session</v>
      </c>
    </row>
    <row r="524" spans="1:1">
      <c r="A524" t="str">
        <f t="shared" si="9"/>
        <v>Session</v>
      </c>
    </row>
    <row r="525" spans="1:1">
      <c r="A525" t="str">
        <f t="shared" si="9"/>
        <v>Session</v>
      </c>
    </row>
    <row r="526" spans="1:1">
      <c r="A526" t="str">
        <f t="shared" si="9"/>
        <v>Session</v>
      </c>
    </row>
    <row r="527" spans="1:1">
      <c r="A527" t="str">
        <f t="shared" si="9"/>
        <v>Session</v>
      </c>
    </row>
    <row r="528" spans="1:1">
      <c r="A528" t="str">
        <f t="shared" si="9"/>
        <v>Session</v>
      </c>
    </row>
    <row r="529" spans="1:1">
      <c r="A529" t="str">
        <f t="shared" si="9"/>
        <v>Session</v>
      </c>
    </row>
    <row r="530" spans="1:1">
      <c r="A530" t="str">
        <f t="shared" si="9"/>
        <v>Session</v>
      </c>
    </row>
    <row r="531" spans="1:1">
      <c r="A531" t="str">
        <f t="shared" si="9"/>
        <v>Session</v>
      </c>
    </row>
    <row r="532" spans="1:1">
      <c r="A532" t="str">
        <f t="shared" ref="A532:A595" si="10">B532&amp;"Session"&amp;C532</f>
        <v>Session</v>
      </c>
    </row>
    <row r="533" spans="1:1">
      <c r="A533" t="str">
        <f t="shared" si="10"/>
        <v>Session</v>
      </c>
    </row>
    <row r="534" spans="1:1">
      <c r="A534" t="str">
        <f t="shared" si="10"/>
        <v>Session</v>
      </c>
    </row>
    <row r="535" spans="1:1">
      <c r="A535" t="str">
        <f t="shared" si="10"/>
        <v>Session</v>
      </c>
    </row>
    <row r="536" spans="1:1">
      <c r="A536" t="str">
        <f t="shared" si="10"/>
        <v>Session</v>
      </c>
    </row>
    <row r="537" spans="1:1">
      <c r="A537" t="str">
        <f t="shared" si="10"/>
        <v>Session</v>
      </c>
    </row>
    <row r="538" spans="1:1">
      <c r="A538" t="str">
        <f t="shared" si="10"/>
        <v>Session</v>
      </c>
    </row>
    <row r="539" spans="1:1">
      <c r="A539" t="str">
        <f t="shared" si="10"/>
        <v>Session</v>
      </c>
    </row>
    <row r="540" spans="1:1">
      <c r="A540" t="str">
        <f t="shared" si="10"/>
        <v>Session</v>
      </c>
    </row>
    <row r="541" spans="1:1">
      <c r="A541" t="str">
        <f t="shared" si="10"/>
        <v>Session</v>
      </c>
    </row>
    <row r="542" spans="1:1">
      <c r="A542" t="str">
        <f t="shared" si="10"/>
        <v>Session</v>
      </c>
    </row>
    <row r="543" spans="1:1">
      <c r="A543" t="str">
        <f t="shared" si="10"/>
        <v>Session</v>
      </c>
    </row>
    <row r="544" spans="1:1">
      <c r="A544" t="str">
        <f t="shared" si="10"/>
        <v>Session</v>
      </c>
    </row>
    <row r="545" spans="1:1">
      <c r="A545" t="str">
        <f t="shared" si="10"/>
        <v>Session</v>
      </c>
    </row>
    <row r="546" spans="1:1">
      <c r="A546" t="str">
        <f t="shared" si="10"/>
        <v>Session</v>
      </c>
    </row>
    <row r="547" spans="1:1">
      <c r="A547" t="str">
        <f t="shared" si="10"/>
        <v>Session</v>
      </c>
    </row>
    <row r="548" spans="1:1">
      <c r="A548" t="str">
        <f t="shared" si="10"/>
        <v>Session</v>
      </c>
    </row>
    <row r="549" spans="1:1">
      <c r="A549" t="str">
        <f t="shared" si="10"/>
        <v>Session</v>
      </c>
    </row>
    <row r="550" spans="1:1">
      <c r="A550" t="str">
        <f t="shared" si="10"/>
        <v>Session</v>
      </c>
    </row>
    <row r="551" spans="1:1">
      <c r="A551" t="str">
        <f t="shared" si="10"/>
        <v>Session</v>
      </c>
    </row>
    <row r="552" spans="1:1">
      <c r="A552" t="str">
        <f t="shared" si="10"/>
        <v>Session</v>
      </c>
    </row>
    <row r="553" spans="1:1">
      <c r="A553" t="str">
        <f t="shared" si="10"/>
        <v>Session</v>
      </c>
    </row>
    <row r="554" spans="1:1">
      <c r="A554" t="str">
        <f t="shared" si="10"/>
        <v>Session</v>
      </c>
    </row>
    <row r="555" spans="1:1">
      <c r="A555" t="str">
        <f t="shared" si="10"/>
        <v>Session</v>
      </c>
    </row>
    <row r="556" spans="1:1">
      <c r="A556" t="str">
        <f t="shared" si="10"/>
        <v>Session</v>
      </c>
    </row>
    <row r="557" spans="1:1">
      <c r="A557" t="str">
        <f t="shared" si="10"/>
        <v>Session</v>
      </c>
    </row>
    <row r="558" spans="1:1">
      <c r="A558" t="str">
        <f t="shared" si="10"/>
        <v>Session</v>
      </c>
    </row>
    <row r="559" spans="1:1">
      <c r="A559" t="str">
        <f t="shared" si="10"/>
        <v>Session</v>
      </c>
    </row>
    <row r="560" spans="1:1">
      <c r="A560" t="str">
        <f t="shared" si="10"/>
        <v>Session</v>
      </c>
    </row>
    <row r="561" spans="1:1">
      <c r="A561" t="str">
        <f t="shared" si="10"/>
        <v>Session</v>
      </c>
    </row>
    <row r="562" spans="1:1">
      <c r="A562" t="str">
        <f t="shared" si="10"/>
        <v>Session</v>
      </c>
    </row>
    <row r="563" spans="1:1">
      <c r="A563" t="str">
        <f t="shared" si="10"/>
        <v>Session</v>
      </c>
    </row>
    <row r="564" spans="1:1">
      <c r="A564" t="str">
        <f t="shared" si="10"/>
        <v>Session</v>
      </c>
    </row>
    <row r="565" spans="1:1">
      <c r="A565" t="str">
        <f t="shared" si="10"/>
        <v>Session</v>
      </c>
    </row>
    <row r="566" spans="1:1">
      <c r="A566" t="str">
        <f t="shared" si="10"/>
        <v>Session</v>
      </c>
    </row>
    <row r="567" spans="1:1">
      <c r="A567" t="str">
        <f t="shared" si="10"/>
        <v>Session</v>
      </c>
    </row>
    <row r="568" spans="1:1">
      <c r="A568" t="str">
        <f t="shared" si="10"/>
        <v>Session</v>
      </c>
    </row>
    <row r="569" spans="1:1">
      <c r="A569" t="str">
        <f t="shared" si="10"/>
        <v>Session</v>
      </c>
    </row>
    <row r="570" spans="1:1">
      <c r="A570" t="str">
        <f t="shared" si="10"/>
        <v>Session</v>
      </c>
    </row>
    <row r="571" spans="1:1">
      <c r="A571" t="str">
        <f t="shared" si="10"/>
        <v>Session</v>
      </c>
    </row>
    <row r="572" spans="1:1">
      <c r="A572" t="str">
        <f t="shared" si="10"/>
        <v>Session</v>
      </c>
    </row>
    <row r="573" spans="1:1">
      <c r="A573" t="str">
        <f t="shared" si="10"/>
        <v>Session</v>
      </c>
    </row>
    <row r="574" spans="1:1">
      <c r="A574" t="str">
        <f t="shared" si="10"/>
        <v>Session</v>
      </c>
    </row>
    <row r="575" spans="1:1">
      <c r="A575" t="str">
        <f t="shared" si="10"/>
        <v>Session</v>
      </c>
    </row>
    <row r="576" spans="1:1">
      <c r="A576" t="str">
        <f t="shared" si="10"/>
        <v>Session</v>
      </c>
    </row>
    <row r="577" spans="1:1">
      <c r="A577" t="str">
        <f t="shared" si="10"/>
        <v>Session</v>
      </c>
    </row>
    <row r="578" spans="1:1">
      <c r="A578" t="str">
        <f t="shared" si="10"/>
        <v>Session</v>
      </c>
    </row>
    <row r="579" spans="1:1">
      <c r="A579" t="str">
        <f t="shared" si="10"/>
        <v>Session</v>
      </c>
    </row>
    <row r="580" spans="1:1">
      <c r="A580" t="str">
        <f t="shared" si="10"/>
        <v>Session</v>
      </c>
    </row>
    <row r="581" spans="1:1">
      <c r="A581" t="str">
        <f t="shared" si="10"/>
        <v>Session</v>
      </c>
    </row>
    <row r="582" spans="1:1">
      <c r="A582" t="str">
        <f t="shared" si="10"/>
        <v>Session</v>
      </c>
    </row>
    <row r="583" spans="1:1">
      <c r="A583" t="str">
        <f t="shared" si="10"/>
        <v>Session</v>
      </c>
    </row>
    <row r="584" spans="1:1">
      <c r="A584" t="str">
        <f t="shared" si="10"/>
        <v>Session</v>
      </c>
    </row>
    <row r="585" spans="1:1">
      <c r="A585" t="str">
        <f t="shared" si="10"/>
        <v>Session</v>
      </c>
    </row>
    <row r="586" spans="1:1">
      <c r="A586" t="str">
        <f t="shared" si="10"/>
        <v>Session</v>
      </c>
    </row>
    <row r="587" spans="1:1">
      <c r="A587" t="str">
        <f t="shared" si="10"/>
        <v>Session</v>
      </c>
    </row>
    <row r="588" spans="1:1">
      <c r="A588" t="str">
        <f t="shared" si="10"/>
        <v>Session</v>
      </c>
    </row>
    <row r="589" spans="1:1">
      <c r="A589" t="str">
        <f t="shared" si="10"/>
        <v>Session</v>
      </c>
    </row>
    <row r="590" spans="1:1">
      <c r="A590" t="str">
        <f t="shared" si="10"/>
        <v>Session</v>
      </c>
    </row>
    <row r="591" spans="1:1">
      <c r="A591" t="str">
        <f t="shared" si="10"/>
        <v>Session</v>
      </c>
    </row>
    <row r="592" spans="1:1">
      <c r="A592" t="str">
        <f t="shared" si="10"/>
        <v>Session</v>
      </c>
    </row>
    <row r="593" spans="1:1">
      <c r="A593" t="str">
        <f t="shared" si="10"/>
        <v>Session</v>
      </c>
    </row>
    <row r="594" spans="1:1">
      <c r="A594" t="str">
        <f t="shared" si="10"/>
        <v>Session</v>
      </c>
    </row>
    <row r="595" spans="1:1">
      <c r="A595" t="str">
        <f t="shared" si="10"/>
        <v>Session</v>
      </c>
    </row>
    <row r="596" spans="1:1">
      <c r="A596" t="str">
        <f t="shared" ref="A596:A659" si="11">B596&amp;"Session"&amp;C596</f>
        <v>Session</v>
      </c>
    </row>
    <row r="597" spans="1:1">
      <c r="A597" t="str">
        <f t="shared" si="11"/>
        <v>Session</v>
      </c>
    </row>
    <row r="598" spans="1:1">
      <c r="A598" t="str">
        <f t="shared" si="11"/>
        <v>Session</v>
      </c>
    </row>
    <row r="599" spans="1:1">
      <c r="A599" t="str">
        <f t="shared" si="11"/>
        <v>Session</v>
      </c>
    </row>
    <row r="600" spans="1:1">
      <c r="A600" t="str">
        <f t="shared" si="11"/>
        <v>Session</v>
      </c>
    </row>
    <row r="601" spans="1:1">
      <c r="A601" t="str">
        <f t="shared" si="11"/>
        <v>Session</v>
      </c>
    </row>
    <row r="602" spans="1:1">
      <c r="A602" t="str">
        <f t="shared" si="11"/>
        <v>Session</v>
      </c>
    </row>
    <row r="603" spans="1:1">
      <c r="A603" t="str">
        <f t="shared" si="11"/>
        <v>Session</v>
      </c>
    </row>
    <row r="604" spans="1:1">
      <c r="A604" t="str">
        <f t="shared" si="11"/>
        <v>Session</v>
      </c>
    </row>
    <row r="605" spans="1:1">
      <c r="A605" t="str">
        <f t="shared" si="11"/>
        <v>Session</v>
      </c>
    </row>
    <row r="606" spans="1:1">
      <c r="A606" t="str">
        <f t="shared" si="11"/>
        <v>Session</v>
      </c>
    </row>
    <row r="607" spans="1:1">
      <c r="A607" t="str">
        <f t="shared" si="11"/>
        <v>Session</v>
      </c>
    </row>
    <row r="608" spans="1:1">
      <c r="A608" t="str">
        <f t="shared" si="11"/>
        <v>Session</v>
      </c>
    </row>
    <row r="609" spans="1:1">
      <c r="A609" t="str">
        <f t="shared" si="11"/>
        <v>Session</v>
      </c>
    </row>
    <row r="610" spans="1:1">
      <c r="A610" t="str">
        <f t="shared" si="11"/>
        <v>Session</v>
      </c>
    </row>
    <row r="611" spans="1:1">
      <c r="A611" t="str">
        <f t="shared" si="11"/>
        <v>Session</v>
      </c>
    </row>
    <row r="612" spans="1:1">
      <c r="A612" t="str">
        <f t="shared" si="11"/>
        <v>Session</v>
      </c>
    </row>
    <row r="613" spans="1:1">
      <c r="A613" t="str">
        <f t="shared" si="11"/>
        <v>Session</v>
      </c>
    </row>
    <row r="614" spans="1:1">
      <c r="A614" t="str">
        <f t="shared" si="11"/>
        <v>Session</v>
      </c>
    </row>
    <row r="615" spans="1:1">
      <c r="A615" t="str">
        <f t="shared" si="11"/>
        <v>Session</v>
      </c>
    </row>
    <row r="616" spans="1:1">
      <c r="A616" t="str">
        <f t="shared" si="11"/>
        <v>Session</v>
      </c>
    </row>
    <row r="617" spans="1:1">
      <c r="A617" t="str">
        <f t="shared" si="11"/>
        <v>Session</v>
      </c>
    </row>
    <row r="618" spans="1:1">
      <c r="A618" t="str">
        <f t="shared" si="11"/>
        <v>Session</v>
      </c>
    </row>
    <row r="619" spans="1:1">
      <c r="A619" t="str">
        <f t="shared" si="11"/>
        <v>Session</v>
      </c>
    </row>
    <row r="620" spans="1:1">
      <c r="A620" t="str">
        <f t="shared" si="11"/>
        <v>Session</v>
      </c>
    </row>
    <row r="621" spans="1:1">
      <c r="A621" t="str">
        <f t="shared" si="11"/>
        <v>Session</v>
      </c>
    </row>
    <row r="622" spans="1:1">
      <c r="A622" t="str">
        <f t="shared" si="11"/>
        <v>Session</v>
      </c>
    </row>
    <row r="623" spans="1:1">
      <c r="A623" t="str">
        <f t="shared" si="11"/>
        <v>Session</v>
      </c>
    </row>
    <row r="624" spans="1:1">
      <c r="A624" t="str">
        <f t="shared" si="11"/>
        <v>Session</v>
      </c>
    </row>
    <row r="625" spans="1:1">
      <c r="A625" t="str">
        <f t="shared" si="11"/>
        <v>Session</v>
      </c>
    </row>
    <row r="626" spans="1:1">
      <c r="A626" t="str">
        <f t="shared" si="11"/>
        <v>Session</v>
      </c>
    </row>
    <row r="627" spans="1:1">
      <c r="A627" t="str">
        <f t="shared" si="11"/>
        <v>Session</v>
      </c>
    </row>
    <row r="628" spans="1:1">
      <c r="A628" t="str">
        <f t="shared" si="11"/>
        <v>Session</v>
      </c>
    </row>
    <row r="629" spans="1:1">
      <c r="A629" t="str">
        <f t="shared" si="11"/>
        <v>Session</v>
      </c>
    </row>
    <row r="630" spans="1:1">
      <c r="A630" t="str">
        <f t="shared" si="11"/>
        <v>Session</v>
      </c>
    </row>
    <row r="631" spans="1:1">
      <c r="A631" t="str">
        <f t="shared" si="11"/>
        <v>Session</v>
      </c>
    </row>
    <row r="632" spans="1:1">
      <c r="A632" t="str">
        <f t="shared" si="11"/>
        <v>Session</v>
      </c>
    </row>
    <row r="633" spans="1:1">
      <c r="A633" t="str">
        <f t="shared" si="11"/>
        <v>Session</v>
      </c>
    </row>
    <row r="634" spans="1:1">
      <c r="A634" t="str">
        <f t="shared" si="11"/>
        <v>Session</v>
      </c>
    </row>
    <row r="635" spans="1:1">
      <c r="A635" t="str">
        <f t="shared" si="11"/>
        <v>Session</v>
      </c>
    </row>
    <row r="636" spans="1:1">
      <c r="A636" t="str">
        <f t="shared" si="11"/>
        <v>Session</v>
      </c>
    </row>
    <row r="637" spans="1:1">
      <c r="A637" t="str">
        <f t="shared" si="11"/>
        <v>Session</v>
      </c>
    </row>
    <row r="638" spans="1:1">
      <c r="A638" t="str">
        <f t="shared" si="11"/>
        <v>Session</v>
      </c>
    </row>
    <row r="639" spans="1:1">
      <c r="A639" t="str">
        <f t="shared" si="11"/>
        <v>Session</v>
      </c>
    </row>
    <row r="640" spans="1:1">
      <c r="A640" t="str">
        <f t="shared" si="11"/>
        <v>Session</v>
      </c>
    </row>
    <row r="641" spans="1:1">
      <c r="A641" t="str">
        <f t="shared" si="11"/>
        <v>Session</v>
      </c>
    </row>
    <row r="642" spans="1:1">
      <c r="A642" t="str">
        <f t="shared" si="11"/>
        <v>Session</v>
      </c>
    </row>
    <row r="643" spans="1:1">
      <c r="A643" t="str">
        <f t="shared" si="11"/>
        <v>Session</v>
      </c>
    </row>
    <row r="644" spans="1:1">
      <c r="A644" t="str">
        <f t="shared" si="11"/>
        <v>Session</v>
      </c>
    </row>
    <row r="645" spans="1:1">
      <c r="A645" t="str">
        <f t="shared" si="11"/>
        <v>Session</v>
      </c>
    </row>
    <row r="646" spans="1:1">
      <c r="A646" t="str">
        <f t="shared" si="11"/>
        <v>Session</v>
      </c>
    </row>
    <row r="647" spans="1:1">
      <c r="A647" t="str">
        <f t="shared" si="11"/>
        <v>Session</v>
      </c>
    </row>
    <row r="648" spans="1:1">
      <c r="A648" t="str">
        <f t="shared" si="11"/>
        <v>Session</v>
      </c>
    </row>
    <row r="649" spans="1:1">
      <c r="A649" t="str">
        <f t="shared" si="11"/>
        <v>Session</v>
      </c>
    </row>
    <row r="650" spans="1:1">
      <c r="A650" t="str">
        <f t="shared" si="11"/>
        <v>Session</v>
      </c>
    </row>
    <row r="651" spans="1:1">
      <c r="A651" t="str">
        <f t="shared" si="11"/>
        <v>Session</v>
      </c>
    </row>
    <row r="652" spans="1:1">
      <c r="A652" t="str">
        <f t="shared" si="11"/>
        <v>Session</v>
      </c>
    </row>
    <row r="653" spans="1:1">
      <c r="A653" t="str">
        <f t="shared" si="11"/>
        <v>Session</v>
      </c>
    </row>
    <row r="654" spans="1:1">
      <c r="A654" t="str">
        <f t="shared" si="11"/>
        <v>Session</v>
      </c>
    </row>
    <row r="655" spans="1:1">
      <c r="A655" t="str">
        <f t="shared" si="11"/>
        <v>Session</v>
      </c>
    </row>
    <row r="656" spans="1:1">
      <c r="A656" t="str">
        <f t="shared" si="11"/>
        <v>Session</v>
      </c>
    </row>
    <row r="657" spans="1:1">
      <c r="A657" t="str">
        <f t="shared" si="11"/>
        <v>Session</v>
      </c>
    </row>
    <row r="658" spans="1:1">
      <c r="A658" t="str">
        <f t="shared" si="11"/>
        <v>Session</v>
      </c>
    </row>
    <row r="659" spans="1:1">
      <c r="A659" t="str">
        <f t="shared" si="11"/>
        <v>Session</v>
      </c>
    </row>
    <row r="660" spans="1:1">
      <c r="A660" t="str">
        <f t="shared" ref="A660:A723" si="12">B660&amp;"Session"&amp;C660</f>
        <v>Session</v>
      </c>
    </row>
    <row r="661" spans="1:1">
      <c r="A661" t="str">
        <f t="shared" si="12"/>
        <v>Session</v>
      </c>
    </row>
    <row r="662" spans="1:1">
      <c r="A662" t="str">
        <f t="shared" si="12"/>
        <v>Session</v>
      </c>
    </row>
    <row r="663" spans="1:1">
      <c r="A663" t="str">
        <f t="shared" si="12"/>
        <v>Session</v>
      </c>
    </row>
    <row r="664" spans="1:1">
      <c r="A664" t="str">
        <f t="shared" si="12"/>
        <v>Session</v>
      </c>
    </row>
    <row r="665" spans="1:1">
      <c r="A665" t="str">
        <f t="shared" si="12"/>
        <v>Session</v>
      </c>
    </row>
    <row r="666" spans="1:1">
      <c r="A666" t="str">
        <f t="shared" si="12"/>
        <v>Session</v>
      </c>
    </row>
    <row r="667" spans="1:1">
      <c r="A667" t="str">
        <f t="shared" si="12"/>
        <v>Session</v>
      </c>
    </row>
    <row r="668" spans="1:1">
      <c r="A668" t="str">
        <f t="shared" si="12"/>
        <v>Session</v>
      </c>
    </row>
    <row r="669" spans="1:1">
      <c r="A669" t="str">
        <f t="shared" si="12"/>
        <v>Session</v>
      </c>
    </row>
    <row r="670" spans="1:1">
      <c r="A670" t="str">
        <f t="shared" si="12"/>
        <v>Session</v>
      </c>
    </row>
    <row r="671" spans="1:1">
      <c r="A671" t="str">
        <f t="shared" si="12"/>
        <v>Session</v>
      </c>
    </row>
    <row r="672" spans="1:1">
      <c r="A672" t="str">
        <f t="shared" si="12"/>
        <v>Session</v>
      </c>
    </row>
    <row r="673" spans="1:1">
      <c r="A673" t="str">
        <f t="shared" si="12"/>
        <v>Session</v>
      </c>
    </row>
    <row r="674" spans="1:1">
      <c r="A674" t="str">
        <f t="shared" si="12"/>
        <v>Session</v>
      </c>
    </row>
    <row r="675" spans="1:1">
      <c r="A675" t="str">
        <f t="shared" si="12"/>
        <v>Session</v>
      </c>
    </row>
    <row r="676" spans="1:1">
      <c r="A676" t="str">
        <f t="shared" si="12"/>
        <v>Session</v>
      </c>
    </row>
    <row r="677" spans="1:1">
      <c r="A677" t="str">
        <f t="shared" si="12"/>
        <v>Session</v>
      </c>
    </row>
    <row r="678" spans="1:1">
      <c r="A678" t="str">
        <f t="shared" si="12"/>
        <v>Session</v>
      </c>
    </row>
    <row r="679" spans="1:1">
      <c r="A679" t="str">
        <f t="shared" si="12"/>
        <v>Session</v>
      </c>
    </row>
    <row r="680" spans="1:1">
      <c r="A680" t="str">
        <f t="shared" si="12"/>
        <v>Session</v>
      </c>
    </row>
    <row r="681" spans="1:1">
      <c r="A681" t="str">
        <f t="shared" si="12"/>
        <v>Session</v>
      </c>
    </row>
    <row r="682" spans="1:1">
      <c r="A682" t="str">
        <f t="shared" si="12"/>
        <v>Session</v>
      </c>
    </row>
    <row r="683" spans="1:1">
      <c r="A683" t="str">
        <f t="shared" si="12"/>
        <v>Session</v>
      </c>
    </row>
    <row r="684" spans="1:1">
      <c r="A684" t="str">
        <f t="shared" si="12"/>
        <v>Session</v>
      </c>
    </row>
    <row r="685" spans="1:1">
      <c r="A685" t="str">
        <f t="shared" si="12"/>
        <v>Session</v>
      </c>
    </row>
    <row r="686" spans="1:1">
      <c r="A686" t="str">
        <f t="shared" si="12"/>
        <v>Session</v>
      </c>
    </row>
    <row r="687" spans="1:1">
      <c r="A687" t="str">
        <f t="shared" si="12"/>
        <v>Session</v>
      </c>
    </row>
    <row r="688" spans="1:1">
      <c r="A688" t="str">
        <f t="shared" si="12"/>
        <v>Session</v>
      </c>
    </row>
    <row r="689" spans="1:1">
      <c r="A689" t="str">
        <f t="shared" si="12"/>
        <v>Session</v>
      </c>
    </row>
    <row r="690" spans="1:1">
      <c r="A690" t="str">
        <f t="shared" si="12"/>
        <v>Session</v>
      </c>
    </row>
    <row r="691" spans="1:1">
      <c r="A691" t="str">
        <f t="shared" si="12"/>
        <v>Session</v>
      </c>
    </row>
    <row r="692" spans="1:1">
      <c r="A692" t="str">
        <f t="shared" si="12"/>
        <v>Session</v>
      </c>
    </row>
    <row r="693" spans="1:1">
      <c r="A693" t="str">
        <f t="shared" si="12"/>
        <v>Session</v>
      </c>
    </row>
    <row r="694" spans="1:1">
      <c r="A694" t="str">
        <f t="shared" si="12"/>
        <v>Session</v>
      </c>
    </row>
    <row r="695" spans="1:1">
      <c r="A695" t="str">
        <f t="shared" si="12"/>
        <v>Session</v>
      </c>
    </row>
    <row r="696" spans="1:1">
      <c r="A696" t="str">
        <f t="shared" si="12"/>
        <v>Session</v>
      </c>
    </row>
    <row r="697" spans="1:1">
      <c r="A697" t="str">
        <f t="shared" si="12"/>
        <v>Session</v>
      </c>
    </row>
    <row r="698" spans="1:1">
      <c r="A698" t="str">
        <f t="shared" si="12"/>
        <v>Session</v>
      </c>
    </row>
    <row r="699" spans="1:1">
      <c r="A699" t="str">
        <f t="shared" si="12"/>
        <v>Session</v>
      </c>
    </row>
    <row r="700" spans="1:1">
      <c r="A700" t="str">
        <f t="shared" si="12"/>
        <v>Session</v>
      </c>
    </row>
    <row r="701" spans="1:1">
      <c r="A701" t="str">
        <f t="shared" si="12"/>
        <v>Session</v>
      </c>
    </row>
    <row r="702" spans="1:1">
      <c r="A702" t="str">
        <f t="shared" si="12"/>
        <v>Session</v>
      </c>
    </row>
    <row r="703" spans="1:1">
      <c r="A703" t="str">
        <f t="shared" si="12"/>
        <v>Session</v>
      </c>
    </row>
    <row r="704" spans="1:1">
      <c r="A704" t="str">
        <f t="shared" si="12"/>
        <v>Session</v>
      </c>
    </row>
    <row r="705" spans="1:1">
      <c r="A705" t="str">
        <f t="shared" si="12"/>
        <v>Session</v>
      </c>
    </row>
    <row r="706" spans="1:1">
      <c r="A706" t="str">
        <f t="shared" si="12"/>
        <v>Session</v>
      </c>
    </row>
    <row r="707" spans="1:1">
      <c r="A707" t="str">
        <f t="shared" si="12"/>
        <v>Session</v>
      </c>
    </row>
    <row r="708" spans="1:1">
      <c r="A708" t="str">
        <f t="shared" si="12"/>
        <v>Session</v>
      </c>
    </row>
    <row r="709" spans="1:1">
      <c r="A709" t="str">
        <f t="shared" si="12"/>
        <v>Session</v>
      </c>
    </row>
    <row r="710" spans="1:1">
      <c r="A710" t="str">
        <f t="shared" si="12"/>
        <v>Session</v>
      </c>
    </row>
    <row r="711" spans="1:1">
      <c r="A711" t="str">
        <f t="shared" si="12"/>
        <v>Session</v>
      </c>
    </row>
    <row r="712" spans="1:1">
      <c r="A712" t="str">
        <f t="shared" si="12"/>
        <v>Session</v>
      </c>
    </row>
    <row r="713" spans="1:1">
      <c r="A713" t="str">
        <f t="shared" si="12"/>
        <v>Session</v>
      </c>
    </row>
    <row r="714" spans="1:1">
      <c r="A714" t="str">
        <f t="shared" si="12"/>
        <v>Session</v>
      </c>
    </row>
    <row r="715" spans="1:1">
      <c r="A715" t="str">
        <f t="shared" si="12"/>
        <v>Session</v>
      </c>
    </row>
    <row r="716" spans="1:1">
      <c r="A716" t="str">
        <f t="shared" si="12"/>
        <v>Session</v>
      </c>
    </row>
    <row r="717" spans="1:1">
      <c r="A717" t="str">
        <f t="shared" si="12"/>
        <v>Session</v>
      </c>
    </row>
    <row r="718" spans="1:1">
      <c r="A718" t="str">
        <f t="shared" si="12"/>
        <v>Session</v>
      </c>
    </row>
    <row r="719" spans="1:1">
      <c r="A719" t="str">
        <f t="shared" si="12"/>
        <v>Session</v>
      </c>
    </row>
    <row r="720" spans="1:1">
      <c r="A720" t="str">
        <f t="shared" si="12"/>
        <v>Session</v>
      </c>
    </row>
    <row r="721" spans="1:1">
      <c r="A721" t="str">
        <f t="shared" si="12"/>
        <v>Session</v>
      </c>
    </row>
    <row r="722" spans="1:1">
      <c r="A722" t="str">
        <f t="shared" si="12"/>
        <v>Session</v>
      </c>
    </row>
    <row r="723" spans="1:1">
      <c r="A723" t="str">
        <f t="shared" si="12"/>
        <v>Session</v>
      </c>
    </row>
    <row r="724" spans="1:1">
      <c r="A724" t="str">
        <f t="shared" ref="A724:A787" si="13">B724&amp;"Session"&amp;C724</f>
        <v>Session</v>
      </c>
    </row>
    <row r="725" spans="1:1">
      <c r="A725" t="str">
        <f t="shared" si="13"/>
        <v>Session</v>
      </c>
    </row>
    <row r="726" spans="1:1">
      <c r="A726" t="str">
        <f t="shared" si="13"/>
        <v>Session</v>
      </c>
    </row>
    <row r="727" spans="1:1">
      <c r="A727" t="str">
        <f t="shared" si="13"/>
        <v>Session</v>
      </c>
    </row>
    <row r="728" spans="1:1">
      <c r="A728" t="str">
        <f t="shared" si="13"/>
        <v>Session</v>
      </c>
    </row>
    <row r="729" spans="1:1">
      <c r="A729" t="str">
        <f t="shared" si="13"/>
        <v>Session</v>
      </c>
    </row>
    <row r="730" spans="1:1">
      <c r="A730" t="str">
        <f t="shared" si="13"/>
        <v>Session</v>
      </c>
    </row>
    <row r="731" spans="1:1">
      <c r="A731" t="str">
        <f t="shared" si="13"/>
        <v>Session</v>
      </c>
    </row>
    <row r="732" spans="1:1">
      <c r="A732" t="str">
        <f t="shared" si="13"/>
        <v>Session</v>
      </c>
    </row>
    <row r="733" spans="1:1">
      <c r="A733" t="str">
        <f t="shared" si="13"/>
        <v>Session</v>
      </c>
    </row>
    <row r="734" spans="1:1">
      <c r="A734" t="str">
        <f t="shared" si="13"/>
        <v>Session</v>
      </c>
    </row>
    <row r="735" spans="1:1">
      <c r="A735" t="str">
        <f t="shared" si="13"/>
        <v>Session</v>
      </c>
    </row>
    <row r="736" spans="1:1">
      <c r="A736" t="str">
        <f t="shared" si="13"/>
        <v>Session</v>
      </c>
    </row>
    <row r="737" spans="1:1">
      <c r="A737" t="str">
        <f t="shared" si="13"/>
        <v>Session</v>
      </c>
    </row>
    <row r="738" spans="1:1">
      <c r="A738" t="str">
        <f t="shared" si="13"/>
        <v>Session</v>
      </c>
    </row>
    <row r="739" spans="1:1">
      <c r="A739" t="str">
        <f t="shared" si="13"/>
        <v>Session</v>
      </c>
    </row>
    <row r="740" spans="1:1">
      <c r="A740" t="str">
        <f t="shared" si="13"/>
        <v>Session</v>
      </c>
    </row>
    <row r="741" spans="1:1">
      <c r="A741" t="str">
        <f t="shared" si="13"/>
        <v>Session</v>
      </c>
    </row>
    <row r="742" spans="1:1">
      <c r="A742" t="str">
        <f t="shared" si="13"/>
        <v>Session</v>
      </c>
    </row>
    <row r="743" spans="1:1">
      <c r="A743" t="str">
        <f t="shared" si="13"/>
        <v>Session</v>
      </c>
    </row>
    <row r="744" spans="1:1">
      <c r="A744" t="str">
        <f t="shared" si="13"/>
        <v>Session</v>
      </c>
    </row>
    <row r="745" spans="1:1">
      <c r="A745" t="str">
        <f t="shared" si="13"/>
        <v>Session</v>
      </c>
    </row>
    <row r="746" spans="1:1">
      <c r="A746" t="str">
        <f t="shared" si="13"/>
        <v>Session</v>
      </c>
    </row>
    <row r="747" spans="1:1">
      <c r="A747" t="str">
        <f t="shared" si="13"/>
        <v>Session</v>
      </c>
    </row>
    <row r="748" spans="1:1">
      <c r="A748" t="str">
        <f t="shared" si="13"/>
        <v>Session</v>
      </c>
    </row>
    <row r="749" spans="1:1">
      <c r="A749" t="str">
        <f t="shared" si="13"/>
        <v>Session</v>
      </c>
    </row>
    <row r="750" spans="1:1">
      <c r="A750" t="str">
        <f t="shared" si="13"/>
        <v>Session</v>
      </c>
    </row>
    <row r="751" spans="1:1">
      <c r="A751" t="str">
        <f t="shared" si="13"/>
        <v>Session</v>
      </c>
    </row>
    <row r="752" spans="1:1">
      <c r="A752" t="str">
        <f t="shared" si="13"/>
        <v>Session</v>
      </c>
    </row>
    <row r="753" spans="1:1">
      <c r="A753" t="str">
        <f t="shared" si="13"/>
        <v>Session</v>
      </c>
    </row>
    <row r="754" spans="1:1">
      <c r="A754" t="str">
        <f t="shared" si="13"/>
        <v>Session</v>
      </c>
    </row>
    <row r="755" spans="1:1">
      <c r="A755" t="str">
        <f t="shared" si="13"/>
        <v>Session</v>
      </c>
    </row>
    <row r="756" spans="1:1">
      <c r="A756" t="str">
        <f t="shared" si="13"/>
        <v>Session</v>
      </c>
    </row>
    <row r="757" spans="1:1">
      <c r="A757" t="str">
        <f t="shared" si="13"/>
        <v>Session</v>
      </c>
    </row>
    <row r="758" spans="1:1">
      <c r="A758" t="str">
        <f t="shared" si="13"/>
        <v>Session</v>
      </c>
    </row>
    <row r="759" spans="1:1">
      <c r="A759" t="str">
        <f t="shared" si="13"/>
        <v>Session</v>
      </c>
    </row>
    <row r="760" spans="1:1">
      <c r="A760" t="str">
        <f t="shared" si="13"/>
        <v>Session</v>
      </c>
    </row>
    <row r="761" spans="1:1">
      <c r="A761" t="str">
        <f t="shared" si="13"/>
        <v>Session</v>
      </c>
    </row>
    <row r="762" spans="1:1">
      <c r="A762" t="str">
        <f t="shared" si="13"/>
        <v>Session</v>
      </c>
    </row>
    <row r="763" spans="1:1">
      <c r="A763" t="str">
        <f t="shared" si="13"/>
        <v>Session</v>
      </c>
    </row>
    <row r="764" spans="1:1">
      <c r="A764" t="str">
        <f t="shared" si="13"/>
        <v>Session</v>
      </c>
    </row>
    <row r="765" spans="1:1">
      <c r="A765" t="str">
        <f t="shared" si="13"/>
        <v>Session</v>
      </c>
    </row>
    <row r="766" spans="1:1">
      <c r="A766" t="str">
        <f t="shared" si="13"/>
        <v>Session</v>
      </c>
    </row>
    <row r="767" spans="1:1">
      <c r="A767" t="str">
        <f t="shared" si="13"/>
        <v>Session</v>
      </c>
    </row>
    <row r="768" spans="1:1">
      <c r="A768" t="str">
        <f t="shared" si="13"/>
        <v>Session</v>
      </c>
    </row>
    <row r="769" spans="1:1">
      <c r="A769" t="str">
        <f t="shared" si="13"/>
        <v>Session</v>
      </c>
    </row>
    <row r="770" spans="1:1">
      <c r="A770" t="str">
        <f t="shared" si="13"/>
        <v>Session</v>
      </c>
    </row>
    <row r="771" spans="1:1">
      <c r="A771" t="str">
        <f t="shared" si="13"/>
        <v>Session</v>
      </c>
    </row>
    <row r="772" spans="1:1">
      <c r="A772" t="str">
        <f t="shared" si="13"/>
        <v>Session</v>
      </c>
    </row>
    <row r="773" spans="1:1">
      <c r="A773" t="str">
        <f t="shared" si="13"/>
        <v>Session</v>
      </c>
    </row>
    <row r="774" spans="1:1">
      <c r="A774" t="str">
        <f t="shared" si="13"/>
        <v>Session</v>
      </c>
    </row>
    <row r="775" spans="1:1">
      <c r="A775" t="str">
        <f t="shared" si="13"/>
        <v>Session</v>
      </c>
    </row>
    <row r="776" spans="1:1">
      <c r="A776" t="str">
        <f t="shared" si="13"/>
        <v>Session</v>
      </c>
    </row>
    <row r="777" spans="1:1">
      <c r="A777" t="str">
        <f t="shared" si="13"/>
        <v>Session</v>
      </c>
    </row>
    <row r="778" spans="1:1">
      <c r="A778" t="str">
        <f t="shared" si="13"/>
        <v>Session</v>
      </c>
    </row>
    <row r="779" spans="1:1">
      <c r="A779" t="str">
        <f t="shared" si="13"/>
        <v>Session</v>
      </c>
    </row>
    <row r="780" spans="1:1">
      <c r="A780" t="str">
        <f t="shared" si="13"/>
        <v>Session</v>
      </c>
    </row>
    <row r="781" spans="1:1">
      <c r="A781" t="str">
        <f t="shared" si="13"/>
        <v>Session</v>
      </c>
    </row>
    <row r="782" spans="1:1">
      <c r="A782" t="str">
        <f t="shared" si="13"/>
        <v>Session</v>
      </c>
    </row>
    <row r="783" spans="1:1">
      <c r="A783" t="str">
        <f t="shared" si="13"/>
        <v>Session</v>
      </c>
    </row>
    <row r="784" spans="1:1">
      <c r="A784" t="str">
        <f t="shared" si="13"/>
        <v>Session</v>
      </c>
    </row>
    <row r="785" spans="1:1">
      <c r="A785" t="str">
        <f t="shared" si="13"/>
        <v>Session</v>
      </c>
    </row>
    <row r="786" spans="1:1">
      <c r="A786" t="str">
        <f t="shared" si="13"/>
        <v>Session</v>
      </c>
    </row>
    <row r="787" spans="1:1">
      <c r="A787" t="str">
        <f t="shared" si="13"/>
        <v>Session</v>
      </c>
    </row>
    <row r="788" spans="1:1">
      <c r="A788" t="str">
        <f t="shared" ref="A788:A851" si="14">B788&amp;"Session"&amp;C788</f>
        <v>Session</v>
      </c>
    </row>
    <row r="789" spans="1:1">
      <c r="A789" t="str">
        <f t="shared" si="14"/>
        <v>Session</v>
      </c>
    </row>
    <row r="790" spans="1:1">
      <c r="A790" t="str">
        <f t="shared" si="14"/>
        <v>Session</v>
      </c>
    </row>
    <row r="791" spans="1:1">
      <c r="A791" t="str">
        <f t="shared" si="14"/>
        <v>Session</v>
      </c>
    </row>
    <row r="792" spans="1:1">
      <c r="A792" t="str">
        <f t="shared" si="14"/>
        <v>Session</v>
      </c>
    </row>
    <row r="793" spans="1:1">
      <c r="A793" t="str">
        <f t="shared" si="14"/>
        <v>Session</v>
      </c>
    </row>
    <row r="794" spans="1:1">
      <c r="A794" t="str">
        <f t="shared" si="14"/>
        <v>Session</v>
      </c>
    </row>
    <row r="795" spans="1:1">
      <c r="A795" t="str">
        <f t="shared" si="14"/>
        <v>Session</v>
      </c>
    </row>
    <row r="796" spans="1:1">
      <c r="A796" t="str">
        <f t="shared" si="14"/>
        <v>Session</v>
      </c>
    </row>
    <row r="797" spans="1:1">
      <c r="A797" t="str">
        <f t="shared" si="14"/>
        <v>Session</v>
      </c>
    </row>
    <row r="798" spans="1:1">
      <c r="A798" t="str">
        <f t="shared" si="14"/>
        <v>Session</v>
      </c>
    </row>
    <row r="799" spans="1:1">
      <c r="A799" t="str">
        <f t="shared" si="14"/>
        <v>Session</v>
      </c>
    </row>
    <row r="800" spans="1:1">
      <c r="A800" t="str">
        <f t="shared" si="14"/>
        <v>Session</v>
      </c>
    </row>
    <row r="801" spans="1:1">
      <c r="A801" t="str">
        <f t="shared" si="14"/>
        <v>Session</v>
      </c>
    </row>
    <row r="802" spans="1:1">
      <c r="A802" t="str">
        <f t="shared" si="14"/>
        <v>Session</v>
      </c>
    </row>
    <row r="803" spans="1:1">
      <c r="A803" t="str">
        <f t="shared" si="14"/>
        <v>Session</v>
      </c>
    </row>
    <row r="804" spans="1:1">
      <c r="A804" t="str">
        <f t="shared" si="14"/>
        <v>Session</v>
      </c>
    </row>
    <row r="805" spans="1:1">
      <c r="A805" t="str">
        <f t="shared" si="14"/>
        <v>Session</v>
      </c>
    </row>
    <row r="806" spans="1:1">
      <c r="A806" t="str">
        <f t="shared" si="14"/>
        <v>Session</v>
      </c>
    </row>
    <row r="807" spans="1:1">
      <c r="A807" t="str">
        <f t="shared" si="14"/>
        <v>Session</v>
      </c>
    </row>
    <row r="808" spans="1:1">
      <c r="A808" t="str">
        <f t="shared" si="14"/>
        <v>Session</v>
      </c>
    </row>
    <row r="809" spans="1:1">
      <c r="A809" t="str">
        <f t="shared" si="14"/>
        <v>Session</v>
      </c>
    </row>
    <row r="810" spans="1:1">
      <c r="A810" t="str">
        <f t="shared" si="14"/>
        <v>Session</v>
      </c>
    </row>
    <row r="811" spans="1:1">
      <c r="A811" t="str">
        <f t="shared" si="14"/>
        <v>Session</v>
      </c>
    </row>
    <row r="812" spans="1:1">
      <c r="A812" t="str">
        <f t="shared" si="14"/>
        <v>Session</v>
      </c>
    </row>
    <row r="813" spans="1:1">
      <c r="A813" t="str">
        <f t="shared" si="14"/>
        <v>Session</v>
      </c>
    </row>
    <row r="814" spans="1:1">
      <c r="A814" t="str">
        <f t="shared" si="14"/>
        <v>Session</v>
      </c>
    </row>
    <row r="815" spans="1:1">
      <c r="A815" t="str">
        <f t="shared" si="14"/>
        <v>Session</v>
      </c>
    </row>
    <row r="816" spans="1:1">
      <c r="A816" t="str">
        <f t="shared" si="14"/>
        <v>Session</v>
      </c>
    </row>
    <row r="817" spans="1:1">
      <c r="A817" t="str">
        <f t="shared" si="14"/>
        <v>Session</v>
      </c>
    </row>
    <row r="818" spans="1:1">
      <c r="A818" t="str">
        <f t="shared" si="14"/>
        <v>Session</v>
      </c>
    </row>
    <row r="819" spans="1:1">
      <c r="A819" t="str">
        <f t="shared" si="14"/>
        <v>Session</v>
      </c>
    </row>
    <row r="820" spans="1:1">
      <c r="A820" t="str">
        <f t="shared" si="14"/>
        <v>Session</v>
      </c>
    </row>
    <row r="821" spans="1:1">
      <c r="A821" t="str">
        <f t="shared" si="14"/>
        <v>Session</v>
      </c>
    </row>
    <row r="822" spans="1:1">
      <c r="A822" t="str">
        <f t="shared" si="14"/>
        <v>Session</v>
      </c>
    </row>
    <row r="823" spans="1:1">
      <c r="A823" t="str">
        <f t="shared" si="14"/>
        <v>Session</v>
      </c>
    </row>
    <row r="824" spans="1:1">
      <c r="A824" t="str">
        <f t="shared" si="14"/>
        <v>Session</v>
      </c>
    </row>
    <row r="825" spans="1:1">
      <c r="A825" t="str">
        <f t="shared" si="14"/>
        <v>Session</v>
      </c>
    </row>
    <row r="826" spans="1:1">
      <c r="A826" t="str">
        <f t="shared" si="14"/>
        <v>Session</v>
      </c>
    </row>
    <row r="827" spans="1:1">
      <c r="A827" t="str">
        <f t="shared" si="14"/>
        <v>Session</v>
      </c>
    </row>
    <row r="828" spans="1:1">
      <c r="A828" t="str">
        <f t="shared" si="14"/>
        <v>Session</v>
      </c>
    </row>
    <row r="829" spans="1:1">
      <c r="A829" t="str">
        <f t="shared" si="14"/>
        <v>Session</v>
      </c>
    </row>
    <row r="830" spans="1:1">
      <c r="A830" t="str">
        <f t="shared" si="14"/>
        <v>Session</v>
      </c>
    </row>
    <row r="831" spans="1:1">
      <c r="A831" t="str">
        <f t="shared" si="14"/>
        <v>Session</v>
      </c>
    </row>
    <row r="832" spans="1:1">
      <c r="A832" t="str">
        <f t="shared" si="14"/>
        <v>Session</v>
      </c>
    </row>
    <row r="833" spans="1:1">
      <c r="A833" t="str">
        <f t="shared" si="14"/>
        <v>Session</v>
      </c>
    </row>
    <row r="834" spans="1:1">
      <c r="A834" t="str">
        <f t="shared" si="14"/>
        <v>Session</v>
      </c>
    </row>
    <row r="835" spans="1:1">
      <c r="A835" t="str">
        <f t="shared" si="14"/>
        <v>Session</v>
      </c>
    </row>
    <row r="836" spans="1:1">
      <c r="A836" t="str">
        <f t="shared" si="14"/>
        <v>Session</v>
      </c>
    </row>
    <row r="837" spans="1:1">
      <c r="A837" t="str">
        <f t="shared" si="14"/>
        <v>Session</v>
      </c>
    </row>
    <row r="838" spans="1:1">
      <c r="A838" t="str">
        <f t="shared" si="14"/>
        <v>Session</v>
      </c>
    </row>
    <row r="839" spans="1:1">
      <c r="A839" t="str">
        <f t="shared" si="14"/>
        <v>Session</v>
      </c>
    </row>
    <row r="840" spans="1:1">
      <c r="A840" t="str">
        <f t="shared" si="14"/>
        <v>Session</v>
      </c>
    </row>
    <row r="841" spans="1:1">
      <c r="A841" t="str">
        <f t="shared" si="14"/>
        <v>Session</v>
      </c>
    </row>
    <row r="842" spans="1:1">
      <c r="A842" t="str">
        <f t="shared" si="14"/>
        <v>Session</v>
      </c>
    </row>
    <row r="843" spans="1:1">
      <c r="A843" t="str">
        <f t="shared" si="14"/>
        <v>Session</v>
      </c>
    </row>
    <row r="844" spans="1:1">
      <c r="A844" t="str">
        <f t="shared" si="14"/>
        <v>Session</v>
      </c>
    </row>
    <row r="845" spans="1:1">
      <c r="A845" t="str">
        <f t="shared" si="14"/>
        <v>Session</v>
      </c>
    </row>
    <row r="846" spans="1:1">
      <c r="A846" t="str">
        <f t="shared" si="14"/>
        <v>Session</v>
      </c>
    </row>
    <row r="847" spans="1:1">
      <c r="A847" t="str">
        <f t="shared" si="14"/>
        <v>Session</v>
      </c>
    </row>
    <row r="848" spans="1:1">
      <c r="A848" t="str">
        <f t="shared" si="14"/>
        <v>Session</v>
      </c>
    </row>
    <row r="849" spans="1:1">
      <c r="A849" t="str">
        <f t="shared" si="14"/>
        <v>Session</v>
      </c>
    </row>
    <row r="850" spans="1:1">
      <c r="A850" t="str">
        <f t="shared" si="14"/>
        <v>Session</v>
      </c>
    </row>
    <row r="851" spans="1:1">
      <c r="A851" t="str">
        <f t="shared" si="14"/>
        <v>Session</v>
      </c>
    </row>
    <row r="852" spans="1:1">
      <c r="A852" t="str">
        <f t="shared" ref="A852:A915" si="15">B852&amp;"Session"&amp;C852</f>
        <v>Session</v>
      </c>
    </row>
    <row r="853" spans="1:1">
      <c r="A853" t="str">
        <f t="shared" si="15"/>
        <v>Session</v>
      </c>
    </row>
    <row r="854" spans="1:1">
      <c r="A854" t="str">
        <f t="shared" si="15"/>
        <v>Session</v>
      </c>
    </row>
    <row r="855" spans="1:1">
      <c r="A855" t="str">
        <f t="shared" si="15"/>
        <v>Session</v>
      </c>
    </row>
    <row r="856" spans="1:1">
      <c r="A856" t="str">
        <f t="shared" si="15"/>
        <v>Session</v>
      </c>
    </row>
    <row r="857" spans="1:1">
      <c r="A857" t="str">
        <f t="shared" si="15"/>
        <v>Session</v>
      </c>
    </row>
    <row r="858" spans="1:1">
      <c r="A858" t="str">
        <f t="shared" si="15"/>
        <v>Session</v>
      </c>
    </row>
    <row r="859" spans="1:1">
      <c r="A859" t="str">
        <f t="shared" si="15"/>
        <v>Session</v>
      </c>
    </row>
    <row r="860" spans="1:1">
      <c r="A860" t="str">
        <f t="shared" si="15"/>
        <v>Session</v>
      </c>
    </row>
    <row r="861" spans="1:1">
      <c r="A861" t="str">
        <f t="shared" si="15"/>
        <v>Session</v>
      </c>
    </row>
    <row r="862" spans="1:1">
      <c r="A862" t="str">
        <f t="shared" si="15"/>
        <v>Session</v>
      </c>
    </row>
    <row r="863" spans="1:1">
      <c r="A863" t="str">
        <f t="shared" si="15"/>
        <v>Session</v>
      </c>
    </row>
    <row r="864" spans="1:1">
      <c r="A864" t="str">
        <f t="shared" si="15"/>
        <v>Session</v>
      </c>
    </row>
    <row r="865" spans="1:1">
      <c r="A865" t="str">
        <f t="shared" si="15"/>
        <v>Session</v>
      </c>
    </row>
    <row r="866" spans="1:1">
      <c r="A866" t="str">
        <f t="shared" si="15"/>
        <v>Session</v>
      </c>
    </row>
    <row r="867" spans="1:1">
      <c r="A867" t="str">
        <f t="shared" si="15"/>
        <v>Session</v>
      </c>
    </row>
    <row r="868" spans="1:1">
      <c r="A868" t="str">
        <f t="shared" si="15"/>
        <v>Session</v>
      </c>
    </row>
    <row r="869" spans="1:1">
      <c r="A869" t="str">
        <f t="shared" si="15"/>
        <v>Session</v>
      </c>
    </row>
    <row r="870" spans="1:1">
      <c r="A870" t="str">
        <f t="shared" si="15"/>
        <v>Session</v>
      </c>
    </row>
    <row r="871" spans="1:1">
      <c r="A871" t="str">
        <f t="shared" si="15"/>
        <v>Session</v>
      </c>
    </row>
    <row r="872" spans="1:1">
      <c r="A872" t="str">
        <f t="shared" si="15"/>
        <v>Session</v>
      </c>
    </row>
    <row r="873" spans="1:1">
      <c r="A873" t="str">
        <f t="shared" si="15"/>
        <v>Session</v>
      </c>
    </row>
    <row r="874" spans="1:1">
      <c r="A874" t="str">
        <f t="shared" si="15"/>
        <v>Session</v>
      </c>
    </row>
    <row r="875" spans="1:1">
      <c r="A875" t="str">
        <f t="shared" si="15"/>
        <v>Session</v>
      </c>
    </row>
    <row r="876" spans="1:1">
      <c r="A876" t="str">
        <f t="shared" si="15"/>
        <v>Session</v>
      </c>
    </row>
    <row r="877" spans="1:1">
      <c r="A877" t="str">
        <f t="shared" si="15"/>
        <v>Session</v>
      </c>
    </row>
    <row r="878" spans="1:1">
      <c r="A878" t="str">
        <f t="shared" si="15"/>
        <v>Session</v>
      </c>
    </row>
    <row r="879" spans="1:1">
      <c r="A879" t="str">
        <f t="shared" si="15"/>
        <v>Session</v>
      </c>
    </row>
    <row r="880" spans="1:1">
      <c r="A880" t="str">
        <f t="shared" si="15"/>
        <v>Session</v>
      </c>
    </row>
    <row r="881" spans="1:1">
      <c r="A881" t="str">
        <f t="shared" si="15"/>
        <v>Session</v>
      </c>
    </row>
    <row r="882" spans="1:1">
      <c r="A882" t="str">
        <f t="shared" si="15"/>
        <v>Session</v>
      </c>
    </row>
    <row r="883" spans="1:1">
      <c r="A883" t="str">
        <f t="shared" si="15"/>
        <v>Session</v>
      </c>
    </row>
    <row r="884" spans="1:1">
      <c r="A884" t="str">
        <f t="shared" si="15"/>
        <v>Session</v>
      </c>
    </row>
    <row r="885" spans="1:1">
      <c r="A885" t="str">
        <f t="shared" si="15"/>
        <v>Session</v>
      </c>
    </row>
    <row r="886" spans="1:1">
      <c r="A886" t="str">
        <f t="shared" si="15"/>
        <v>Session</v>
      </c>
    </row>
    <row r="887" spans="1:1">
      <c r="A887" t="str">
        <f t="shared" si="15"/>
        <v>Session</v>
      </c>
    </row>
    <row r="888" spans="1:1">
      <c r="A888" t="str">
        <f t="shared" si="15"/>
        <v>Session</v>
      </c>
    </row>
    <row r="889" spans="1:1">
      <c r="A889" t="str">
        <f t="shared" si="15"/>
        <v>Session</v>
      </c>
    </row>
    <row r="890" spans="1:1">
      <c r="A890" t="str">
        <f t="shared" si="15"/>
        <v>Session</v>
      </c>
    </row>
    <row r="891" spans="1:1">
      <c r="A891" t="str">
        <f t="shared" si="15"/>
        <v>Session</v>
      </c>
    </row>
    <row r="892" spans="1:1">
      <c r="A892" t="str">
        <f t="shared" si="15"/>
        <v>Session</v>
      </c>
    </row>
    <row r="893" spans="1:1">
      <c r="A893" t="str">
        <f t="shared" si="15"/>
        <v>Session</v>
      </c>
    </row>
    <row r="894" spans="1:1">
      <c r="A894" t="str">
        <f t="shared" si="15"/>
        <v>Session</v>
      </c>
    </row>
    <row r="895" spans="1:1">
      <c r="A895" t="str">
        <f t="shared" si="15"/>
        <v>Session</v>
      </c>
    </row>
    <row r="896" spans="1:1">
      <c r="A896" t="str">
        <f t="shared" si="15"/>
        <v>Session</v>
      </c>
    </row>
    <row r="897" spans="1:1">
      <c r="A897" t="str">
        <f t="shared" si="15"/>
        <v>Session</v>
      </c>
    </row>
    <row r="898" spans="1:1">
      <c r="A898" t="str">
        <f t="shared" si="15"/>
        <v>Session</v>
      </c>
    </row>
    <row r="899" spans="1:1">
      <c r="A899" t="str">
        <f t="shared" si="15"/>
        <v>Session</v>
      </c>
    </row>
    <row r="900" spans="1:1">
      <c r="A900" t="str">
        <f t="shared" si="15"/>
        <v>Session</v>
      </c>
    </row>
    <row r="901" spans="1:1">
      <c r="A901" t="str">
        <f t="shared" si="15"/>
        <v>Session</v>
      </c>
    </row>
    <row r="902" spans="1:1">
      <c r="A902" t="str">
        <f t="shared" si="15"/>
        <v>Session</v>
      </c>
    </row>
    <row r="903" spans="1:1">
      <c r="A903" t="str">
        <f t="shared" si="15"/>
        <v>Session</v>
      </c>
    </row>
    <row r="904" spans="1:1">
      <c r="A904" t="str">
        <f t="shared" si="15"/>
        <v>Session</v>
      </c>
    </row>
    <row r="905" spans="1:1">
      <c r="A905" t="str">
        <f t="shared" si="15"/>
        <v>Session</v>
      </c>
    </row>
    <row r="906" spans="1:1">
      <c r="A906" t="str">
        <f t="shared" si="15"/>
        <v>Session</v>
      </c>
    </row>
    <row r="907" spans="1:1">
      <c r="A907" t="str">
        <f t="shared" si="15"/>
        <v>Session</v>
      </c>
    </row>
    <row r="908" spans="1:1">
      <c r="A908" t="str">
        <f t="shared" si="15"/>
        <v>Session</v>
      </c>
    </row>
    <row r="909" spans="1:1">
      <c r="A909" t="str">
        <f t="shared" si="15"/>
        <v>Session</v>
      </c>
    </row>
    <row r="910" spans="1:1">
      <c r="A910" t="str">
        <f t="shared" si="15"/>
        <v>Session</v>
      </c>
    </row>
    <row r="911" spans="1:1">
      <c r="A911" t="str">
        <f t="shared" si="15"/>
        <v>Session</v>
      </c>
    </row>
    <row r="912" spans="1:1">
      <c r="A912" t="str">
        <f t="shared" si="15"/>
        <v>Session</v>
      </c>
    </row>
    <row r="913" spans="1:1">
      <c r="A913" t="str">
        <f t="shared" si="15"/>
        <v>Session</v>
      </c>
    </row>
    <row r="914" spans="1:1">
      <c r="A914" t="str">
        <f t="shared" si="15"/>
        <v>Session</v>
      </c>
    </row>
    <row r="915" spans="1:1">
      <c r="A915" t="str">
        <f t="shared" si="15"/>
        <v>Session</v>
      </c>
    </row>
    <row r="916" spans="1:1">
      <c r="A916" t="str">
        <f t="shared" ref="A916:A979" si="16">B916&amp;"Session"&amp;C916</f>
        <v>Session</v>
      </c>
    </row>
    <row r="917" spans="1:1">
      <c r="A917" t="str">
        <f t="shared" si="16"/>
        <v>Session</v>
      </c>
    </row>
    <row r="918" spans="1:1">
      <c r="A918" t="str">
        <f t="shared" si="16"/>
        <v>Session</v>
      </c>
    </row>
    <row r="919" spans="1:1">
      <c r="A919" t="str">
        <f t="shared" si="16"/>
        <v>Session</v>
      </c>
    </row>
    <row r="920" spans="1:1">
      <c r="A920" t="str">
        <f t="shared" si="16"/>
        <v>Session</v>
      </c>
    </row>
    <row r="921" spans="1:1">
      <c r="A921" t="str">
        <f t="shared" si="16"/>
        <v>Session</v>
      </c>
    </row>
    <row r="922" spans="1:1">
      <c r="A922" t="str">
        <f t="shared" si="16"/>
        <v>Session</v>
      </c>
    </row>
    <row r="923" spans="1:1">
      <c r="A923" t="str">
        <f t="shared" si="16"/>
        <v>Session</v>
      </c>
    </row>
    <row r="924" spans="1:1">
      <c r="A924" t="str">
        <f t="shared" si="16"/>
        <v>Session</v>
      </c>
    </row>
    <row r="925" spans="1:1">
      <c r="A925" t="str">
        <f t="shared" si="16"/>
        <v>Session</v>
      </c>
    </row>
    <row r="926" spans="1:1">
      <c r="A926" t="str">
        <f t="shared" si="16"/>
        <v>Session</v>
      </c>
    </row>
    <row r="927" spans="1:1">
      <c r="A927" t="str">
        <f t="shared" si="16"/>
        <v>Session</v>
      </c>
    </row>
    <row r="928" spans="1:1">
      <c r="A928" t="str">
        <f t="shared" si="16"/>
        <v>Session</v>
      </c>
    </row>
    <row r="929" spans="1:1">
      <c r="A929" t="str">
        <f t="shared" si="16"/>
        <v>Session</v>
      </c>
    </row>
    <row r="930" spans="1:1">
      <c r="A930" t="str">
        <f t="shared" si="16"/>
        <v>Session</v>
      </c>
    </row>
    <row r="931" spans="1:1">
      <c r="A931" t="str">
        <f t="shared" si="16"/>
        <v>Session</v>
      </c>
    </row>
    <row r="932" spans="1:1">
      <c r="A932" t="str">
        <f t="shared" si="16"/>
        <v>Session</v>
      </c>
    </row>
    <row r="933" spans="1:1">
      <c r="A933" t="str">
        <f t="shared" si="16"/>
        <v>Session</v>
      </c>
    </row>
    <row r="934" spans="1:1">
      <c r="A934" t="str">
        <f t="shared" si="16"/>
        <v>Session</v>
      </c>
    </row>
    <row r="935" spans="1:1">
      <c r="A935" t="str">
        <f t="shared" si="16"/>
        <v>Session</v>
      </c>
    </row>
    <row r="936" spans="1:1">
      <c r="A936" t="str">
        <f t="shared" si="16"/>
        <v>Session</v>
      </c>
    </row>
    <row r="937" spans="1:1">
      <c r="A937" t="str">
        <f t="shared" si="16"/>
        <v>Session</v>
      </c>
    </row>
    <row r="938" spans="1:1">
      <c r="A938" t="str">
        <f t="shared" si="16"/>
        <v>Session</v>
      </c>
    </row>
    <row r="939" spans="1:1">
      <c r="A939" t="str">
        <f t="shared" si="16"/>
        <v>Session</v>
      </c>
    </row>
    <row r="940" spans="1:1">
      <c r="A940" t="str">
        <f t="shared" si="16"/>
        <v>Session</v>
      </c>
    </row>
    <row r="941" spans="1:1">
      <c r="A941" t="str">
        <f t="shared" si="16"/>
        <v>Session</v>
      </c>
    </row>
    <row r="942" spans="1:1">
      <c r="A942" t="str">
        <f t="shared" si="16"/>
        <v>Session</v>
      </c>
    </row>
    <row r="943" spans="1:1">
      <c r="A943" t="str">
        <f t="shared" si="16"/>
        <v>Session</v>
      </c>
    </row>
    <row r="944" spans="1:1">
      <c r="A944" t="str">
        <f t="shared" si="16"/>
        <v>Session</v>
      </c>
    </row>
    <row r="945" spans="1:1">
      <c r="A945" t="str">
        <f t="shared" si="16"/>
        <v>Session</v>
      </c>
    </row>
    <row r="946" spans="1:1">
      <c r="A946" t="str">
        <f t="shared" si="16"/>
        <v>Session</v>
      </c>
    </row>
    <row r="947" spans="1:1">
      <c r="A947" t="str">
        <f t="shared" si="16"/>
        <v>Session</v>
      </c>
    </row>
    <row r="948" spans="1:1">
      <c r="A948" t="str">
        <f t="shared" si="16"/>
        <v>Session</v>
      </c>
    </row>
    <row r="949" spans="1:1">
      <c r="A949" t="str">
        <f t="shared" si="16"/>
        <v>Session</v>
      </c>
    </row>
    <row r="950" spans="1:1">
      <c r="A950" t="str">
        <f t="shared" si="16"/>
        <v>Session</v>
      </c>
    </row>
    <row r="951" spans="1:1">
      <c r="A951" t="str">
        <f t="shared" si="16"/>
        <v>Session</v>
      </c>
    </row>
    <row r="952" spans="1:1">
      <c r="A952" t="str">
        <f t="shared" si="16"/>
        <v>Session</v>
      </c>
    </row>
    <row r="953" spans="1:1">
      <c r="A953" t="str">
        <f t="shared" si="16"/>
        <v>Session</v>
      </c>
    </row>
    <row r="954" spans="1:1">
      <c r="A954" t="str">
        <f t="shared" si="16"/>
        <v>Session</v>
      </c>
    </row>
    <row r="955" spans="1:1">
      <c r="A955" t="str">
        <f t="shared" si="16"/>
        <v>Session</v>
      </c>
    </row>
    <row r="956" spans="1:1">
      <c r="A956" t="str">
        <f t="shared" si="16"/>
        <v>Session</v>
      </c>
    </row>
    <row r="957" spans="1:1">
      <c r="A957" t="str">
        <f t="shared" si="16"/>
        <v>Session</v>
      </c>
    </row>
    <row r="958" spans="1:1">
      <c r="A958" t="str">
        <f t="shared" si="16"/>
        <v>Session</v>
      </c>
    </row>
    <row r="959" spans="1:1">
      <c r="A959" t="str">
        <f t="shared" si="16"/>
        <v>Session</v>
      </c>
    </row>
    <row r="960" spans="1:1">
      <c r="A960" t="str">
        <f t="shared" si="16"/>
        <v>Session</v>
      </c>
    </row>
    <row r="961" spans="1:1">
      <c r="A961" t="str">
        <f t="shared" si="16"/>
        <v>Session</v>
      </c>
    </row>
    <row r="962" spans="1:1">
      <c r="A962" t="str">
        <f t="shared" si="16"/>
        <v>Session</v>
      </c>
    </row>
    <row r="963" spans="1:1">
      <c r="A963" t="str">
        <f t="shared" si="16"/>
        <v>Session</v>
      </c>
    </row>
    <row r="964" spans="1:1">
      <c r="A964" t="str">
        <f t="shared" si="16"/>
        <v>Session</v>
      </c>
    </row>
    <row r="965" spans="1:1">
      <c r="A965" t="str">
        <f t="shared" si="16"/>
        <v>Session</v>
      </c>
    </row>
    <row r="966" spans="1:1">
      <c r="A966" t="str">
        <f t="shared" si="16"/>
        <v>Session</v>
      </c>
    </row>
    <row r="967" spans="1:1">
      <c r="A967" t="str">
        <f t="shared" si="16"/>
        <v>Session</v>
      </c>
    </row>
    <row r="968" spans="1:1">
      <c r="A968" t="str">
        <f t="shared" si="16"/>
        <v>Session</v>
      </c>
    </row>
    <row r="969" spans="1:1">
      <c r="A969" t="str">
        <f t="shared" si="16"/>
        <v>Session</v>
      </c>
    </row>
    <row r="970" spans="1:1">
      <c r="A970" t="str">
        <f t="shared" si="16"/>
        <v>Session</v>
      </c>
    </row>
    <row r="971" spans="1:1">
      <c r="A971" t="str">
        <f t="shared" si="16"/>
        <v>Session</v>
      </c>
    </row>
    <row r="972" spans="1:1">
      <c r="A972" t="str">
        <f t="shared" si="16"/>
        <v>Session</v>
      </c>
    </row>
    <row r="973" spans="1:1">
      <c r="A973" t="str">
        <f t="shared" si="16"/>
        <v>Session</v>
      </c>
    </row>
    <row r="974" spans="1:1">
      <c r="A974" t="str">
        <f t="shared" si="16"/>
        <v>Session</v>
      </c>
    </row>
    <row r="975" spans="1:1">
      <c r="A975" t="str">
        <f t="shared" si="16"/>
        <v>Session</v>
      </c>
    </row>
    <row r="976" spans="1:1">
      <c r="A976" t="str">
        <f t="shared" si="16"/>
        <v>Session</v>
      </c>
    </row>
    <row r="977" spans="1:1">
      <c r="A977" t="str">
        <f t="shared" si="16"/>
        <v>Session</v>
      </c>
    </row>
    <row r="978" spans="1:1">
      <c r="A978" t="str">
        <f t="shared" si="16"/>
        <v>Session</v>
      </c>
    </row>
    <row r="979" spans="1:1">
      <c r="A979" t="str">
        <f t="shared" si="16"/>
        <v>Session</v>
      </c>
    </row>
    <row r="980" spans="1:1">
      <c r="A980" t="str">
        <f t="shared" ref="A980:A1016" si="17">B980&amp;"Session"&amp;C980</f>
        <v>Session</v>
      </c>
    </row>
    <row r="981" spans="1:1">
      <c r="A981" t="str">
        <f t="shared" si="17"/>
        <v>Session</v>
      </c>
    </row>
    <row r="982" spans="1:1">
      <c r="A982" t="str">
        <f t="shared" si="17"/>
        <v>Session</v>
      </c>
    </row>
    <row r="983" spans="1:1">
      <c r="A983" t="str">
        <f t="shared" si="17"/>
        <v>Session</v>
      </c>
    </row>
    <row r="984" spans="1:1">
      <c r="A984" t="str">
        <f t="shared" si="17"/>
        <v>Session</v>
      </c>
    </row>
    <row r="985" spans="1:1">
      <c r="A985" t="str">
        <f t="shared" si="17"/>
        <v>Session</v>
      </c>
    </row>
    <row r="986" spans="1:1">
      <c r="A986" t="str">
        <f t="shared" si="17"/>
        <v>Session</v>
      </c>
    </row>
    <row r="987" spans="1:1">
      <c r="A987" t="str">
        <f t="shared" si="17"/>
        <v>Session</v>
      </c>
    </row>
    <row r="988" spans="1:1">
      <c r="A988" t="str">
        <f t="shared" si="17"/>
        <v>Session</v>
      </c>
    </row>
    <row r="989" spans="1:1">
      <c r="A989" t="str">
        <f t="shared" si="17"/>
        <v>Session</v>
      </c>
    </row>
    <row r="990" spans="1:1">
      <c r="A990" t="str">
        <f t="shared" si="17"/>
        <v>Session</v>
      </c>
    </row>
    <row r="991" spans="1:1">
      <c r="A991" t="str">
        <f t="shared" si="17"/>
        <v>Session</v>
      </c>
    </row>
    <row r="992" spans="1:1">
      <c r="A992" t="str">
        <f t="shared" si="17"/>
        <v>Session</v>
      </c>
    </row>
    <row r="993" spans="1:1">
      <c r="A993" t="str">
        <f t="shared" si="17"/>
        <v>Session</v>
      </c>
    </row>
    <row r="994" spans="1:1">
      <c r="A994" t="str">
        <f t="shared" si="17"/>
        <v>Session</v>
      </c>
    </row>
    <row r="995" spans="1:1">
      <c r="A995" t="str">
        <f t="shared" si="17"/>
        <v>Session</v>
      </c>
    </row>
    <row r="996" spans="1:1">
      <c r="A996" t="str">
        <f t="shared" si="17"/>
        <v>Session</v>
      </c>
    </row>
    <row r="997" spans="1:1">
      <c r="A997" t="str">
        <f t="shared" si="17"/>
        <v>Session</v>
      </c>
    </row>
    <row r="998" spans="1:1">
      <c r="A998" t="str">
        <f t="shared" si="17"/>
        <v>Session</v>
      </c>
    </row>
    <row r="999" spans="1:1">
      <c r="A999" t="str">
        <f t="shared" si="17"/>
        <v>Session</v>
      </c>
    </row>
    <row r="1000" spans="1:1">
      <c r="A1000" t="str">
        <f t="shared" si="17"/>
        <v>Session</v>
      </c>
    </row>
    <row r="1001" spans="1:1">
      <c r="A1001" t="str">
        <f t="shared" si="17"/>
        <v>Session</v>
      </c>
    </row>
    <row r="1002" spans="1:1">
      <c r="A1002" t="str">
        <f t="shared" si="17"/>
        <v>Session</v>
      </c>
    </row>
    <row r="1003" spans="1:1">
      <c r="A1003" t="str">
        <f t="shared" si="17"/>
        <v>Session</v>
      </c>
    </row>
    <row r="1004" spans="1:1">
      <c r="A1004" t="str">
        <f t="shared" si="17"/>
        <v>Session</v>
      </c>
    </row>
    <row r="1005" spans="1:1">
      <c r="A1005" t="str">
        <f t="shared" si="17"/>
        <v>Session</v>
      </c>
    </row>
    <row r="1006" spans="1:1">
      <c r="A1006" t="str">
        <f t="shared" si="17"/>
        <v>Session</v>
      </c>
    </row>
    <row r="1007" spans="1:1">
      <c r="A1007" t="str">
        <f t="shared" si="17"/>
        <v>Session</v>
      </c>
    </row>
    <row r="1008" spans="1:1">
      <c r="A1008" t="str">
        <f t="shared" si="17"/>
        <v>Session</v>
      </c>
    </row>
    <row r="1009" spans="1:1">
      <c r="A1009" t="str">
        <f t="shared" si="17"/>
        <v>Session</v>
      </c>
    </row>
    <row r="1010" spans="1:1">
      <c r="A1010" t="str">
        <f t="shared" si="17"/>
        <v>Session</v>
      </c>
    </row>
    <row r="1011" spans="1:1">
      <c r="A1011" t="str">
        <f t="shared" si="17"/>
        <v>Session</v>
      </c>
    </row>
    <row r="1012" spans="1:1">
      <c r="A1012" t="str">
        <f t="shared" si="17"/>
        <v>Session</v>
      </c>
    </row>
    <row r="1013" spans="1:1">
      <c r="A1013" t="str">
        <f t="shared" si="17"/>
        <v>Session</v>
      </c>
    </row>
    <row r="1014" spans="1:1">
      <c r="A1014" t="str">
        <f t="shared" si="17"/>
        <v>Session</v>
      </c>
    </row>
    <row r="1015" spans="1:1">
      <c r="A1015" t="str">
        <f t="shared" si="17"/>
        <v>Session</v>
      </c>
    </row>
    <row r="1016" spans="1:1">
      <c r="A1016" t="str">
        <f t="shared" si="17"/>
        <v>Session</v>
      </c>
    </row>
  </sheetData>
  <mergeCells count="3">
    <mergeCell ref="F1:K1"/>
    <mergeCell ref="R1:T1"/>
    <mergeCell ref="L1:Q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3"/>
  <sheetViews>
    <sheetView showGridLines="0" workbookViewId="0">
      <selection activeCell="A78" sqref="A78:XFD80"/>
    </sheetView>
  </sheetViews>
  <sheetFormatPr defaultColWidth="8.85546875" defaultRowHeight="15"/>
  <cols>
    <col min="4" max="4" width="27.140625" customWidth="1"/>
    <col min="5" max="6" width="8.42578125" style="16"/>
  </cols>
  <sheetData>
    <row r="1" spans="1:6">
      <c r="A1" s="18" t="s">
        <v>46</v>
      </c>
      <c r="B1" s="17"/>
      <c r="C1" s="17"/>
      <c r="D1" s="17"/>
      <c r="E1" s="22"/>
      <c r="F1" s="22"/>
    </row>
    <row r="2" spans="1:6">
      <c r="A2" s="10" t="s">
        <v>6</v>
      </c>
      <c r="B2" s="11" t="s">
        <v>7</v>
      </c>
      <c r="C2" s="10" t="s">
        <v>47</v>
      </c>
      <c r="D2" s="10" t="s">
        <v>48</v>
      </c>
      <c r="E2" s="19" t="s">
        <v>49</v>
      </c>
      <c r="F2" s="19" t="s">
        <v>50</v>
      </c>
    </row>
    <row r="3" spans="1:6">
      <c r="A3" s="12" t="s">
        <v>20</v>
      </c>
      <c r="B3" s="13" t="s">
        <v>51</v>
      </c>
      <c r="C3" s="14" t="s">
        <v>10</v>
      </c>
      <c r="D3" s="12" t="str">
        <f>A3&amp;" "&amp;B3&amp;" "&amp;C3</f>
        <v>Sub01 Session1 1st_45min</v>
      </c>
      <c r="E3" s="20">
        <f>_xlfn.IFNA(IF(C3="1st_45min",VLOOKUP(A3&amp;B3,'Experiment Details'!A:Q,6,0),IF(C3="2nd_45min",VLOOKUP(A3&amp;B3,'Experiment Details'!A:Q,8,0),VLOOKUP(A3&amp;B3,'Experiment Details'!A:Q,10,0))),"NA")</f>
        <v>6</v>
      </c>
      <c r="F3" s="21">
        <f>_xlfn.IFNA(IF(C3="1st_45min",VLOOKUP(A3&amp;B3,'Experiment Details'!A:Q,12,0),IF(C3="2nd_45min",VLOOKUP(A3&amp;B3,'Experiment Details'!A:Q,14,0),VLOOKUP(A3&amp;B3,'Experiment Details'!A:Q,16,0))),"NA")</f>
        <v>45</v>
      </c>
    </row>
    <row r="4" spans="1:6">
      <c r="A4" s="12" t="s">
        <v>20</v>
      </c>
      <c r="B4" s="13" t="s">
        <v>51</v>
      </c>
      <c r="C4" s="12" t="s">
        <v>12</v>
      </c>
      <c r="D4" s="12" t="str">
        <f t="shared" ref="D4:D12" si="0">A4&amp;" "&amp;B4&amp;" "&amp;C4</f>
        <v>Sub01 Session1 2nd_45min</v>
      </c>
      <c r="E4" s="20">
        <f>_xlfn.IFNA(IF(C4="1st_45min",VLOOKUP(A4&amp;B4,'Experiment Details'!A:Q,6,0),IF(C4="2nd_45min",VLOOKUP(A4&amp;B4,'Experiment Details'!A:Q,8,0),VLOOKUP(A4&amp;B4,'Experiment Details'!A:Q,10,0))),"NA")</f>
        <v>6</v>
      </c>
      <c r="F4" s="20">
        <f>_xlfn.IFNA(IF(C4="1st_45min",VLOOKUP(A4&amp;B4,'Experiment Details'!A:Q,12,0),IF(C4="2nd_45min",VLOOKUP(A4&amp;B4,'Experiment Details'!A:Q,14,0),VLOOKUP(A4&amp;B4,'Experiment Details'!A:Q,16,0))),"NA")</f>
        <v>105</v>
      </c>
    </row>
    <row r="5" spans="1:6">
      <c r="A5" s="12" t="s">
        <v>20</v>
      </c>
      <c r="B5" s="13" t="s">
        <v>51</v>
      </c>
      <c r="C5" s="12" t="s">
        <v>14</v>
      </c>
      <c r="D5" s="12" t="str">
        <f t="shared" si="0"/>
        <v>Sub01 Session1 3rd_45min</v>
      </c>
      <c r="E5" s="20">
        <f>_xlfn.IFNA(IF(C5="1st_45min",VLOOKUP(A5&amp;B5,'Experiment Details'!A:Q,6,0),IF(C5="2nd_45min",VLOOKUP(A5&amp;B5,'Experiment Details'!A:Q,8,0),VLOOKUP(A5&amp;B5,'Experiment Details'!A:Q,10,0))),"NA")</f>
        <v>6</v>
      </c>
      <c r="F5" s="20">
        <f>_xlfn.IFNA(IF(C5="1st_45min",VLOOKUP(A5&amp;B5,'Experiment Details'!A:Q,12,0),IF(C5="2nd_45min",VLOOKUP(A5&amp;B5,'Experiment Details'!A:Q,14,0),VLOOKUP(A5&amp;B5,'Experiment Details'!A:Q,16,0))),"NA")</f>
        <v>165</v>
      </c>
    </row>
    <row r="6" spans="1:6">
      <c r="A6" s="12" t="s">
        <v>20</v>
      </c>
      <c r="B6" s="13" t="s">
        <v>52</v>
      </c>
      <c r="C6" s="12" t="s">
        <v>10</v>
      </c>
      <c r="D6" s="12" t="str">
        <f t="shared" si="0"/>
        <v>Sub01 Session2 1st_45min</v>
      </c>
      <c r="E6" s="20">
        <f>_xlfn.IFNA(IF(C6="1st_45min",VLOOKUP(A6&amp;B6,'Experiment Details'!A:Q,6,0),IF(C6="2nd_45min",VLOOKUP(A6&amp;B6,'Experiment Details'!A:Q,8,0),VLOOKUP(A6&amp;B6,'Experiment Details'!A:Q,10,0))),"NA")</f>
        <v>6</v>
      </c>
      <c r="F6" s="20">
        <f>_xlfn.IFNA(IF(C6="1st_45min",VLOOKUP(A6&amp;B6,'Experiment Details'!A:Q,12,0),IF(C6="2nd_45min",VLOOKUP(A6&amp;B6,'Experiment Details'!A:Q,14,0),VLOOKUP(A6&amp;B6,'Experiment Details'!A:Q,16,0))),"NA")</f>
        <v>45</v>
      </c>
    </row>
    <row r="7" spans="1:6">
      <c r="A7" s="12" t="s">
        <v>20</v>
      </c>
      <c r="B7" s="13" t="s">
        <v>52</v>
      </c>
      <c r="C7" s="12" t="s">
        <v>12</v>
      </c>
      <c r="D7" s="12" t="str">
        <f t="shared" si="0"/>
        <v>Sub01 Session2 2nd_45min</v>
      </c>
      <c r="E7" s="20">
        <f>_xlfn.IFNA(IF(C7="1st_45min",VLOOKUP(A7&amp;B7,'Experiment Details'!A:Q,6,0),IF(C7="2nd_45min",VLOOKUP(A7&amp;B7,'Experiment Details'!A:Q,8,0),VLOOKUP(A7&amp;B7,'Experiment Details'!A:Q,10,0))),"NA")</f>
        <v>6</v>
      </c>
      <c r="F7" s="20">
        <f>_xlfn.IFNA(IF(C7="1st_45min",VLOOKUP(A7&amp;B7,'Experiment Details'!A:Q,12,0),IF(C7="2nd_45min",VLOOKUP(A7&amp;B7,'Experiment Details'!A:Q,14,0),VLOOKUP(A7&amp;B7,'Experiment Details'!A:Q,16,0))),"NA")</f>
        <v>105</v>
      </c>
    </row>
    <row r="8" spans="1:6">
      <c r="A8" s="12" t="s">
        <v>20</v>
      </c>
      <c r="B8" s="13" t="s">
        <v>52</v>
      </c>
      <c r="C8" s="12" t="s">
        <v>14</v>
      </c>
      <c r="D8" s="12" t="str">
        <f t="shared" si="0"/>
        <v>Sub01 Session2 3rd_45min</v>
      </c>
      <c r="E8" s="20">
        <f>_xlfn.IFNA(IF(C8="1st_45min",VLOOKUP(A8&amp;B8,'Experiment Details'!A:Q,6,0),IF(C8="2nd_45min",VLOOKUP(A8&amp;B8,'Experiment Details'!A:Q,8,0),VLOOKUP(A8&amp;B8,'Experiment Details'!A:Q,10,0))),"NA")</f>
        <v>6</v>
      </c>
      <c r="F8" s="20">
        <f>_xlfn.IFNA(IF(C8="1st_45min",VLOOKUP(A8&amp;B8,'Experiment Details'!A:Q,12,0),IF(C8="2nd_45min",VLOOKUP(A8&amp;B8,'Experiment Details'!A:Q,14,0),VLOOKUP(A8&amp;B8,'Experiment Details'!A:Q,16,0))),"NA")</f>
        <v>165</v>
      </c>
    </row>
    <row r="9" spans="1:6">
      <c r="A9" s="12" t="s">
        <v>20</v>
      </c>
      <c r="B9" s="13" t="s">
        <v>53</v>
      </c>
      <c r="C9" s="12" t="s">
        <v>10</v>
      </c>
      <c r="D9" s="12" t="str">
        <f t="shared" si="0"/>
        <v>Sub01 Session3 1st_45min</v>
      </c>
      <c r="E9" s="20">
        <f>_xlfn.IFNA(IF(C9="1st_45min",VLOOKUP(A9&amp;B9,'Experiment Details'!A:Q,6,0),IF(C9="2nd_45min",VLOOKUP(A9&amp;B9,'Experiment Details'!A:Q,8,0),VLOOKUP(A9&amp;B9,'Experiment Details'!A:Q,10,0))),"NA")</f>
        <v>6</v>
      </c>
      <c r="F9" s="20">
        <f>_xlfn.IFNA(IF(C9="1st_45min",VLOOKUP(A9&amp;B9,'Experiment Details'!A:Q,12,0),IF(C9="2nd_45min",VLOOKUP(A9&amp;B9,'Experiment Details'!A:Q,14,0),VLOOKUP(A9&amp;B9,'Experiment Details'!A:Q,16,0))),"NA")</f>
        <v>45</v>
      </c>
    </row>
    <row r="10" spans="1:6">
      <c r="A10" s="12" t="s">
        <v>20</v>
      </c>
      <c r="B10" s="13" t="s">
        <v>53</v>
      </c>
      <c r="C10" s="12" t="s">
        <v>12</v>
      </c>
      <c r="D10" s="12" t="str">
        <f t="shared" si="0"/>
        <v>Sub01 Session3 2nd_45min</v>
      </c>
      <c r="E10" s="20">
        <f>_xlfn.IFNA(IF(C10="1st_45min",VLOOKUP(A10&amp;B10,'Experiment Details'!A:Q,6,0),IF(C10="2nd_45min",VLOOKUP(A10&amp;B10,'Experiment Details'!A:Q,8,0),VLOOKUP(A10&amp;B10,'Experiment Details'!A:Q,10,0))),"NA")</f>
        <v>6</v>
      </c>
      <c r="F10" s="20">
        <f>_xlfn.IFNA(IF(C10="1st_45min",VLOOKUP(A10&amp;B10,'Experiment Details'!A:Q,12,0),IF(C10="2nd_45min",VLOOKUP(A10&amp;B10,'Experiment Details'!A:Q,14,0),VLOOKUP(A10&amp;B10,'Experiment Details'!A:Q,16,0))),"NA")</f>
        <v>105</v>
      </c>
    </row>
    <row r="11" spans="1:6">
      <c r="A11" s="12" t="s">
        <v>20</v>
      </c>
      <c r="B11" s="13" t="s">
        <v>53</v>
      </c>
      <c r="C11" s="12" t="s">
        <v>14</v>
      </c>
      <c r="D11" s="12" t="str">
        <f t="shared" si="0"/>
        <v>Sub01 Session3 3rd_45min</v>
      </c>
      <c r="E11" s="20">
        <f>_xlfn.IFNA(IF(C11="1st_45min",VLOOKUP(A11&amp;B11,'Experiment Details'!A:Q,6,0),IF(C11="2nd_45min",VLOOKUP(A11&amp;B11,'Experiment Details'!A:Q,8,0),VLOOKUP(A11&amp;B11,'Experiment Details'!A:Q,10,0))),"NA")</f>
        <v>6</v>
      </c>
      <c r="F11" s="20">
        <f>_xlfn.IFNA(IF(C11="1st_45min",VLOOKUP(A11&amp;B11,'Experiment Details'!A:Q,12,0),IF(C11="2nd_45min",VLOOKUP(A11&amp;B11,'Experiment Details'!A:Q,14,0),VLOOKUP(A11&amp;B11,'Experiment Details'!A:Q,16,0))),"NA")</f>
        <v>165</v>
      </c>
    </row>
    <row r="12" spans="1:6">
      <c r="A12" s="12" t="s">
        <v>20</v>
      </c>
      <c r="B12" s="13" t="s">
        <v>54</v>
      </c>
      <c r="C12" s="12" t="s">
        <v>10</v>
      </c>
      <c r="D12" s="12" t="str">
        <f t="shared" si="0"/>
        <v>Sub01 Session4 1st_45min</v>
      </c>
      <c r="E12" s="20">
        <f>_xlfn.IFNA(IF(C12="1st_45min",VLOOKUP(A12&amp;B12,'Experiment Details'!A:Q,6,0),IF(C12="2nd_45min",VLOOKUP(A12&amp;B12,'Experiment Details'!A:Q,8,0),VLOOKUP(A12&amp;B12,'Experiment Details'!A:Q,10,0))),"NA")</f>
        <v>6</v>
      </c>
      <c r="F12" s="20">
        <f>_xlfn.IFNA(IF(C12="1st_45min",VLOOKUP(A12&amp;B12,'Experiment Details'!A:Q,12,0),IF(C12="2nd_45min",VLOOKUP(A12&amp;B12,'Experiment Details'!A:Q,14,0),VLOOKUP(A12&amp;B12,'Experiment Details'!A:Q,16,0))),"NA")</f>
        <v>45</v>
      </c>
    </row>
    <row r="13" spans="1:6">
      <c r="A13" s="12" t="s">
        <v>20</v>
      </c>
      <c r="B13" s="13" t="s">
        <v>54</v>
      </c>
      <c r="C13" s="12" t="s">
        <v>12</v>
      </c>
      <c r="D13" s="12" t="str">
        <f t="shared" ref="D13:D14" si="1">A13&amp;" "&amp;B13&amp;" "&amp;C13</f>
        <v>Sub01 Session4 2nd_45min</v>
      </c>
      <c r="E13" s="20">
        <f>_xlfn.IFNA(IF(C13="1st_45min",VLOOKUP(A13&amp;B13,'Experiment Details'!A:Q,6,0),IF(C13="2nd_45min",VLOOKUP(A13&amp;B13,'Experiment Details'!A:Q,8,0),VLOOKUP(A13&amp;B13,'Experiment Details'!A:Q,10,0))),"NA")</f>
        <v>6</v>
      </c>
      <c r="F13" s="20">
        <f>_xlfn.IFNA(IF(C13="1st_45min",VLOOKUP(A13&amp;B13,'Experiment Details'!A:Q,12,0),IF(C13="2nd_45min",VLOOKUP(A13&amp;B13,'Experiment Details'!A:Q,14,0),VLOOKUP(A13&amp;B13,'Experiment Details'!A:Q,16,0))),"NA")</f>
        <v>105</v>
      </c>
    </row>
    <row r="14" spans="1:6">
      <c r="A14" s="12" t="s">
        <v>20</v>
      </c>
      <c r="B14" s="13" t="s">
        <v>54</v>
      </c>
      <c r="C14" s="12" t="s">
        <v>14</v>
      </c>
      <c r="D14" s="12" t="str">
        <f t="shared" si="1"/>
        <v>Sub01 Session4 3rd_45min</v>
      </c>
      <c r="E14" s="20">
        <f>_xlfn.IFNA(IF(C14="1st_45min",VLOOKUP(A14&amp;B14,'Experiment Details'!A:Q,6,0),IF(C14="2nd_45min",VLOOKUP(A14&amp;B14,'Experiment Details'!A:Q,8,0),VLOOKUP(A14&amp;B14,'Experiment Details'!A:Q,10,0))),"NA")</f>
        <v>6</v>
      </c>
      <c r="F14" s="20">
        <f>_xlfn.IFNA(IF(C14="1st_45min",VLOOKUP(A14&amp;B14,'Experiment Details'!A:Q,12,0),IF(C14="2nd_45min",VLOOKUP(A14&amp;B14,'Experiment Details'!A:Q,14,0),VLOOKUP(A14&amp;B14,'Experiment Details'!A:Q,16,0))),"NA")</f>
        <v>165</v>
      </c>
    </row>
    <row r="15" spans="1:6">
      <c r="A15" s="12" t="s">
        <v>26</v>
      </c>
      <c r="B15" s="13" t="s">
        <v>51</v>
      </c>
      <c r="C15" s="12" t="s">
        <v>10</v>
      </c>
      <c r="D15" s="12" t="str">
        <f>A15&amp;" "&amp;B15&amp;" "&amp;C15</f>
        <v>Sub02 Session1 1st_45min</v>
      </c>
      <c r="E15" s="20">
        <f>_xlfn.IFNA(IF(C15="1st_45min",VLOOKUP(A15&amp;B15,'Experiment Details'!A:Q,6,0),IF(C15="2nd_45min",VLOOKUP(A15&amp;B15,'Experiment Details'!A:Q,8,0),VLOOKUP(A15&amp;B15,'Experiment Details'!A:Q,10,0))),"NA")</f>
        <v>6</v>
      </c>
      <c r="F15" s="20">
        <f>_xlfn.IFNA(IF(C15="1st_45min",VLOOKUP(A15&amp;B15,'Experiment Details'!A:Q,12,0),IF(C15="2nd_45min",VLOOKUP(A15&amp;B15,'Experiment Details'!A:Q,14,0),VLOOKUP(A15&amp;B15,'Experiment Details'!A:Q,16,0))),"NA")</f>
        <v>45</v>
      </c>
    </row>
    <row r="16" spans="1:6">
      <c r="A16" s="12" t="s">
        <v>26</v>
      </c>
      <c r="B16" s="13" t="s">
        <v>51</v>
      </c>
      <c r="C16" s="12" t="s">
        <v>12</v>
      </c>
      <c r="D16" s="12" t="str">
        <f t="shared" ref="D16:D26" si="2">A16&amp;" "&amp;B16&amp;" "&amp;C16</f>
        <v>Sub02 Session1 2nd_45min</v>
      </c>
      <c r="E16" s="20">
        <f>_xlfn.IFNA(IF(C16="1st_45min",VLOOKUP(A16&amp;B16,'Experiment Details'!A:Q,6,0),IF(C16="2nd_45min",VLOOKUP(A16&amp;B16,'Experiment Details'!A:Q,8,0),VLOOKUP(A16&amp;B16,'Experiment Details'!A:Q,10,0))),"NA")</f>
        <v>6</v>
      </c>
      <c r="F16" s="20">
        <f>_xlfn.IFNA(IF(C16="1st_45min",VLOOKUP(A16&amp;B16,'Experiment Details'!A:Q,12,0),IF(C16="2nd_45min",VLOOKUP(A16&amp;B16,'Experiment Details'!A:Q,14,0),VLOOKUP(A16&amp;B16,'Experiment Details'!A:Q,16,0))),"NA")</f>
        <v>105</v>
      </c>
    </row>
    <row r="17" spans="1:6">
      <c r="A17" s="12" t="s">
        <v>26</v>
      </c>
      <c r="B17" s="13" t="s">
        <v>51</v>
      </c>
      <c r="C17" s="12" t="s">
        <v>14</v>
      </c>
      <c r="D17" s="12" t="str">
        <f t="shared" si="2"/>
        <v>Sub02 Session1 3rd_45min</v>
      </c>
      <c r="E17" s="20">
        <f>_xlfn.IFNA(IF(C17="1st_45min",VLOOKUP(A17&amp;B17,'Experiment Details'!A:Q,6,0),IF(C17="2nd_45min",VLOOKUP(A17&amp;B17,'Experiment Details'!A:Q,8,0),VLOOKUP(A17&amp;B17,'Experiment Details'!A:Q,10,0))),"NA")</f>
        <v>6</v>
      </c>
      <c r="F17" s="20">
        <f>_xlfn.IFNA(IF(C17="1st_45min",VLOOKUP(A17&amp;B17,'Experiment Details'!A:Q,12,0),IF(C17="2nd_45min",VLOOKUP(A17&amp;B17,'Experiment Details'!A:Q,14,0),VLOOKUP(A17&amp;B17,'Experiment Details'!A:Q,16,0))),"NA")</f>
        <v>165</v>
      </c>
    </row>
    <row r="18" spans="1:6">
      <c r="A18" s="12" t="s">
        <v>26</v>
      </c>
      <c r="B18" s="13" t="s">
        <v>52</v>
      </c>
      <c r="C18" s="12" t="s">
        <v>10</v>
      </c>
      <c r="D18" s="12" t="str">
        <f t="shared" si="2"/>
        <v>Sub02 Session2 1st_45min</v>
      </c>
      <c r="E18" s="20">
        <f>_xlfn.IFNA(IF(C18="1st_45min",VLOOKUP(A18&amp;B18,'Experiment Details'!A:Q,6,0),IF(C18="2nd_45min",VLOOKUP(A18&amp;B18,'Experiment Details'!A:Q,8,0),VLOOKUP(A18&amp;B18,'Experiment Details'!A:Q,10,0))),"NA")</f>
        <v>6</v>
      </c>
      <c r="F18" s="20">
        <f>_xlfn.IFNA(IF(C18="1st_45min",VLOOKUP(A18&amp;B18,'Experiment Details'!A:Q,12,0),IF(C18="2nd_45min",VLOOKUP(A18&amp;B18,'Experiment Details'!A:Q,14,0),VLOOKUP(A18&amp;B18,'Experiment Details'!A:Q,16,0))),"NA")</f>
        <v>45</v>
      </c>
    </row>
    <row r="19" spans="1:6">
      <c r="A19" s="12" t="s">
        <v>26</v>
      </c>
      <c r="B19" s="13" t="s">
        <v>52</v>
      </c>
      <c r="C19" s="12" t="s">
        <v>12</v>
      </c>
      <c r="D19" s="12" t="str">
        <f t="shared" si="2"/>
        <v>Sub02 Session2 2nd_45min</v>
      </c>
      <c r="E19" s="20">
        <f>_xlfn.IFNA(IF(C19="1st_45min",VLOOKUP(A19&amp;B19,'Experiment Details'!A:Q,6,0),IF(C19="2nd_45min",VLOOKUP(A19&amp;B19,'Experiment Details'!A:Q,8,0),VLOOKUP(A19&amp;B19,'Experiment Details'!A:Q,10,0))),"NA")</f>
        <v>6</v>
      </c>
      <c r="F19" s="20">
        <f>_xlfn.IFNA(IF(C19="1st_45min",VLOOKUP(A19&amp;B19,'Experiment Details'!A:Q,12,0),IF(C19="2nd_45min",VLOOKUP(A19&amp;B19,'Experiment Details'!A:Q,14,0),VLOOKUP(A19&amp;B19,'Experiment Details'!A:Q,16,0))),"NA")</f>
        <v>105</v>
      </c>
    </row>
    <row r="20" spans="1:6">
      <c r="A20" s="12" t="s">
        <v>26</v>
      </c>
      <c r="B20" s="13" t="s">
        <v>52</v>
      </c>
      <c r="C20" s="12" t="s">
        <v>14</v>
      </c>
      <c r="D20" s="12" t="str">
        <f t="shared" si="2"/>
        <v>Sub02 Session2 3rd_45min</v>
      </c>
      <c r="E20" s="20">
        <f>_xlfn.IFNA(IF(C20="1st_45min",VLOOKUP(A20&amp;B20,'Experiment Details'!A:Q,6,0),IF(C20="2nd_45min",VLOOKUP(A20&amp;B20,'Experiment Details'!A:Q,8,0),VLOOKUP(A20&amp;B20,'Experiment Details'!A:Q,10,0))),"NA")</f>
        <v>6</v>
      </c>
      <c r="F20" s="20">
        <f>_xlfn.IFNA(IF(C20="1st_45min",VLOOKUP(A20&amp;B20,'Experiment Details'!A:Q,12,0),IF(C20="2nd_45min",VLOOKUP(A20&amp;B20,'Experiment Details'!A:Q,14,0),VLOOKUP(A20&amp;B20,'Experiment Details'!A:Q,16,0))),"NA")</f>
        <v>165</v>
      </c>
    </row>
    <row r="21" spans="1:6">
      <c r="A21" s="12" t="s">
        <v>26</v>
      </c>
      <c r="B21" s="13" t="s">
        <v>53</v>
      </c>
      <c r="C21" s="12" t="s">
        <v>10</v>
      </c>
      <c r="D21" s="12" t="str">
        <f t="shared" si="2"/>
        <v>Sub02 Session3 1st_45min</v>
      </c>
      <c r="E21" s="20">
        <f>_xlfn.IFNA(IF(C21="1st_45min",VLOOKUP(A21&amp;B21,'Experiment Details'!A:Q,6,0),IF(C21="2nd_45min",VLOOKUP(A21&amp;B21,'Experiment Details'!A:Q,8,0),VLOOKUP(A21&amp;B21,'Experiment Details'!A:Q,10,0))),"NA")</f>
        <v>6</v>
      </c>
      <c r="F21" s="20">
        <f>_xlfn.IFNA(IF(C21="1st_45min",VLOOKUP(A21&amp;B21,'Experiment Details'!A:Q,12,0),IF(C21="2nd_45min",VLOOKUP(A21&amp;B21,'Experiment Details'!A:Q,14,0),VLOOKUP(A21&amp;B21,'Experiment Details'!A:Q,16,0))),"NA")</f>
        <v>45</v>
      </c>
    </row>
    <row r="22" spans="1:6">
      <c r="A22" s="12" t="s">
        <v>26</v>
      </c>
      <c r="B22" s="13" t="s">
        <v>53</v>
      </c>
      <c r="C22" s="12" t="s">
        <v>12</v>
      </c>
      <c r="D22" s="12" t="str">
        <f t="shared" si="2"/>
        <v>Sub02 Session3 2nd_45min</v>
      </c>
      <c r="E22" s="20">
        <f>_xlfn.IFNA(IF(C22="1st_45min",VLOOKUP(A22&amp;B22,'Experiment Details'!A:Q,6,0),IF(C22="2nd_45min",VLOOKUP(A22&amp;B22,'Experiment Details'!A:Q,8,0),VLOOKUP(A22&amp;B22,'Experiment Details'!A:Q,10,0))),"NA")</f>
        <v>6</v>
      </c>
      <c r="F22" s="20">
        <f>_xlfn.IFNA(IF(C22="1st_45min",VLOOKUP(A22&amp;B22,'Experiment Details'!A:Q,12,0),IF(C22="2nd_45min",VLOOKUP(A22&amp;B22,'Experiment Details'!A:Q,14,0),VLOOKUP(A22&amp;B22,'Experiment Details'!A:Q,16,0))),"NA")</f>
        <v>105</v>
      </c>
    </row>
    <row r="23" spans="1:6">
      <c r="A23" s="12" t="s">
        <v>26</v>
      </c>
      <c r="B23" s="13" t="s">
        <v>53</v>
      </c>
      <c r="C23" s="12" t="s">
        <v>14</v>
      </c>
      <c r="D23" s="12" t="str">
        <f t="shared" si="2"/>
        <v>Sub02 Session3 3rd_45min</v>
      </c>
      <c r="E23" s="20">
        <f>_xlfn.IFNA(IF(C23="1st_45min",VLOOKUP(A23&amp;B23,'Experiment Details'!A:Q,6,0),IF(C23="2nd_45min",VLOOKUP(A23&amp;B23,'Experiment Details'!A:Q,8,0),VLOOKUP(A23&amp;B23,'Experiment Details'!A:Q,10,0))),"NA")</f>
        <v>6</v>
      </c>
      <c r="F23" s="20">
        <f>_xlfn.IFNA(IF(C23="1st_45min",VLOOKUP(A23&amp;B23,'Experiment Details'!A:Q,12,0),IF(C23="2nd_45min",VLOOKUP(A23&amp;B23,'Experiment Details'!A:Q,14,0),VLOOKUP(A23&amp;B23,'Experiment Details'!A:Q,16,0))),"NA")</f>
        <v>165</v>
      </c>
    </row>
    <row r="24" spans="1:6">
      <c r="A24" s="12" t="s">
        <v>26</v>
      </c>
      <c r="B24" s="13" t="s">
        <v>54</v>
      </c>
      <c r="C24" s="12" t="s">
        <v>10</v>
      </c>
      <c r="D24" s="12" t="str">
        <f t="shared" si="2"/>
        <v>Sub02 Session4 1st_45min</v>
      </c>
      <c r="E24" s="20">
        <f>_xlfn.IFNA(IF(C24="1st_45min",VLOOKUP(A24&amp;B24,'Experiment Details'!A:Q,6,0),IF(C24="2nd_45min",VLOOKUP(A24&amp;B24,'Experiment Details'!A:Q,8,0),VLOOKUP(A24&amp;B24,'Experiment Details'!A:Q,10,0))),"NA")</f>
        <v>6</v>
      </c>
      <c r="F24" s="20">
        <f>_xlfn.IFNA(IF(C24="1st_45min",VLOOKUP(A24&amp;B24,'Experiment Details'!A:Q,12,0),IF(C24="2nd_45min",VLOOKUP(A24&amp;B24,'Experiment Details'!A:Q,14,0),VLOOKUP(A24&amp;B24,'Experiment Details'!A:Q,16,0))),"NA")</f>
        <v>45</v>
      </c>
    </row>
    <row r="25" spans="1:6">
      <c r="A25" s="12" t="s">
        <v>26</v>
      </c>
      <c r="B25" s="13" t="s">
        <v>54</v>
      </c>
      <c r="C25" s="12" t="s">
        <v>12</v>
      </c>
      <c r="D25" s="12" t="str">
        <f t="shared" si="2"/>
        <v>Sub02 Session4 2nd_45min</v>
      </c>
      <c r="E25" s="20">
        <f>_xlfn.IFNA(IF(C25="1st_45min",VLOOKUP(A25&amp;B25,'Experiment Details'!A:Q,6,0),IF(C25="2nd_45min",VLOOKUP(A25&amp;B25,'Experiment Details'!A:Q,8,0),VLOOKUP(A25&amp;B25,'Experiment Details'!A:Q,10,0))),"NA")</f>
        <v>6</v>
      </c>
      <c r="F25" s="20">
        <f>_xlfn.IFNA(IF(C25="1st_45min",VLOOKUP(A25&amp;B25,'Experiment Details'!A:Q,12,0),IF(C25="2nd_45min",VLOOKUP(A25&amp;B25,'Experiment Details'!A:Q,14,0),VLOOKUP(A25&amp;B25,'Experiment Details'!A:Q,16,0))),"NA")</f>
        <v>105</v>
      </c>
    </row>
    <row r="26" spans="1:6">
      <c r="A26" s="12" t="s">
        <v>26</v>
      </c>
      <c r="B26" s="13" t="s">
        <v>54</v>
      </c>
      <c r="C26" s="12" t="s">
        <v>14</v>
      </c>
      <c r="D26" s="12" t="str">
        <f t="shared" si="2"/>
        <v>Sub02 Session4 3rd_45min</v>
      </c>
      <c r="E26" s="20">
        <f>_xlfn.IFNA(IF(C26="1st_45min",VLOOKUP(A26&amp;B26,'Experiment Details'!A:Q,6,0),IF(C26="2nd_45min",VLOOKUP(A26&amp;B26,'Experiment Details'!A:Q,8,0),VLOOKUP(A26&amp;B26,'Experiment Details'!A:Q,10,0))),"NA")</f>
        <v>6</v>
      </c>
      <c r="F26" s="20">
        <f>_xlfn.IFNA(IF(C26="1st_45min",VLOOKUP(A26&amp;B26,'Experiment Details'!A:Q,12,0),IF(C26="2nd_45min",VLOOKUP(A26&amp;B26,'Experiment Details'!A:Q,14,0),VLOOKUP(A26&amp;B26,'Experiment Details'!A:Q,16,0))),"NA")</f>
        <v>165</v>
      </c>
    </row>
    <row r="27" spans="1:6">
      <c r="A27" s="12" t="s">
        <v>28</v>
      </c>
      <c r="B27" s="13" t="s">
        <v>51</v>
      </c>
      <c r="C27" s="12" t="s">
        <v>10</v>
      </c>
      <c r="D27" s="12" t="str">
        <f>A27&amp;" "&amp;B27&amp;" "&amp;C27</f>
        <v>Sub03 Session1 1st_45min</v>
      </c>
      <c r="E27" s="20">
        <f>_xlfn.IFNA(IF(C27="1st_45min",VLOOKUP(A27&amp;B27,'Experiment Details'!A:Q,6,0),IF(C27="2nd_45min",VLOOKUP(A27&amp;B27,'Experiment Details'!A:Q,8,0),VLOOKUP(A27&amp;B27,'Experiment Details'!A:Q,10,0))),"NA")</f>
        <v>3</v>
      </c>
      <c r="F27" s="20">
        <f>_xlfn.IFNA(IF(C27="1st_45min",VLOOKUP(A27&amp;B27,'Experiment Details'!A:Q,12,0),IF(C27="2nd_45min",VLOOKUP(A27&amp;B27,'Experiment Details'!A:Q,14,0),VLOOKUP(A27&amp;B27,'Experiment Details'!A:Q,16,0))),"NA")</f>
        <v>18</v>
      </c>
    </row>
    <row r="28" spans="1:6">
      <c r="A28" s="12" t="s">
        <v>28</v>
      </c>
      <c r="B28" s="13" t="s">
        <v>51</v>
      </c>
      <c r="C28" s="12" t="s">
        <v>12</v>
      </c>
      <c r="D28" s="12" t="str">
        <f t="shared" ref="D28:D38" si="3">A28&amp;" "&amp;B28&amp;" "&amp;C28</f>
        <v>Sub03 Session1 2nd_45min</v>
      </c>
      <c r="E28" s="20">
        <f>_xlfn.IFNA(IF(C28="1st_45min",VLOOKUP(A28&amp;B28,'Experiment Details'!A:Q,6,0),IF(C28="2nd_45min",VLOOKUP(A28&amp;B28,'Experiment Details'!A:Q,8,0),VLOOKUP(A28&amp;B28,'Experiment Details'!A:Q,10,0))),"NA")</f>
        <v>3</v>
      </c>
      <c r="F28" s="20">
        <f>_xlfn.IFNA(IF(C28="1st_45min",VLOOKUP(A28&amp;B28,'Experiment Details'!A:Q,12,0),IF(C28="2nd_45min",VLOOKUP(A28&amp;B28,'Experiment Details'!A:Q,14,0),VLOOKUP(A28&amp;B28,'Experiment Details'!A:Q,16,0))),"NA")</f>
        <v>53</v>
      </c>
    </row>
    <row r="29" spans="1:6">
      <c r="A29" s="12" t="s">
        <v>28</v>
      </c>
      <c r="B29" s="13" t="s">
        <v>51</v>
      </c>
      <c r="C29" s="12" t="s">
        <v>14</v>
      </c>
      <c r="D29" s="12" t="str">
        <f t="shared" si="3"/>
        <v>Sub03 Session1 3rd_45min</v>
      </c>
      <c r="E29" s="20">
        <f>_xlfn.IFNA(IF(C29="1st_45min",VLOOKUP(A29&amp;B29,'Experiment Details'!A:Q,6,0),IF(C29="2nd_45min",VLOOKUP(A29&amp;B29,'Experiment Details'!A:Q,8,0),VLOOKUP(A29&amp;B29,'Experiment Details'!A:Q,10,0))),"NA")</f>
        <v>1</v>
      </c>
      <c r="F29" s="20">
        <f>_xlfn.IFNA(IF(C29="1st_45min",VLOOKUP(A29&amp;B29,'Experiment Details'!A:Q,12,0),IF(C29="2nd_45min",VLOOKUP(A29&amp;B29,'Experiment Details'!A:Q,14,0),VLOOKUP(A29&amp;B29,'Experiment Details'!A:Q,16,0))),"NA")</f>
        <v>70</v>
      </c>
    </row>
    <row r="30" spans="1:6">
      <c r="A30" s="12" t="s">
        <v>28</v>
      </c>
      <c r="B30" s="13" t="s">
        <v>52</v>
      </c>
      <c r="C30" s="12" t="s">
        <v>10</v>
      </c>
      <c r="D30" s="12" t="str">
        <f t="shared" si="3"/>
        <v>Sub03 Session2 1st_45min</v>
      </c>
      <c r="E30" s="20">
        <f>_xlfn.IFNA(IF(C30="1st_45min",VLOOKUP(A30&amp;B30,'Experiment Details'!A:Q,6,0),IF(C30="2nd_45min",VLOOKUP(A30&amp;B30,'Experiment Details'!A:Q,8,0),VLOOKUP(A30&amp;B30,'Experiment Details'!A:Q,10,0))),"NA")</f>
        <v>6</v>
      </c>
      <c r="F30" s="20">
        <f>_xlfn.IFNA(IF(C30="1st_45min",VLOOKUP(A30&amp;B30,'Experiment Details'!A:Q,12,0),IF(C30="2nd_45min",VLOOKUP(A30&amp;B30,'Experiment Details'!A:Q,14,0),VLOOKUP(A30&amp;B30,'Experiment Details'!A:Q,16,0))),"NA")</f>
        <v>45</v>
      </c>
    </row>
    <row r="31" spans="1:6">
      <c r="A31" s="12" t="s">
        <v>28</v>
      </c>
      <c r="B31" s="13" t="s">
        <v>52</v>
      </c>
      <c r="C31" s="12" t="s">
        <v>12</v>
      </c>
      <c r="D31" s="12" t="str">
        <f t="shared" si="3"/>
        <v>Sub03 Session2 2nd_45min</v>
      </c>
      <c r="E31" s="20">
        <f>_xlfn.IFNA(IF(C31="1st_45min",VLOOKUP(A31&amp;B31,'Experiment Details'!A:Q,6,0),IF(C31="2nd_45min",VLOOKUP(A31&amp;B31,'Experiment Details'!A:Q,8,0),VLOOKUP(A31&amp;B31,'Experiment Details'!A:Q,10,0))),"NA")</f>
        <v>6</v>
      </c>
      <c r="F31" s="20">
        <f>_xlfn.IFNA(IF(C31="1st_45min",VLOOKUP(A31&amp;B31,'Experiment Details'!A:Q,12,0),IF(C31="2nd_45min",VLOOKUP(A31&amp;B31,'Experiment Details'!A:Q,14,0),VLOOKUP(A31&amp;B31,'Experiment Details'!A:Q,16,0))),"NA")</f>
        <v>105</v>
      </c>
    </row>
    <row r="32" spans="1:6">
      <c r="A32" s="12" t="s">
        <v>28</v>
      </c>
      <c r="B32" s="13" t="s">
        <v>52</v>
      </c>
      <c r="C32" s="12" t="s">
        <v>14</v>
      </c>
      <c r="D32" s="12" t="str">
        <f t="shared" si="3"/>
        <v>Sub03 Session2 3rd_45min</v>
      </c>
      <c r="E32" s="20">
        <f>_xlfn.IFNA(IF(C32="1st_45min",VLOOKUP(A32&amp;B32,'Experiment Details'!A:Q,6,0),IF(C32="2nd_45min",VLOOKUP(A32&amp;B32,'Experiment Details'!A:Q,8,0),VLOOKUP(A32&amp;B32,'Experiment Details'!A:Q,10,0))),"NA")</f>
        <v>6</v>
      </c>
      <c r="F32" s="20">
        <f>_xlfn.IFNA(IF(C32="1st_45min",VLOOKUP(A32&amp;B32,'Experiment Details'!A:Q,12,0),IF(C32="2nd_45min",VLOOKUP(A32&amp;B32,'Experiment Details'!A:Q,14,0),VLOOKUP(A32&amp;B32,'Experiment Details'!A:Q,16,0))),"NA")</f>
        <v>165</v>
      </c>
    </row>
    <row r="33" spans="1:6">
      <c r="A33" s="12" t="s">
        <v>28</v>
      </c>
      <c r="B33" s="13" t="s">
        <v>53</v>
      </c>
      <c r="C33" s="12" t="s">
        <v>10</v>
      </c>
      <c r="D33" s="12" t="str">
        <f t="shared" si="3"/>
        <v>Sub03 Session3 1st_45min</v>
      </c>
      <c r="E33" s="20">
        <f>_xlfn.IFNA(IF(C33="1st_45min",VLOOKUP(A33&amp;B33,'Experiment Details'!A:Q,6,0),IF(C33="2nd_45min",VLOOKUP(A33&amp;B33,'Experiment Details'!A:Q,8,0),VLOOKUP(A33&amp;B33,'Experiment Details'!A:Q,10,0))),"NA")</f>
        <v>6</v>
      </c>
      <c r="F33" s="20">
        <f>_xlfn.IFNA(IF(C33="1st_45min",VLOOKUP(A33&amp;B33,'Experiment Details'!A:Q,12,0),IF(C33="2nd_45min",VLOOKUP(A33&amp;B33,'Experiment Details'!A:Q,14,0),VLOOKUP(A33&amp;B33,'Experiment Details'!A:Q,16,0))),"NA")</f>
        <v>45</v>
      </c>
    </row>
    <row r="34" spans="1:6">
      <c r="A34" s="12" t="s">
        <v>28</v>
      </c>
      <c r="B34" s="13" t="s">
        <v>53</v>
      </c>
      <c r="C34" s="12" t="s">
        <v>12</v>
      </c>
      <c r="D34" s="12" t="str">
        <f t="shared" si="3"/>
        <v>Sub03 Session3 2nd_45min</v>
      </c>
      <c r="E34" s="20">
        <f>_xlfn.IFNA(IF(C34="1st_45min",VLOOKUP(A34&amp;B34,'Experiment Details'!A:Q,6,0),IF(C34="2nd_45min",VLOOKUP(A34&amp;B34,'Experiment Details'!A:Q,8,0),VLOOKUP(A34&amp;B34,'Experiment Details'!A:Q,10,0))),"NA")</f>
        <v>6</v>
      </c>
      <c r="F34" s="20">
        <f>_xlfn.IFNA(IF(C34="1st_45min",VLOOKUP(A34&amp;B34,'Experiment Details'!A:Q,12,0),IF(C34="2nd_45min",VLOOKUP(A34&amp;B34,'Experiment Details'!A:Q,14,0),VLOOKUP(A34&amp;B34,'Experiment Details'!A:Q,16,0))),"NA")</f>
        <v>105</v>
      </c>
    </row>
    <row r="35" spans="1:6">
      <c r="A35" s="12" t="s">
        <v>28</v>
      </c>
      <c r="B35" s="13" t="s">
        <v>53</v>
      </c>
      <c r="C35" s="12" t="s">
        <v>14</v>
      </c>
      <c r="D35" s="12" t="str">
        <f t="shared" si="3"/>
        <v>Sub03 Session3 3rd_45min</v>
      </c>
      <c r="E35" s="20">
        <f>_xlfn.IFNA(IF(C35="1st_45min",VLOOKUP(A35&amp;B35,'Experiment Details'!A:Q,6,0),IF(C35="2nd_45min",VLOOKUP(A35&amp;B35,'Experiment Details'!A:Q,8,0),VLOOKUP(A35&amp;B35,'Experiment Details'!A:Q,10,0))),"NA")</f>
        <v>3</v>
      </c>
      <c r="F35" s="20">
        <f>_xlfn.IFNA(IF(C35="1st_45min",VLOOKUP(A35&amp;B35,'Experiment Details'!A:Q,12,0),IF(C35="2nd_45min",VLOOKUP(A35&amp;B35,'Experiment Details'!A:Q,14,0),VLOOKUP(A35&amp;B35,'Experiment Details'!A:Q,16,0))),"NA")</f>
        <v>138</v>
      </c>
    </row>
    <row r="36" spans="1:6">
      <c r="A36" s="12" t="s">
        <v>28</v>
      </c>
      <c r="B36" s="13" t="s">
        <v>54</v>
      </c>
      <c r="C36" s="12" t="s">
        <v>10</v>
      </c>
      <c r="D36" s="12" t="str">
        <f t="shared" si="3"/>
        <v>Sub03 Session4 1st_45min</v>
      </c>
      <c r="E36" s="20">
        <f>_xlfn.IFNA(IF(C36="1st_45min",VLOOKUP(A36&amp;B36,'Experiment Details'!A:Q,6,0),IF(C36="2nd_45min",VLOOKUP(A36&amp;B36,'Experiment Details'!A:Q,8,0),VLOOKUP(A36&amp;B36,'Experiment Details'!A:Q,10,0))),"NA")</f>
        <v>6</v>
      </c>
      <c r="F36" s="20">
        <f>_xlfn.IFNA(IF(C36="1st_45min",VLOOKUP(A36&amp;B36,'Experiment Details'!A:Q,12,0),IF(C36="2nd_45min",VLOOKUP(A36&amp;B36,'Experiment Details'!A:Q,14,0),VLOOKUP(A36&amp;B36,'Experiment Details'!A:Q,16,0))),"NA")</f>
        <v>45</v>
      </c>
    </row>
    <row r="37" spans="1:6">
      <c r="A37" s="12" t="s">
        <v>28</v>
      </c>
      <c r="B37" s="13" t="s">
        <v>54</v>
      </c>
      <c r="C37" s="12" t="s">
        <v>12</v>
      </c>
      <c r="D37" s="12" t="str">
        <f t="shared" si="3"/>
        <v>Sub03 Session4 2nd_45min</v>
      </c>
      <c r="E37" s="20">
        <f>_xlfn.IFNA(IF(C37="1st_45min",VLOOKUP(A37&amp;B37,'Experiment Details'!A:Q,6,0),IF(C37="2nd_45min",VLOOKUP(A37&amp;B37,'Experiment Details'!A:Q,8,0),VLOOKUP(A37&amp;B37,'Experiment Details'!A:Q,10,0))),"NA")</f>
        <v>6</v>
      </c>
      <c r="F37" s="20">
        <f>_xlfn.IFNA(IF(C37="1st_45min",VLOOKUP(A37&amp;B37,'Experiment Details'!A:Q,12,0),IF(C37="2nd_45min",VLOOKUP(A37&amp;B37,'Experiment Details'!A:Q,14,0),VLOOKUP(A37&amp;B37,'Experiment Details'!A:Q,16,0))),"NA")</f>
        <v>105</v>
      </c>
    </row>
    <row r="38" spans="1:6">
      <c r="A38" s="12" t="s">
        <v>28</v>
      </c>
      <c r="B38" s="13" t="s">
        <v>54</v>
      </c>
      <c r="C38" s="12" t="s">
        <v>14</v>
      </c>
      <c r="D38" s="12" t="str">
        <f t="shared" si="3"/>
        <v>Sub03 Session4 3rd_45min</v>
      </c>
      <c r="E38" s="20">
        <f>_xlfn.IFNA(IF(C38="1st_45min",VLOOKUP(A38&amp;B38,'Experiment Details'!A:Q,6,0),IF(C38="2nd_45min",VLOOKUP(A38&amp;B38,'Experiment Details'!A:Q,8,0),VLOOKUP(A38&amp;B38,'Experiment Details'!A:Q,10,0))),"NA")</f>
        <v>6</v>
      </c>
      <c r="F38" s="20">
        <f>_xlfn.IFNA(IF(C38="1st_45min",VLOOKUP(A38&amp;B38,'Experiment Details'!A:Q,12,0),IF(C38="2nd_45min",VLOOKUP(A38&amp;B38,'Experiment Details'!A:Q,14,0),VLOOKUP(A38&amp;B38,'Experiment Details'!A:Q,16,0))),"NA")</f>
        <v>165</v>
      </c>
    </row>
    <row r="39" spans="1:6">
      <c r="A39" s="12" t="s">
        <v>30</v>
      </c>
      <c r="B39" s="13" t="s">
        <v>51</v>
      </c>
      <c r="C39" s="12" t="s">
        <v>10</v>
      </c>
      <c r="D39" s="12" t="str">
        <f>A39&amp;" "&amp;B39&amp;" "&amp;C39</f>
        <v>Sub04 Session1 1st_45min</v>
      </c>
      <c r="E39" s="20">
        <f>_xlfn.IFNA(IF(C39="1st_45min",VLOOKUP(A39&amp;B39,'Experiment Details'!A:Q,6,0),IF(C39="2nd_45min",VLOOKUP(A39&amp;B39,'Experiment Details'!A:Q,8,0),VLOOKUP(A39&amp;B39,'Experiment Details'!A:Q,10,0))),"NA")</f>
        <v>6</v>
      </c>
      <c r="F39" s="20">
        <f>_xlfn.IFNA(IF(C39="1st_45min",VLOOKUP(A39&amp;B39,'Experiment Details'!A:Q,12,0),IF(C39="2nd_45min",VLOOKUP(A39&amp;B39,'Experiment Details'!A:Q,14,0),VLOOKUP(A39&amp;B39,'Experiment Details'!A:Q,16,0))),"NA")</f>
        <v>45</v>
      </c>
    </row>
    <row r="40" spans="1:6">
      <c r="A40" s="12" t="s">
        <v>30</v>
      </c>
      <c r="B40" s="13" t="s">
        <v>51</v>
      </c>
      <c r="C40" s="12" t="s">
        <v>12</v>
      </c>
      <c r="D40" s="12" t="str">
        <f t="shared" ref="D40:D50" si="4">A40&amp;" "&amp;B40&amp;" "&amp;C40</f>
        <v>Sub04 Session1 2nd_45min</v>
      </c>
      <c r="E40" s="20">
        <f>_xlfn.IFNA(IF(C40="1st_45min",VLOOKUP(A40&amp;B40,'Experiment Details'!A:Q,6,0),IF(C40="2nd_45min",VLOOKUP(A40&amp;B40,'Experiment Details'!A:Q,8,0),VLOOKUP(A40&amp;B40,'Experiment Details'!A:Q,10,0))),"NA")</f>
        <v>6</v>
      </c>
      <c r="F40" s="20">
        <f>_xlfn.IFNA(IF(C40="1st_45min",VLOOKUP(A40&amp;B40,'Experiment Details'!A:Q,12,0),IF(C40="2nd_45min",VLOOKUP(A40&amp;B40,'Experiment Details'!A:Q,14,0),VLOOKUP(A40&amp;B40,'Experiment Details'!A:Q,16,0))),"NA")</f>
        <v>105</v>
      </c>
    </row>
    <row r="41" spans="1:6">
      <c r="A41" s="12" t="s">
        <v>30</v>
      </c>
      <c r="B41" s="13" t="s">
        <v>51</v>
      </c>
      <c r="C41" s="12" t="s">
        <v>14</v>
      </c>
      <c r="D41" s="12" t="str">
        <f t="shared" si="4"/>
        <v>Sub04 Session1 3rd_45min</v>
      </c>
      <c r="E41" s="20">
        <f>_xlfn.IFNA(IF(C41="1st_45min",VLOOKUP(A41&amp;B41,'Experiment Details'!A:Q,6,0),IF(C41="2nd_45min",VLOOKUP(A41&amp;B41,'Experiment Details'!A:Q,8,0),VLOOKUP(A41&amp;B41,'Experiment Details'!A:Q,10,0))),"NA")</f>
        <v>6</v>
      </c>
      <c r="F41" s="20">
        <f>_xlfn.IFNA(IF(C41="1st_45min",VLOOKUP(A41&amp;B41,'Experiment Details'!A:Q,12,0),IF(C41="2nd_45min",VLOOKUP(A41&amp;B41,'Experiment Details'!A:Q,14,0),VLOOKUP(A41&amp;B41,'Experiment Details'!A:Q,16,0))),"NA")</f>
        <v>165</v>
      </c>
    </row>
    <row r="42" spans="1:6">
      <c r="A42" s="12" t="s">
        <v>30</v>
      </c>
      <c r="B42" s="13" t="s">
        <v>52</v>
      </c>
      <c r="C42" s="12" t="s">
        <v>10</v>
      </c>
      <c r="D42" s="12" t="str">
        <f t="shared" si="4"/>
        <v>Sub04 Session2 1st_45min</v>
      </c>
      <c r="E42" s="20">
        <f>_xlfn.IFNA(IF(C42="1st_45min",VLOOKUP(A42&amp;B42,'Experiment Details'!A:Q,6,0),IF(C42="2nd_45min",VLOOKUP(A42&amp;B42,'Experiment Details'!A:Q,8,0),VLOOKUP(A42&amp;B42,'Experiment Details'!A:Q,10,0))),"NA")</f>
        <v>6</v>
      </c>
      <c r="F42" s="20">
        <f>_xlfn.IFNA(IF(C42="1st_45min",VLOOKUP(A42&amp;B42,'Experiment Details'!A:Q,12,0),IF(C42="2nd_45min",VLOOKUP(A42&amp;B42,'Experiment Details'!A:Q,14,0),VLOOKUP(A42&amp;B42,'Experiment Details'!A:Q,16,0))),"NA")</f>
        <v>45</v>
      </c>
    </row>
    <row r="43" spans="1:6">
      <c r="A43" s="12" t="s">
        <v>30</v>
      </c>
      <c r="B43" s="13" t="s">
        <v>52</v>
      </c>
      <c r="C43" s="12" t="s">
        <v>12</v>
      </c>
      <c r="D43" s="12" t="str">
        <f t="shared" si="4"/>
        <v>Sub04 Session2 2nd_45min</v>
      </c>
      <c r="E43" s="20">
        <f>_xlfn.IFNA(IF(C43="1st_45min",VLOOKUP(A43&amp;B43,'Experiment Details'!A:Q,6,0),IF(C43="2nd_45min",VLOOKUP(A43&amp;B43,'Experiment Details'!A:Q,8,0),VLOOKUP(A43&amp;B43,'Experiment Details'!A:Q,10,0))),"NA")</f>
        <v>6</v>
      </c>
      <c r="F43" s="20">
        <f>_xlfn.IFNA(IF(C43="1st_45min",VLOOKUP(A43&amp;B43,'Experiment Details'!A:Q,12,0),IF(C43="2nd_45min",VLOOKUP(A43&amp;B43,'Experiment Details'!A:Q,14,0),VLOOKUP(A43&amp;B43,'Experiment Details'!A:Q,16,0))),"NA")</f>
        <v>105</v>
      </c>
    </row>
    <row r="44" spans="1:6">
      <c r="A44" s="12" t="s">
        <v>30</v>
      </c>
      <c r="B44" s="13" t="s">
        <v>52</v>
      </c>
      <c r="C44" s="12" t="s">
        <v>14</v>
      </c>
      <c r="D44" s="12" t="str">
        <f t="shared" si="4"/>
        <v>Sub04 Session2 3rd_45min</v>
      </c>
      <c r="E44" s="20">
        <f>_xlfn.IFNA(IF(C44="1st_45min",VLOOKUP(A44&amp;B44,'Experiment Details'!A:Q,6,0),IF(C44="2nd_45min",VLOOKUP(A44&amp;B44,'Experiment Details'!A:Q,8,0),VLOOKUP(A44&amp;B44,'Experiment Details'!A:Q,10,0))),"NA")</f>
        <v>6</v>
      </c>
      <c r="F44" s="20">
        <f>_xlfn.IFNA(IF(C44="1st_45min",VLOOKUP(A44&amp;B44,'Experiment Details'!A:Q,12,0),IF(C44="2nd_45min",VLOOKUP(A44&amp;B44,'Experiment Details'!A:Q,14,0),VLOOKUP(A44&amp;B44,'Experiment Details'!A:Q,16,0))),"NA")</f>
        <v>165</v>
      </c>
    </row>
    <row r="45" spans="1:6">
      <c r="A45" s="12" t="s">
        <v>30</v>
      </c>
      <c r="B45" s="13" t="s">
        <v>53</v>
      </c>
      <c r="C45" s="12" t="s">
        <v>10</v>
      </c>
      <c r="D45" s="12" t="str">
        <f t="shared" si="4"/>
        <v>Sub04 Session3 1st_45min</v>
      </c>
      <c r="E45" s="20">
        <f>_xlfn.IFNA(IF(C45="1st_45min",VLOOKUP(A45&amp;B45,'Experiment Details'!A:Q,6,0),IF(C45="2nd_45min",VLOOKUP(A45&amp;B45,'Experiment Details'!A:Q,8,0),VLOOKUP(A45&amp;B45,'Experiment Details'!A:Q,10,0))),"NA")</f>
        <v>6</v>
      </c>
      <c r="F45" s="20">
        <f>_xlfn.IFNA(IF(C45="1st_45min",VLOOKUP(A45&amp;B45,'Experiment Details'!A:Q,12,0),IF(C45="2nd_45min",VLOOKUP(A45&amp;B45,'Experiment Details'!A:Q,14,0),VLOOKUP(A45&amp;B45,'Experiment Details'!A:Q,16,0))),"NA")</f>
        <v>45</v>
      </c>
    </row>
    <row r="46" spans="1:6">
      <c r="A46" s="12" t="s">
        <v>30</v>
      </c>
      <c r="B46" s="13" t="s">
        <v>53</v>
      </c>
      <c r="C46" s="12" t="s">
        <v>12</v>
      </c>
      <c r="D46" s="12" t="str">
        <f t="shared" si="4"/>
        <v>Sub04 Session3 2nd_45min</v>
      </c>
      <c r="E46" s="20">
        <f>_xlfn.IFNA(IF(C46="1st_45min",VLOOKUP(A46&amp;B46,'Experiment Details'!A:Q,6,0),IF(C46="2nd_45min",VLOOKUP(A46&amp;B46,'Experiment Details'!A:Q,8,0),VLOOKUP(A46&amp;B46,'Experiment Details'!A:Q,10,0))),"NA")</f>
        <v>6</v>
      </c>
      <c r="F46" s="20">
        <f>_xlfn.IFNA(IF(C46="1st_45min",VLOOKUP(A46&amp;B46,'Experiment Details'!A:Q,12,0),IF(C46="2nd_45min",VLOOKUP(A46&amp;B46,'Experiment Details'!A:Q,14,0),VLOOKUP(A46&amp;B46,'Experiment Details'!A:Q,16,0))),"NA")</f>
        <v>105</v>
      </c>
    </row>
    <row r="47" spans="1:6">
      <c r="A47" s="12" t="s">
        <v>30</v>
      </c>
      <c r="B47" s="13" t="s">
        <v>53</v>
      </c>
      <c r="C47" s="12" t="s">
        <v>14</v>
      </c>
      <c r="D47" s="12" t="str">
        <f t="shared" si="4"/>
        <v>Sub04 Session3 3rd_45min</v>
      </c>
      <c r="E47" s="20">
        <f>_xlfn.IFNA(IF(C47="1st_45min",VLOOKUP(A47&amp;B47,'Experiment Details'!A:Q,6,0),IF(C47="2nd_45min",VLOOKUP(A47&amp;B47,'Experiment Details'!A:Q,8,0),VLOOKUP(A47&amp;B47,'Experiment Details'!A:Q,10,0))),"NA")</f>
        <v>6</v>
      </c>
      <c r="F47" s="20">
        <f>_xlfn.IFNA(IF(C47="1st_45min",VLOOKUP(A47&amp;B47,'Experiment Details'!A:Q,12,0),IF(C47="2nd_45min",VLOOKUP(A47&amp;B47,'Experiment Details'!A:Q,14,0),VLOOKUP(A47&amp;B47,'Experiment Details'!A:Q,16,0))),"NA")</f>
        <v>165</v>
      </c>
    </row>
    <row r="48" spans="1:6">
      <c r="A48" s="12" t="s">
        <v>30</v>
      </c>
      <c r="B48" s="13" t="s">
        <v>54</v>
      </c>
      <c r="C48" s="12" t="s">
        <v>10</v>
      </c>
      <c r="D48" s="12" t="str">
        <f t="shared" si="4"/>
        <v>Sub04 Session4 1st_45min</v>
      </c>
      <c r="E48" s="20">
        <f>_xlfn.IFNA(IF(C48="1st_45min",VLOOKUP(A48&amp;B48,'Experiment Details'!A:Q,6,0),IF(C48="2nd_45min",VLOOKUP(A48&amp;B48,'Experiment Details'!A:Q,8,0),VLOOKUP(A48&amp;B48,'Experiment Details'!A:Q,10,0))),"NA")</f>
        <v>6</v>
      </c>
      <c r="F48" s="20">
        <f>_xlfn.IFNA(IF(C48="1st_45min",VLOOKUP(A48&amp;B48,'Experiment Details'!A:Q,12,0),IF(C48="2nd_45min",VLOOKUP(A48&amp;B48,'Experiment Details'!A:Q,14,0),VLOOKUP(A48&amp;B48,'Experiment Details'!A:Q,16,0))),"NA")</f>
        <v>45</v>
      </c>
    </row>
    <row r="49" spans="1:6">
      <c r="A49" s="12" t="s">
        <v>30</v>
      </c>
      <c r="B49" s="13" t="s">
        <v>54</v>
      </c>
      <c r="C49" s="12" t="s">
        <v>12</v>
      </c>
      <c r="D49" s="12" t="str">
        <f t="shared" si="4"/>
        <v>Sub04 Session4 2nd_45min</v>
      </c>
      <c r="E49" s="20">
        <f>_xlfn.IFNA(IF(C49="1st_45min",VLOOKUP(A49&amp;B49,'Experiment Details'!A:Q,6,0),IF(C49="2nd_45min",VLOOKUP(A49&amp;B49,'Experiment Details'!A:Q,8,0),VLOOKUP(A49&amp;B49,'Experiment Details'!A:Q,10,0))),"NA")</f>
        <v>6</v>
      </c>
      <c r="F49" s="20">
        <f>_xlfn.IFNA(IF(C49="1st_45min",VLOOKUP(A49&amp;B49,'Experiment Details'!A:Q,12,0),IF(C49="2nd_45min",VLOOKUP(A49&amp;B49,'Experiment Details'!A:Q,14,0),VLOOKUP(A49&amp;B49,'Experiment Details'!A:Q,16,0))),"NA")</f>
        <v>105</v>
      </c>
    </row>
    <row r="50" spans="1:6">
      <c r="A50" s="12" t="s">
        <v>30</v>
      </c>
      <c r="B50" s="13" t="s">
        <v>54</v>
      </c>
      <c r="C50" s="12" t="s">
        <v>14</v>
      </c>
      <c r="D50" s="12" t="str">
        <f t="shared" si="4"/>
        <v>Sub04 Session4 3rd_45min</v>
      </c>
      <c r="E50" s="20">
        <f>_xlfn.IFNA(IF(C50="1st_45min",VLOOKUP(A50&amp;B50,'Experiment Details'!A:Q,6,0),IF(C50="2nd_45min",VLOOKUP(A50&amp;B50,'Experiment Details'!A:Q,8,0),VLOOKUP(A50&amp;B50,'Experiment Details'!A:Q,10,0))),"NA")</f>
        <v>6</v>
      </c>
      <c r="F50" s="20">
        <f>_xlfn.IFNA(IF(C50="1st_45min",VLOOKUP(A50&amp;B50,'Experiment Details'!A:Q,12,0),IF(C50="2nd_45min",VLOOKUP(A50&amp;B50,'Experiment Details'!A:Q,14,0),VLOOKUP(A50&amp;B50,'Experiment Details'!A:Q,16,0))),"NA")</f>
        <v>165</v>
      </c>
    </row>
    <row r="51" spans="1:6">
      <c r="A51" s="12" t="s">
        <v>31</v>
      </c>
      <c r="B51" s="13" t="s">
        <v>51</v>
      </c>
      <c r="C51" s="12" t="s">
        <v>10</v>
      </c>
      <c r="D51" s="12" t="str">
        <f>A51&amp;" "&amp;B51&amp;" "&amp;C51</f>
        <v>Sub05 Session1 1st_45min</v>
      </c>
      <c r="E51" s="20">
        <f>_xlfn.IFNA(IF(C51="1st_45min",VLOOKUP(A51&amp;B51,'Experiment Details'!A:Q,6,0),IF(C51="2nd_45min",VLOOKUP(A51&amp;B51,'Experiment Details'!A:Q,8,0),VLOOKUP(A51&amp;B51,'Experiment Details'!A:Q,10,0))),"NA")</f>
        <v>6</v>
      </c>
      <c r="F51" s="20">
        <f>_xlfn.IFNA(IF(C51="1st_45min",VLOOKUP(A51&amp;B51,'Experiment Details'!A:Q,12,0),IF(C51="2nd_45min",VLOOKUP(A51&amp;B51,'Experiment Details'!A:Q,14,0),VLOOKUP(A51&amp;B51,'Experiment Details'!A:Q,16,0))),"NA")</f>
        <v>45</v>
      </c>
    </row>
    <row r="52" spans="1:6">
      <c r="A52" s="12" t="s">
        <v>31</v>
      </c>
      <c r="B52" s="13" t="s">
        <v>51</v>
      </c>
      <c r="C52" s="12" t="s">
        <v>12</v>
      </c>
      <c r="D52" s="12" t="str">
        <f t="shared" ref="D52:D62" si="5">A52&amp;" "&amp;B52&amp;" "&amp;C52</f>
        <v>Sub05 Session1 2nd_45min</v>
      </c>
      <c r="E52" s="20">
        <f>_xlfn.IFNA(IF(C52="1st_45min",VLOOKUP(A52&amp;B52,'Experiment Details'!A:Q,6,0),IF(C52="2nd_45min",VLOOKUP(A52&amp;B52,'Experiment Details'!A:Q,8,0),VLOOKUP(A52&amp;B52,'Experiment Details'!A:Q,10,0))),"NA")</f>
        <v>6</v>
      </c>
      <c r="F52" s="20">
        <f>_xlfn.IFNA(IF(C52="1st_45min",VLOOKUP(A52&amp;B52,'Experiment Details'!A:Q,12,0),IF(C52="2nd_45min",VLOOKUP(A52&amp;B52,'Experiment Details'!A:Q,14,0),VLOOKUP(A52&amp;B52,'Experiment Details'!A:Q,16,0))),"NA")</f>
        <v>105</v>
      </c>
    </row>
    <row r="53" spans="1:6">
      <c r="A53" s="12" t="s">
        <v>31</v>
      </c>
      <c r="B53" s="13" t="s">
        <v>51</v>
      </c>
      <c r="C53" s="12" t="s">
        <v>14</v>
      </c>
      <c r="D53" s="12" t="str">
        <f t="shared" si="5"/>
        <v>Sub05 Session1 3rd_45min</v>
      </c>
      <c r="E53" s="20">
        <f>_xlfn.IFNA(IF(C53="1st_45min",VLOOKUP(A53&amp;B53,'Experiment Details'!A:Q,6,0),IF(C53="2nd_45min",VLOOKUP(A53&amp;B53,'Experiment Details'!A:Q,8,0),VLOOKUP(A53&amp;B53,'Experiment Details'!A:Q,10,0))),"NA")</f>
        <v>6</v>
      </c>
      <c r="F53" s="20">
        <f>_xlfn.IFNA(IF(C53="1st_45min",VLOOKUP(A53&amp;B53,'Experiment Details'!A:Q,12,0),IF(C53="2nd_45min",VLOOKUP(A53&amp;B53,'Experiment Details'!A:Q,14,0),VLOOKUP(A53&amp;B53,'Experiment Details'!A:Q,16,0))),"NA")</f>
        <v>165</v>
      </c>
    </row>
    <row r="54" spans="1:6">
      <c r="A54" s="12" t="s">
        <v>31</v>
      </c>
      <c r="B54" s="13" t="s">
        <v>52</v>
      </c>
      <c r="C54" s="12" t="s">
        <v>10</v>
      </c>
      <c r="D54" s="12" t="str">
        <f t="shared" si="5"/>
        <v>Sub05 Session2 1st_45min</v>
      </c>
      <c r="E54" s="20">
        <f>_xlfn.IFNA(IF(C54="1st_45min",VLOOKUP(A54&amp;B54,'Experiment Details'!A:Q,6,0),IF(C54="2nd_45min",VLOOKUP(A54&amp;B54,'Experiment Details'!A:Q,8,0),VLOOKUP(A54&amp;B54,'Experiment Details'!A:Q,10,0))),"NA")</f>
        <v>6</v>
      </c>
      <c r="F54" s="20">
        <f>_xlfn.IFNA(IF(C54="1st_45min",VLOOKUP(A54&amp;B54,'Experiment Details'!A:Q,12,0),IF(C54="2nd_45min",VLOOKUP(A54&amp;B54,'Experiment Details'!A:Q,14,0),VLOOKUP(A54&amp;B54,'Experiment Details'!A:Q,16,0))),"NA")</f>
        <v>45</v>
      </c>
    </row>
    <row r="55" spans="1:6">
      <c r="A55" s="12" t="s">
        <v>31</v>
      </c>
      <c r="B55" s="13" t="s">
        <v>52</v>
      </c>
      <c r="C55" s="12" t="s">
        <v>12</v>
      </c>
      <c r="D55" s="12" t="str">
        <f t="shared" si="5"/>
        <v>Sub05 Session2 2nd_45min</v>
      </c>
      <c r="E55" s="20">
        <f>_xlfn.IFNA(IF(C55="1st_45min",VLOOKUP(A55&amp;B55,'Experiment Details'!A:Q,6,0),IF(C55="2nd_45min",VLOOKUP(A55&amp;B55,'Experiment Details'!A:Q,8,0),VLOOKUP(A55&amp;B55,'Experiment Details'!A:Q,10,0))),"NA")</f>
        <v>6</v>
      </c>
      <c r="F55" s="20">
        <f>_xlfn.IFNA(IF(C55="1st_45min",VLOOKUP(A55&amp;B55,'Experiment Details'!A:Q,12,0),IF(C55="2nd_45min",VLOOKUP(A55&amp;B55,'Experiment Details'!A:Q,14,0),VLOOKUP(A55&amp;B55,'Experiment Details'!A:Q,16,0))),"NA")</f>
        <v>105</v>
      </c>
    </row>
    <row r="56" spans="1:6">
      <c r="A56" s="12" t="s">
        <v>31</v>
      </c>
      <c r="B56" s="13" t="s">
        <v>52</v>
      </c>
      <c r="C56" s="12" t="s">
        <v>14</v>
      </c>
      <c r="D56" s="12" t="str">
        <f t="shared" si="5"/>
        <v>Sub05 Session2 3rd_45min</v>
      </c>
      <c r="E56" s="20">
        <f>_xlfn.IFNA(IF(C56="1st_45min",VLOOKUP(A56&amp;B56,'Experiment Details'!A:Q,6,0),IF(C56="2nd_45min",VLOOKUP(A56&amp;B56,'Experiment Details'!A:Q,8,0),VLOOKUP(A56&amp;B56,'Experiment Details'!A:Q,10,0))),"NA")</f>
        <v>6</v>
      </c>
      <c r="F56" s="20">
        <f>_xlfn.IFNA(IF(C56="1st_45min",VLOOKUP(A56&amp;B56,'Experiment Details'!A:Q,12,0),IF(C56="2nd_45min",VLOOKUP(A56&amp;B56,'Experiment Details'!A:Q,14,0),VLOOKUP(A56&amp;B56,'Experiment Details'!A:Q,16,0))),"NA")</f>
        <v>165</v>
      </c>
    </row>
    <row r="57" spans="1:6">
      <c r="A57" s="12" t="s">
        <v>31</v>
      </c>
      <c r="B57" s="13" t="s">
        <v>53</v>
      </c>
      <c r="C57" s="12" t="s">
        <v>10</v>
      </c>
      <c r="D57" s="12" t="str">
        <f t="shared" si="5"/>
        <v>Sub05 Session3 1st_45min</v>
      </c>
      <c r="E57" s="20">
        <f>_xlfn.IFNA(IF(C57="1st_45min",VLOOKUP(A57&amp;B57,'Experiment Details'!A:Q,6,0),IF(C57="2nd_45min",VLOOKUP(A57&amp;B57,'Experiment Details'!A:Q,8,0),VLOOKUP(A57&amp;B57,'Experiment Details'!A:Q,10,0))),"NA")</f>
        <v>6</v>
      </c>
      <c r="F57" s="20">
        <f>_xlfn.IFNA(IF(C57="1st_45min",VLOOKUP(A57&amp;B57,'Experiment Details'!A:Q,12,0),IF(C57="2nd_45min",VLOOKUP(A57&amp;B57,'Experiment Details'!A:Q,14,0),VLOOKUP(A57&amp;B57,'Experiment Details'!A:Q,16,0))),"NA")</f>
        <v>45</v>
      </c>
    </row>
    <row r="58" spans="1:6">
      <c r="A58" s="12" t="s">
        <v>31</v>
      </c>
      <c r="B58" s="13" t="s">
        <v>53</v>
      </c>
      <c r="C58" s="12" t="s">
        <v>12</v>
      </c>
      <c r="D58" s="12" t="str">
        <f t="shared" si="5"/>
        <v>Sub05 Session3 2nd_45min</v>
      </c>
      <c r="E58" s="20">
        <f>_xlfn.IFNA(IF(C58="1st_45min",VLOOKUP(A58&amp;B58,'Experiment Details'!A:Q,6,0),IF(C58="2nd_45min",VLOOKUP(A58&amp;B58,'Experiment Details'!A:Q,8,0),VLOOKUP(A58&amp;B58,'Experiment Details'!A:Q,10,0))),"NA")</f>
        <v>6</v>
      </c>
      <c r="F58" s="20">
        <f>_xlfn.IFNA(IF(C58="1st_45min",VLOOKUP(A58&amp;B58,'Experiment Details'!A:Q,12,0),IF(C58="2nd_45min",VLOOKUP(A58&amp;B58,'Experiment Details'!A:Q,14,0),VLOOKUP(A58&amp;B58,'Experiment Details'!A:Q,16,0))),"NA")</f>
        <v>105</v>
      </c>
    </row>
    <row r="59" spans="1:6">
      <c r="A59" s="12" t="s">
        <v>31</v>
      </c>
      <c r="B59" s="13" t="s">
        <v>53</v>
      </c>
      <c r="C59" s="12" t="s">
        <v>14</v>
      </c>
      <c r="D59" s="12" t="str">
        <f t="shared" si="5"/>
        <v>Sub05 Session3 3rd_45min</v>
      </c>
      <c r="E59" s="20">
        <f>_xlfn.IFNA(IF(C59="1st_45min",VLOOKUP(A59&amp;B59,'Experiment Details'!A:Q,6,0),IF(C59="2nd_45min",VLOOKUP(A59&amp;B59,'Experiment Details'!A:Q,8,0),VLOOKUP(A59&amp;B59,'Experiment Details'!A:Q,10,0))),"NA")</f>
        <v>6</v>
      </c>
      <c r="F59" s="20">
        <f>_xlfn.IFNA(IF(C59="1st_45min",VLOOKUP(A59&amp;B59,'Experiment Details'!A:Q,12,0),IF(C59="2nd_45min",VLOOKUP(A59&amp;B59,'Experiment Details'!A:Q,14,0),VLOOKUP(A59&amp;B59,'Experiment Details'!A:Q,16,0))),"NA")</f>
        <v>165</v>
      </c>
    </row>
    <row r="60" spans="1:6">
      <c r="A60" s="12" t="s">
        <v>31</v>
      </c>
      <c r="B60" s="13" t="s">
        <v>54</v>
      </c>
      <c r="C60" s="12" t="s">
        <v>10</v>
      </c>
      <c r="D60" s="12" t="str">
        <f t="shared" si="5"/>
        <v>Sub05 Session4 1st_45min</v>
      </c>
      <c r="E60" s="20">
        <f>_xlfn.IFNA(IF(C60="1st_45min",VLOOKUP(A60&amp;B60,'Experiment Details'!A:Q,6,0),IF(C60="2nd_45min",VLOOKUP(A60&amp;B60,'Experiment Details'!A:Q,8,0),VLOOKUP(A60&amp;B60,'Experiment Details'!A:Q,10,0))),"NA")</f>
        <v>6</v>
      </c>
      <c r="F60" s="20">
        <f>_xlfn.IFNA(IF(C60="1st_45min",VLOOKUP(A60&amp;B60,'Experiment Details'!A:Q,12,0),IF(C60="2nd_45min",VLOOKUP(A60&amp;B60,'Experiment Details'!A:Q,14,0),VLOOKUP(A60&amp;B60,'Experiment Details'!A:Q,16,0))),"NA")</f>
        <v>45</v>
      </c>
    </row>
    <row r="61" spans="1:6">
      <c r="A61" s="12" t="s">
        <v>31</v>
      </c>
      <c r="B61" s="13" t="s">
        <v>54</v>
      </c>
      <c r="C61" s="12" t="s">
        <v>12</v>
      </c>
      <c r="D61" s="12" t="str">
        <f t="shared" si="5"/>
        <v>Sub05 Session4 2nd_45min</v>
      </c>
      <c r="E61" s="20">
        <f>_xlfn.IFNA(IF(C61="1st_45min",VLOOKUP(A61&amp;B61,'Experiment Details'!A:Q,6,0),IF(C61="2nd_45min",VLOOKUP(A61&amp;B61,'Experiment Details'!A:Q,8,0),VLOOKUP(A61&amp;B61,'Experiment Details'!A:Q,10,0))),"NA")</f>
        <v>6</v>
      </c>
      <c r="F61" s="20">
        <f>_xlfn.IFNA(IF(C61="1st_45min",VLOOKUP(A61&amp;B61,'Experiment Details'!A:Q,12,0),IF(C61="2nd_45min",VLOOKUP(A61&amp;B61,'Experiment Details'!A:Q,14,0),VLOOKUP(A61&amp;B61,'Experiment Details'!A:Q,16,0))),"NA")</f>
        <v>105</v>
      </c>
    </row>
    <row r="62" spans="1:6">
      <c r="A62" s="12" t="s">
        <v>31</v>
      </c>
      <c r="B62" s="13" t="s">
        <v>54</v>
      </c>
      <c r="C62" s="12" t="s">
        <v>14</v>
      </c>
      <c r="D62" s="12" t="str">
        <f t="shared" si="5"/>
        <v>Sub05 Session4 3rd_45min</v>
      </c>
      <c r="E62" s="20">
        <f>_xlfn.IFNA(IF(C62="1st_45min",VLOOKUP(A62&amp;B62,'Experiment Details'!A:Q,6,0),IF(C62="2nd_45min",VLOOKUP(A62&amp;B62,'Experiment Details'!A:Q,8,0),VLOOKUP(A62&amp;B62,'Experiment Details'!A:Q,10,0))),"NA")</f>
        <v>6</v>
      </c>
      <c r="F62" s="20">
        <f>_xlfn.IFNA(IF(C62="1st_45min",VLOOKUP(A62&amp;B62,'Experiment Details'!A:Q,12,0),IF(C62="2nd_45min",VLOOKUP(A62&amp;B62,'Experiment Details'!A:Q,14,0),VLOOKUP(A62&amp;B62,'Experiment Details'!A:Q,16,0))),"NA")</f>
        <v>165</v>
      </c>
    </row>
    <row r="63" spans="1:6">
      <c r="A63" s="12" t="s">
        <v>32</v>
      </c>
      <c r="B63" s="13" t="s">
        <v>51</v>
      </c>
      <c r="C63" s="12" t="s">
        <v>10</v>
      </c>
      <c r="D63" s="12" t="str">
        <f>A63&amp;" "&amp;B63&amp;" "&amp;C63</f>
        <v>Sub06 Session1 1st_45min</v>
      </c>
      <c r="E63" s="20">
        <f>_xlfn.IFNA(IF(C63="1st_45min",VLOOKUP(A63&amp;B63,'Experiment Details'!A:Q,6,0),IF(C63="2nd_45min",VLOOKUP(A63&amp;B63,'Experiment Details'!A:Q,8,0),VLOOKUP(A63&amp;B63,'Experiment Details'!A:Q,10,0))),"NA")</f>
        <v>6</v>
      </c>
      <c r="F63" s="20">
        <f>_xlfn.IFNA(IF(C63="1st_45min",VLOOKUP(A63&amp;B63,'Experiment Details'!A:Q,12,0),IF(C63="2nd_45min",VLOOKUP(A63&amp;B63,'Experiment Details'!A:Q,14,0),VLOOKUP(A63&amp;B63,'Experiment Details'!A:Q,16,0))),"NA")</f>
        <v>45</v>
      </c>
    </row>
    <row r="64" spans="1:6">
      <c r="A64" s="12" t="s">
        <v>32</v>
      </c>
      <c r="B64" s="13" t="s">
        <v>51</v>
      </c>
      <c r="C64" s="12" t="s">
        <v>12</v>
      </c>
      <c r="D64" s="12" t="str">
        <f t="shared" ref="D64:D74" si="6">A64&amp;" "&amp;B64&amp;" "&amp;C64</f>
        <v>Sub06 Session1 2nd_45min</v>
      </c>
      <c r="E64" s="20">
        <f>_xlfn.IFNA(IF(C64="1st_45min",VLOOKUP(A64&amp;B64,'Experiment Details'!A:Q,6,0),IF(C64="2nd_45min",VLOOKUP(A64&amp;B64,'Experiment Details'!A:Q,8,0),VLOOKUP(A64&amp;B64,'Experiment Details'!A:Q,10,0))),"NA")</f>
        <v>6</v>
      </c>
      <c r="F64" s="20">
        <f>_xlfn.IFNA(IF(C64="1st_45min",VLOOKUP(A64&amp;B64,'Experiment Details'!A:Q,12,0),IF(C64="2nd_45min",VLOOKUP(A64&amp;B64,'Experiment Details'!A:Q,14,0),VLOOKUP(A64&amp;B64,'Experiment Details'!A:Q,16,0))),"NA")</f>
        <v>105</v>
      </c>
    </row>
    <row r="65" spans="1:6">
      <c r="A65" s="12" t="s">
        <v>32</v>
      </c>
      <c r="B65" s="13" t="s">
        <v>51</v>
      </c>
      <c r="C65" s="12" t="s">
        <v>14</v>
      </c>
      <c r="D65" s="12" t="str">
        <f t="shared" si="6"/>
        <v>Sub06 Session1 3rd_45min</v>
      </c>
      <c r="E65" s="20">
        <f>_xlfn.IFNA(IF(C65="1st_45min",VLOOKUP(A65&amp;B65,'Experiment Details'!A:Q,6,0),IF(C65="2nd_45min",VLOOKUP(A65&amp;B65,'Experiment Details'!A:Q,8,0),VLOOKUP(A65&amp;B65,'Experiment Details'!A:Q,10,0))),"NA")</f>
        <v>3</v>
      </c>
      <c r="F65" s="20">
        <f>_xlfn.IFNA(IF(C65="1st_45min",VLOOKUP(A65&amp;B65,'Experiment Details'!A:Q,12,0),IF(C65="2nd_45min",VLOOKUP(A65&amp;B65,'Experiment Details'!A:Q,14,0),VLOOKUP(A65&amp;B65,'Experiment Details'!A:Q,16,0))),"NA")</f>
        <v>138</v>
      </c>
    </row>
    <row r="66" spans="1:6">
      <c r="A66" s="12" t="s">
        <v>32</v>
      </c>
      <c r="B66" s="13" t="s">
        <v>52</v>
      </c>
      <c r="C66" s="12" t="s">
        <v>10</v>
      </c>
      <c r="D66" s="12" t="str">
        <f t="shared" si="6"/>
        <v>Sub06 Session2 1st_45min</v>
      </c>
      <c r="E66" s="20">
        <f>_xlfn.IFNA(IF(C66="1st_45min",VLOOKUP(A66&amp;B66,'Experiment Details'!A:Q,6,0),IF(C66="2nd_45min",VLOOKUP(A66&amp;B66,'Experiment Details'!A:Q,8,0),VLOOKUP(A66&amp;B66,'Experiment Details'!A:Q,10,0))),"NA")</f>
        <v>5</v>
      </c>
      <c r="F66" s="20">
        <f>_xlfn.IFNA(IF(C66="1st_45min",VLOOKUP(A66&amp;B66,'Experiment Details'!A:Q,12,0),IF(C66="2nd_45min",VLOOKUP(A66&amp;B66,'Experiment Details'!A:Q,14,0),VLOOKUP(A66&amp;B66,'Experiment Details'!A:Q,16,0))),"NA")</f>
        <v>36</v>
      </c>
    </row>
    <row r="67" spans="1:6">
      <c r="A67" s="12" t="s">
        <v>32</v>
      </c>
      <c r="B67" s="13" t="s">
        <v>52</v>
      </c>
      <c r="C67" s="12" t="s">
        <v>12</v>
      </c>
      <c r="D67" s="12" t="str">
        <f t="shared" si="6"/>
        <v>Sub06 Session2 2nd_45min</v>
      </c>
      <c r="E67" s="20">
        <f>_xlfn.IFNA(IF(C67="1st_45min",VLOOKUP(A67&amp;B67,'Experiment Details'!A:Q,6,0),IF(C67="2nd_45min",VLOOKUP(A67&amp;B67,'Experiment Details'!A:Q,8,0),VLOOKUP(A67&amp;B67,'Experiment Details'!A:Q,10,0))),"NA")</f>
        <v>3</v>
      </c>
      <c r="F67" s="20">
        <f>_xlfn.IFNA(IF(C67="1st_45min",VLOOKUP(A67&amp;B67,'Experiment Details'!A:Q,12,0),IF(C67="2nd_45min",VLOOKUP(A67&amp;B67,'Experiment Details'!A:Q,14,0),VLOOKUP(A67&amp;B67,'Experiment Details'!A:Q,16,0))),"NA")</f>
        <v>77</v>
      </c>
    </row>
    <row r="68" spans="1:6">
      <c r="A68" s="12" t="s">
        <v>32</v>
      </c>
      <c r="B68" s="13" t="s">
        <v>52</v>
      </c>
      <c r="C68" s="12" t="s">
        <v>14</v>
      </c>
      <c r="D68" s="12" t="str">
        <f t="shared" si="6"/>
        <v>Sub06 Session2 3rd_45min</v>
      </c>
      <c r="E68" s="20">
        <f>_xlfn.IFNA(IF(C68="1st_45min",VLOOKUP(A68&amp;B68,'Experiment Details'!A:Q,6,0),IF(C68="2nd_45min",VLOOKUP(A68&amp;B68,'Experiment Details'!A:Q,8,0),VLOOKUP(A68&amp;B68,'Experiment Details'!A:Q,10,0))),"NA")</f>
        <v>2</v>
      </c>
      <c r="F68" s="20">
        <f>_xlfn.IFNA(IF(C68="1st_45min",VLOOKUP(A68&amp;B68,'Experiment Details'!A:Q,12,0),IF(C68="2nd_45min",VLOOKUP(A68&amp;B68,'Experiment Details'!A:Q,14,0),VLOOKUP(A68&amp;B68,'Experiment Details'!A:Q,16,0))),"NA")</f>
        <v>103</v>
      </c>
    </row>
    <row r="69" spans="1:6">
      <c r="A69" s="12" t="s">
        <v>32</v>
      </c>
      <c r="B69" s="13" t="s">
        <v>53</v>
      </c>
      <c r="C69" s="12" t="s">
        <v>10</v>
      </c>
      <c r="D69" s="12" t="str">
        <f t="shared" si="6"/>
        <v>Sub06 Session3 1st_45min</v>
      </c>
      <c r="E69" s="20">
        <f>_xlfn.IFNA(IF(C69="1st_45min",VLOOKUP(A69&amp;B69,'Experiment Details'!A:Q,6,0),IF(C69="2nd_45min",VLOOKUP(A69&amp;B69,'Experiment Details'!A:Q,8,0),VLOOKUP(A69&amp;B69,'Experiment Details'!A:Q,10,0))),"NA")</f>
        <v>2</v>
      </c>
      <c r="F69" s="20">
        <f>_xlfn.IFNA(IF(C69="1st_45min",VLOOKUP(A69&amp;B69,'Experiment Details'!A:Q,12,0),IF(C69="2nd_45min",VLOOKUP(A69&amp;B69,'Experiment Details'!A:Q,14,0),VLOOKUP(A69&amp;B69,'Experiment Details'!A:Q,16,0))),"NA")</f>
        <v>9</v>
      </c>
    </row>
    <row r="70" spans="1:6">
      <c r="A70" s="12" t="s">
        <v>32</v>
      </c>
      <c r="B70" s="13" t="s">
        <v>53</v>
      </c>
      <c r="C70" s="12" t="s">
        <v>12</v>
      </c>
      <c r="D70" s="12" t="str">
        <f t="shared" si="6"/>
        <v>Sub06 Session3 2nd_45min</v>
      </c>
      <c r="E70" s="20">
        <f>_xlfn.IFNA(IF(C70="1st_45min",VLOOKUP(A70&amp;B70,'Experiment Details'!A:Q,6,0),IF(C70="2nd_45min",VLOOKUP(A70&amp;B70,'Experiment Details'!A:Q,8,0),VLOOKUP(A70&amp;B70,'Experiment Details'!A:Q,10,0))),"NA")</f>
        <v>2</v>
      </c>
      <c r="F70" s="20">
        <f>_xlfn.IFNA(IF(C70="1st_45min",VLOOKUP(A70&amp;B70,'Experiment Details'!A:Q,12,0),IF(C70="2nd_45min",VLOOKUP(A70&amp;B70,'Experiment Details'!A:Q,14,0),VLOOKUP(A70&amp;B70,'Experiment Details'!A:Q,16,0))),"NA")</f>
        <v>39</v>
      </c>
    </row>
    <row r="71" spans="1:6">
      <c r="A71" s="12" t="s">
        <v>32</v>
      </c>
      <c r="B71" s="13" t="s">
        <v>53</v>
      </c>
      <c r="C71" s="12" t="s">
        <v>14</v>
      </c>
      <c r="D71" s="12" t="str">
        <f t="shared" si="6"/>
        <v>Sub06 Session3 3rd_45min</v>
      </c>
      <c r="E71" s="20">
        <f>_xlfn.IFNA(IF(C71="1st_45min",VLOOKUP(A71&amp;B71,'Experiment Details'!A:Q,6,0),IF(C71="2nd_45min",VLOOKUP(A71&amp;B71,'Experiment Details'!A:Q,8,0),VLOOKUP(A71&amp;B71,'Experiment Details'!A:Q,10,0))),"NA")</f>
        <v>2</v>
      </c>
      <c r="F71" s="20">
        <f>_xlfn.IFNA(IF(C71="1st_45min",VLOOKUP(A71&amp;B71,'Experiment Details'!A:Q,12,0),IF(C71="2nd_45min",VLOOKUP(A71&amp;B71,'Experiment Details'!A:Q,14,0),VLOOKUP(A71&amp;B71,'Experiment Details'!A:Q,16,0))),"NA")</f>
        <v>66</v>
      </c>
    </row>
    <row r="72" spans="1:6">
      <c r="A72" s="12" t="s">
        <v>32</v>
      </c>
      <c r="B72" s="13" t="s">
        <v>54</v>
      </c>
      <c r="C72" s="12" t="s">
        <v>10</v>
      </c>
      <c r="D72" s="12" t="str">
        <f t="shared" si="6"/>
        <v>Sub06 Session4 1st_45min</v>
      </c>
      <c r="E72" s="20">
        <f>_xlfn.IFNA(IF(C72="1st_45min",VLOOKUP(A72&amp;B72,'Experiment Details'!A:Q,6,0),IF(C72="2nd_45min",VLOOKUP(A72&amp;B72,'Experiment Details'!A:Q,8,0),VLOOKUP(A72&amp;B72,'Experiment Details'!A:Q,10,0))),"NA")</f>
        <v>6</v>
      </c>
      <c r="F72" s="20">
        <f>_xlfn.IFNA(IF(C72="1st_45min",VLOOKUP(A72&amp;B72,'Experiment Details'!A:Q,12,0),IF(C72="2nd_45min",VLOOKUP(A72&amp;B72,'Experiment Details'!A:Q,14,0),VLOOKUP(A72&amp;B72,'Experiment Details'!A:Q,16,0))),"NA")</f>
        <v>45</v>
      </c>
    </row>
    <row r="73" spans="1:6">
      <c r="A73" s="12" t="s">
        <v>32</v>
      </c>
      <c r="B73" s="13" t="s">
        <v>54</v>
      </c>
      <c r="C73" s="12" t="s">
        <v>12</v>
      </c>
      <c r="D73" s="12" t="str">
        <f t="shared" si="6"/>
        <v>Sub06 Session4 2nd_45min</v>
      </c>
      <c r="E73" s="20">
        <f>_xlfn.IFNA(IF(C73="1st_45min",VLOOKUP(A73&amp;B73,'Experiment Details'!A:Q,6,0),IF(C73="2nd_45min",VLOOKUP(A73&amp;B73,'Experiment Details'!A:Q,8,0),VLOOKUP(A73&amp;B73,'Experiment Details'!A:Q,10,0))),"NA")</f>
        <v>5</v>
      </c>
      <c r="F73" s="20">
        <f>_xlfn.IFNA(IF(C73="1st_45min",VLOOKUP(A73&amp;B73,'Experiment Details'!A:Q,12,0),IF(C73="2nd_45min",VLOOKUP(A73&amp;B73,'Experiment Details'!A:Q,14,0),VLOOKUP(A73&amp;B73,'Experiment Details'!A:Q,16,0))),"NA")</f>
        <v>96</v>
      </c>
    </row>
    <row r="74" spans="1:6">
      <c r="A74" s="12" t="s">
        <v>32</v>
      </c>
      <c r="B74" s="13" t="s">
        <v>54</v>
      </c>
      <c r="C74" s="12" t="s">
        <v>14</v>
      </c>
      <c r="D74" s="12" t="str">
        <f t="shared" si="6"/>
        <v>Sub06 Session4 3rd_45min</v>
      </c>
      <c r="E74" s="20">
        <f>_xlfn.IFNA(IF(C74="1st_45min",VLOOKUP(A74&amp;B74,'Experiment Details'!A:Q,6,0),IF(C74="2nd_45min",VLOOKUP(A74&amp;B74,'Experiment Details'!A:Q,8,0),VLOOKUP(A74&amp;B74,'Experiment Details'!A:Q,10,0))),"NA")</f>
        <v>5</v>
      </c>
      <c r="F74" s="20">
        <f>_xlfn.IFNA(IF(C74="1st_45min",VLOOKUP(A74&amp;B74,'Experiment Details'!A:Q,12,0),IF(C74="2nd_45min",VLOOKUP(A74&amp;B74,'Experiment Details'!A:Q,14,0),VLOOKUP(A74&amp;B74,'Experiment Details'!A:Q,16,0))),"NA")</f>
        <v>154</v>
      </c>
    </row>
    <row r="75" spans="1:6">
      <c r="A75" s="12" t="s">
        <v>33</v>
      </c>
      <c r="B75" s="13" t="s">
        <v>51</v>
      </c>
      <c r="C75" s="12" t="s">
        <v>10</v>
      </c>
      <c r="D75" s="12" t="str">
        <f>A75&amp;" "&amp;B75&amp;" "&amp;C75</f>
        <v>Sub07 Session1 1st_45min</v>
      </c>
      <c r="E75" s="20">
        <f>_xlfn.IFNA(IF(C75="1st_45min",VLOOKUP(A75&amp;B75,'Experiment Details'!A:Q,6,0),IF(C75="2nd_45min",VLOOKUP(A75&amp;B75,'Experiment Details'!A:Q,8,0),VLOOKUP(A75&amp;B75,'Experiment Details'!A:Q,10,0))),"NA")</f>
        <v>6</v>
      </c>
      <c r="F75" s="20">
        <f>_xlfn.IFNA(IF(C75="1st_45min",VLOOKUP(A75&amp;B75,'Experiment Details'!A:Q,12,0),IF(C75="2nd_45min",VLOOKUP(A75&amp;B75,'Experiment Details'!A:Q,14,0),VLOOKUP(A75&amp;B75,'Experiment Details'!A:Q,16,0))),"NA")</f>
        <v>45</v>
      </c>
    </row>
    <row r="76" spans="1:6">
      <c r="A76" s="12" t="s">
        <v>33</v>
      </c>
      <c r="B76" s="13" t="s">
        <v>51</v>
      </c>
      <c r="C76" s="12" t="s">
        <v>12</v>
      </c>
      <c r="D76" s="12" t="str">
        <f t="shared" ref="D76:D86" si="7">A76&amp;" "&amp;B76&amp;" "&amp;C76</f>
        <v>Sub07 Session1 2nd_45min</v>
      </c>
      <c r="E76" s="20">
        <f>_xlfn.IFNA(IF(C76="1st_45min",VLOOKUP(A76&amp;B76,'Experiment Details'!A:Q,6,0),IF(C76="2nd_45min",VLOOKUP(A76&amp;B76,'Experiment Details'!A:Q,8,0),VLOOKUP(A76&amp;B76,'Experiment Details'!A:Q,10,0))),"NA")</f>
        <v>6</v>
      </c>
      <c r="F76" s="20">
        <f>_xlfn.IFNA(IF(C76="1st_45min",VLOOKUP(A76&amp;B76,'Experiment Details'!A:Q,12,0),IF(C76="2nd_45min",VLOOKUP(A76&amp;B76,'Experiment Details'!A:Q,14,0),VLOOKUP(A76&amp;B76,'Experiment Details'!A:Q,16,0))),"NA")</f>
        <v>105</v>
      </c>
    </row>
    <row r="77" spans="1:6">
      <c r="A77" s="12" t="s">
        <v>33</v>
      </c>
      <c r="B77" s="13" t="s">
        <v>51</v>
      </c>
      <c r="C77" s="12" t="s">
        <v>14</v>
      </c>
      <c r="D77" s="12" t="str">
        <f t="shared" si="7"/>
        <v>Sub07 Session1 3rd_45min</v>
      </c>
      <c r="E77" s="20">
        <f>_xlfn.IFNA(IF(C77="1st_45min",VLOOKUP(A77&amp;B77,'Experiment Details'!A:Q,6,0),IF(C77="2nd_45min",VLOOKUP(A77&amp;B77,'Experiment Details'!A:Q,8,0),VLOOKUP(A77&amp;B77,'Experiment Details'!A:Q,10,0))),"NA")</f>
        <v>6</v>
      </c>
      <c r="F77" s="20">
        <f>_xlfn.IFNA(IF(C77="1st_45min",VLOOKUP(A77&amp;B77,'Experiment Details'!A:Q,12,0),IF(C77="2nd_45min",VLOOKUP(A77&amp;B77,'Experiment Details'!A:Q,14,0),VLOOKUP(A77&amp;B77,'Experiment Details'!A:Q,16,0))),"NA")</f>
        <v>165</v>
      </c>
    </row>
    <row r="78" spans="1:6">
      <c r="A78" s="12" t="s">
        <v>33</v>
      </c>
      <c r="B78" s="13" t="s">
        <v>52</v>
      </c>
      <c r="C78" s="12" t="s">
        <v>10</v>
      </c>
      <c r="D78" s="12" t="str">
        <f t="shared" si="7"/>
        <v>Sub07 Session2 1st_45min</v>
      </c>
      <c r="E78" s="20">
        <f>_xlfn.IFNA(IF(C78="1st_45min",VLOOKUP(A78&amp;B78,'Experiment Details'!A:Q,6,0),IF(C78="2nd_45min",VLOOKUP(A78&amp;B78,'Experiment Details'!A:Q,8,0),VLOOKUP(A78&amp;B78,'Experiment Details'!A:Q,10,0))),"NA")</f>
        <v>5</v>
      </c>
      <c r="F78" s="20">
        <f>_xlfn.IFNA(IF(C78="1st_45min",VLOOKUP(A78&amp;B78,'Experiment Details'!A:Q,12,0),IF(C78="2nd_45min",VLOOKUP(A78&amp;B78,'Experiment Details'!A:Q,14,0),VLOOKUP(A78&amp;B78,'Experiment Details'!A:Q,16,0))),"NA")</f>
        <v>36</v>
      </c>
    </row>
    <row r="79" spans="1:6">
      <c r="A79" s="12" t="s">
        <v>33</v>
      </c>
      <c r="B79" s="13" t="s">
        <v>52</v>
      </c>
      <c r="C79" s="12" t="s">
        <v>12</v>
      </c>
      <c r="D79" s="12" t="str">
        <f t="shared" si="7"/>
        <v>Sub07 Session2 2nd_45min</v>
      </c>
      <c r="E79" s="20">
        <f>_xlfn.IFNA(IF(C79="1st_45min",VLOOKUP(A79&amp;B79,'Experiment Details'!A:Q,6,0),IF(C79="2nd_45min",VLOOKUP(A79&amp;B79,'Experiment Details'!A:Q,8,0),VLOOKUP(A79&amp;B79,'Experiment Details'!A:Q,10,0))),"NA")</f>
        <v>6</v>
      </c>
      <c r="F79" s="20">
        <f>_xlfn.IFNA(IF(C79="1st_45min",VLOOKUP(A79&amp;B79,'Experiment Details'!A:Q,12,0),IF(C79="2nd_45min",VLOOKUP(A79&amp;B79,'Experiment Details'!A:Q,14,0),VLOOKUP(A79&amp;B79,'Experiment Details'!A:Q,16,0))),"NA")</f>
        <v>105</v>
      </c>
    </row>
    <row r="80" spans="1:6">
      <c r="A80" s="12" t="s">
        <v>33</v>
      </c>
      <c r="B80" s="13" t="s">
        <v>52</v>
      </c>
      <c r="C80" s="12" t="s">
        <v>14</v>
      </c>
      <c r="D80" s="12" t="str">
        <f t="shared" si="7"/>
        <v>Sub07 Session2 3rd_45min</v>
      </c>
      <c r="E80" s="20">
        <f>_xlfn.IFNA(IF(C80="1st_45min",VLOOKUP(A80&amp;B80,'Experiment Details'!A:Q,6,0),IF(C80="2nd_45min",VLOOKUP(A80&amp;B80,'Experiment Details'!A:Q,8,0),VLOOKUP(A80&amp;B80,'Experiment Details'!A:Q,10,0))),"NA")</f>
        <v>6</v>
      </c>
      <c r="F80" s="20">
        <f>_xlfn.IFNA(IF(C80="1st_45min",VLOOKUP(A80&amp;B80,'Experiment Details'!A:Q,12,0),IF(C80="2nd_45min",VLOOKUP(A80&amp;B80,'Experiment Details'!A:Q,14,0),VLOOKUP(A80&amp;B80,'Experiment Details'!A:Q,16,0))),"NA")</f>
        <v>165</v>
      </c>
    </row>
    <row r="81" spans="1:6">
      <c r="A81" s="12" t="s">
        <v>33</v>
      </c>
      <c r="B81" s="13" t="s">
        <v>53</v>
      </c>
      <c r="C81" s="12" t="s">
        <v>10</v>
      </c>
      <c r="D81" s="12" t="str">
        <f t="shared" si="7"/>
        <v>Sub07 Session3 1st_45min</v>
      </c>
      <c r="E81" s="20">
        <f>_xlfn.IFNA(IF(C81="1st_45min",VLOOKUP(A81&amp;B81,'Experiment Details'!A:Q,6,0),IF(C81="2nd_45min",VLOOKUP(A81&amp;B81,'Experiment Details'!A:Q,8,0),VLOOKUP(A81&amp;B81,'Experiment Details'!A:Q,10,0))),"NA")</f>
        <v>6</v>
      </c>
      <c r="F81" s="20">
        <f>_xlfn.IFNA(IF(C81="1st_45min",VLOOKUP(A81&amp;B81,'Experiment Details'!A:Q,12,0),IF(C81="2nd_45min",VLOOKUP(A81&amp;B81,'Experiment Details'!A:Q,14,0),VLOOKUP(A81&amp;B81,'Experiment Details'!A:Q,16,0))),"NA")</f>
        <v>45</v>
      </c>
    </row>
    <row r="82" spans="1:6">
      <c r="A82" s="12" t="s">
        <v>33</v>
      </c>
      <c r="B82" s="13" t="s">
        <v>53</v>
      </c>
      <c r="C82" s="12" t="s">
        <v>12</v>
      </c>
      <c r="D82" s="12" t="str">
        <f t="shared" si="7"/>
        <v>Sub07 Session3 2nd_45min</v>
      </c>
      <c r="E82" s="20">
        <f>_xlfn.IFNA(IF(C82="1st_45min",VLOOKUP(A82&amp;B82,'Experiment Details'!A:Q,6,0),IF(C82="2nd_45min",VLOOKUP(A82&amp;B82,'Experiment Details'!A:Q,8,0),VLOOKUP(A82&amp;B82,'Experiment Details'!A:Q,10,0))),"NA")</f>
        <v>4</v>
      </c>
      <c r="F82" s="20">
        <f>_xlfn.IFNA(IF(C82="1st_45min",VLOOKUP(A82&amp;B82,'Experiment Details'!A:Q,12,0),IF(C82="2nd_45min",VLOOKUP(A82&amp;B82,'Experiment Details'!A:Q,14,0),VLOOKUP(A82&amp;B82,'Experiment Details'!A:Q,16,0))),"NA")</f>
        <v>87</v>
      </c>
    </row>
    <row r="83" spans="1:6">
      <c r="A83" s="12" t="s">
        <v>33</v>
      </c>
      <c r="B83" s="13" t="s">
        <v>53</v>
      </c>
      <c r="C83" s="12" t="s">
        <v>14</v>
      </c>
      <c r="D83" s="12" t="str">
        <f t="shared" si="7"/>
        <v>Sub07 Session3 3rd_45min</v>
      </c>
      <c r="E83" s="20">
        <f>_xlfn.IFNA(IF(C83="1st_45min",VLOOKUP(A83&amp;B83,'Experiment Details'!A:Q,6,0),IF(C83="2nd_45min",VLOOKUP(A83&amp;B83,'Experiment Details'!A:Q,8,0),VLOOKUP(A83&amp;B83,'Experiment Details'!A:Q,10,0))),"NA")</f>
        <v>4</v>
      </c>
      <c r="F83" s="20">
        <f>_xlfn.IFNA(IF(C83="1st_45min",VLOOKUP(A83&amp;B83,'Experiment Details'!A:Q,12,0),IF(C83="2nd_45min",VLOOKUP(A83&amp;B83,'Experiment Details'!A:Q,14,0),VLOOKUP(A83&amp;B83,'Experiment Details'!A:Q,16,0))),"NA")</f>
        <v>132</v>
      </c>
    </row>
    <row r="84" spans="1:6">
      <c r="A84" s="12" t="s">
        <v>33</v>
      </c>
      <c r="B84" s="13" t="s">
        <v>54</v>
      </c>
      <c r="C84" s="12" t="s">
        <v>10</v>
      </c>
      <c r="D84" s="12" t="str">
        <f t="shared" si="7"/>
        <v>Sub07 Session4 1st_45min</v>
      </c>
      <c r="E84" s="20">
        <f>_xlfn.IFNA(IF(C84="1st_45min",VLOOKUP(A84&amp;B84,'Experiment Details'!A:Q,6,0),IF(C84="2nd_45min",VLOOKUP(A84&amp;B84,'Experiment Details'!A:Q,8,0),VLOOKUP(A84&amp;B84,'Experiment Details'!A:Q,10,0))),"NA")</f>
        <v>4</v>
      </c>
      <c r="F84" s="20">
        <f>_xlfn.IFNA(IF(C84="1st_45min",VLOOKUP(A84&amp;B84,'Experiment Details'!A:Q,12,0),IF(C84="2nd_45min",VLOOKUP(A84&amp;B84,'Experiment Details'!A:Q,14,0),VLOOKUP(A84&amp;B84,'Experiment Details'!A:Q,16,0))),"NA")</f>
        <v>27</v>
      </c>
    </row>
    <row r="85" spans="1:6">
      <c r="A85" s="12" t="s">
        <v>33</v>
      </c>
      <c r="B85" s="13" t="s">
        <v>54</v>
      </c>
      <c r="C85" s="12" t="s">
        <v>12</v>
      </c>
      <c r="D85" s="12" t="str">
        <f t="shared" si="7"/>
        <v>Sub07 Session4 2nd_45min</v>
      </c>
      <c r="E85" s="20">
        <f>_xlfn.IFNA(IF(C85="1st_45min",VLOOKUP(A85&amp;B85,'Experiment Details'!A:Q,6,0),IF(C85="2nd_45min",VLOOKUP(A85&amp;B85,'Experiment Details'!A:Q,8,0),VLOOKUP(A85&amp;B85,'Experiment Details'!A:Q,10,0))),"NA")</f>
        <v>4</v>
      </c>
      <c r="F85" s="20">
        <f>_xlfn.IFNA(IF(C85="1st_45min",VLOOKUP(A85&amp;B85,'Experiment Details'!A:Q,12,0),IF(C85="2nd_45min",VLOOKUP(A85&amp;B85,'Experiment Details'!A:Q,14,0),VLOOKUP(A85&amp;B85,'Experiment Details'!A:Q,16,0))),"NA")</f>
        <v>77</v>
      </c>
    </row>
    <row r="86" spans="1:6">
      <c r="A86" s="12" t="s">
        <v>33</v>
      </c>
      <c r="B86" s="13" t="s">
        <v>54</v>
      </c>
      <c r="C86" s="12" t="s">
        <v>14</v>
      </c>
      <c r="D86" s="12" t="str">
        <f t="shared" si="7"/>
        <v>Sub07 Session4 3rd_45min</v>
      </c>
      <c r="E86" s="20">
        <f>_xlfn.IFNA(IF(C86="1st_45min",VLOOKUP(A86&amp;B86,'Experiment Details'!A:Q,6,0),IF(C86="2nd_45min",VLOOKUP(A86&amp;B86,'Experiment Details'!A:Q,8,0),VLOOKUP(A86&amp;B86,'Experiment Details'!A:Q,10,0))),"NA")</f>
        <v>3</v>
      </c>
      <c r="F86" s="20">
        <f>_xlfn.IFNA(IF(C86="1st_45min",VLOOKUP(A86&amp;B86,'Experiment Details'!A:Q,12,0),IF(C86="2nd_45min",VLOOKUP(A86&amp;B86,'Experiment Details'!A:Q,14,0),VLOOKUP(A86&amp;B86,'Experiment Details'!A:Q,16,0))),"NA")</f>
        <v>118</v>
      </c>
    </row>
    <row r="87" spans="1:6">
      <c r="A87" s="12" t="s">
        <v>35</v>
      </c>
      <c r="B87" s="13" t="s">
        <v>51</v>
      </c>
      <c r="C87" s="12" t="s">
        <v>10</v>
      </c>
      <c r="D87" s="12" t="str">
        <f>A87&amp;" "&amp;B87&amp;" "&amp;C87</f>
        <v>Sub08 Session1 1st_45min</v>
      </c>
      <c r="E87" s="20">
        <f>_xlfn.IFNA(IF(C87="1st_45min",VLOOKUP(A87&amp;B87,'Experiment Details'!A:Q,6,0),IF(C87="2nd_45min",VLOOKUP(A87&amp;B87,'Experiment Details'!A:Q,8,0),VLOOKUP(A87&amp;B87,'Experiment Details'!A:Q,10,0))),"NA")</f>
        <v>6</v>
      </c>
      <c r="F87" s="20">
        <f>_xlfn.IFNA(IF(C87="1st_45min",VLOOKUP(A87&amp;B87,'Experiment Details'!A:Q,12,0),IF(C87="2nd_45min",VLOOKUP(A87&amp;B87,'Experiment Details'!A:Q,14,0),VLOOKUP(A87&amp;B87,'Experiment Details'!A:Q,16,0))),"NA")</f>
        <v>45</v>
      </c>
    </row>
    <row r="88" spans="1:6">
      <c r="A88" s="12" t="s">
        <v>35</v>
      </c>
      <c r="B88" s="13" t="s">
        <v>51</v>
      </c>
      <c r="C88" s="12" t="s">
        <v>12</v>
      </c>
      <c r="D88" s="12" t="str">
        <f t="shared" ref="D88:D98" si="8">A88&amp;" "&amp;B88&amp;" "&amp;C88</f>
        <v>Sub08 Session1 2nd_45min</v>
      </c>
      <c r="E88" s="20">
        <f>_xlfn.IFNA(IF(C88="1st_45min",VLOOKUP(A88&amp;B88,'Experiment Details'!A:Q,6,0),IF(C88="2nd_45min",VLOOKUP(A88&amp;B88,'Experiment Details'!A:Q,8,0),VLOOKUP(A88&amp;B88,'Experiment Details'!A:Q,10,0))),"NA")</f>
        <v>6</v>
      </c>
      <c r="F88" s="20">
        <f>_xlfn.IFNA(IF(C88="1st_45min",VLOOKUP(A88&amp;B88,'Experiment Details'!A:Q,12,0),IF(C88="2nd_45min",VLOOKUP(A88&amp;B88,'Experiment Details'!A:Q,14,0),VLOOKUP(A88&amp;B88,'Experiment Details'!A:Q,16,0))),"NA")</f>
        <v>105</v>
      </c>
    </row>
    <row r="89" spans="1:6">
      <c r="A89" s="12" t="s">
        <v>35</v>
      </c>
      <c r="B89" s="13" t="s">
        <v>51</v>
      </c>
      <c r="C89" s="12" t="s">
        <v>14</v>
      </c>
      <c r="D89" s="12" t="str">
        <f t="shared" si="8"/>
        <v>Sub08 Session1 3rd_45min</v>
      </c>
      <c r="E89" s="20">
        <f>_xlfn.IFNA(IF(C89="1st_45min",VLOOKUP(A89&amp;B89,'Experiment Details'!A:Q,6,0),IF(C89="2nd_45min",VLOOKUP(A89&amp;B89,'Experiment Details'!A:Q,8,0),VLOOKUP(A89&amp;B89,'Experiment Details'!A:Q,10,0))),"NA")</f>
        <v>2</v>
      </c>
      <c r="F89" s="20">
        <f>_xlfn.IFNA(IF(C89="1st_45min",VLOOKUP(A89&amp;B89,'Experiment Details'!A:Q,12,0),IF(C89="2nd_45min",VLOOKUP(A89&amp;B89,'Experiment Details'!A:Q,14,0),VLOOKUP(A89&amp;B89,'Experiment Details'!A:Q,16,0))),"NA")</f>
        <v>129</v>
      </c>
    </row>
    <row r="90" spans="1:6">
      <c r="A90" s="12" t="s">
        <v>35</v>
      </c>
      <c r="B90" s="13" t="s">
        <v>52</v>
      </c>
      <c r="C90" s="12" t="s">
        <v>10</v>
      </c>
      <c r="D90" s="12" t="str">
        <f t="shared" si="8"/>
        <v>Sub08 Session2 1st_45min</v>
      </c>
      <c r="E90" s="20">
        <f>_xlfn.IFNA(IF(C90="1st_45min",VLOOKUP(A90&amp;B90,'Experiment Details'!A:Q,6,0),IF(C90="2nd_45min",VLOOKUP(A90&amp;B90,'Experiment Details'!A:Q,8,0),VLOOKUP(A90&amp;B90,'Experiment Details'!A:Q,10,0))),"NA")</f>
        <v>6</v>
      </c>
      <c r="F90" s="20">
        <f>_xlfn.IFNA(IF(C90="1st_45min",VLOOKUP(A90&amp;B90,'Experiment Details'!A:Q,12,0),IF(C90="2nd_45min",VLOOKUP(A90&amp;B90,'Experiment Details'!A:Q,14,0),VLOOKUP(A90&amp;B90,'Experiment Details'!A:Q,16,0))),"NA")</f>
        <v>45</v>
      </c>
    </row>
    <row r="91" spans="1:6">
      <c r="A91" s="12" t="s">
        <v>35</v>
      </c>
      <c r="B91" s="13" t="s">
        <v>52</v>
      </c>
      <c r="C91" s="12" t="s">
        <v>12</v>
      </c>
      <c r="D91" s="12" t="str">
        <f t="shared" si="8"/>
        <v>Sub08 Session2 2nd_45min</v>
      </c>
      <c r="E91" s="20">
        <f>_xlfn.IFNA(IF(C91="1st_45min",VLOOKUP(A91&amp;B91,'Experiment Details'!A:Q,6,0),IF(C91="2nd_45min",VLOOKUP(A91&amp;B91,'Experiment Details'!A:Q,8,0),VLOOKUP(A91&amp;B91,'Experiment Details'!A:Q,10,0))),"NA")</f>
        <v>6</v>
      </c>
      <c r="F91" s="20">
        <f>_xlfn.IFNA(IF(C91="1st_45min",VLOOKUP(A91&amp;B91,'Experiment Details'!A:Q,12,0),IF(C91="2nd_45min",VLOOKUP(A91&amp;B91,'Experiment Details'!A:Q,14,0),VLOOKUP(A91&amp;B91,'Experiment Details'!A:Q,16,0))),"NA")</f>
        <v>105</v>
      </c>
    </row>
    <row r="92" spans="1:6">
      <c r="A92" s="12" t="s">
        <v>35</v>
      </c>
      <c r="B92" s="13" t="s">
        <v>52</v>
      </c>
      <c r="C92" s="12" t="s">
        <v>14</v>
      </c>
      <c r="D92" s="12" t="str">
        <f t="shared" si="8"/>
        <v>Sub08 Session2 3rd_45min</v>
      </c>
      <c r="E92" s="20">
        <f>_xlfn.IFNA(IF(C92="1st_45min",VLOOKUP(A92&amp;B92,'Experiment Details'!A:Q,6,0),IF(C92="2nd_45min",VLOOKUP(A92&amp;B92,'Experiment Details'!A:Q,8,0),VLOOKUP(A92&amp;B92,'Experiment Details'!A:Q,10,0))),"NA")</f>
        <v>1</v>
      </c>
      <c r="F92" s="20">
        <f>_xlfn.IFNA(IF(C92="1st_45min",VLOOKUP(A92&amp;B92,'Experiment Details'!A:Q,12,0),IF(C92="2nd_45min",VLOOKUP(A92&amp;B92,'Experiment Details'!A:Q,14,0),VLOOKUP(A92&amp;B92,'Experiment Details'!A:Q,16,0))),"NA")</f>
        <v>120</v>
      </c>
    </row>
    <row r="93" spans="1:6">
      <c r="A93" s="12" t="s">
        <v>35</v>
      </c>
      <c r="B93" s="13" t="s">
        <v>53</v>
      </c>
      <c r="C93" s="12" t="s">
        <v>10</v>
      </c>
      <c r="D93" s="12" t="str">
        <f t="shared" si="8"/>
        <v>Sub08 Session3 1st_45min</v>
      </c>
      <c r="E93" s="20">
        <f>_xlfn.IFNA(IF(C93="1st_45min",VLOOKUP(A93&amp;B93,'Experiment Details'!A:Q,6,0),IF(C93="2nd_45min",VLOOKUP(A93&amp;B93,'Experiment Details'!A:Q,8,0),VLOOKUP(A93&amp;B93,'Experiment Details'!A:Q,10,0))),"NA")</f>
        <v>6</v>
      </c>
      <c r="F93" s="20">
        <f>_xlfn.IFNA(IF(C93="1st_45min",VLOOKUP(A93&amp;B93,'Experiment Details'!A:Q,12,0),IF(C93="2nd_45min",VLOOKUP(A93&amp;B93,'Experiment Details'!A:Q,14,0),VLOOKUP(A93&amp;B93,'Experiment Details'!A:Q,16,0))),"NA")</f>
        <v>45</v>
      </c>
    </row>
    <row r="94" spans="1:6">
      <c r="A94" s="12" t="s">
        <v>35</v>
      </c>
      <c r="B94" s="13" t="s">
        <v>53</v>
      </c>
      <c r="C94" s="12" t="s">
        <v>12</v>
      </c>
      <c r="D94" s="12" t="str">
        <f t="shared" si="8"/>
        <v>Sub08 Session3 2nd_45min</v>
      </c>
      <c r="E94" s="20">
        <f>_xlfn.IFNA(IF(C94="1st_45min",VLOOKUP(A94&amp;B94,'Experiment Details'!A:Q,6,0),IF(C94="2nd_45min",VLOOKUP(A94&amp;B94,'Experiment Details'!A:Q,8,0),VLOOKUP(A94&amp;B94,'Experiment Details'!A:Q,10,0))),"NA")</f>
        <v>6</v>
      </c>
      <c r="F94" s="20">
        <f>_xlfn.IFNA(IF(C94="1st_45min",VLOOKUP(A94&amp;B94,'Experiment Details'!A:Q,12,0),IF(C94="2nd_45min",VLOOKUP(A94&amp;B94,'Experiment Details'!A:Q,14,0),VLOOKUP(A94&amp;B94,'Experiment Details'!A:Q,16,0))),"NA")</f>
        <v>105</v>
      </c>
    </row>
    <row r="95" spans="1:6">
      <c r="A95" s="12" t="s">
        <v>35</v>
      </c>
      <c r="B95" s="13" t="s">
        <v>53</v>
      </c>
      <c r="C95" s="12" t="s">
        <v>14</v>
      </c>
      <c r="D95" s="12" t="str">
        <f t="shared" si="8"/>
        <v>Sub08 Session3 3rd_45min</v>
      </c>
      <c r="E95" s="20">
        <f>_xlfn.IFNA(IF(C95="1st_45min",VLOOKUP(A95&amp;B95,'Experiment Details'!A:Q,6,0),IF(C95="2nd_45min",VLOOKUP(A95&amp;B95,'Experiment Details'!A:Q,8,0),VLOOKUP(A95&amp;B95,'Experiment Details'!A:Q,10,0))),"NA")</f>
        <v>6</v>
      </c>
      <c r="F95" s="20">
        <f>_xlfn.IFNA(IF(C95="1st_45min",VLOOKUP(A95&amp;B95,'Experiment Details'!A:Q,12,0),IF(C95="2nd_45min",VLOOKUP(A95&amp;B95,'Experiment Details'!A:Q,14,0),VLOOKUP(A95&amp;B95,'Experiment Details'!A:Q,16,0))),"NA")</f>
        <v>165</v>
      </c>
    </row>
    <row r="96" spans="1:6">
      <c r="A96" s="12" t="s">
        <v>35</v>
      </c>
      <c r="B96" s="13" t="s">
        <v>54</v>
      </c>
      <c r="C96" s="12" t="s">
        <v>10</v>
      </c>
      <c r="D96" s="12" t="str">
        <f t="shared" si="8"/>
        <v>Sub08 Session4 1st_45min</v>
      </c>
      <c r="E96" s="20">
        <f>_xlfn.IFNA(IF(C96="1st_45min",VLOOKUP(A96&amp;B96,'Experiment Details'!A:Q,6,0),IF(C96="2nd_45min",VLOOKUP(A96&amp;B96,'Experiment Details'!A:Q,8,0),VLOOKUP(A96&amp;B96,'Experiment Details'!A:Q,10,0))),"NA")</f>
        <v>6</v>
      </c>
      <c r="F96" s="20">
        <f>_xlfn.IFNA(IF(C96="1st_45min",VLOOKUP(A96&amp;B96,'Experiment Details'!A:Q,12,0),IF(C96="2nd_45min",VLOOKUP(A96&amp;B96,'Experiment Details'!A:Q,14,0),VLOOKUP(A96&amp;B96,'Experiment Details'!A:Q,16,0))),"NA")</f>
        <v>45</v>
      </c>
    </row>
    <row r="97" spans="1:6">
      <c r="A97" s="12" t="s">
        <v>35</v>
      </c>
      <c r="B97" s="13" t="s">
        <v>54</v>
      </c>
      <c r="C97" s="12" t="s">
        <v>12</v>
      </c>
      <c r="D97" s="12" t="str">
        <f t="shared" si="8"/>
        <v>Sub08 Session4 2nd_45min</v>
      </c>
      <c r="E97" s="20">
        <f>_xlfn.IFNA(IF(C97="1st_45min",VLOOKUP(A97&amp;B97,'Experiment Details'!A:Q,6,0),IF(C97="2nd_45min",VLOOKUP(A97&amp;B97,'Experiment Details'!A:Q,8,0),VLOOKUP(A97&amp;B97,'Experiment Details'!A:Q,10,0))),"NA")</f>
        <v>6</v>
      </c>
      <c r="F97" s="20">
        <f>_xlfn.IFNA(IF(C97="1st_45min",VLOOKUP(A97&amp;B97,'Experiment Details'!A:Q,12,0),IF(C97="2nd_45min",VLOOKUP(A97&amp;B97,'Experiment Details'!A:Q,14,0),VLOOKUP(A97&amp;B97,'Experiment Details'!A:Q,16,0))),"NA")</f>
        <v>105</v>
      </c>
    </row>
    <row r="98" spans="1:6">
      <c r="A98" s="12" t="s">
        <v>35</v>
      </c>
      <c r="B98" s="13" t="s">
        <v>54</v>
      </c>
      <c r="C98" s="12" t="s">
        <v>14</v>
      </c>
      <c r="D98" s="12" t="str">
        <f t="shared" si="8"/>
        <v>Sub08 Session4 3rd_45min</v>
      </c>
      <c r="E98" s="20">
        <f>_xlfn.IFNA(IF(C98="1st_45min",VLOOKUP(A98&amp;B98,'Experiment Details'!A:Q,6,0),IF(C98="2nd_45min",VLOOKUP(A98&amp;B98,'Experiment Details'!A:Q,8,0),VLOOKUP(A98&amp;B98,'Experiment Details'!A:Q,10,0))),"NA")</f>
        <v>6</v>
      </c>
      <c r="F98" s="20">
        <f>_xlfn.IFNA(IF(C98="1st_45min",VLOOKUP(A98&amp;B98,'Experiment Details'!A:Q,12,0),IF(C98="2nd_45min",VLOOKUP(A98&amp;B98,'Experiment Details'!A:Q,14,0),VLOOKUP(A98&amp;B98,'Experiment Details'!A:Q,16,0))),"NA")</f>
        <v>165</v>
      </c>
    </row>
    <row r="99" spans="1:6">
      <c r="A99" s="12" t="s">
        <v>36</v>
      </c>
      <c r="B99" s="13" t="s">
        <v>51</v>
      </c>
      <c r="C99" s="12" t="s">
        <v>10</v>
      </c>
      <c r="D99" s="12" t="str">
        <f>A99&amp;" "&amp;B99&amp;" "&amp;C99</f>
        <v>Sub09 Session1 1st_45min</v>
      </c>
      <c r="E99" s="20">
        <f>_xlfn.IFNA(IF(C99="1st_45min",VLOOKUP(A99&amp;B99,'Experiment Details'!A:Q,6,0),IF(C99="2nd_45min",VLOOKUP(A99&amp;B99,'Experiment Details'!A:Q,8,0),VLOOKUP(A99&amp;B99,'Experiment Details'!A:Q,10,0))),"NA")</f>
        <v>6</v>
      </c>
      <c r="F99" s="20">
        <f>_xlfn.IFNA(IF(C99="1st_45min",VLOOKUP(A99&amp;B99,'Experiment Details'!A:Q,12,0),IF(C99="2nd_45min",VLOOKUP(A99&amp;B99,'Experiment Details'!A:Q,14,0),VLOOKUP(A99&amp;B99,'Experiment Details'!A:Q,16,0))),"NA")</f>
        <v>45</v>
      </c>
    </row>
    <row r="100" spans="1:6">
      <c r="A100" s="12" t="s">
        <v>36</v>
      </c>
      <c r="B100" s="13" t="s">
        <v>51</v>
      </c>
      <c r="C100" s="12" t="s">
        <v>12</v>
      </c>
      <c r="D100" s="12" t="str">
        <f t="shared" ref="D100:D110" si="9">A100&amp;" "&amp;B100&amp;" "&amp;C100</f>
        <v>Sub09 Session1 2nd_45min</v>
      </c>
      <c r="E100" s="20">
        <f>_xlfn.IFNA(IF(C100="1st_45min",VLOOKUP(A100&amp;B100,'Experiment Details'!A:Q,6,0),IF(C100="2nd_45min",VLOOKUP(A100&amp;B100,'Experiment Details'!A:Q,8,0),VLOOKUP(A100&amp;B100,'Experiment Details'!A:Q,10,0))),"NA")</f>
        <v>3</v>
      </c>
      <c r="F100" s="20">
        <f>_xlfn.IFNA(IF(C100="1st_45min",VLOOKUP(A100&amp;B100,'Experiment Details'!A:Q,12,0),IF(C100="2nd_45min",VLOOKUP(A100&amp;B100,'Experiment Details'!A:Q,14,0),VLOOKUP(A100&amp;B100,'Experiment Details'!A:Q,16,0))),"NA")</f>
        <v>78</v>
      </c>
    </row>
    <row r="101" spans="1:6">
      <c r="A101" s="12" t="s">
        <v>36</v>
      </c>
      <c r="B101" s="13" t="s">
        <v>51</v>
      </c>
      <c r="C101" s="12" t="s">
        <v>14</v>
      </c>
      <c r="D101" s="12" t="str">
        <f t="shared" si="9"/>
        <v>Sub09 Session1 3rd_45min</v>
      </c>
      <c r="E101" s="20">
        <f>_xlfn.IFNA(IF(C101="1st_45min",VLOOKUP(A101&amp;B101,'Experiment Details'!A:Q,6,0),IF(C101="2nd_45min",VLOOKUP(A101&amp;B101,'Experiment Details'!A:Q,8,0),VLOOKUP(A101&amp;B101,'Experiment Details'!A:Q,10,0))),"NA")</f>
        <v>2</v>
      </c>
      <c r="F101" s="20">
        <f>_xlfn.IFNA(IF(C101="1st_45min",VLOOKUP(A101&amp;B101,'Experiment Details'!A:Q,12,0),IF(C101="2nd_45min",VLOOKUP(A101&amp;B101,'Experiment Details'!A:Q,14,0),VLOOKUP(A101&amp;B101,'Experiment Details'!A:Q,16,0))),"NA")</f>
        <v>109</v>
      </c>
    </row>
    <row r="102" spans="1:6">
      <c r="A102" s="12" t="s">
        <v>36</v>
      </c>
      <c r="B102" s="13" t="s">
        <v>52</v>
      </c>
      <c r="C102" s="12" t="s">
        <v>10</v>
      </c>
      <c r="D102" s="12" t="str">
        <f t="shared" si="9"/>
        <v>Sub09 Session2 1st_45min</v>
      </c>
      <c r="E102" s="20">
        <f>_xlfn.IFNA(IF(C102="1st_45min",VLOOKUP(A102&amp;B102,'Experiment Details'!A:Q,6,0),IF(C102="2nd_45min",VLOOKUP(A102&amp;B102,'Experiment Details'!A:Q,8,0),VLOOKUP(A102&amp;B102,'Experiment Details'!A:Q,10,0))),"NA")</f>
        <v>6</v>
      </c>
      <c r="F102" s="20">
        <f>_xlfn.IFNA(IF(C102="1st_45min",VLOOKUP(A102&amp;B102,'Experiment Details'!A:Q,12,0),IF(C102="2nd_45min",VLOOKUP(A102&amp;B102,'Experiment Details'!A:Q,14,0),VLOOKUP(A102&amp;B102,'Experiment Details'!A:Q,16,0))),"NA")</f>
        <v>45</v>
      </c>
    </row>
    <row r="103" spans="1:6">
      <c r="A103" s="12" t="s">
        <v>36</v>
      </c>
      <c r="B103" s="13" t="s">
        <v>52</v>
      </c>
      <c r="C103" s="12" t="s">
        <v>12</v>
      </c>
      <c r="D103" s="12" t="str">
        <f t="shared" si="9"/>
        <v>Sub09 Session2 2nd_45min</v>
      </c>
      <c r="E103" s="20">
        <f>_xlfn.IFNA(IF(C103="1st_45min",VLOOKUP(A103&amp;B103,'Experiment Details'!A:Q,6,0),IF(C103="2nd_45min",VLOOKUP(A103&amp;B103,'Experiment Details'!A:Q,8,0),VLOOKUP(A103&amp;B103,'Experiment Details'!A:Q,10,0))),"NA")</f>
        <v>6</v>
      </c>
      <c r="F103" s="20">
        <f>_xlfn.IFNA(IF(C103="1st_45min",VLOOKUP(A103&amp;B103,'Experiment Details'!A:Q,12,0),IF(C103="2nd_45min",VLOOKUP(A103&amp;B103,'Experiment Details'!A:Q,14,0),VLOOKUP(A103&amp;B103,'Experiment Details'!A:Q,16,0))),"NA")</f>
        <v>105</v>
      </c>
    </row>
    <row r="104" spans="1:6">
      <c r="A104" s="12" t="s">
        <v>36</v>
      </c>
      <c r="B104" s="13" t="s">
        <v>52</v>
      </c>
      <c r="C104" s="12" t="s">
        <v>14</v>
      </c>
      <c r="D104" s="12" t="str">
        <f t="shared" si="9"/>
        <v>Sub09 Session2 3rd_45min</v>
      </c>
      <c r="E104" s="20">
        <f>_xlfn.IFNA(IF(C104="1st_45min",VLOOKUP(A104&amp;B104,'Experiment Details'!A:Q,6,0),IF(C104="2nd_45min",VLOOKUP(A104&amp;B104,'Experiment Details'!A:Q,8,0),VLOOKUP(A104&amp;B104,'Experiment Details'!A:Q,10,0))),"NA")</f>
        <v>4</v>
      </c>
      <c r="F104" s="20">
        <f>_xlfn.IFNA(IF(C104="1st_45min",VLOOKUP(A104&amp;B104,'Experiment Details'!A:Q,12,0),IF(C104="2nd_45min",VLOOKUP(A104&amp;B104,'Experiment Details'!A:Q,14,0),VLOOKUP(A104&amp;B104,'Experiment Details'!A:Q,16,0))),"NA")</f>
        <v>147</v>
      </c>
    </row>
    <row r="105" spans="1:6">
      <c r="A105" s="12" t="s">
        <v>36</v>
      </c>
      <c r="B105" s="13" t="s">
        <v>53</v>
      </c>
      <c r="C105" s="12" t="s">
        <v>10</v>
      </c>
      <c r="D105" s="12" t="str">
        <f t="shared" si="9"/>
        <v>Sub09 Session3 1st_45min</v>
      </c>
      <c r="E105" s="20">
        <f>_xlfn.IFNA(IF(C105="1st_45min",VLOOKUP(A105&amp;B105,'Experiment Details'!A:Q,6,0),IF(C105="2nd_45min",VLOOKUP(A105&amp;B105,'Experiment Details'!A:Q,8,0),VLOOKUP(A105&amp;B105,'Experiment Details'!A:Q,10,0))),"NA")</f>
        <v>6</v>
      </c>
      <c r="F105" s="20">
        <f>_xlfn.IFNA(IF(C105="1st_45min",VLOOKUP(A105&amp;B105,'Experiment Details'!A:Q,12,0),IF(C105="2nd_45min",VLOOKUP(A105&amp;B105,'Experiment Details'!A:Q,14,0),VLOOKUP(A105&amp;B105,'Experiment Details'!A:Q,16,0))),"NA")</f>
        <v>45</v>
      </c>
    </row>
    <row r="106" spans="1:6">
      <c r="A106" s="12" t="s">
        <v>36</v>
      </c>
      <c r="B106" s="13" t="s">
        <v>53</v>
      </c>
      <c r="C106" s="12" t="s">
        <v>12</v>
      </c>
      <c r="D106" s="12" t="str">
        <f t="shared" si="9"/>
        <v>Sub09 Session3 2nd_45min</v>
      </c>
      <c r="E106" s="20">
        <f>_xlfn.IFNA(IF(C106="1st_45min",VLOOKUP(A106&amp;B106,'Experiment Details'!A:Q,6,0),IF(C106="2nd_45min",VLOOKUP(A106&amp;B106,'Experiment Details'!A:Q,8,0),VLOOKUP(A106&amp;B106,'Experiment Details'!A:Q,10,0))),"NA")</f>
        <v>4</v>
      </c>
      <c r="F106" s="20">
        <f>_xlfn.IFNA(IF(C106="1st_45min",VLOOKUP(A106&amp;B106,'Experiment Details'!A:Q,12,0),IF(C106="2nd_45min",VLOOKUP(A106&amp;B106,'Experiment Details'!A:Q,14,0),VLOOKUP(A106&amp;B106,'Experiment Details'!A:Q,16,0))),"NA")</f>
        <v>87</v>
      </c>
    </row>
    <row r="107" spans="1:6">
      <c r="A107" s="12" t="s">
        <v>36</v>
      </c>
      <c r="B107" s="13" t="s">
        <v>53</v>
      </c>
      <c r="C107" s="12" t="s">
        <v>14</v>
      </c>
      <c r="D107" s="12" t="str">
        <f t="shared" si="9"/>
        <v>Sub09 Session3 3rd_45min</v>
      </c>
      <c r="E107" s="20">
        <f>_xlfn.IFNA(IF(C107="1st_45min",VLOOKUP(A107&amp;B107,'Experiment Details'!A:Q,6,0),IF(C107="2nd_45min",VLOOKUP(A107&amp;B107,'Experiment Details'!A:Q,8,0),VLOOKUP(A107&amp;B107,'Experiment Details'!A:Q,10,0))),"NA")</f>
        <v>2</v>
      </c>
      <c r="F107" s="20">
        <f>_xlfn.IFNA(IF(C107="1st_45min",VLOOKUP(A107&amp;B107,'Experiment Details'!A:Q,12,0),IF(C107="2nd_45min",VLOOKUP(A107&amp;B107,'Experiment Details'!A:Q,14,0),VLOOKUP(A107&amp;B107,'Experiment Details'!A:Q,16,0))),"NA")</f>
        <v>114</v>
      </c>
    </row>
    <row r="108" spans="1:6">
      <c r="A108" s="12" t="s">
        <v>36</v>
      </c>
      <c r="B108" s="13" t="s">
        <v>54</v>
      </c>
      <c r="C108" s="12" t="s">
        <v>10</v>
      </c>
      <c r="D108" s="12" t="str">
        <f t="shared" si="9"/>
        <v>Sub09 Session4 1st_45min</v>
      </c>
      <c r="E108" s="20">
        <f>_xlfn.IFNA(IF(C108="1st_45min",VLOOKUP(A108&amp;B108,'Experiment Details'!A:Q,6,0),IF(C108="2nd_45min",VLOOKUP(A108&amp;B108,'Experiment Details'!A:Q,8,0),VLOOKUP(A108&amp;B108,'Experiment Details'!A:Q,10,0))),"NA")</f>
        <v>6</v>
      </c>
      <c r="F108" s="20">
        <f>_xlfn.IFNA(IF(C108="1st_45min",VLOOKUP(A108&amp;B108,'Experiment Details'!A:Q,12,0),IF(C108="2nd_45min",VLOOKUP(A108&amp;B108,'Experiment Details'!A:Q,14,0),VLOOKUP(A108&amp;B108,'Experiment Details'!A:Q,16,0))),"NA")</f>
        <v>45</v>
      </c>
    </row>
    <row r="109" spans="1:6">
      <c r="A109" s="12" t="s">
        <v>36</v>
      </c>
      <c r="B109" s="13" t="s">
        <v>54</v>
      </c>
      <c r="C109" s="12" t="s">
        <v>12</v>
      </c>
      <c r="D109" s="12" t="str">
        <f t="shared" si="9"/>
        <v>Sub09 Session4 2nd_45min</v>
      </c>
      <c r="E109" s="20">
        <f>_xlfn.IFNA(IF(C109="1st_45min",VLOOKUP(A109&amp;B109,'Experiment Details'!A:Q,6,0),IF(C109="2nd_45min",VLOOKUP(A109&amp;B109,'Experiment Details'!A:Q,8,0),VLOOKUP(A109&amp;B109,'Experiment Details'!A:Q,10,0))),"NA")</f>
        <v>6</v>
      </c>
      <c r="F109" s="20">
        <f>_xlfn.IFNA(IF(C109="1st_45min",VLOOKUP(A109&amp;B109,'Experiment Details'!A:Q,12,0),IF(C109="2nd_45min",VLOOKUP(A109&amp;B109,'Experiment Details'!A:Q,14,0),VLOOKUP(A109&amp;B109,'Experiment Details'!A:Q,16,0))),"NA")</f>
        <v>105</v>
      </c>
    </row>
    <row r="110" spans="1:6">
      <c r="A110" s="12" t="s">
        <v>36</v>
      </c>
      <c r="B110" s="13" t="s">
        <v>54</v>
      </c>
      <c r="C110" s="12" t="s">
        <v>14</v>
      </c>
      <c r="D110" s="12" t="str">
        <f t="shared" si="9"/>
        <v>Sub09 Session4 3rd_45min</v>
      </c>
      <c r="E110" s="20">
        <f>_xlfn.IFNA(IF(C110="1st_45min",VLOOKUP(A110&amp;B110,'Experiment Details'!A:Q,6,0),IF(C110="2nd_45min",VLOOKUP(A110&amp;B110,'Experiment Details'!A:Q,8,0),VLOOKUP(A110&amp;B110,'Experiment Details'!A:Q,10,0))),"NA")</f>
        <v>3</v>
      </c>
      <c r="F110" s="20">
        <f>_xlfn.IFNA(IF(C110="1st_45min",VLOOKUP(A110&amp;B110,'Experiment Details'!A:Q,12,0),IF(C110="2nd_45min",VLOOKUP(A110&amp;B110,'Experiment Details'!A:Q,14,0),VLOOKUP(A110&amp;B110,'Experiment Details'!A:Q,16,0))),"NA")</f>
        <v>138</v>
      </c>
    </row>
    <row r="111" spans="1:6">
      <c r="A111" s="12" t="s">
        <v>37</v>
      </c>
      <c r="B111" s="13" t="s">
        <v>51</v>
      </c>
      <c r="C111" s="12" t="s">
        <v>10</v>
      </c>
      <c r="D111" s="12" t="str">
        <f>A111&amp;" "&amp;B111&amp;" "&amp;C111</f>
        <v>Sub10 Session1 1st_45min</v>
      </c>
      <c r="E111" s="20">
        <f>_xlfn.IFNA(IF(C111="1st_45min",VLOOKUP(A111&amp;B111,'Experiment Details'!A:Q,6,0),IF(C111="2nd_45min",VLOOKUP(A111&amp;B111,'Experiment Details'!A:Q,8,0),VLOOKUP(A111&amp;B111,'Experiment Details'!A:Q,10,0))),"NA")</f>
        <v>6</v>
      </c>
      <c r="F111" s="20">
        <f>_xlfn.IFNA(IF(C111="1st_45min",VLOOKUP(A111&amp;B111,'Experiment Details'!A:Q,12,0),IF(C111="2nd_45min",VLOOKUP(A111&amp;B111,'Experiment Details'!A:Q,14,0),VLOOKUP(A111&amp;B111,'Experiment Details'!A:Q,16,0))),"NA")</f>
        <v>45</v>
      </c>
    </row>
    <row r="112" spans="1:6">
      <c r="A112" s="12" t="s">
        <v>37</v>
      </c>
      <c r="B112" s="13" t="s">
        <v>51</v>
      </c>
      <c r="C112" s="12" t="s">
        <v>12</v>
      </c>
      <c r="D112" s="12" t="str">
        <f t="shared" ref="D112:D122" si="10">A112&amp;" "&amp;B112&amp;" "&amp;C112</f>
        <v>Sub10 Session1 2nd_45min</v>
      </c>
      <c r="E112" s="20">
        <f>_xlfn.IFNA(IF(C112="1st_45min",VLOOKUP(A112&amp;B112,'Experiment Details'!A:Q,6,0),IF(C112="2nd_45min",VLOOKUP(A112&amp;B112,'Experiment Details'!A:Q,8,0),VLOOKUP(A112&amp;B112,'Experiment Details'!A:Q,10,0))),"NA")</f>
        <v>6</v>
      </c>
      <c r="F112" s="20">
        <f>_xlfn.IFNA(IF(C112="1st_45min",VLOOKUP(A112&amp;B112,'Experiment Details'!A:Q,12,0),IF(C112="2nd_45min",VLOOKUP(A112&amp;B112,'Experiment Details'!A:Q,14,0),VLOOKUP(A112&amp;B112,'Experiment Details'!A:Q,16,0))),"NA")</f>
        <v>105</v>
      </c>
    </row>
    <row r="113" spans="1:6">
      <c r="A113" s="12" t="s">
        <v>37</v>
      </c>
      <c r="B113" s="13" t="s">
        <v>51</v>
      </c>
      <c r="C113" s="12" t="s">
        <v>14</v>
      </c>
      <c r="D113" s="12" t="str">
        <f t="shared" si="10"/>
        <v>Sub10 Session1 3rd_45min</v>
      </c>
      <c r="E113" s="20">
        <f>_xlfn.IFNA(IF(C113="1st_45min",VLOOKUP(A113&amp;B113,'Experiment Details'!A:Q,6,0),IF(C113="2nd_45min",VLOOKUP(A113&amp;B113,'Experiment Details'!A:Q,8,0),VLOOKUP(A113&amp;B113,'Experiment Details'!A:Q,10,0))),"NA")</f>
        <v>6</v>
      </c>
      <c r="F113" s="20">
        <f>_xlfn.IFNA(IF(C113="1st_45min",VLOOKUP(A113&amp;B113,'Experiment Details'!A:Q,12,0),IF(C113="2nd_45min",VLOOKUP(A113&amp;B113,'Experiment Details'!A:Q,14,0),VLOOKUP(A113&amp;B113,'Experiment Details'!A:Q,16,0))),"NA")</f>
        <v>165</v>
      </c>
    </row>
    <row r="114" spans="1:6">
      <c r="A114" s="12" t="s">
        <v>37</v>
      </c>
      <c r="B114" s="13" t="s">
        <v>52</v>
      </c>
      <c r="C114" s="12" t="s">
        <v>10</v>
      </c>
      <c r="D114" s="12" t="str">
        <f t="shared" si="10"/>
        <v>Sub10 Session2 1st_45min</v>
      </c>
      <c r="E114" s="20">
        <f>_xlfn.IFNA(IF(C114="1st_45min",VLOOKUP(A114&amp;B114,'Experiment Details'!A:Q,6,0),IF(C114="2nd_45min",VLOOKUP(A114&amp;B114,'Experiment Details'!A:Q,8,0),VLOOKUP(A114&amp;B114,'Experiment Details'!A:Q,10,0))),"NA")</f>
        <v>6</v>
      </c>
      <c r="F114" s="20">
        <f>_xlfn.IFNA(IF(C114="1st_45min",VLOOKUP(A114&amp;B114,'Experiment Details'!A:Q,12,0),IF(C114="2nd_45min",VLOOKUP(A114&amp;B114,'Experiment Details'!A:Q,14,0),VLOOKUP(A114&amp;B114,'Experiment Details'!A:Q,16,0))),"NA")</f>
        <v>45</v>
      </c>
    </row>
    <row r="115" spans="1:6">
      <c r="A115" s="12" t="s">
        <v>37</v>
      </c>
      <c r="B115" s="13" t="s">
        <v>52</v>
      </c>
      <c r="C115" s="12" t="s">
        <v>12</v>
      </c>
      <c r="D115" s="12" t="str">
        <f t="shared" si="10"/>
        <v>Sub10 Session2 2nd_45min</v>
      </c>
      <c r="E115" s="20">
        <f>_xlfn.IFNA(IF(C115="1st_45min",VLOOKUP(A115&amp;B115,'Experiment Details'!A:Q,6,0),IF(C115="2nd_45min",VLOOKUP(A115&amp;B115,'Experiment Details'!A:Q,8,0),VLOOKUP(A115&amp;B115,'Experiment Details'!A:Q,10,0))),"NA")</f>
        <v>6</v>
      </c>
      <c r="F115" s="20">
        <f>_xlfn.IFNA(IF(C115="1st_45min",VLOOKUP(A115&amp;B115,'Experiment Details'!A:Q,12,0),IF(C115="2nd_45min",VLOOKUP(A115&amp;B115,'Experiment Details'!A:Q,14,0),VLOOKUP(A115&amp;B115,'Experiment Details'!A:Q,16,0))),"NA")</f>
        <v>105</v>
      </c>
    </row>
    <row r="116" spans="1:6">
      <c r="A116" s="12" t="s">
        <v>37</v>
      </c>
      <c r="B116" s="13" t="s">
        <v>52</v>
      </c>
      <c r="C116" s="12" t="s">
        <v>14</v>
      </c>
      <c r="D116" s="12" t="str">
        <f t="shared" si="10"/>
        <v>Sub10 Session2 3rd_45min</v>
      </c>
      <c r="E116" s="20">
        <f>_xlfn.IFNA(IF(C116="1st_45min",VLOOKUP(A116&amp;B116,'Experiment Details'!A:Q,6,0),IF(C116="2nd_45min",VLOOKUP(A116&amp;B116,'Experiment Details'!A:Q,8,0),VLOOKUP(A116&amp;B116,'Experiment Details'!A:Q,10,0))),"NA")</f>
        <v>6</v>
      </c>
      <c r="F116" s="20">
        <f>_xlfn.IFNA(IF(C116="1st_45min",VLOOKUP(A116&amp;B116,'Experiment Details'!A:Q,12,0),IF(C116="2nd_45min",VLOOKUP(A116&amp;B116,'Experiment Details'!A:Q,14,0),VLOOKUP(A116&amp;B116,'Experiment Details'!A:Q,16,0))),"NA")</f>
        <v>165</v>
      </c>
    </row>
    <row r="117" spans="1:6">
      <c r="A117" s="12" t="s">
        <v>37</v>
      </c>
      <c r="B117" s="13" t="s">
        <v>53</v>
      </c>
      <c r="C117" s="12" t="s">
        <v>10</v>
      </c>
      <c r="D117" s="12" t="str">
        <f t="shared" si="10"/>
        <v>Sub10 Session3 1st_45min</v>
      </c>
      <c r="E117" s="20">
        <f>_xlfn.IFNA(IF(C117="1st_45min",VLOOKUP(A117&amp;B117,'Experiment Details'!A:Q,6,0),IF(C117="2nd_45min",VLOOKUP(A117&amp;B117,'Experiment Details'!A:Q,8,0),VLOOKUP(A117&amp;B117,'Experiment Details'!A:Q,10,0))),"NA")</f>
        <v>6</v>
      </c>
      <c r="F117" s="20">
        <f>_xlfn.IFNA(IF(C117="1st_45min",VLOOKUP(A117&amp;B117,'Experiment Details'!A:Q,12,0),IF(C117="2nd_45min",VLOOKUP(A117&amp;B117,'Experiment Details'!A:Q,14,0),VLOOKUP(A117&amp;B117,'Experiment Details'!A:Q,16,0))),"NA")</f>
        <v>45</v>
      </c>
    </row>
    <row r="118" spans="1:6">
      <c r="A118" s="12" t="s">
        <v>37</v>
      </c>
      <c r="B118" s="13" t="s">
        <v>53</v>
      </c>
      <c r="C118" s="12" t="s">
        <v>12</v>
      </c>
      <c r="D118" s="12" t="str">
        <f t="shared" si="10"/>
        <v>Sub10 Session3 2nd_45min</v>
      </c>
      <c r="E118" s="20">
        <f>_xlfn.IFNA(IF(C118="1st_45min",VLOOKUP(A118&amp;B118,'Experiment Details'!A:Q,6,0),IF(C118="2nd_45min",VLOOKUP(A118&amp;B118,'Experiment Details'!A:Q,8,0),VLOOKUP(A118&amp;B118,'Experiment Details'!A:Q,10,0))),"NA")</f>
        <v>6</v>
      </c>
      <c r="F118" s="20">
        <f>_xlfn.IFNA(IF(C118="1st_45min",VLOOKUP(A118&amp;B118,'Experiment Details'!A:Q,12,0),IF(C118="2nd_45min",VLOOKUP(A118&amp;B118,'Experiment Details'!A:Q,14,0),VLOOKUP(A118&amp;B118,'Experiment Details'!A:Q,16,0))),"NA")</f>
        <v>105</v>
      </c>
    </row>
    <row r="119" spans="1:6">
      <c r="A119" s="12" t="s">
        <v>37</v>
      </c>
      <c r="B119" s="13" t="s">
        <v>53</v>
      </c>
      <c r="C119" s="12" t="s">
        <v>14</v>
      </c>
      <c r="D119" s="12" t="str">
        <f t="shared" si="10"/>
        <v>Sub10 Session3 3rd_45min</v>
      </c>
      <c r="E119" s="20">
        <f>_xlfn.IFNA(IF(C119="1st_45min",VLOOKUP(A119&amp;B119,'Experiment Details'!A:Q,6,0),IF(C119="2nd_45min",VLOOKUP(A119&amp;B119,'Experiment Details'!A:Q,8,0),VLOOKUP(A119&amp;B119,'Experiment Details'!A:Q,10,0))),"NA")</f>
        <v>6</v>
      </c>
      <c r="F119" s="20">
        <f>_xlfn.IFNA(IF(C119="1st_45min",VLOOKUP(A119&amp;B119,'Experiment Details'!A:Q,12,0),IF(C119="2nd_45min",VLOOKUP(A119&amp;B119,'Experiment Details'!A:Q,14,0),VLOOKUP(A119&amp;B119,'Experiment Details'!A:Q,16,0))),"NA")</f>
        <v>165</v>
      </c>
    </row>
    <row r="120" spans="1:6">
      <c r="A120" s="12" t="s">
        <v>37</v>
      </c>
      <c r="B120" s="13" t="s">
        <v>54</v>
      </c>
      <c r="C120" s="12" t="s">
        <v>10</v>
      </c>
      <c r="D120" s="12" t="str">
        <f t="shared" si="10"/>
        <v>Sub10 Session4 1st_45min</v>
      </c>
      <c r="E120" s="20">
        <f>_xlfn.IFNA(IF(C120="1st_45min",VLOOKUP(A120&amp;B120,'Experiment Details'!A:Q,6,0),IF(C120="2nd_45min",VLOOKUP(A120&amp;B120,'Experiment Details'!A:Q,8,0),VLOOKUP(A120&amp;B120,'Experiment Details'!A:Q,10,0))),"NA")</f>
        <v>6</v>
      </c>
      <c r="F120" s="20">
        <f>_xlfn.IFNA(IF(C120="1st_45min",VLOOKUP(A120&amp;B120,'Experiment Details'!A:Q,12,0),IF(C120="2nd_45min",VLOOKUP(A120&amp;B120,'Experiment Details'!A:Q,14,0),VLOOKUP(A120&amp;B120,'Experiment Details'!A:Q,16,0))),"NA")</f>
        <v>45</v>
      </c>
    </row>
    <row r="121" spans="1:6">
      <c r="A121" s="12" t="s">
        <v>37</v>
      </c>
      <c r="B121" s="13" t="s">
        <v>54</v>
      </c>
      <c r="C121" s="12" t="s">
        <v>12</v>
      </c>
      <c r="D121" s="12" t="str">
        <f t="shared" si="10"/>
        <v>Sub10 Session4 2nd_45min</v>
      </c>
      <c r="E121" s="20">
        <f>_xlfn.IFNA(IF(C121="1st_45min",VLOOKUP(A121&amp;B121,'Experiment Details'!A:Q,6,0),IF(C121="2nd_45min",VLOOKUP(A121&amp;B121,'Experiment Details'!A:Q,8,0),VLOOKUP(A121&amp;B121,'Experiment Details'!A:Q,10,0))),"NA")</f>
        <v>6</v>
      </c>
      <c r="F121" s="20">
        <f>_xlfn.IFNA(IF(C121="1st_45min",VLOOKUP(A121&amp;B121,'Experiment Details'!A:Q,12,0),IF(C121="2nd_45min",VLOOKUP(A121&amp;B121,'Experiment Details'!A:Q,14,0),VLOOKUP(A121&amp;B121,'Experiment Details'!A:Q,16,0))),"NA")</f>
        <v>105</v>
      </c>
    </row>
    <row r="122" spans="1:6">
      <c r="A122" s="12" t="s">
        <v>37</v>
      </c>
      <c r="B122" s="13" t="s">
        <v>54</v>
      </c>
      <c r="C122" s="12" t="s">
        <v>14</v>
      </c>
      <c r="D122" s="12" t="str">
        <f t="shared" si="10"/>
        <v>Sub10 Session4 3rd_45min</v>
      </c>
      <c r="E122" s="20">
        <f>_xlfn.IFNA(IF(C122="1st_45min",VLOOKUP(A122&amp;B122,'Experiment Details'!A:Q,6,0),IF(C122="2nd_45min",VLOOKUP(A122&amp;B122,'Experiment Details'!A:Q,8,0),VLOOKUP(A122&amp;B122,'Experiment Details'!A:Q,10,0))),"NA")</f>
        <v>6</v>
      </c>
      <c r="F122" s="20">
        <f>_xlfn.IFNA(IF(C122="1st_45min",VLOOKUP(A122&amp;B122,'Experiment Details'!A:Q,12,0),IF(C122="2nd_45min",VLOOKUP(A122&amp;B122,'Experiment Details'!A:Q,14,0),VLOOKUP(A122&amp;B122,'Experiment Details'!A:Q,16,0))),"NA")</f>
        <v>165</v>
      </c>
    </row>
    <row r="123" spans="1:6">
      <c r="A123" s="12" t="s">
        <v>55</v>
      </c>
      <c r="B123" s="13" t="s">
        <v>51</v>
      </c>
      <c r="C123" s="12" t="s">
        <v>10</v>
      </c>
      <c r="D123" s="12" t="str">
        <f>A123&amp;" "&amp;B123&amp;" "&amp;C123</f>
        <v>Sub11 Session1 1st_45min</v>
      </c>
      <c r="E123" s="20" t="str">
        <f>_xlfn.IFNA(IF(C123="1st_45min",VLOOKUP(A123&amp;B123,'Experiment Details'!A:Q,6,0),IF(C123="2nd_45min",VLOOKUP(A123&amp;B123,'Experiment Details'!A:Q,8,0),VLOOKUP(A123&amp;B123,'Experiment Details'!A:Q,10,0))),"NA")</f>
        <v>NA</v>
      </c>
      <c r="F123" s="20" t="str">
        <f>_xlfn.IFNA(IF(C123="1st_45min",VLOOKUP(A123&amp;B123,'Experiment Details'!A:Q,12,0),IF(C123="2nd_45min",VLOOKUP(A123&amp;B123,'Experiment Details'!A:Q,14,0),VLOOKUP(A123&amp;B123,'Experiment Details'!A:Q,16,0))),"NA")</f>
        <v>NA</v>
      </c>
    </row>
    <row r="124" spans="1:6">
      <c r="A124" s="12" t="s">
        <v>55</v>
      </c>
      <c r="B124" s="13" t="s">
        <v>51</v>
      </c>
      <c r="C124" s="12" t="s">
        <v>12</v>
      </c>
      <c r="D124" s="12" t="str">
        <f t="shared" ref="D124:D134" si="11">A124&amp;" "&amp;B124&amp;" "&amp;C124</f>
        <v>Sub11 Session1 2nd_45min</v>
      </c>
      <c r="E124" s="20" t="str">
        <f>_xlfn.IFNA(IF(C124="1st_45min",VLOOKUP(A124&amp;B124,'Experiment Details'!A:Q,6,0),IF(C124="2nd_45min",VLOOKUP(A124&amp;B124,'Experiment Details'!A:Q,8,0),VLOOKUP(A124&amp;B124,'Experiment Details'!A:Q,10,0))),"NA")</f>
        <v>NA</v>
      </c>
      <c r="F124" s="20" t="str">
        <f>_xlfn.IFNA(IF(C124="1st_45min",VLOOKUP(A124&amp;B124,'Experiment Details'!A:Q,12,0),IF(C124="2nd_45min",VLOOKUP(A124&amp;B124,'Experiment Details'!A:Q,14,0),VLOOKUP(A124&amp;B124,'Experiment Details'!A:Q,16,0))),"NA")</f>
        <v>NA</v>
      </c>
    </row>
    <row r="125" spans="1:6">
      <c r="A125" s="12" t="s">
        <v>55</v>
      </c>
      <c r="B125" s="13" t="s">
        <v>51</v>
      </c>
      <c r="C125" s="12" t="s">
        <v>14</v>
      </c>
      <c r="D125" s="12" t="str">
        <f t="shared" si="11"/>
        <v>Sub11 Session1 3rd_45min</v>
      </c>
      <c r="E125" s="20" t="str">
        <f>_xlfn.IFNA(IF(C125="1st_45min",VLOOKUP(A125&amp;B125,'Experiment Details'!A:Q,6,0),IF(C125="2nd_45min",VLOOKUP(A125&amp;B125,'Experiment Details'!A:Q,8,0),VLOOKUP(A125&amp;B125,'Experiment Details'!A:Q,10,0))),"NA")</f>
        <v>NA</v>
      </c>
      <c r="F125" s="20" t="str">
        <f>_xlfn.IFNA(IF(C125="1st_45min",VLOOKUP(A125&amp;B125,'Experiment Details'!A:Q,12,0),IF(C125="2nd_45min",VLOOKUP(A125&amp;B125,'Experiment Details'!A:Q,14,0),VLOOKUP(A125&amp;B125,'Experiment Details'!A:Q,16,0))),"NA")</f>
        <v>NA</v>
      </c>
    </row>
    <row r="126" spans="1:6">
      <c r="A126" s="12" t="s">
        <v>55</v>
      </c>
      <c r="B126" s="13" t="s">
        <v>52</v>
      </c>
      <c r="C126" s="12" t="s">
        <v>10</v>
      </c>
      <c r="D126" s="12" t="str">
        <f t="shared" si="11"/>
        <v>Sub11 Session2 1st_45min</v>
      </c>
      <c r="E126" s="20" t="str">
        <f>_xlfn.IFNA(IF(C126="1st_45min",VLOOKUP(A126&amp;B126,'Experiment Details'!A:Q,6,0),IF(C126="2nd_45min",VLOOKUP(A126&amp;B126,'Experiment Details'!A:Q,8,0),VLOOKUP(A126&amp;B126,'Experiment Details'!A:Q,10,0))),"NA")</f>
        <v>NA</v>
      </c>
      <c r="F126" s="20" t="str">
        <f>_xlfn.IFNA(IF(C126="1st_45min",VLOOKUP(A126&amp;B126,'Experiment Details'!A:Q,12,0),IF(C126="2nd_45min",VLOOKUP(A126&amp;B126,'Experiment Details'!A:Q,14,0),VLOOKUP(A126&amp;B126,'Experiment Details'!A:Q,16,0))),"NA")</f>
        <v>NA</v>
      </c>
    </row>
    <row r="127" spans="1:6">
      <c r="A127" s="12" t="s">
        <v>55</v>
      </c>
      <c r="B127" s="13" t="s">
        <v>52</v>
      </c>
      <c r="C127" s="12" t="s">
        <v>12</v>
      </c>
      <c r="D127" s="12" t="str">
        <f t="shared" si="11"/>
        <v>Sub11 Session2 2nd_45min</v>
      </c>
      <c r="E127" s="20" t="str">
        <f>_xlfn.IFNA(IF(C127="1st_45min",VLOOKUP(A127&amp;B127,'Experiment Details'!A:Q,6,0),IF(C127="2nd_45min",VLOOKUP(A127&amp;B127,'Experiment Details'!A:Q,8,0),VLOOKUP(A127&amp;B127,'Experiment Details'!A:Q,10,0))),"NA")</f>
        <v>NA</v>
      </c>
      <c r="F127" s="20" t="str">
        <f>_xlfn.IFNA(IF(C127="1st_45min",VLOOKUP(A127&amp;B127,'Experiment Details'!A:Q,12,0),IF(C127="2nd_45min",VLOOKUP(A127&amp;B127,'Experiment Details'!A:Q,14,0),VLOOKUP(A127&amp;B127,'Experiment Details'!A:Q,16,0))),"NA")</f>
        <v>NA</v>
      </c>
    </row>
    <row r="128" spans="1:6">
      <c r="A128" s="12" t="s">
        <v>55</v>
      </c>
      <c r="B128" s="13" t="s">
        <v>52</v>
      </c>
      <c r="C128" s="12" t="s">
        <v>14</v>
      </c>
      <c r="D128" s="12" t="str">
        <f t="shared" si="11"/>
        <v>Sub11 Session2 3rd_45min</v>
      </c>
      <c r="E128" s="20" t="str">
        <f>_xlfn.IFNA(IF(C128="1st_45min",VLOOKUP(A128&amp;B128,'Experiment Details'!A:Q,6,0),IF(C128="2nd_45min",VLOOKUP(A128&amp;B128,'Experiment Details'!A:Q,8,0),VLOOKUP(A128&amp;B128,'Experiment Details'!A:Q,10,0))),"NA")</f>
        <v>NA</v>
      </c>
      <c r="F128" s="20" t="str">
        <f>_xlfn.IFNA(IF(C128="1st_45min",VLOOKUP(A128&amp;B128,'Experiment Details'!A:Q,12,0),IF(C128="2nd_45min",VLOOKUP(A128&amp;B128,'Experiment Details'!A:Q,14,0),VLOOKUP(A128&amp;B128,'Experiment Details'!A:Q,16,0))),"NA")</f>
        <v>NA</v>
      </c>
    </row>
    <row r="129" spans="1:6">
      <c r="A129" s="12" t="s">
        <v>55</v>
      </c>
      <c r="B129" s="13" t="s">
        <v>53</v>
      </c>
      <c r="C129" s="12" t="s">
        <v>10</v>
      </c>
      <c r="D129" s="12" t="str">
        <f t="shared" si="11"/>
        <v>Sub11 Session3 1st_45min</v>
      </c>
      <c r="E129" s="20" t="str">
        <f>_xlfn.IFNA(IF(C129="1st_45min",VLOOKUP(A129&amp;B129,'Experiment Details'!A:Q,6,0),IF(C129="2nd_45min",VLOOKUP(A129&amp;B129,'Experiment Details'!A:Q,8,0),VLOOKUP(A129&amp;B129,'Experiment Details'!A:Q,10,0))),"NA")</f>
        <v>NA</v>
      </c>
      <c r="F129" s="20" t="str">
        <f>_xlfn.IFNA(IF(C129="1st_45min",VLOOKUP(A129&amp;B129,'Experiment Details'!A:Q,12,0),IF(C129="2nd_45min",VLOOKUP(A129&amp;B129,'Experiment Details'!A:Q,14,0),VLOOKUP(A129&amp;B129,'Experiment Details'!A:Q,16,0))),"NA")</f>
        <v>NA</v>
      </c>
    </row>
    <row r="130" spans="1:6">
      <c r="A130" s="12" t="s">
        <v>55</v>
      </c>
      <c r="B130" s="13" t="s">
        <v>53</v>
      </c>
      <c r="C130" s="12" t="s">
        <v>12</v>
      </c>
      <c r="D130" s="12" t="str">
        <f t="shared" si="11"/>
        <v>Sub11 Session3 2nd_45min</v>
      </c>
      <c r="E130" s="20" t="str">
        <f>_xlfn.IFNA(IF(C130="1st_45min",VLOOKUP(A130&amp;B130,'Experiment Details'!A:Q,6,0),IF(C130="2nd_45min",VLOOKUP(A130&amp;B130,'Experiment Details'!A:Q,8,0),VLOOKUP(A130&amp;B130,'Experiment Details'!A:Q,10,0))),"NA")</f>
        <v>NA</v>
      </c>
      <c r="F130" s="20" t="str">
        <f>_xlfn.IFNA(IF(C130="1st_45min",VLOOKUP(A130&amp;B130,'Experiment Details'!A:Q,12,0),IF(C130="2nd_45min",VLOOKUP(A130&amp;B130,'Experiment Details'!A:Q,14,0),VLOOKUP(A130&amp;B130,'Experiment Details'!A:Q,16,0))),"NA")</f>
        <v>NA</v>
      </c>
    </row>
    <row r="131" spans="1:6">
      <c r="A131" s="12" t="s">
        <v>55</v>
      </c>
      <c r="B131" s="13" t="s">
        <v>53</v>
      </c>
      <c r="C131" s="12" t="s">
        <v>14</v>
      </c>
      <c r="D131" s="12" t="str">
        <f t="shared" si="11"/>
        <v>Sub11 Session3 3rd_45min</v>
      </c>
      <c r="E131" s="20" t="str">
        <f>_xlfn.IFNA(IF(C131="1st_45min",VLOOKUP(A131&amp;B131,'Experiment Details'!A:Q,6,0),IF(C131="2nd_45min",VLOOKUP(A131&amp;B131,'Experiment Details'!A:Q,8,0),VLOOKUP(A131&amp;B131,'Experiment Details'!A:Q,10,0))),"NA")</f>
        <v>NA</v>
      </c>
      <c r="F131" s="20" t="str">
        <f>_xlfn.IFNA(IF(C131="1st_45min",VLOOKUP(A131&amp;B131,'Experiment Details'!A:Q,12,0),IF(C131="2nd_45min",VLOOKUP(A131&amp;B131,'Experiment Details'!A:Q,14,0),VLOOKUP(A131&amp;B131,'Experiment Details'!A:Q,16,0))),"NA")</f>
        <v>NA</v>
      </c>
    </row>
    <row r="132" spans="1:6">
      <c r="A132" s="12" t="s">
        <v>55</v>
      </c>
      <c r="B132" s="13" t="s">
        <v>54</v>
      </c>
      <c r="C132" s="12" t="s">
        <v>10</v>
      </c>
      <c r="D132" s="12" t="str">
        <f t="shared" si="11"/>
        <v>Sub11 Session4 1st_45min</v>
      </c>
      <c r="E132" s="20" t="str">
        <f>_xlfn.IFNA(IF(C132="1st_45min",VLOOKUP(A132&amp;B132,'Experiment Details'!A:Q,6,0),IF(C132="2nd_45min",VLOOKUP(A132&amp;B132,'Experiment Details'!A:Q,8,0),VLOOKUP(A132&amp;B132,'Experiment Details'!A:Q,10,0))),"NA")</f>
        <v>NA</v>
      </c>
      <c r="F132" s="20" t="str">
        <f>_xlfn.IFNA(IF(C132="1st_45min",VLOOKUP(A132&amp;B132,'Experiment Details'!A:Q,12,0),IF(C132="2nd_45min",VLOOKUP(A132&amp;B132,'Experiment Details'!A:Q,14,0),VLOOKUP(A132&amp;B132,'Experiment Details'!A:Q,16,0))),"NA")</f>
        <v>NA</v>
      </c>
    </row>
    <row r="133" spans="1:6">
      <c r="A133" s="12" t="s">
        <v>55</v>
      </c>
      <c r="B133" s="13" t="s">
        <v>54</v>
      </c>
      <c r="C133" s="12" t="s">
        <v>12</v>
      </c>
      <c r="D133" s="12" t="str">
        <f t="shared" si="11"/>
        <v>Sub11 Session4 2nd_45min</v>
      </c>
      <c r="E133" s="20" t="str">
        <f>_xlfn.IFNA(IF(C133="1st_45min",VLOOKUP(A133&amp;B133,'Experiment Details'!A:Q,6,0),IF(C133="2nd_45min",VLOOKUP(A133&amp;B133,'Experiment Details'!A:Q,8,0),VLOOKUP(A133&amp;B133,'Experiment Details'!A:Q,10,0))),"NA")</f>
        <v>NA</v>
      </c>
      <c r="F133" s="20" t="str">
        <f>_xlfn.IFNA(IF(C133="1st_45min",VLOOKUP(A133&amp;B133,'Experiment Details'!A:Q,12,0),IF(C133="2nd_45min",VLOOKUP(A133&amp;B133,'Experiment Details'!A:Q,14,0),VLOOKUP(A133&amp;B133,'Experiment Details'!A:Q,16,0))),"NA")</f>
        <v>NA</v>
      </c>
    </row>
    <row r="134" spans="1:6">
      <c r="A134" s="12" t="s">
        <v>55</v>
      </c>
      <c r="B134" s="13" t="s">
        <v>54</v>
      </c>
      <c r="C134" s="12" t="s">
        <v>14</v>
      </c>
      <c r="D134" s="12" t="str">
        <f t="shared" si="11"/>
        <v>Sub11 Session4 3rd_45min</v>
      </c>
      <c r="E134" s="20" t="str">
        <f>_xlfn.IFNA(IF(C134="1st_45min",VLOOKUP(A134&amp;B134,'Experiment Details'!A:Q,6,0),IF(C134="2nd_45min",VLOOKUP(A134&amp;B134,'Experiment Details'!A:Q,8,0),VLOOKUP(A134&amp;B134,'Experiment Details'!A:Q,10,0))),"NA")</f>
        <v>NA</v>
      </c>
      <c r="F134" s="20" t="str">
        <f>_xlfn.IFNA(IF(C134="1st_45min",VLOOKUP(A134&amp;B134,'Experiment Details'!A:Q,12,0),IF(C134="2nd_45min",VLOOKUP(A134&amp;B134,'Experiment Details'!A:Q,14,0),VLOOKUP(A134&amp;B134,'Experiment Details'!A:Q,16,0))),"NA")</f>
        <v>NA</v>
      </c>
    </row>
    <row r="135" spans="1:6">
      <c r="A135" s="12" t="s">
        <v>38</v>
      </c>
      <c r="B135" s="13" t="s">
        <v>51</v>
      </c>
      <c r="C135" s="12" t="s">
        <v>10</v>
      </c>
      <c r="D135" s="12" t="str">
        <f>A135&amp;" "&amp;B135&amp;" "&amp;C135</f>
        <v>Sub12 Session1 1st_45min</v>
      </c>
      <c r="E135" s="20">
        <f>_xlfn.IFNA(IF(C135="1st_45min",VLOOKUP(A135&amp;B135,'Experiment Details'!A:Q,6,0),IF(C135="2nd_45min",VLOOKUP(A135&amp;B135,'Experiment Details'!A:Q,8,0),VLOOKUP(A135&amp;B135,'Experiment Details'!A:Q,10,0))),"NA")</f>
        <v>6</v>
      </c>
      <c r="F135" s="20">
        <f>_xlfn.IFNA(IF(C135="1st_45min",VLOOKUP(A135&amp;B135,'Experiment Details'!A:Q,12,0),IF(C135="2nd_45min",VLOOKUP(A135&amp;B135,'Experiment Details'!A:Q,14,0),VLOOKUP(A135&amp;B135,'Experiment Details'!A:Q,16,0))),"NA")</f>
        <v>45</v>
      </c>
    </row>
    <row r="136" spans="1:6">
      <c r="A136" s="12" t="s">
        <v>38</v>
      </c>
      <c r="B136" s="13" t="s">
        <v>51</v>
      </c>
      <c r="C136" s="12" t="s">
        <v>12</v>
      </c>
      <c r="D136" s="12" t="str">
        <f t="shared" ref="D136:D146" si="12">A136&amp;" "&amp;B136&amp;" "&amp;C136</f>
        <v>Sub12 Session1 2nd_45min</v>
      </c>
      <c r="E136" s="20">
        <f>_xlfn.IFNA(IF(C136="1st_45min",VLOOKUP(A136&amp;B136,'Experiment Details'!A:Q,6,0),IF(C136="2nd_45min",VLOOKUP(A136&amp;B136,'Experiment Details'!A:Q,8,0),VLOOKUP(A136&amp;B136,'Experiment Details'!A:Q,10,0))),"NA")</f>
        <v>6</v>
      </c>
      <c r="F136" s="20">
        <f>_xlfn.IFNA(IF(C136="1st_45min",VLOOKUP(A136&amp;B136,'Experiment Details'!A:Q,12,0),IF(C136="2nd_45min",VLOOKUP(A136&amp;B136,'Experiment Details'!A:Q,14,0),VLOOKUP(A136&amp;B136,'Experiment Details'!A:Q,16,0))),"NA")</f>
        <v>105</v>
      </c>
    </row>
    <row r="137" spans="1:6">
      <c r="A137" s="12" t="s">
        <v>38</v>
      </c>
      <c r="B137" s="13" t="s">
        <v>51</v>
      </c>
      <c r="C137" s="12" t="s">
        <v>14</v>
      </c>
      <c r="D137" s="12" t="str">
        <f t="shared" si="12"/>
        <v>Sub12 Session1 3rd_45min</v>
      </c>
      <c r="E137" s="20">
        <f>_xlfn.IFNA(IF(C137="1st_45min",VLOOKUP(A137&amp;B137,'Experiment Details'!A:Q,6,0),IF(C137="2nd_45min",VLOOKUP(A137&amp;B137,'Experiment Details'!A:Q,8,0),VLOOKUP(A137&amp;B137,'Experiment Details'!A:Q,10,0))),"NA")</f>
        <v>6</v>
      </c>
      <c r="F137" s="20">
        <f>_xlfn.IFNA(IF(C137="1st_45min",VLOOKUP(A137&amp;B137,'Experiment Details'!A:Q,12,0),IF(C137="2nd_45min",VLOOKUP(A137&amp;B137,'Experiment Details'!A:Q,14,0),VLOOKUP(A137&amp;B137,'Experiment Details'!A:Q,16,0))),"NA")</f>
        <v>165</v>
      </c>
    </row>
    <row r="138" spans="1:6">
      <c r="A138" s="12" t="s">
        <v>38</v>
      </c>
      <c r="B138" s="13" t="s">
        <v>52</v>
      </c>
      <c r="C138" s="12" t="s">
        <v>10</v>
      </c>
      <c r="D138" s="12" t="str">
        <f t="shared" si="12"/>
        <v>Sub12 Session2 1st_45min</v>
      </c>
      <c r="E138" s="20">
        <f>_xlfn.IFNA(IF(C138="1st_45min",VLOOKUP(A138&amp;B138,'Experiment Details'!A:Q,6,0),IF(C138="2nd_45min",VLOOKUP(A138&amp;B138,'Experiment Details'!A:Q,8,0),VLOOKUP(A138&amp;B138,'Experiment Details'!A:Q,10,0))),"NA")</f>
        <v>6</v>
      </c>
      <c r="F138" s="20">
        <f>_xlfn.IFNA(IF(C138="1st_45min",VLOOKUP(A138&amp;B138,'Experiment Details'!A:Q,12,0),IF(C138="2nd_45min",VLOOKUP(A138&amp;B138,'Experiment Details'!A:Q,14,0),VLOOKUP(A138&amp;B138,'Experiment Details'!A:Q,16,0))),"NA")</f>
        <v>45</v>
      </c>
    </row>
    <row r="139" spans="1:6">
      <c r="A139" s="12" t="s">
        <v>38</v>
      </c>
      <c r="B139" s="13" t="s">
        <v>52</v>
      </c>
      <c r="C139" s="12" t="s">
        <v>12</v>
      </c>
      <c r="D139" s="12" t="str">
        <f t="shared" si="12"/>
        <v>Sub12 Session2 2nd_45min</v>
      </c>
      <c r="E139" s="20">
        <f>_xlfn.IFNA(IF(C139="1st_45min",VLOOKUP(A139&amp;B139,'Experiment Details'!A:Q,6,0),IF(C139="2nd_45min",VLOOKUP(A139&amp;B139,'Experiment Details'!A:Q,8,0),VLOOKUP(A139&amp;B139,'Experiment Details'!A:Q,10,0))),"NA")</f>
        <v>6</v>
      </c>
      <c r="F139" s="20">
        <f>_xlfn.IFNA(IF(C139="1st_45min",VLOOKUP(A139&amp;B139,'Experiment Details'!A:Q,12,0),IF(C139="2nd_45min",VLOOKUP(A139&amp;B139,'Experiment Details'!A:Q,14,0),VLOOKUP(A139&amp;B139,'Experiment Details'!A:Q,16,0))),"NA")</f>
        <v>105</v>
      </c>
    </row>
    <row r="140" spans="1:6">
      <c r="A140" s="12" t="s">
        <v>38</v>
      </c>
      <c r="B140" s="13" t="s">
        <v>52</v>
      </c>
      <c r="C140" s="12" t="s">
        <v>14</v>
      </c>
      <c r="D140" s="12" t="str">
        <f t="shared" si="12"/>
        <v>Sub12 Session2 3rd_45min</v>
      </c>
      <c r="E140" s="20">
        <f>_xlfn.IFNA(IF(C140="1st_45min",VLOOKUP(A140&amp;B140,'Experiment Details'!A:Q,6,0),IF(C140="2nd_45min",VLOOKUP(A140&amp;B140,'Experiment Details'!A:Q,8,0),VLOOKUP(A140&amp;B140,'Experiment Details'!A:Q,10,0))),"NA")</f>
        <v>6</v>
      </c>
      <c r="F140" s="20">
        <f>_xlfn.IFNA(IF(C140="1st_45min",VLOOKUP(A140&amp;B140,'Experiment Details'!A:Q,12,0),IF(C140="2nd_45min",VLOOKUP(A140&amp;B140,'Experiment Details'!A:Q,14,0),VLOOKUP(A140&amp;B140,'Experiment Details'!A:Q,16,0))),"NA")</f>
        <v>165</v>
      </c>
    </row>
    <row r="141" spans="1:6">
      <c r="A141" s="12" t="s">
        <v>38</v>
      </c>
      <c r="B141" s="13" t="s">
        <v>53</v>
      </c>
      <c r="C141" s="12" t="s">
        <v>10</v>
      </c>
      <c r="D141" s="12" t="str">
        <f t="shared" si="12"/>
        <v>Sub12 Session3 1st_45min</v>
      </c>
      <c r="E141" s="20">
        <f>_xlfn.IFNA(IF(C141="1st_45min",VLOOKUP(A141&amp;B141,'Experiment Details'!A:Q,6,0),IF(C141="2nd_45min",VLOOKUP(A141&amp;B141,'Experiment Details'!A:Q,8,0),VLOOKUP(A141&amp;B141,'Experiment Details'!A:Q,10,0))),"NA")</f>
        <v>6</v>
      </c>
      <c r="F141" s="20">
        <f>_xlfn.IFNA(IF(C141="1st_45min",VLOOKUP(A141&amp;B141,'Experiment Details'!A:Q,12,0),IF(C141="2nd_45min",VLOOKUP(A141&amp;B141,'Experiment Details'!A:Q,14,0),VLOOKUP(A141&amp;B141,'Experiment Details'!A:Q,16,0))),"NA")</f>
        <v>45</v>
      </c>
    </row>
    <row r="142" spans="1:6">
      <c r="A142" s="12" t="s">
        <v>38</v>
      </c>
      <c r="B142" s="13" t="s">
        <v>53</v>
      </c>
      <c r="C142" s="12" t="s">
        <v>12</v>
      </c>
      <c r="D142" s="12" t="str">
        <f t="shared" si="12"/>
        <v>Sub12 Session3 2nd_45min</v>
      </c>
      <c r="E142" s="20">
        <f>_xlfn.IFNA(IF(C142="1st_45min",VLOOKUP(A142&amp;B142,'Experiment Details'!A:Q,6,0),IF(C142="2nd_45min",VLOOKUP(A142&amp;B142,'Experiment Details'!A:Q,8,0),VLOOKUP(A142&amp;B142,'Experiment Details'!A:Q,10,0))),"NA")</f>
        <v>6</v>
      </c>
      <c r="F142" s="20">
        <f>_xlfn.IFNA(IF(C142="1st_45min",VLOOKUP(A142&amp;B142,'Experiment Details'!A:Q,12,0),IF(C142="2nd_45min",VLOOKUP(A142&amp;B142,'Experiment Details'!A:Q,14,0),VLOOKUP(A142&amp;B142,'Experiment Details'!A:Q,16,0))),"NA")</f>
        <v>105</v>
      </c>
    </row>
    <row r="143" spans="1:6">
      <c r="A143" s="12" t="s">
        <v>38</v>
      </c>
      <c r="B143" s="13" t="s">
        <v>53</v>
      </c>
      <c r="C143" s="12" t="s">
        <v>14</v>
      </c>
      <c r="D143" s="12" t="str">
        <f t="shared" si="12"/>
        <v>Sub12 Session3 3rd_45min</v>
      </c>
      <c r="E143" s="20">
        <f>_xlfn.IFNA(IF(C143="1st_45min",VLOOKUP(A143&amp;B143,'Experiment Details'!A:Q,6,0),IF(C143="2nd_45min",VLOOKUP(A143&amp;B143,'Experiment Details'!A:Q,8,0),VLOOKUP(A143&amp;B143,'Experiment Details'!A:Q,10,0))),"NA")</f>
        <v>6</v>
      </c>
      <c r="F143" s="20">
        <f>_xlfn.IFNA(IF(C143="1st_45min",VLOOKUP(A143&amp;B143,'Experiment Details'!A:Q,12,0),IF(C143="2nd_45min",VLOOKUP(A143&amp;B143,'Experiment Details'!A:Q,14,0),VLOOKUP(A143&amp;B143,'Experiment Details'!A:Q,16,0))),"NA")</f>
        <v>165</v>
      </c>
    </row>
    <row r="144" spans="1:6">
      <c r="A144" s="12" t="s">
        <v>38</v>
      </c>
      <c r="B144" s="13" t="s">
        <v>54</v>
      </c>
      <c r="C144" s="12" t="s">
        <v>10</v>
      </c>
      <c r="D144" s="12" t="str">
        <f t="shared" si="12"/>
        <v>Sub12 Session4 1st_45min</v>
      </c>
      <c r="E144" s="20">
        <f>_xlfn.IFNA(IF(C144="1st_45min",VLOOKUP(A144&amp;B144,'Experiment Details'!A:Q,6,0),IF(C144="2nd_45min",VLOOKUP(A144&amp;B144,'Experiment Details'!A:Q,8,0),VLOOKUP(A144&amp;B144,'Experiment Details'!A:Q,10,0))),"NA")</f>
        <v>6</v>
      </c>
      <c r="F144" s="20">
        <f>_xlfn.IFNA(IF(C144="1st_45min",VLOOKUP(A144&amp;B144,'Experiment Details'!A:Q,12,0),IF(C144="2nd_45min",VLOOKUP(A144&amp;B144,'Experiment Details'!A:Q,14,0),VLOOKUP(A144&amp;B144,'Experiment Details'!A:Q,16,0))),"NA")</f>
        <v>45</v>
      </c>
    </row>
    <row r="145" spans="1:6">
      <c r="A145" s="12" t="s">
        <v>38</v>
      </c>
      <c r="B145" s="13" t="s">
        <v>54</v>
      </c>
      <c r="C145" s="12" t="s">
        <v>12</v>
      </c>
      <c r="D145" s="12" t="str">
        <f t="shared" si="12"/>
        <v>Sub12 Session4 2nd_45min</v>
      </c>
      <c r="E145" s="20">
        <f>_xlfn.IFNA(IF(C145="1st_45min",VLOOKUP(A145&amp;B145,'Experiment Details'!A:Q,6,0),IF(C145="2nd_45min",VLOOKUP(A145&amp;B145,'Experiment Details'!A:Q,8,0),VLOOKUP(A145&amp;B145,'Experiment Details'!A:Q,10,0))),"NA")</f>
        <v>6</v>
      </c>
      <c r="F145" s="20">
        <f>_xlfn.IFNA(IF(C145="1st_45min",VLOOKUP(A145&amp;B145,'Experiment Details'!A:Q,12,0),IF(C145="2nd_45min",VLOOKUP(A145&amp;B145,'Experiment Details'!A:Q,14,0),VLOOKUP(A145&amp;B145,'Experiment Details'!A:Q,16,0))),"NA")</f>
        <v>105</v>
      </c>
    </row>
    <row r="146" spans="1:6">
      <c r="A146" s="12" t="s">
        <v>38</v>
      </c>
      <c r="B146" s="13" t="s">
        <v>54</v>
      </c>
      <c r="C146" s="12" t="s">
        <v>14</v>
      </c>
      <c r="D146" s="12" t="str">
        <f t="shared" si="12"/>
        <v>Sub12 Session4 3rd_45min</v>
      </c>
      <c r="E146" s="20">
        <f>_xlfn.IFNA(IF(C146="1st_45min",VLOOKUP(A146&amp;B146,'Experiment Details'!A:Q,6,0),IF(C146="2nd_45min",VLOOKUP(A146&amp;B146,'Experiment Details'!A:Q,8,0),VLOOKUP(A146&amp;B146,'Experiment Details'!A:Q,10,0))),"NA")</f>
        <v>6</v>
      </c>
      <c r="F146" s="20">
        <f>_xlfn.IFNA(IF(C146="1st_45min",VLOOKUP(A146&amp;B146,'Experiment Details'!A:Q,12,0),IF(C146="2nd_45min",VLOOKUP(A146&amp;B146,'Experiment Details'!A:Q,14,0),VLOOKUP(A146&amp;B146,'Experiment Details'!A:Q,16,0))),"NA")</f>
        <v>165</v>
      </c>
    </row>
    <row r="147" spans="1:6">
      <c r="A147" s="12" t="s">
        <v>40</v>
      </c>
      <c r="B147" s="13" t="s">
        <v>51</v>
      </c>
      <c r="C147" s="12" t="s">
        <v>10</v>
      </c>
      <c r="D147" s="12" t="str">
        <f>A147&amp;" "&amp;B147&amp;" "&amp;C147</f>
        <v>Sub13 Session1 1st_45min</v>
      </c>
      <c r="E147" s="20">
        <f>_xlfn.IFNA(IF(C147="1st_45min",VLOOKUP(A147&amp;B147,'Experiment Details'!A:Q,6,0),IF(C147="2nd_45min",VLOOKUP(A147&amp;B147,'Experiment Details'!A:Q,8,0),VLOOKUP(A147&amp;B147,'Experiment Details'!A:Q,10,0))),"NA")</f>
        <v>3</v>
      </c>
      <c r="F147" s="20">
        <f>_xlfn.IFNA(IF(C147="1st_45min",VLOOKUP(A147&amp;B147,'Experiment Details'!A:Q,12,0),IF(C147="2nd_45min",VLOOKUP(A147&amp;B147,'Experiment Details'!A:Q,14,0),VLOOKUP(A147&amp;B147,'Experiment Details'!A:Q,16,0))),"NA")</f>
        <v>18</v>
      </c>
    </row>
    <row r="148" spans="1:6">
      <c r="A148" s="12" t="s">
        <v>40</v>
      </c>
      <c r="B148" s="13" t="s">
        <v>51</v>
      </c>
      <c r="C148" s="12" t="s">
        <v>12</v>
      </c>
      <c r="D148" s="12" t="str">
        <f t="shared" ref="D148:D158" si="13">A148&amp;" "&amp;B148&amp;" "&amp;C148</f>
        <v>Sub13 Session1 2nd_45min</v>
      </c>
      <c r="E148" s="20">
        <f>_xlfn.IFNA(IF(C148="1st_45min",VLOOKUP(A148&amp;B148,'Experiment Details'!A:Q,6,0),IF(C148="2nd_45min",VLOOKUP(A148&amp;B148,'Experiment Details'!A:Q,8,0),VLOOKUP(A148&amp;B148,'Experiment Details'!A:Q,10,0))),"NA")</f>
        <v>4</v>
      </c>
      <c r="F148" s="20">
        <f>_xlfn.IFNA(IF(C148="1st_45min",VLOOKUP(A148&amp;B148,'Experiment Details'!A:Q,12,0),IF(C148="2nd_45min",VLOOKUP(A148&amp;B148,'Experiment Details'!A:Q,14,0),VLOOKUP(A148&amp;B148,'Experiment Details'!A:Q,16,0))),"NA")</f>
        <v>70</v>
      </c>
    </row>
    <row r="149" spans="1:6">
      <c r="A149" s="12" t="s">
        <v>40</v>
      </c>
      <c r="B149" s="13" t="s">
        <v>51</v>
      </c>
      <c r="C149" s="12" t="s">
        <v>14</v>
      </c>
      <c r="D149" s="12" t="str">
        <f t="shared" si="13"/>
        <v>Sub13 Session1 3rd_45min</v>
      </c>
      <c r="E149" s="20">
        <f>_xlfn.IFNA(IF(C149="1st_45min",VLOOKUP(A149&amp;B149,'Experiment Details'!A:Q,6,0),IF(C149="2nd_45min",VLOOKUP(A149&amp;B149,'Experiment Details'!A:Q,8,0),VLOOKUP(A149&amp;B149,'Experiment Details'!A:Q,10,0))),"NA")</f>
        <v>4</v>
      </c>
      <c r="F149" s="20">
        <f>_xlfn.IFNA(IF(C149="1st_45min",VLOOKUP(A149&amp;B149,'Experiment Details'!A:Q,12,0),IF(C149="2nd_45min",VLOOKUP(A149&amp;B149,'Experiment Details'!A:Q,14,0),VLOOKUP(A149&amp;B149,'Experiment Details'!A:Q,16,0))),"NA")</f>
        <v>115</v>
      </c>
    </row>
    <row r="150" spans="1:6">
      <c r="A150" s="12" t="s">
        <v>40</v>
      </c>
      <c r="B150" s="13" t="s">
        <v>52</v>
      </c>
      <c r="C150" s="12" t="s">
        <v>10</v>
      </c>
      <c r="D150" s="12" t="str">
        <f t="shared" si="13"/>
        <v>Sub13 Session2 1st_45min</v>
      </c>
      <c r="E150" s="20">
        <f>_xlfn.IFNA(IF(C150="1st_45min",VLOOKUP(A150&amp;B150,'Experiment Details'!A:Q,6,0),IF(C150="2nd_45min",VLOOKUP(A150&amp;B150,'Experiment Details'!A:Q,8,0),VLOOKUP(A150&amp;B150,'Experiment Details'!A:Q,10,0))),"NA")</f>
        <v>5</v>
      </c>
      <c r="F150" s="20">
        <f>_xlfn.IFNA(IF(C150="1st_45min",VLOOKUP(A150&amp;B150,'Experiment Details'!A:Q,12,0),IF(C150="2nd_45min",VLOOKUP(A150&amp;B150,'Experiment Details'!A:Q,14,0),VLOOKUP(A150&amp;B150,'Experiment Details'!A:Q,16,0))),"NA")</f>
        <v>36</v>
      </c>
    </row>
    <row r="151" spans="1:6">
      <c r="A151" s="12" t="s">
        <v>40</v>
      </c>
      <c r="B151" s="13" t="s">
        <v>52</v>
      </c>
      <c r="C151" s="12" t="s">
        <v>12</v>
      </c>
      <c r="D151" s="12" t="str">
        <f t="shared" si="13"/>
        <v>Sub13 Session2 2nd_45min</v>
      </c>
      <c r="E151" s="20">
        <f>_xlfn.IFNA(IF(C151="1st_45min",VLOOKUP(A151&amp;B151,'Experiment Details'!A:Q,6,0),IF(C151="2nd_45min",VLOOKUP(A151&amp;B151,'Experiment Details'!A:Q,8,0),VLOOKUP(A151&amp;B151,'Experiment Details'!A:Q,10,0))),"NA")</f>
        <v>5</v>
      </c>
      <c r="F151" s="20">
        <f>_xlfn.IFNA(IF(C151="1st_45min",VLOOKUP(A151&amp;B151,'Experiment Details'!A:Q,12,0),IF(C151="2nd_45min",VLOOKUP(A151&amp;B151,'Experiment Details'!A:Q,14,0),VLOOKUP(A151&amp;B151,'Experiment Details'!A:Q,16,0))),"NA")</f>
        <v>91</v>
      </c>
    </row>
    <row r="152" spans="1:6">
      <c r="A152" s="12" t="s">
        <v>40</v>
      </c>
      <c r="B152" s="13" t="s">
        <v>52</v>
      </c>
      <c r="C152" s="12" t="s">
        <v>14</v>
      </c>
      <c r="D152" s="12" t="str">
        <f t="shared" si="13"/>
        <v>Sub13 Session2 3rd_45min</v>
      </c>
      <c r="E152" s="20">
        <f>_xlfn.IFNA(IF(C152="1st_45min",VLOOKUP(A152&amp;B152,'Experiment Details'!A:Q,6,0),IF(C152="2nd_45min",VLOOKUP(A152&amp;B152,'Experiment Details'!A:Q,8,0),VLOOKUP(A152&amp;B152,'Experiment Details'!A:Q,10,0))),"NA")</f>
        <v>4</v>
      </c>
      <c r="F152" s="20">
        <f>_xlfn.IFNA(IF(C152="1st_45min",VLOOKUP(A152&amp;B152,'Experiment Details'!A:Q,12,0),IF(C152="2nd_45min",VLOOKUP(A152&amp;B152,'Experiment Details'!A:Q,14,0),VLOOKUP(A152&amp;B152,'Experiment Details'!A:Q,16,0))),"NA")</f>
        <v>139</v>
      </c>
    </row>
    <row r="153" spans="1:6">
      <c r="A153" s="12" t="s">
        <v>40</v>
      </c>
      <c r="B153" s="13" t="s">
        <v>53</v>
      </c>
      <c r="C153" s="12" t="s">
        <v>10</v>
      </c>
      <c r="D153" s="12" t="str">
        <f t="shared" si="13"/>
        <v>Sub13 Session3 1st_45min</v>
      </c>
      <c r="E153" s="20">
        <f>_xlfn.IFNA(IF(C153="1st_45min",VLOOKUP(A153&amp;B153,'Experiment Details'!A:Q,6,0),IF(C153="2nd_45min",VLOOKUP(A153&amp;B153,'Experiment Details'!A:Q,8,0),VLOOKUP(A153&amp;B153,'Experiment Details'!A:Q,10,0))),"NA")</f>
        <v>4</v>
      </c>
      <c r="F153" s="20">
        <f>_xlfn.IFNA(IF(C153="1st_45min",VLOOKUP(A153&amp;B153,'Experiment Details'!A:Q,12,0),IF(C153="2nd_45min",VLOOKUP(A153&amp;B153,'Experiment Details'!A:Q,14,0),VLOOKUP(A153&amp;B153,'Experiment Details'!A:Q,16,0))),"NA")</f>
        <v>27</v>
      </c>
    </row>
    <row r="154" spans="1:6">
      <c r="A154" s="12" t="s">
        <v>40</v>
      </c>
      <c r="B154" s="13" t="s">
        <v>53</v>
      </c>
      <c r="C154" s="12" t="s">
        <v>12</v>
      </c>
      <c r="D154" s="12" t="str">
        <f t="shared" si="13"/>
        <v>Sub13 Session3 2nd_45min</v>
      </c>
      <c r="E154" s="20">
        <f>_xlfn.IFNA(IF(C154="1st_45min",VLOOKUP(A154&amp;B154,'Experiment Details'!A:Q,6,0),IF(C154="2nd_45min",VLOOKUP(A154&amp;B154,'Experiment Details'!A:Q,8,0),VLOOKUP(A154&amp;B154,'Experiment Details'!A:Q,10,0))),"NA")</f>
        <v>4</v>
      </c>
      <c r="F154" s="20">
        <f>_xlfn.IFNA(IF(C154="1st_45min",VLOOKUP(A154&amp;B154,'Experiment Details'!A:Q,12,0),IF(C154="2nd_45min",VLOOKUP(A154&amp;B154,'Experiment Details'!A:Q,14,0),VLOOKUP(A154&amp;B154,'Experiment Details'!A:Q,16,0))),"NA")</f>
        <v>74</v>
      </c>
    </row>
    <row r="155" spans="1:6">
      <c r="A155" s="12" t="s">
        <v>40</v>
      </c>
      <c r="B155" s="13" t="s">
        <v>53</v>
      </c>
      <c r="C155" s="12" t="s">
        <v>14</v>
      </c>
      <c r="D155" s="12" t="str">
        <f t="shared" si="13"/>
        <v>Sub13 Session3 3rd_45min</v>
      </c>
      <c r="E155" s="20">
        <f>_xlfn.IFNA(IF(C155="1st_45min",VLOOKUP(A155&amp;B155,'Experiment Details'!A:Q,6,0),IF(C155="2nd_45min",VLOOKUP(A155&amp;B155,'Experiment Details'!A:Q,8,0),VLOOKUP(A155&amp;B155,'Experiment Details'!A:Q,10,0))),"NA")</f>
        <v>3</v>
      </c>
      <c r="F155" s="20">
        <f>_xlfn.IFNA(IF(C155="1st_45min",VLOOKUP(A155&amp;B155,'Experiment Details'!A:Q,12,0),IF(C155="2nd_45min",VLOOKUP(A155&amp;B155,'Experiment Details'!A:Q,14,0),VLOOKUP(A155&amp;B155,'Experiment Details'!A:Q,16,0))),"NA")</f>
        <v>115</v>
      </c>
    </row>
    <row r="156" spans="1:6">
      <c r="A156" s="12" t="s">
        <v>40</v>
      </c>
      <c r="B156" s="13" t="s">
        <v>54</v>
      </c>
      <c r="C156" s="12" t="s">
        <v>10</v>
      </c>
      <c r="D156" s="12" t="str">
        <f t="shared" si="13"/>
        <v>Sub13 Session4 1st_45min</v>
      </c>
      <c r="E156" s="20">
        <f>_xlfn.IFNA(IF(C156="1st_45min",VLOOKUP(A156&amp;B156,'Experiment Details'!A:Q,6,0),IF(C156="2nd_45min",VLOOKUP(A156&amp;B156,'Experiment Details'!A:Q,8,0),VLOOKUP(A156&amp;B156,'Experiment Details'!A:Q,10,0))),"NA")</f>
        <v>4</v>
      </c>
      <c r="F156" s="20">
        <f>_xlfn.IFNA(IF(C156="1st_45min",VLOOKUP(A156&amp;B156,'Experiment Details'!A:Q,12,0),IF(C156="2nd_45min",VLOOKUP(A156&amp;B156,'Experiment Details'!A:Q,14,0),VLOOKUP(A156&amp;B156,'Experiment Details'!A:Q,16,0))),"NA")</f>
        <v>27</v>
      </c>
    </row>
    <row r="157" spans="1:6">
      <c r="A157" s="12" t="s">
        <v>40</v>
      </c>
      <c r="B157" s="13" t="s">
        <v>54</v>
      </c>
      <c r="C157" s="12" t="s">
        <v>12</v>
      </c>
      <c r="D157" s="12" t="str">
        <f t="shared" si="13"/>
        <v>Sub13 Session4 2nd_45min</v>
      </c>
      <c r="E157" s="20">
        <f>_xlfn.IFNA(IF(C157="1st_45min",VLOOKUP(A157&amp;B157,'Experiment Details'!A:Q,6,0),IF(C157="2nd_45min",VLOOKUP(A157&amp;B157,'Experiment Details'!A:Q,8,0),VLOOKUP(A157&amp;B157,'Experiment Details'!A:Q,10,0))),"NA")</f>
        <v>4</v>
      </c>
      <c r="F157" s="20">
        <f>_xlfn.IFNA(IF(C157="1st_45min",VLOOKUP(A157&amp;B157,'Experiment Details'!A:Q,12,0),IF(C157="2nd_45min",VLOOKUP(A157&amp;B157,'Experiment Details'!A:Q,14,0),VLOOKUP(A157&amp;B157,'Experiment Details'!A:Q,16,0))),"NA")</f>
        <v>70</v>
      </c>
    </row>
    <row r="158" spans="1:6">
      <c r="A158" s="12" t="s">
        <v>40</v>
      </c>
      <c r="B158" s="13" t="s">
        <v>54</v>
      </c>
      <c r="C158" s="12" t="s">
        <v>14</v>
      </c>
      <c r="D158" s="12" t="str">
        <f t="shared" si="13"/>
        <v>Sub13 Session4 3rd_45min</v>
      </c>
      <c r="E158" s="20">
        <f>_xlfn.IFNA(IF(C158="1st_45min",VLOOKUP(A158&amp;B158,'Experiment Details'!A:Q,6,0),IF(C158="2nd_45min",VLOOKUP(A158&amp;B158,'Experiment Details'!A:Q,8,0),VLOOKUP(A158&amp;B158,'Experiment Details'!A:Q,10,0))),"NA")</f>
        <v>4</v>
      </c>
      <c r="F158" s="20">
        <f>_xlfn.IFNA(IF(C158="1st_45min",VLOOKUP(A158&amp;B158,'Experiment Details'!A:Q,12,0),IF(C158="2nd_45min",VLOOKUP(A158&amp;B158,'Experiment Details'!A:Q,14,0),VLOOKUP(A158&amp;B158,'Experiment Details'!A:Q,16,0))),"NA")</f>
        <v>116</v>
      </c>
    </row>
    <row r="159" spans="1:6">
      <c r="A159" s="12" t="s">
        <v>42</v>
      </c>
      <c r="B159" s="13" t="s">
        <v>51</v>
      </c>
      <c r="C159" s="12" t="s">
        <v>10</v>
      </c>
      <c r="D159" s="12" t="str">
        <f>A159&amp;" "&amp;B159&amp;" "&amp;C159</f>
        <v>Sub14 Session1 1st_45min</v>
      </c>
      <c r="E159" s="20">
        <f>_xlfn.IFNA(IF(C159="1st_45min",VLOOKUP(A159&amp;B159,'Experiment Details'!A:Q,6,0),IF(C159="2nd_45min",VLOOKUP(A159&amp;B159,'Experiment Details'!A:Q,8,0),VLOOKUP(A159&amp;B159,'Experiment Details'!A:Q,10,0))),"NA")</f>
        <v>6</v>
      </c>
      <c r="F159" s="20">
        <f>_xlfn.IFNA(IF(C159="1st_45min",VLOOKUP(A159&amp;B159,'Experiment Details'!A:Q,12,0),IF(C159="2nd_45min",VLOOKUP(A159&amp;B159,'Experiment Details'!A:Q,14,0),VLOOKUP(A159&amp;B159,'Experiment Details'!A:Q,16,0))),"NA")</f>
        <v>45</v>
      </c>
    </row>
    <row r="160" spans="1:6">
      <c r="A160" s="12" t="s">
        <v>42</v>
      </c>
      <c r="B160" s="13" t="s">
        <v>51</v>
      </c>
      <c r="C160" s="12" t="s">
        <v>12</v>
      </c>
      <c r="D160" s="12" t="str">
        <f t="shared" ref="D160:D170" si="14">A160&amp;" "&amp;B160&amp;" "&amp;C160</f>
        <v>Sub14 Session1 2nd_45min</v>
      </c>
      <c r="E160" s="20">
        <f>_xlfn.IFNA(IF(C160="1st_45min",VLOOKUP(A160&amp;B160,'Experiment Details'!A:Q,6,0),IF(C160="2nd_45min",VLOOKUP(A160&amp;B160,'Experiment Details'!A:Q,8,0),VLOOKUP(A160&amp;B160,'Experiment Details'!A:Q,10,0))),"NA")</f>
        <v>6</v>
      </c>
      <c r="F160" s="20">
        <f>_xlfn.IFNA(IF(C160="1st_45min",VLOOKUP(A160&amp;B160,'Experiment Details'!A:Q,12,0),IF(C160="2nd_45min",VLOOKUP(A160&amp;B160,'Experiment Details'!A:Q,14,0),VLOOKUP(A160&amp;B160,'Experiment Details'!A:Q,16,0))),"NA")</f>
        <v>105</v>
      </c>
    </row>
    <row r="161" spans="1:6">
      <c r="A161" s="12" t="s">
        <v>42</v>
      </c>
      <c r="B161" s="13" t="s">
        <v>51</v>
      </c>
      <c r="C161" s="12" t="s">
        <v>14</v>
      </c>
      <c r="D161" s="12" t="str">
        <f t="shared" si="14"/>
        <v>Sub14 Session1 3rd_45min</v>
      </c>
      <c r="E161" s="20">
        <f>_xlfn.IFNA(IF(C161="1st_45min",VLOOKUP(A161&amp;B161,'Experiment Details'!A:Q,6,0),IF(C161="2nd_45min",VLOOKUP(A161&amp;B161,'Experiment Details'!A:Q,8,0),VLOOKUP(A161&amp;B161,'Experiment Details'!A:Q,10,0))),"NA")</f>
        <v>6</v>
      </c>
      <c r="F161" s="20">
        <f>_xlfn.IFNA(IF(C161="1st_45min",VLOOKUP(A161&amp;B161,'Experiment Details'!A:Q,12,0),IF(C161="2nd_45min",VLOOKUP(A161&amp;B161,'Experiment Details'!A:Q,14,0),VLOOKUP(A161&amp;B161,'Experiment Details'!A:Q,16,0))),"NA")</f>
        <v>165</v>
      </c>
    </row>
    <row r="162" spans="1:6">
      <c r="A162" s="12" t="s">
        <v>42</v>
      </c>
      <c r="B162" s="13" t="s">
        <v>52</v>
      </c>
      <c r="C162" s="12" t="s">
        <v>10</v>
      </c>
      <c r="D162" s="12" t="str">
        <f t="shared" si="14"/>
        <v>Sub14 Session2 1st_45min</v>
      </c>
      <c r="E162" s="20">
        <f>_xlfn.IFNA(IF(C162="1st_45min",VLOOKUP(A162&amp;B162,'Experiment Details'!A:Q,6,0),IF(C162="2nd_45min",VLOOKUP(A162&amp;B162,'Experiment Details'!A:Q,8,0),VLOOKUP(A162&amp;B162,'Experiment Details'!A:Q,10,0))),"NA")</f>
        <v>6</v>
      </c>
      <c r="F162" s="20">
        <f>_xlfn.IFNA(IF(C162="1st_45min",VLOOKUP(A162&amp;B162,'Experiment Details'!A:Q,12,0),IF(C162="2nd_45min",VLOOKUP(A162&amp;B162,'Experiment Details'!A:Q,14,0),VLOOKUP(A162&amp;B162,'Experiment Details'!A:Q,16,0))),"NA")</f>
        <v>45</v>
      </c>
    </row>
    <row r="163" spans="1:6">
      <c r="A163" s="12" t="s">
        <v>42</v>
      </c>
      <c r="B163" s="13" t="s">
        <v>52</v>
      </c>
      <c r="C163" s="12" t="s">
        <v>12</v>
      </c>
      <c r="D163" s="12" t="str">
        <f t="shared" si="14"/>
        <v>Sub14 Session2 2nd_45min</v>
      </c>
      <c r="E163" s="20">
        <f>_xlfn.IFNA(IF(C163="1st_45min",VLOOKUP(A163&amp;B163,'Experiment Details'!A:Q,6,0),IF(C163="2nd_45min",VLOOKUP(A163&amp;B163,'Experiment Details'!A:Q,8,0),VLOOKUP(A163&amp;B163,'Experiment Details'!A:Q,10,0))),"NA")</f>
        <v>6</v>
      </c>
      <c r="F163" s="20">
        <f>_xlfn.IFNA(IF(C163="1st_45min",VLOOKUP(A163&amp;B163,'Experiment Details'!A:Q,12,0),IF(C163="2nd_45min",VLOOKUP(A163&amp;B163,'Experiment Details'!A:Q,14,0),VLOOKUP(A163&amp;B163,'Experiment Details'!A:Q,16,0))),"NA")</f>
        <v>105</v>
      </c>
    </row>
    <row r="164" spans="1:6">
      <c r="A164" s="12" t="s">
        <v>42</v>
      </c>
      <c r="B164" s="13" t="s">
        <v>52</v>
      </c>
      <c r="C164" s="12" t="s">
        <v>14</v>
      </c>
      <c r="D164" s="12" t="str">
        <f t="shared" si="14"/>
        <v>Sub14 Session2 3rd_45min</v>
      </c>
      <c r="E164" s="20">
        <f>_xlfn.IFNA(IF(C164="1st_45min",VLOOKUP(A164&amp;B164,'Experiment Details'!A:Q,6,0),IF(C164="2nd_45min",VLOOKUP(A164&amp;B164,'Experiment Details'!A:Q,8,0),VLOOKUP(A164&amp;B164,'Experiment Details'!A:Q,10,0))),"NA")</f>
        <v>6</v>
      </c>
      <c r="F164" s="20">
        <f>_xlfn.IFNA(IF(C164="1st_45min",VLOOKUP(A164&amp;B164,'Experiment Details'!A:Q,12,0),IF(C164="2nd_45min",VLOOKUP(A164&amp;B164,'Experiment Details'!A:Q,14,0),VLOOKUP(A164&amp;B164,'Experiment Details'!A:Q,16,0))),"NA")</f>
        <v>165</v>
      </c>
    </row>
    <row r="165" spans="1:6">
      <c r="A165" s="12" t="s">
        <v>42</v>
      </c>
      <c r="B165" s="13" t="s">
        <v>53</v>
      </c>
      <c r="C165" s="12" t="s">
        <v>10</v>
      </c>
      <c r="D165" s="12" t="str">
        <f t="shared" si="14"/>
        <v>Sub14 Session3 1st_45min</v>
      </c>
      <c r="E165" s="20" t="str">
        <f>_xlfn.IFNA(IF(C165="1st_45min",VLOOKUP(A165&amp;B165,'Experiment Details'!A:Q,6,0),IF(C165="2nd_45min",VLOOKUP(A165&amp;B165,'Experiment Details'!A:Q,8,0),VLOOKUP(A165&amp;B165,'Experiment Details'!A:Q,10,0))),"NA")</f>
        <v>NA</v>
      </c>
      <c r="F165" s="20" t="str">
        <f>_xlfn.IFNA(IF(C165="1st_45min",VLOOKUP(A165&amp;B165,'Experiment Details'!A:Q,12,0),IF(C165="2nd_45min",VLOOKUP(A165&amp;B165,'Experiment Details'!A:Q,14,0),VLOOKUP(A165&amp;B165,'Experiment Details'!A:Q,16,0))),"NA")</f>
        <v>NA</v>
      </c>
    </row>
    <row r="166" spans="1:6">
      <c r="A166" s="12" t="s">
        <v>42</v>
      </c>
      <c r="B166" s="13" t="s">
        <v>53</v>
      </c>
      <c r="C166" s="12" t="s">
        <v>12</v>
      </c>
      <c r="D166" s="12" t="str">
        <f t="shared" si="14"/>
        <v>Sub14 Session3 2nd_45min</v>
      </c>
      <c r="E166" s="20" t="str">
        <f>_xlfn.IFNA(IF(C166="1st_45min",VLOOKUP(A166&amp;B166,'Experiment Details'!A:Q,6,0),IF(C166="2nd_45min",VLOOKUP(A166&amp;B166,'Experiment Details'!A:Q,8,0),VLOOKUP(A166&amp;B166,'Experiment Details'!A:Q,10,0))),"NA")</f>
        <v>NA</v>
      </c>
      <c r="F166" s="20" t="str">
        <f>_xlfn.IFNA(IF(C166="1st_45min",VLOOKUP(A166&amp;B166,'Experiment Details'!A:Q,12,0),IF(C166="2nd_45min",VLOOKUP(A166&amp;B166,'Experiment Details'!A:Q,14,0),VLOOKUP(A166&amp;B166,'Experiment Details'!A:Q,16,0))),"NA")</f>
        <v>NA</v>
      </c>
    </row>
    <row r="167" spans="1:6">
      <c r="A167" s="12" t="s">
        <v>42</v>
      </c>
      <c r="B167" s="13" t="s">
        <v>53</v>
      </c>
      <c r="C167" s="12" t="s">
        <v>14</v>
      </c>
      <c r="D167" s="12" t="str">
        <f t="shared" si="14"/>
        <v>Sub14 Session3 3rd_45min</v>
      </c>
      <c r="E167" s="20" t="str">
        <f>_xlfn.IFNA(IF(C167="1st_45min",VLOOKUP(A167&amp;B167,'Experiment Details'!A:Q,6,0),IF(C167="2nd_45min",VLOOKUP(A167&amp;B167,'Experiment Details'!A:Q,8,0),VLOOKUP(A167&amp;B167,'Experiment Details'!A:Q,10,0))),"NA")</f>
        <v>NA</v>
      </c>
      <c r="F167" s="20" t="str">
        <f>_xlfn.IFNA(IF(C167="1st_45min",VLOOKUP(A167&amp;B167,'Experiment Details'!A:Q,12,0),IF(C167="2nd_45min",VLOOKUP(A167&amp;B167,'Experiment Details'!A:Q,14,0),VLOOKUP(A167&amp;B167,'Experiment Details'!A:Q,16,0))),"NA")</f>
        <v>NA</v>
      </c>
    </row>
    <row r="168" spans="1:6">
      <c r="A168" s="12" t="s">
        <v>42</v>
      </c>
      <c r="B168" s="13" t="s">
        <v>54</v>
      </c>
      <c r="C168" s="12" t="s">
        <v>10</v>
      </c>
      <c r="D168" s="12" t="str">
        <f t="shared" si="14"/>
        <v>Sub14 Session4 1st_45min</v>
      </c>
      <c r="E168" s="20" t="str">
        <f>_xlfn.IFNA(IF(C168="1st_45min",VLOOKUP(A168&amp;B168,'Experiment Details'!A:Q,6,0),IF(C168="2nd_45min",VLOOKUP(A168&amp;B168,'Experiment Details'!A:Q,8,0),VLOOKUP(A168&amp;B168,'Experiment Details'!A:Q,10,0))),"NA")</f>
        <v>NA</v>
      </c>
      <c r="F168" s="20" t="str">
        <f>_xlfn.IFNA(IF(C168="1st_45min",VLOOKUP(A168&amp;B168,'Experiment Details'!A:Q,12,0),IF(C168="2nd_45min",VLOOKUP(A168&amp;B168,'Experiment Details'!A:Q,14,0),VLOOKUP(A168&amp;B168,'Experiment Details'!A:Q,16,0))),"NA")</f>
        <v>NA</v>
      </c>
    </row>
    <row r="169" spans="1:6">
      <c r="A169" s="12" t="s">
        <v>42</v>
      </c>
      <c r="B169" s="13" t="s">
        <v>54</v>
      </c>
      <c r="C169" s="12" t="s">
        <v>12</v>
      </c>
      <c r="D169" s="12" t="str">
        <f t="shared" si="14"/>
        <v>Sub14 Session4 2nd_45min</v>
      </c>
      <c r="E169" s="20" t="str">
        <f>_xlfn.IFNA(IF(C169="1st_45min",VLOOKUP(A169&amp;B169,'Experiment Details'!A:Q,6,0),IF(C169="2nd_45min",VLOOKUP(A169&amp;B169,'Experiment Details'!A:Q,8,0),VLOOKUP(A169&amp;B169,'Experiment Details'!A:Q,10,0))),"NA")</f>
        <v>NA</v>
      </c>
      <c r="F169" s="20" t="str">
        <f>_xlfn.IFNA(IF(C169="1st_45min",VLOOKUP(A169&amp;B169,'Experiment Details'!A:Q,12,0),IF(C169="2nd_45min",VLOOKUP(A169&amp;B169,'Experiment Details'!A:Q,14,0),VLOOKUP(A169&amp;B169,'Experiment Details'!A:Q,16,0))),"NA")</f>
        <v>NA</v>
      </c>
    </row>
    <row r="170" spans="1:6">
      <c r="A170" s="12" t="s">
        <v>42</v>
      </c>
      <c r="B170" s="13" t="s">
        <v>54</v>
      </c>
      <c r="C170" s="12" t="s">
        <v>14</v>
      </c>
      <c r="D170" s="12" t="str">
        <f t="shared" si="14"/>
        <v>Sub14 Session4 3rd_45min</v>
      </c>
      <c r="E170" s="20" t="str">
        <f>_xlfn.IFNA(IF(C170="1st_45min",VLOOKUP(A170&amp;B170,'Experiment Details'!A:Q,6,0),IF(C170="2nd_45min",VLOOKUP(A170&amp;B170,'Experiment Details'!A:Q,8,0),VLOOKUP(A170&amp;B170,'Experiment Details'!A:Q,10,0))),"NA")</f>
        <v>NA</v>
      </c>
      <c r="F170" s="20" t="str">
        <f>_xlfn.IFNA(IF(C170="1st_45min",VLOOKUP(A170&amp;B170,'Experiment Details'!A:Q,12,0),IF(C170="2nd_45min",VLOOKUP(A170&amp;B170,'Experiment Details'!A:Q,14,0),VLOOKUP(A170&amp;B170,'Experiment Details'!A:Q,16,0))),"NA")</f>
        <v>NA</v>
      </c>
    </row>
    <row r="171" spans="1:6">
      <c r="A171" s="12" t="s">
        <v>43</v>
      </c>
      <c r="B171" s="13" t="s">
        <v>51</v>
      </c>
      <c r="C171" s="12" t="s">
        <v>10</v>
      </c>
      <c r="D171" s="12" t="str">
        <f>A171&amp;" "&amp;B171&amp;" "&amp;C171</f>
        <v>Sub15 Session1 1st_45min</v>
      </c>
      <c r="E171" s="20">
        <f>_xlfn.IFNA(IF(C171="1st_45min",VLOOKUP(A171&amp;B171,'Experiment Details'!A:Q,6,0),IF(C171="2nd_45min",VLOOKUP(A171&amp;B171,'Experiment Details'!A:Q,8,0),VLOOKUP(A171&amp;B171,'Experiment Details'!A:Q,10,0))),"NA")</f>
        <v>6</v>
      </c>
      <c r="F171" s="20">
        <f>_xlfn.IFNA(IF(C171="1st_45min",VLOOKUP(A171&amp;B171,'Experiment Details'!A:Q,12,0),IF(C171="2nd_45min",VLOOKUP(A171&amp;B171,'Experiment Details'!A:Q,14,0),VLOOKUP(A171&amp;B171,'Experiment Details'!A:Q,16,0))),"NA")</f>
        <v>45</v>
      </c>
    </row>
    <row r="172" spans="1:6">
      <c r="A172" s="12" t="s">
        <v>43</v>
      </c>
      <c r="B172" s="13" t="s">
        <v>51</v>
      </c>
      <c r="C172" s="12" t="s">
        <v>12</v>
      </c>
      <c r="D172" s="12" t="str">
        <f t="shared" ref="D172:D182" si="15">A172&amp;" "&amp;B172&amp;" "&amp;C172</f>
        <v>Sub15 Session1 2nd_45min</v>
      </c>
      <c r="E172" s="20">
        <f>_xlfn.IFNA(IF(C172="1st_45min",VLOOKUP(A172&amp;B172,'Experiment Details'!A:Q,6,0),IF(C172="2nd_45min",VLOOKUP(A172&amp;B172,'Experiment Details'!A:Q,8,0),VLOOKUP(A172&amp;B172,'Experiment Details'!A:Q,10,0))),"NA")</f>
        <v>5</v>
      </c>
      <c r="F172" s="20">
        <f>_xlfn.IFNA(IF(C172="1st_45min",VLOOKUP(A172&amp;B172,'Experiment Details'!A:Q,12,0),IF(C172="2nd_45min",VLOOKUP(A172&amp;B172,'Experiment Details'!A:Q,14,0),VLOOKUP(A172&amp;B172,'Experiment Details'!A:Q,16,0))),"NA")</f>
        <v>96</v>
      </c>
    </row>
    <row r="173" spans="1:6">
      <c r="A173" s="12" t="s">
        <v>43</v>
      </c>
      <c r="B173" s="13" t="s">
        <v>51</v>
      </c>
      <c r="C173" s="12" t="s">
        <v>14</v>
      </c>
      <c r="D173" s="12" t="str">
        <f t="shared" si="15"/>
        <v>Sub15 Session1 3rd_45min</v>
      </c>
      <c r="E173" s="20">
        <f>_xlfn.IFNA(IF(C173="1st_45min",VLOOKUP(A173&amp;B173,'Experiment Details'!A:Q,6,0),IF(C173="2nd_45min",VLOOKUP(A173&amp;B173,'Experiment Details'!A:Q,8,0),VLOOKUP(A173&amp;B173,'Experiment Details'!A:Q,10,0))),"NA")</f>
        <v>5</v>
      </c>
      <c r="F173" s="20">
        <f>_xlfn.IFNA(IF(C173="1st_45min",VLOOKUP(A173&amp;B173,'Experiment Details'!A:Q,12,0),IF(C173="2nd_45min",VLOOKUP(A173&amp;B173,'Experiment Details'!A:Q,14,0),VLOOKUP(A173&amp;B173,'Experiment Details'!A:Q,16,0))),"NA")</f>
        <v>151</v>
      </c>
    </row>
    <row r="174" spans="1:6">
      <c r="A174" s="12" t="s">
        <v>43</v>
      </c>
      <c r="B174" s="13" t="s">
        <v>52</v>
      </c>
      <c r="C174" s="12" t="s">
        <v>10</v>
      </c>
      <c r="D174" s="12" t="str">
        <f t="shared" si="15"/>
        <v>Sub15 Session2 1st_45min</v>
      </c>
      <c r="E174" s="20">
        <f>_xlfn.IFNA(IF(C174="1st_45min",VLOOKUP(A174&amp;B174,'Experiment Details'!A:Q,6,0),IF(C174="2nd_45min",VLOOKUP(A174&amp;B174,'Experiment Details'!A:Q,8,0),VLOOKUP(A174&amp;B174,'Experiment Details'!A:Q,10,0))),"NA")</f>
        <v>6</v>
      </c>
      <c r="F174" s="20">
        <f>_xlfn.IFNA(IF(C174="1st_45min",VLOOKUP(A174&amp;B174,'Experiment Details'!A:Q,12,0),IF(C174="2nd_45min",VLOOKUP(A174&amp;B174,'Experiment Details'!A:Q,14,0),VLOOKUP(A174&amp;B174,'Experiment Details'!A:Q,16,0))),"NA")</f>
        <v>45</v>
      </c>
    </row>
    <row r="175" spans="1:6">
      <c r="A175" s="12" t="s">
        <v>43</v>
      </c>
      <c r="B175" s="13" t="s">
        <v>52</v>
      </c>
      <c r="C175" s="12" t="s">
        <v>12</v>
      </c>
      <c r="D175" s="12" t="str">
        <f t="shared" si="15"/>
        <v>Sub15 Session2 2nd_45min</v>
      </c>
      <c r="E175" s="20">
        <f>_xlfn.IFNA(IF(C175="1st_45min",VLOOKUP(A175&amp;B175,'Experiment Details'!A:Q,6,0),IF(C175="2nd_45min",VLOOKUP(A175&amp;B175,'Experiment Details'!A:Q,8,0),VLOOKUP(A175&amp;B175,'Experiment Details'!A:Q,10,0))),"NA")</f>
        <v>6</v>
      </c>
      <c r="F175" s="20">
        <f>_xlfn.IFNA(IF(C175="1st_45min",VLOOKUP(A175&amp;B175,'Experiment Details'!A:Q,12,0),IF(C175="2nd_45min",VLOOKUP(A175&amp;B175,'Experiment Details'!A:Q,14,0),VLOOKUP(A175&amp;B175,'Experiment Details'!A:Q,16,0))),"NA")</f>
        <v>105</v>
      </c>
    </row>
    <row r="176" spans="1:6">
      <c r="A176" s="12" t="s">
        <v>43</v>
      </c>
      <c r="B176" s="13" t="s">
        <v>52</v>
      </c>
      <c r="C176" s="12" t="s">
        <v>14</v>
      </c>
      <c r="D176" s="12" t="str">
        <f t="shared" si="15"/>
        <v>Sub15 Session2 3rd_45min</v>
      </c>
      <c r="E176" s="20">
        <f>_xlfn.IFNA(IF(C176="1st_45min",VLOOKUP(A176&amp;B176,'Experiment Details'!A:Q,6,0),IF(C176="2nd_45min",VLOOKUP(A176&amp;B176,'Experiment Details'!A:Q,8,0),VLOOKUP(A176&amp;B176,'Experiment Details'!A:Q,10,0))),"NA")</f>
        <v>3</v>
      </c>
      <c r="F176" s="20">
        <f>_xlfn.IFNA(IF(C176="1st_45min",VLOOKUP(A176&amp;B176,'Experiment Details'!A:Q,12,0),IF(C176="2nd_45min",VLOOKUP(A176&amp;B176,'Experiment Details'!A:Q,14,0),VLOOKUP(A176&amp;B176,'Experiment Details'!A:Q,16,0))),"NA")</f>
        <v>138</v>
      </c>
    </row>
    <row r="177" spans="1:6">
      <c r="A177" s="12" t="s">
        <v>43</v>
      </c>
      <c r="B177" s="13" t="s">
        <v>53</v>
      </c>
      <c r="C177" s="12" t="s">
        <v>10</v>
      </c>
      <c r="D177" s="12" t="str">
        <f t="shared" si="15"/>
        <v>Sub15 Session3 1st_45min</v>
      </c>
      <c r="E177" s="20">
        <f>_xlfn.IFNA(IF(C177="1st_45min",VLOOKUP(A177&amp;B177,'Experiment Details'!A:Q,6,0),IF(C177="2nd_45min",VLOOKUP(A177&amp;B177,'Experiment Details'!A:Q,8,0),VLOOKUP(A177&amp;B177,'Experiment Details'!A:Q,10,0))),"NA")</f>
        <v>6</v>
      </c>
      <c r="F177" s="20">
        <f>_xlfn.IFNA(IF(C177="1st_45min",VLOOKUP(A177&amp;B177,'Experiment Details'!A:Q,12,0),IF(C177="2nd_45min",VLOOKUP(A177&amp;B177,'Experiment Details'!A:Q,14,0),VLOOKUP(A177&amp;B177,'Experiment Details'!A:Q,16,0))),"NA")</f>
        <v>45</v>
      </c>
    </row>
    <row r="178" spans="1:6">
      <c r="A178" s="12" t="s">
        <v>43</v>
      </c>
      <c r="B178" s="13" t="s">
        <v>53</v>
      </c>
      <c r="C178" s="12" t="s">
        <v>12</v>
      </c>
      <c r="D178" s="12" t="str">
        <f t="shared" si="15"/>
        <v>Sub15 Session3 2nd_45min</v>
      </c>
      <c r="E178" s="20">
        <f>_xlfn.IFNA(IF(C178="1st_45min",VLOOKUP(A178&amp;B178,'Experiment Details'!A:Q,6,0),IF(C178="2nd_45min",VLOOKUP(A178&amp;B178,'Experiment Details'!A:Q,8,0),VLOOKUP(A178&amp;B178,'Experiment Details'!A:Q,10,0))),"NA")</f>
        <v>6</v>
      </c>
      <c r="F178" s="20">
        <f>_xlfn.IFNA(IF(C178="1st_45min",VLOOKUP(A178&amp;B178,'Experiment Details'!A:Q,12,0),IF(C178="2nd_45min",VLOOKUP(A178&amp;B178,'Experiment Details'!A:Q,14,0),VLOOKUP(A178&amp;B178,'Experiment Details'!A:Q,16,0))),"NA")</f>
        <v>105</v>
      </c>
    </row>
    <row r="179" spans="1:6">
      <c r="A179" s="12" t="s">
        <v>43</v>
      </c>
      <c r="B179" s="13" t="s">
        <v>53</v>
      </c>
      <c r="C179" s="12" t="s">
        <v>14</v>
      </c>
      <c r="D179" s="12" t="str">
        <f t="shared" si="15"/>
        <v>Sub15 Session3 3rd_45min</v>
      </c>
      <c r="E179" s="20">
        <f>_xlfn.IFNA(IF(C179="1st_45min",VLOOKUP(A179&amp;B179,'Experiment Details'!A:Q,6,0),IF(C179="2nd_45min",VLOOKUP(A179&amp;B179,'Experiment Details'!A:Q,8,0),VLOOKUP(A179&amp;B179,'Experiment Details'!A:Q,10,0))),"NA")</f>
        <v>3</v>
      </c>
      <c r="F179" s="20">
        <f>_xlfn.IFNA(IF(C179="1st_45min",VLOOKUP(A179&amp;B179,'Experiment Details'!A:Q,12,0),IF(C179="2nd_45min",VLOOKUP(A179&amp;B179,'Experiment Details'!A:Q,14,0),VLOOKUP(A179&amp;B179,'Experiment Details'!A:Q,16,0))),"NA")</f>
        <v>138</v>
      </c>
    </row>
    <row r="180" spans="1:6">
      <c r="A180" s="12" t="s">
        <v>43</v>
      </c>
      <c r="B180" s="13" t="s">
        <v>54</v>
      </c>
      <c r="C180" s="12" t="s">
        <v>10</v>
      </c>
      <c r="D180" s="12" t="str">
        <f t="shared" si="15"/>
        <v>Sub15 Session4 1st_45min</v>
      </c>
      <c r="E180" s="20">
        <f>_xlfn.IFNA(IF(C180="1st_45min",VLOOKUP(A180&amp;B180,'Experiment Details'!A:Q,6,0),IF(C180="2nd_45min",VLOOKUP(A180&amp;B180,'Experiment Details'!A:Q,8,0),VLOOKUP(A180&amp;B180,'Experiment Details'!A:Q,10,0))),"NA")</f>
        <v>4</v>
      </c>
      <c r="F180" s="20">
        <f>_xlfn.IFNA(IF(C180="1st_45min",VLOOKUP(A180&amp;B180,'Experiment Details'!A:Q,12,0),IF(C180="2nd_45min",VLOOKUP(A180&amp;B180,'Experiment Details'!A:Q,14,0),VLOOKUP(A180&amp;B180,'Experiment Details'!A:Q,16,0))),"NA")</f>
        <v>27</v>
      </c>
    </row>
    <row r="181" spans="1:6">
      <c r="A181" s="12" t="s">
        <v>43</v>
      </c>
      <c r="B181" s="13" t="s">
        <v>54</v>
      </c>
      <c r="C181" s="12" t="s">
        <v>12</v>
      </c>
      <c r="D181" s="12" t="str">
        <f t="shared" si="15"/>
        <v>Sub15 Session4 2nd_45min</v>
      </c>
      <c r="E181" s="20">
        <f>_xlfn.IFNA(IF(C181="1st_45min",VLOOKUP(A181&amp;B181,'Experiment Details'!A:Q,6,0),IF(C181="2nd_45min",VLOOKUP(A181&amp;B181,'Experiment Details'!A:Q,8,0),VLOOKUP(A181&amp;B181,'Experiment Details'!A:Q,10,0))),"NA")</f>
        <v>3</v>
      </c>
      <c r="F181" s="20">
        <f>_xlfn.IFNA(IF(C181="1st_45min",VLOOKUP(A181&amp;B181,'Experiment Details'!A:Q,12,0),IF(C181="2nd_45min",VLOOKUP(A181&amp;B181,'Experiment Details'!A:Q,14,0),VLOOKUP(A181&amp;B181,'Experiment Details'!A:Q,16,0))),"NA")</f>
        <v>63</v>
      </c>
    </row>
    <row r="182" spans="1:6">
      <c r="A182" s="12" t="s">
        <v>43</v>
      </c>
      <c r="B182" s="13" t="s">
        <v>54</v>
      </c>
      <c r="C182" s="12" t="s">
        <v>14</v>
      </c>
      <c r="D182" s="12" t="str">
        <f t="shared" si="15"/>
        <v>Sub15 Session4 3rd_45min</v>
      </c>
      <c r="E182" s="20">
        <f>_xlfn.IFNA(IF(C182="1st_45min",VLOOKUP(A182&amp;B182,'Experiment Details'!A:Q,6,0),IF(C182="2nd_45min",VLOOKUP(A182&amp;B182,'Experiment Details'!A:Q,8,0),VLOOKUP(A182&amp;B182,'Experiment Details'!A:Q,10,0))),"NA")</f>
        <v>3</v>
      </c>
      <c r="F182" s="20">
        <f>_xlfn.IFNA(IF(C182="1st_45min",VLOOKUP(A182&amp;B182,'Experiment Details'!A:Q,12,0),IF(C182="2nd_45min",VLOOKUP(A182&amp;B182,'Experiment Details'!A:Q,14,0),VLOOKUP(A182&amp;B182,'Experiment Details'!A:Q,16,0))),"NA")</f>
        <v>96</v>
      </c>
    </row>
    <row r="183" spans="1:6">
      <c r="A183" s="12" t="s">
        <v>44</v>
      </c>
      <c r="B183" s="13" t="s">
        <v>51</v>
      </c>
      <c r="C183" s="12" t="s">
        <v>10</v>
      </c>
      <c r="D183" s="12" t="str">
        <f>A183&amp;" "&amp;B183&amp;" "&amp;C183</f>
        <v>Sub16 Session1 1st_45min</v>
      </c>
      <c r="E183" s="20">
        <f>_xlfn.IFNA(IF(C183="1st_45min",VLOOKUP(A183&amp;B183,'Experiment Details'!A:Q,6,0),IF(C183="2nd_45min",VLOOKUP(A183&amp;B183,'Experiment Details'!A:Q,8,0),VLOOKUP(A183&amp;B183,'Experiment Details'!A:Q,10,0))),"NA")</f>
        <v>3</v>
      </c>
      <c r="F183" s="20">
        <f>_xlfn.IFNA(IF(C183="1st_45min",VLOOKUP(A183&amp;B183,'Experiment Details'!A:Q,12,0),IF(C183="2nd_45min",VLOOKUP(A183&amp;B183,'Experiment Details'!A:Q,14,0),VLOOKUP(A183&amp;B183,'Experiment Details'!A:Q,16,0))),"NA")</f>
        <v>18</v>
      </c>
    </row>
    <row r="184" spans="1:6">
      <c r="A184" s="12" t="s">
        <v>44</v>
      </c>
      <c r="B184" s="13" t="s">
        <v>51</v>
      </c>
      <c r="C184" s="12" t="s">
        <v>12</v>
      </c>
      <c r="D184" s="12" t="str">
        <f t="shared" ref="D184:D194" si="16">A184&amp;" "&amp;B184&amp;" "&amp;C184</f>
        <v>Sub16 Session1 2nd_45min</v>
      </c>
      <c r="E184" s="20">
        <f>_xlfn.IFNA(IF(C184="1st_45min",VLOOKUP(A184&amp;B184,'Experiment Details'!A:Q,6,0),IF(C184="2nd_45min",VLOOKUP(A184&amp;B184,'Experiment Details'!A:Q,8,0),VLOOKUP(A184&amp;B184,'Experiment Details'!A:Q,10,0))),"NA")</f>
        <v>3</v>
      </c>
      <c r="F184" s="20">
        <f>_xlfn.IFNA(IF(C184="1st_45min",VLOOKUP(A184&amp;B184,'Experiment Details'!A:Q,12,0),IF(C184="2nd_45min",VLOOKUP(A184&amp;B184,'Experiment Details'!A:Q,14,0),VLOOKUP(A184&amp;B184,'Experiment Details'!A:Q,16,0))),"NA")</f>
        <v>53</v>
      </c>
    </row>
    <row r="185" spans="1:6">
      <c r="A185" s="12" t="s">
        <v>44</v>
      </c>
      <c r="B185" s="13" t="s">
        <v>51</v>
      </c>
      <c r="C185" s="12" t="s">
        <v>14</v>
      </c>
      <c r="D185" s="12" t="str">
        <f t="shared" si="16"/>
        <v>Sub16 Session1 3rd_45min</v>
      </c>
      <c r="E185" s="20">
        <f>_xlfn.IFNA(IF(C185="1st_45min",VLOOKUP(A185&amp;B185,'Experiment Details'!A:Q,6,0),IF(C185="2nd_45min",VLOOKUP(A185&amp;B185,'Experiment Details'!A:Q,8,0),VLOOKUP(A185&amp;B185,'Experiment Details'!A:Q,10,0))),"NA")</f>
        <v>2</v>
      </c>
      <c r="F185" s="20">
        <f>_xlfn.IFNA(IF(C185="1st_45min",VLOOKUP(A185&amp;B185,'Experiment Details'!A:Q,12,0),IF(C185="2nd_45min",VLOOKUP(A185&amp;B185,'Experiment Details'!A:Q,14,0),VLOOKUP(A185&amp;B185,'Experiment Details'!A:Q,16,0))),"NA")</f>
        <v>79</v>
      </c>
    </row>
    <row r="186" spans="1:6">
      <c r="A186" s="12" t="s">
        <v>44</v>
      </c>
      <c r="B186" s="13" t="s">
        <v>52</v>
      </c>
      <c r="C186" s="12" t="s">
        <v>10</v>
      </c>
      <c r="D186" s="12" t="str">
        <f t="shared" si="16"/>
        <v>Sub16 Session2 1st_45min</v>
      </c>
      <c r="E186" s="20">
        <f>_xlfn.IFNA(IF(C186="1st_45min",VLOOKUP(A186&amp;B186,'Experiment Details'!A:Q,6,0),IF(C186="2nd_45min",VLOOKUP(A186&amp;B186,'Experiment Details'!A:Q,8,0),VLOOKUP(A186&amp;B186,'Experiment Details'!A:Q,10,0))),"NA")</f>
        <v>6</v>
      </c>
      <c r="F186" s="20">
        <f>_xlfn.IFNA(IF(C186="1st_45min",VLOOKUP(A186&amp;B186,'Experiment Details'!A:Q,12,0),IF(C186="2nd_45min",VLOOKUP(A186&amp;B186,'Experiment Details'!A:Q,14,0),VLOOKUP(A186&amp;B186,'Experiment Details'!A:Q,16,0))),"NA")</f>
        <v>45</v>
      </c>
    </row>
    <row r="187" spans="1:6">
      <c r="A187" s="12" t="s">
        <v>44</v>
      </c>
      <c r="B187" s="13" t="s">
        <v>52</v>
      </c>
      <c r="C187" s="12" t="s">
        <v>12</v>
      </c>
      <c r="D187" s="12" t="str">
        <f t="shared" si="16"/>
        <v>Sub16 Session2 2nd_45min</v>
      </c>
      <c r="E187" s="20">
        <f>_xlfn.IFNA(IF(C187="1st_45min",VLOOKUP(A187&amp;B187,'Experiment Details'!A:Q,6,0),IF(C187="2nd_45min",VLOOKUP(A187&amp;B187,'Experiment Details'!A:Q,8,0),VLOOKUP(A187&amp;B187,'Experiment Details'!A:Q,10,0))),"NA")</f>
        <v>4</v>
      </c>
      <c r="F187" s="20">
        <f>_xlfn.IFNA(IF(C187="1st_45min",VLOOKUP(A187&amp;B187,'Experiment Details'!A:Q,12,0),IF(C187="2nd_45min",VLOOKUP(A187&amp;B187,'Experiment Details'!A:Q,14,0),VLOOKUP(A187&amp;B187,'Experiment Details'!A:Q,16,0))),"NA")</f>
        <v>87</v>
      </c>
    </row>
    <row r="188" spans="1:6">
      <c r="A188" s="12" t="s">
        <v>44</v>
      </c>
      <c r="B188" s="13" t="s">
        <v>52</v>
      </c>
      <c r="C188" s="12" t="s">
        <v>14</v>
      </c>
      <c r="D188" s="12" t="str">
        <f t="shared" si="16"/>
        <v>Sub16 Session2 3rd_45min</v>
      </c>
      <c r="E188" s="20">
        <f>_xlfn.IFNA(IF(C188="1st_45min",VLOOKUP(A188&amp;B188,'Experiment Details'!A:Q,6,0),IF(C188="2nd_45min",VLOOKUP(A188&amp;B188,'Experiment Details'!A:Q,8,0),VLOOKUP(A188&amp;B188,'Experiment Details'!A:Q,10,0))),"NA")</f>
        <v>3</v>
      </c>
      <c r="F188" s="20">
        <f>_xlfn.IFNA(IF(C188="1st_45min",VLOOKUP(A188&amp;B188,'Experiment Details'!A:Q,12,0),IF(C188="2nd_45min",VLOOKUP(A188&amp;B188,'Experiment Details'!A:Q,14,0),VLOOKUP(A188&amp;B188,'Experiment Details'!A:Q,16,0))),"NA")</f>
        <v>128</v>
      </c>
    </row>
    <row r="189" spans="1:6">
      <c r="A189" s="12" t="s">
        <v>44</v>
      </c>
      <c r="B189" s="13" t="s">
        <v>53</v>
      </c>
      <c r="C189" s="12" t="s">
        <v>10</v>
      </c>
      <c r="D189" s="12" t="str">
        <f t="shared" si="16"/>
        <v>Sub16 Session3 1st_45min</v>
      </c>
      <c r="E189" s="20">
        <f>_xlfn.IFNA(IF(C189="1st_45min",VLOOKUP(A189&amp;B189,'Experiment Details'!A:Q,6,0),IF(C189="2nd_45min",VLOOKUP(A189&amp;B189,'Experiment Details'!A:Q,8,0),VLOOKUP(A189&amp;B189,'Experiment Details'!A:Q,10,0))),"NA")</f>
        <v>6</v>
      </c>
      <c r="F189" s="20">
        <f>_xlfn.IFNA(IF(C189="1st_45min",VLOOKUP(A189&amp;B189,'Experiment Details'!A:Q,12,0),IF(C189="2nd_45min",VLOOKUP(A189&amp;B189,'Experiment Details'!A:Q,14,0),VLOOKUP(A189&amp;B189,'Experiment Details'!A:Q,16,0))),"NA")</f>
        <v>45</v>
      </c>
    </row>
    <row r="190" spans="1:6">
      <c r="A190" s="12" t="s">
        <v>44</v>
      </c>
      <c r="B190" s="13" t="s">
        <v>53</v>
      </c>
      <c r="C190" s="12" t="s">
        <v>12</v>
      </c>
      <c r="D190" s="12" t="str">
        <f t="shared" si="16"/>
        <v>Sub16 Session3 2nd_45min</v>
      </c>
      <c r="E190" s="20">
        <f>_xlfn.IFNA(IF(C190="1st_45min",VLOOKUP(A190&amp;B190,'Experiment Details'!A:Q,6,0),IF(C190="2nd_45min",VLOOKUP(A190&amp;B190,'Experiment Details'!A:Q,8,0),VLOOKUP(A190&amp;B190,'Experiment Details'!A:Q,10,0))),"NA")</f>
        <v>5</v>
      </c>
      <c r="F190" s="20">
        <f>_xlfn.IFNA(IF(C190="1st_45min",VLOOKUP(A190&amp;B190,'Experiment Details'!A:Q,12,0),IF(C190="2nd_45min",VLOOKUP(A190&amp;B190,'Experiment Details'!A:Q,14,0),VLOOKUP(A190&amp;B190,'Experiment Details'!A:Q,16,0))),"NA")</f>
        <v>96</v>
      </c>
    </row>
    <row r="191" spans="1:6">
      <c r="A191" s="12" t="s">
        <v>44</v>
      </c>
      <c r="B191" s="13" t="s">
        <v>53</v>
      </c>
      <c r="C191" s="12" t="s">
        <v>14</v>
      </c>
      <c r="D191" s="12" t="str">
        <f t="shared" si="16"/>
        <v>Sub16 Session3 3rd_45min</v>
      </c>
      <c r="E191" s="20">
        <f>_xlfn.IFNA(IF(C191="1st_45min",VLOOKUP(A191&amp;B191,'Experiment Details'!A:Q,6,0),IF(C191="2nd_45min",VLOOKUP(A191&amp;B191,'Experiment Details'!A:Q,8,0),VLOOKUP(A191&amp;B191,'Experiment Details'!A:Q,10,0))),"NA")</f>
        <v>3</v>
      </c>
      <c r="F191" s="20">
        <f>_xlfn.IFNA(IF(C191="1st_45min",VLOOKUP(A191&amp;B191,'Experiment Details'!A:Q,12,0),IF(C191="2nd_45min",VLOOKUP(A191&amp;B191,'Experiment Details'!A:Q,14,0),VLOOKUP(A191&amp;B191,'Experiment Details'!A:Q,16,0))),"NA")</f>
        <v>133</v>
      </c>
    </row>
    <row r="192" spans="1:6">
      <c r="A192" s="12" t="s">
        <v>44</v>
      </c>
      <c r="B192" s="13" t="s">
        <v>54</v>
      </c>
      <c r="C192" s="12" t="s">
        <v>10</v>
      </c>
      <c r="D192" s="12" t="str">
        <f t="shared" si="16"/>
        <v>Sub16 Session4 1st_45min</v>
      </c>
      <c r="E192" s="20">
        <f>_xlfn.IFNA(IF(C192="1st_45min",VLOOKUP(A192&amp;B192,'Experiment Details'!A:Q,6,0),IF(C192="2nd_45min",VLOOKUP(A192&amp;B192,'Experiment Details'!A:Q,8,0),VLOOKUP(A192&amp;B192,'Experiment Details'!A:Q,10,0))),"NA")</f>
        <v>5</v>
      </c>
      <c r="F192" s="20">
        <f>_xlfn.IFNA(IF(C192="1st_45min",VLOOKUP(A192&amp;B192,'Experiment Details'!A:Q,12,0),IF(C192="2nd_45min",VLOOKUP(A192&amp;B192,'Experiment Details'!A:Q,14,0),VLOOKUP(A192&amp;B192,'Experiment Details'!A:Q,16,0))),"NA")</f>
        <v>36</v>
      </c>
    </row>
    <row r="193" spans="1:6">
      <c r="A193" s="12" t="s">
        <v>44</v>
      </c>
      <c r="B193" s="13" t="s">
        <v>54</v>
      </c>
      <c r="C193" s="12" t="s">
        <v>12</v>
      </c>
      <c r="D193" s="12" t="str">
        <f t="shared" si="16"/>
        <v>Sub16 Session4 2nd_45min</v>
      </c>
      <c r="E193" s="20">
        <f>_xlfn.IFNA(IF(C193="1st_45min",VLOOKUP(A193&amp;B193,'Experiment Details'!A:Q,6,0),IF(C193="2nd_45min",VLOOKUP(A193&amp;B193,'Experiment Details'!A:Q,8,0),VLOOKUP(A193&amp;B193,'Experiment Details'!A:Q,10,0))),"NA")</f>
        <v>3</v>
      </c>
      <c r="F193" s="20">
        <f>_xlfn.IFNA(IF(C193="1st_45min",VLOOKUP(A193&amp;B193,'Experiment Details'!A:Q,12,0),IF(C193="2nd_45min",VLOOKUP(A193&amp;B193,'Experiment Details'!A:Q,14,0),VLOOKUP(A193&amp;B193,'Experiment Details'!A:Q,16,0))),"NA")</f>
        <v>71</v>
      </c>
    </row>
    <row r="194" spans="1:6">
      <c r="A194" s="12" t="s">
        <v>44</v>
      </c>
      <c r="B194" s="13" t="s">
        <v>54</v>
      </c>
      <c r="C194" s="12" t="s">
        <v>14</v>
      </c>
      <c r="D194" s="12" t="str">
        <f t="shared" si="16"/>
        <v>Sub16 Session4 3rd_45min</v>
      </c>
      <c r="E194" s="20">
        <f>_xlfn.IFNA(IF(C194="1st_45min",VLOOKUP(A194&amp;B194,'Experiment Details'!A:Q,6,0),IF(C194="2nd_45min",VLOOKUP(A194&amp;B194,'Experiment Details'!A:Q,8,0),VLOOKUP(A194&amp;B194,'Experiment Details'!A:Q,10,0))),"NA")</f>
        <v>3</v>
      </c>
      <c r="F194" s="20">
        <f>_xlfn.IFNA(IF(C194="1st_45min",VLOOKUP(A194&amp;B194,'Experiment Details'!A:Q,12,0),IF(C194="2nd_45min",VLOOKUP(A194&amp;B194,'Experiment Details'!A:Q,14,0),VLOOKUP(A194&amp;B194,'Experiment Details'!A:Q,16,0))),"NA")</f>
        <v>106</v>
      </c>
    </row>
    <row r="195" spans="1:6">
      <c r="A195" s="12" t="s">
        <v>45</v>
      </c>
      <c r="B195" s="13" t="s">
        <v>51</v>
      </c>
      <c r="C195" s="12" t="s">
        <v>10</v>
      </c>
      <c r="D195" s="12" t="str">
        <f>A195&amp;" "&amp;B195&amp;" "&amp;C195</f>
        <v>Sub17 Session1 1st_45min</v>
      </c>
      <c r="E195" s="20">
        <f>_xlfn.IFNA(IF(C195="1st_45min",VLOOKUP(A195&amp;B195,'Experiment Details'!A:Q,6,0),IF(C195="2nd_45min",VLOOKUP(A195&amp;B195,'Experiment Details'!A:Q,8,0),VLOOKUP(A195&amp;B195,'Experiment Details'!A:Q,10,0))),"NA")</f>
        <v>6</v>
      </c>
      <c r="F195" s="20">
        <f>_xlfn.IFNA(IF(C195="1st_45min",VLOOKUP(A195&amp;B195,'Experiment Details'!A:Q,12,0),IF(C195="2nd_45min",VLOOKUP(A195&amp;B195,'Experiment Details'!A:Q,14,0),VLOOKUP(A195&amp;B195,'Experiment Details'!A:Q,16,0))),"NA")</f>
        <v>45</v>
      </c>
    </row>
    <row r="196" spans="1:6">
      <c r="A196" s="12" t="s">
        <v>45</v>
      </c>
      <c r="B196" s="13" t="s">
        <v>51</v>
      </c>
      <c r="C196" s="12" t="s">
        <v>12</v>
      </c>
      <c r="D196" s="12" t="str">
        <f t="shared" ref="D196:D206" si="17">A196&amp;" "&amp;B196&amp;" "&amp;C196</f>
        <v>Sub17 Session1 2nd_45min</v>
      </c>
      <c r="E196" s="20">
        <f>_xlfn.IFNA(IF(C196="1st_45min",VLOOKUP(A196&amp;B196,'Experiment Details'!A:Q,6,0),IF(C196="2nd_45min",VLOOKUP(A196&amp;B196,'Experiment Details'!A:Q,8,0),VLOOKUP(A196&amp;B196,'Experiment Details'!A:Q,10,0))),"NA")</f>
        <v>6</v>
      </c>
      <c r="F196" s="20">
        <f>_xlfn.IFNA(IF(C196="1st_45min",VLOOKUP(A196&amp;B196,'Experiment Details'!A:Q,12,0),IF(C196="2nd_45min",VLOOKUP(A196&amp;B196,'Experiment Details'!A:Q,14,0),VLOOKUP(A196&amp;B196,'Experiment Details'!A:Q,16,0))),"NA")</f>
        <v>105</v>
      </c>
    </row>
    <row r="197" spans="1:6">
      <c r="A197" s="12" t="s">
        <v>45</v>
      </c>
      <c r="B197" s="13" t="s">
        <v>51</v>
      </c>
      <c r="C197" s="12" t="s">
        <v>14</v>
      </c>
      <c r="D197" s="12" t="str">
        <f t="shared" si="17"/>
        <v>Sub17 Session1 3rd_45min</v>
      </c>
      <c r="E197" s="20">
        <f>_xlfn.IFNA(IF(C197="1st_45min",VLOOKUP(A197&amp;B197,'Experiment Details'!A:Q,6,0),IF(C197="2nd_45min",VLOOKUP(A197&amp;B197,'Experiment Details'!A:Q,8,0),VLOOKUP(A197&amp;B197,'Experiment Details'!A:Q,10,0))),"NA")</f>
        <v>6</v>
      </c>
      <c r="F197" s="20">
        <f>_xlfn.IFNA(IF(C197="1st_45min",VLOOKUP(A197&amp;B197,'Experiment Details'!A:Q,12,0),IF(C197="2nd_45min",VLOOKUP(A197&amp;B197,'Experiment Details'!A:Q,14,0),VLOOKUP(A197&amp;B197,'Experiment Details'!A:Q,16,0))),"NA")</f>
        <v>165</v>
      </c>
    </row>
    <row r="198" spans="1:6">
      <c r="A198" s="12" t="s">
        <v>45</v>
      </c>
      <c r="B198" s="13" t="s">
        <v>52</v>
      </c>
      <c r="C198" s="12" t="s">
        <v>10</v>
      </c>
      <c r="D198" s="12" t="str">
        <f t="shared" si="17"/>
        <v>Sub17 Session2 1st_45min</v>
      </c>
      <c r="E198" s="20">
        <f>_xlfn.IFNA(IF(C198="1st_45min",VLOOKUP(A198&amp;B198,'Experiment Details'!A:Q,6,0),IF(C198="2nd_45min",VLOOKUP(A198&amp;B198,'Experiment Details'!A:Q,8,0),VLOOKUP(A198&amp;B198,'Experiment Details'!A:Q,10,0))),"NA")</f>
        <v>6</v>
      </c>
      <c r="F198" s="20">
        <f>_xlfn.IFNA(IF(C198="1st_45min",VLOOKUP(A198&amp;B198,'Experiment Details'!A:Q,12,0),IF(C198="2nd_45min",VLOOKUP(A198&amp;B198,'Experiment Details'!A:Q,14,0),VLOOKUP(A198&amp;B198,'Experiment Details'!A:Q,16,0))),"NA")</f>
        <v>45</v>
      </c>
    </row>
    <row r="199" spans="1:6">
      <c r="A199" s="12" t="s">
        <v>45</v>
      </c>
      <c r="B199" s="13" t="s">
        <v>52</v>
      </c>
      <c r="C199" s="12" t="s">
        <v>12</v>
      </c>
      <c r="D199" s="12" t="str">
        <f t="shared" si="17"/>
        <v>Sub17 Session2 2nd_45min</v>
      </c>
      <c r="E199" s="20">
        <f>_xlfn.IFNA(IF(C199="1st_45min",VLOOKUP(A199&amp;B199,'Experiment Details'!A:Q,6,0),IF(C199="2nd_45min",VLOOKUP(A199&amp;B199,'Experiment Details'!A:Q,8,0),VLOOKUP(A199&amp;B199,'Experiment Details'!A:Q,10,0))),"NA")</f>
        <v>6</v>
      </c>
      <c r="F199" s="20">
        <f>_xlfn.IFNA(IF(C199="1st_45min",VLOOKUP(A199&amp;B199,'Experiment Details'!A:Q,12,0),IF(C199="2nd_45min",VLOOKUP(A199&amp;B199,'Experiment Details'!A:Q,14,0),VLOOKUP(A199&amp;B199,'Experiment Details'!A:Q,16,0))),"NA")</f>
        <v>105</v>
      </c>
    </row>
    <row r="200" spans="1:6">
      <c r="A200" s="12" t="s">
        <v>45</v>
      </c>
      <c r="B200" s="13" t="s">
        <v>52</v>
      </c>
      <c r="C200" s="12" t="s">
        <v>14</v>
      </c>
      <c r="D200" s="12" t="str">
        <f t="shared" si="17"/>
        <v>Sub17 Session2 3rd_45min</v>
      </c>
      <c r="E200" s="20">
        <f>_xlfn.IFNA(IF(C200="1st_45min",VLOOKUP(A200&amp;B200,'Experiment Details'!A:Q,6,0),IF(C200="2nd_45min",VLOOKUP(A200&amp;B200,'Experiment Details'!A:Q,8,0),VLOOKUP(A200&amp;B200,'Experiment Details'!A:Q,10,0))),"NA")</f>
        <v>6</v>
      </c>
      <c r="F200" s="20">
        <f>_xlfn.IFNA(IF(C200="1st_45min",VLOOKUP(A200&amp;B200,'Experiment Details'!A:Q,12,0),IF(C200="2nd_45min",VLOOKUP(A200&amp;B200,'Experiment Details'!A:Q,14,0),VLOOKUP(A200&amp;B200,'Experiment Details'!A:Q,16,0))),"NA")</f>
        <v>165</v>
      </c>
    </row>
    <row r="201" spans="1:6">
      <c r="A201" s="12" t="s">
        <v>45</v>
      </c>
      <c r="B201" s="13" t="s">
        <v>53</v>
      </c>
      <c r="C201" s="12" t="s">
        <v>10</v>
      </c>
      <c r="D201" s="12" t="str">
        <f t="shared" si="17"/>
        <v>Sub17 Session3 1st_45min</v>
      </c>
      <c r="E201" s="20">
        <f>_xlfn.IFNA(IF(C201="1st_45min",VLOOKUP(A201&amp;B201,'Experiment Details'!A:Q,6,0),IF(C201="2nd_45min",VLOOKUP(A201&amp;B201,'Experiment Details'!A:Q,8,0),VLOOKUP(A201&amp;B201,'Experiment Details'!A:Q,10,0))),"NA")</f>
        <v>6</v>
      </c>
      <c r="F201" s="20">
        <f>_xlfn.IFNA(IF(C201="1st_45min",VLOOKUP(A201&amp;B201,'Experiment Details'!A:Q,12,0),IF(C201="2nd_45min",VLOOKUP(A201&amp;B201,'Experiment Details'!A:Q,14,0),VLOOKUP(A201&amp;B201,'Experiment Details'!A:Q,16,0))),"NA")</f>
        <v>45</v>
      </c>
    </row>
    <row r="202" spans="1:6">
      <c r="A202" s="12" t="s">
        <v>45</v>
      </c>
      <c r="B202" s="13" t="s">
        <v>53</v>
      </c>
      <c r="C202" s="12" t="s">
        <v>12</v>
      </c>
      <c r="D202" s="12" t="str">
        <f t="shared" si="17"/>
        <v>Sub17 Session3 2nd_45min</v>
      </c>
      <c r="E202" s="20">
        <f>_xlfn.IFNA(IF(C202="1st_45min",VLOOKUP(A202&amp;B202,'Experiment Details'!A:Q,6,0),IF(C202="2nd_45min",VLOOKUP(A202&amp;B202,'Experiment Details'!A:Q,8,0),VLOOKUP(A202&amp;B202,'Experiment Details'!A:Q,10,0))),"NA")</f>
        <v>6</v>
      </c>
      <c r="F202" s="20">
        <f>_xlfn.IFNA(IF(C202="1st_45min",VLOOKUP(A202&amp;B202,'Experiment Details'!A:Q,12,0),IF(C202="2nd_45min",VLOOKUP(A202&amp;B202,'Experiment Details'!A:Q,14,0),VLOOKUP(A202&amp;B202,'Experiment Details'!A:Q,16,0))),"NA")</f>
        <v>105</v>
      </c>
    </row>
    <row r="203" spans="1:6">
      <c r="A203" s="12" t="s">
        <v>45</v>
      </c>
      <c r="B203" s="13" t="s">
        <v>53</v>
      </c>
      <c r="C203" s="12" t="s">
        <v>14</v>
      </c>
      <c r="D203" s="12" t="str">
        <f t="shared" si="17"/>
        <v>Sub17 Session3 3rd_45min</v>
      </c>
      <c r="E203" s="20">
        <f>_xlfn.IFNA(IF(C203="1st_45min",VLOOKUP(A203&amp;B203,'Experiment Details'!A:Q,6,0),IF(C203="2nd_45min",VLOOKUP(A203&amp;B203,'Experiment Details'!A:Q,8,0),VLOOKUP(A203&amp;B203,'Experiment Details'!A:Q,10,0))),"NA")</f>
        <v>6</v>
      </c>
      <c r="F203" s="20">
        <f>_xlfn.IFNA(IF(C203="1st_45min",VLOOKUP(A203&amp;B203,'Experiment Details'!A:Q,12,0),IF(C203="2nd_45min",VLOOKUP(A203&amp;B203,'Experiment Details'!A:Q,14,0),VLOOKUP(A203&amp;B203,'Experiment Details'!A:Q,16,0))),"NA")</f>
        <v>165</v>
      </c>
    </row>
    <row r="204" spans="1:6">
      <c r="A204" s="12" t="s">
        <v>45</v>
      </c>
      <c r="B204" s="13" t="s">
        <v>54</v>
      </c>
      <c r="C204" s="12" t="s">
        <v>10</v>
      </c>
      <c r="D204" s="12" t="str">
        <f t="shared" si="17"/>
        <v>Sub17 Session4 1st_45min</v>
      </c>
      <c r="E204" s="20">
        <f>_xlfn.IFNA(IF(C204="1st_45min",VLOOKUP(A204&amp;B204,'Experiment Details'!A:Q,6,0),IF(C204="2nd_45min",VLOOKUP(A204&amp;B204,'Experiment Details'!A:Q,8,0),VLOOKUP(A204&amp;B204,'Experiment Details'!A:Q,10,0))),"NA")</f>
        <v>6</v>
      </c>
      <c r="F204" s="20">
        <f>_xlfn.IFNA(IF(C204="1st_45min",VLOOKUP(A204&amp;B204,'Experiment Details'!A:Q,12,0),IF(C204="2nd_45min",VLOOKUP(A204&amp;B204,'Experiment Details'!A:Q,14,0),VLOOKUP(A204&amp;B204,'Experiment Details'!A:Q,16,0))),"NA")</f>
        <v>45</v>
      </c>
    </row>
    <row r="205" spans="1:6">
      <c r="A205" s="12" t="s">
        <v>45</v>
      </c>
      <c r="B205" s="13" t="s">
        <v>54</v>
      </c>
      <c r="C205" s="12" t="s">
        <v>12</v>
      </c>
      <c r="D205" s="12" t="str">
        <f t="shared" si="17"/>
        <v>Sub17 Session4 2nd_45min</v>
      </c>
      <c r="E205" s="20">
        <f>_xlfn.IFNA(IF(C205="1st_45min",VLOOKUP(A205&amp;B205,'Experiment Details'!A:Q,6,0),IF(C205="2nd_45min",VLOOKUP(A205&amp;B205,'Experiment Details'!A:Q,8,0),VLOOKUP(A205&amp;B205,'Experiment Details'!A:Q,10,0))),"NA")</f>
        <v>6</v>
      </c>
      <c r="F205" s="20">
        <f>_xlfn.IFNA(IF(C205="1st_45min",VLOOKUP(A205&amp;B205,'Experiment Details'!A:Q,12,0),IF(C205="2nd_45min",VLOOKUP(A205&amp;B205,'Experiment Details'!A:Q,14,0),VLOOKUP(A205&amp;B205,'Experiment Details'!A:Q,16,0))),"NA")</f>
        <v>105</v>
      </c>
    </row>
    <row r="206" spans="1:6">
      <c r="A206" s="12" t="s">
        <v>45</v>
      </c>
      <c r="B206" s="13" t="s">
        <v>54</v>
      </c>
      <c r="C206" s="12" t="s">
        <v>14</v>
      </c>
      <c r="D206" s="12" t="str">
        <f t="shared" si="17"/>
        <v>Sub17 Session4 3rd_45min</v>
      </c>
      <c r="E206" s="20">
        <f>_xlfn.IFNA(IF(C206="1st_45min",VLOOKUP(A206&amp;B206,'Experiment Details'!A:Q,6,0),IF(C206="2nd_45min",VLOOKUP(A206&amp;B206,'Experiment Details'!A:Q,8,0),VLOOKUP(A206&amp;B206,'Experiment Details'!A:Q,10,0))),"NA")</f>
        <v>3</v>
      </c>
      <c r="F206" s="20">
        <f>_xlfn.IFNA(IF(C206="1st_45min",VLOOKUP(A206&amp;B206,'Experiment Details'!A:Q,12,0),IF(C206="2nd_45min",VLOOKUP(A206&amp;B206,'Experiment Details'!A:Q,14,0),VLOOKUP(A206&amp;B206,'Experiment Details'!A:Q,16,0))),"NA")</f>
        <v>138</v>
      </c>
    </row>
    <row r="207" spans="1:6">
      <c r="A207" s="12" t="s">
        <v>56</v>
      </c>
      <c r="B207" s="13" t="s">
        <v>51</v>
      </c>
      <c r="C207" s="12" t="s">
        <v>10</v>
      </c>
      <c r="D207" s="12" t="str">
        <f>A207&amp;" "&amp;B207&amp;" "&amp;C207</f>
        <v>Sub18 Session1 1st_45min</v>
      </c>
      <c r="E207" s="20" t="str">
        <f>_xlfn.IFNA(IF(C207="1st_45min",VLOOKUP(A207&amp;B207,'Experiment Details'!A:Q,6,0),IF(C207="2nd_45min",VLOOKUP(A207&amp;B207,'Experiment Details'!A:Q,8,0),VLOOKUP(A207&amp;B207,'Experiment Details'!A:Q,10,0))),"NA")</f>
        <v>NA</v>
      </c>
      <c r="F207" s="20" t="str">
        <f>_xlfn.IFNA(IF(C207="1st_45min",VLOOKUP(A207&amp;B207,'Experiment Details'!A:Q,12,0),IF(C207="2nd_45min",VLOOKUP(A207&amp;B207,'Experiment Details'!A:Q,14,0),VLOOKUP(A207&amp;B207,'Experiment Details'!A:Q,16,0))),"NA")</f>
        <v>NA</v>
      </c>
    </row>
    <row r="208" spans="1:6">
      <c r="A208" s="12" t="s">
        <v>56</v>
      </c>
      <c r="B208" s="13" t="s">
        <v>51</v>
      </c>
      <c r="C208" s="12" t="s">
        <v>12</v>
      </c>
      <c r="D208" s="12" t="str">
        <f t="shared" ref="D208:D218" si="18">A208&amp;" "&amp;B208&amp;" "&amp;C208</f>
        <v>Sub18 Session1 2nd_45min</v>
      </c>
      <c r="E208" s="20" t="str">
        <f>_xlfn.IFNA(IF(C208="1st_45min",VLOOKUP(A208&amp;B208,'Experiment Details'!A:Q,6,0),IF(C208="2nd_45min",VLOOKUP(A208&amp;B208,'Experiment Details'!A:Q,8,0),VLOOKUP(A208&amp;B208,'Experiment Details'!A:Q,10,0))),"NA")</f>
        <v>NA</v>
      </c>
      <c r="F208" s="20" t="str">
        <f>_xlfn.IFNA(IF(C208="1st_45min",VLOOKUP(A208&amp;B208,'Experiment Details'!A:Q,12,0),IF(C208="2nd_45min",VLOOKUP(A208&amp;B208,'Experiment Details'!A:Q,14,0),VLOOKUP(A208&amp;B208,'Experiment Details'!A:Q,16,0))),"NA")</f>
        <v>NA</v>
      </c>
    </row>
    <row r="209" spans="1:6">
      <c r="A209" s="12" t="s">
        <v>56</v>
      </c>
      <c r="B209" s="13" t="s">
        <v>51</v>
      </c>
      <c r="C209" s="12" t="s">
        <v>14</v>
      </c>
      <c r="D209" s="12" t="str">
        <f t="shared" si="18"/>
        <v>Sub18 Session1 3rd_45min</v>
      </c>
      <c r="E209" s="20" t="str">
        <f>_xlfn.IFNA(IF(C209="1st_45min",VLOOKUP(A209&amp;B209,'Experiment Details'!A:Q,6,0),IF(C209="2nd_45min",VLOOKUP(A209&amp;B209,'Experiment Details'!A:Q,8,0),VLOOKUP(A209&amp;B209,'Experiment Details'!A:Q,10,0))),"NA")</f>
        <v>NA</v>
      </c>
      <c r="F209" s="20" t="str">
        <f>_xlfn.IFNA(IF(C209="1st_45min",VLOOKUP(A209&amp;B209,'Experiment Details'!A:Q,12,0),IF(C209="2nd_45min",VLOOKUP(A209&amp;B209,'Experiment Details'!A:Q,14,0),VLOOKUP(A209&amp;B209,'Experiment Details'!A:Q,16,0))),"NA")</f>
        <v>NA</v>
      </c>
    </row>
    <row r="210" spans="1:6">
      <c r="A210" s="12" t="s">
        <v>56</v>
      </c>
      <c r="B210" s="13" t="s">
        <v>52</v>
      </c>
      <c r="C210" s="12" t="s">
        <v>10</v>
      </c>
      <c r="D210" s="12" t="str">
        <f t="shared" si="18"/>
        <v>Sub18 Session2 1st_45min</v>
      </c>
      <c r="E210" s="20" t="str">
        <f>_xlfn.IFNA(IF(C210="1st_45min",VLOOKUP(A210&amp;B210,'Experiment Details'!A:Q,6,0),IF(C210="2nd_45min",VLOOKUP(A210&amp;B210,'Experiment Details'!A:Q,8,0),VLOOKUP(A210&amp;B210,'Experiment Details'!A:Q,10,0))),"NA")</f>
        <v>NA</v>
      </c>
      <c r="F210" s="20" t="str">
        <f>_xlfn.IFNA(IF(C210="1st_45min",VLOOKUP(A210&amp;B210,'Experiment Details'!A:Q,12,0),IF(C210="2nd_45min",VLOOKUP(A210&amp;B210,'Experiment Details'!A:Q,14,0),VLOOKUP(A210&amp;B210,'Experiment Details'!A:Q,16,0))),"NA")</f>
        <v>NA</v>
      </c>
    </row>
    <row r="211" spans="1:6">
      <c r="A211" s="12" t="s">
        <v>56</v>
      </c>
      <c r="B211" s="13" t="s">
        <v>52</v>
      </c>
      <c r="C211" s="12" t="s">
        <v>12</v>
      </c>
      <c r="D211" s="12" t="str">
        <f t="shared" si="18"/>
        <v>Sub18 Session2 2nd_45min</v>
      </c>
      <c r="E211" s="20" t="str">
        <f>_xlfn.IFNA(IF(C211="1st_45min",VLOOKUP(A211&amp;B211,'Experiment Details'!A:Q,6,0),IF(C211="2nd_45min",VLOOKUP(A211&amp;B211,'Experiment Details'!A:Q,8,0),VLOOKUP(A211&amp;B211,'Experiment Details'!A:Q,10,0))),"NA")</f>
        <v>NA</v>
      </c>
      <c r="F211" s="20" t="str">
        <f>_xlfn.IFNA(IF(C211="1st_45min",VLOOKUP(A211&amp;B211,'Experiment Details'!A:Q,12,0),IF(C211="2nd_45min",VLOOKUP(A211&amp;B211,'Experiment Details'!A:Q,14,0),VLOOKUP(A211&amp;B211,'Experiment Details'!A:Q,16,0))),"NA")</f>
        <v>NA</v>
      </c>
    </row>
    <row r="212" spans="1:6">
      <c r="A212" s="12" t="s">
        <v>56</v>
      </c>
      <c r="B212" s="13" t="s">
        <v>52</v>
      </c>
      <c r="C212" s="12" t="s">
        <v>14</v>
      </c>
      <c r="D212" s="12" t="str">
        <f t="shared" si="18"/>
        <v>Sub18 Session2 3rd_45min</v>
      </c>
      <c r="E212" s="20" t="str">
        <f>_xlfn.IFNA(IF(C212="1st_45min",VLOOKUP(A212&amp;B212,'Experiment Details'!A:Q,6,0),IF(C212="2nd_45min",VLOOKUP(A212&amp;B212,'Experiment Details'!A:Q,8,0),VLOOKUP(A212&amp;B212,'Experiment Details'!A:Q,10,0))),"NA")</f>
        <v>NA</v>
      </c>
      <c r="F212" s="20" t="str">
        <f>_xlfn.IFNA(IF(C212="1st_45min",VLOOKUP(A212&amp;B212,'Experiment Details'!A:Q,12,0),IF(C212="2nd_45min",VLOOKUP(A212&amp;B212,'Experiment Details'!A:Q,14,0),VLOOKUP(A212&amp;B212,'Experiment Details'!A:Q,16,0))),"NA")</f>
        <v>NA</v>
      </c>
    </row>
    <row r="213" spans="1:6">
      <c r="A213" s="12" t="s">
        <v>56</v>
      </c>
      <c r="B213" s="13" t="s">
        <v>53</v>
      </c>
      <c r="C213" s="12" t="s">
        <v>10</v>
      </c>
      <c r="D213" s="12" t="str">
        <f t="shared" si="18"/>
        <v>Sub18 Session3 1st_45min</v>
      </c>
      <c r="E213" s="20" t="str">
        <f>_xlfn.IFNA(IF(C213="1st_45min",VLOOKUP(A213&amp;B213,'Experiment Details'!A:Q,6,0),IF(C213="2nd_45min",VLOOKUP(A213&amp;B213,'Experiment Details'!A:Q,8,0),VLOOKUP(A213&amp;B213,'Experiment Details'!A:Q,10,0))),"NA")</f>
        <v>NA</v>
      </c>
      <c r="F213" s="20" t="str">
        <f>_xlfn.IFNA(IF(C213="1st_45min",VLOOKUP(A213&amp;B213,'Experiment Details'!A:Q,12,0),IF(C213="2nd_45min",VLOOKUP(A213&amp;B213,'Experiment Details'!A:Q,14,0),VLOOKUP(A213&amp;B213,'Experiment Details'!A:Q,16,0))),"NA")</f>
        <v>NA</v>
      </c>
    </row>
    <row r="214" spans="1:6">
      <c r="A214" s="12" t="s">
        <v>56</v>
      </c>
      <c r="B214" s="13" t="s">
        <v>53</v>
      </c>
      <c r="C214" s="12" t="s">
        <v>12</v>
      </c>
      <c r="D214" s="12" t="str">
        <f t="shared" si="18"/>
        <v>Sub18 Session3 2nd_45min</v>
      </c>
      <c r="E214" s="20" t="str">
        <f>_xlfn.IFNA(IF(C214="1st_45min",VLOOKUP(A214&amp;B214,'Experiment Details'!A:Q,6,0),IF(C214="2nd_45min",VLOOKUP(A214&amp;B214,'Experiment Details'!A:Q,8,0),VLOOKUP(A214&amp;B214,'Experiment Details'!A:Q,10,0))),"NA")</f>
        <v>NA</v>
      </c>
      <c r="F214" s="20" t="str">
        <f>_xlfn.IFNA(IF(C214="1st_45min",VLOOKUP(A214&amp;B214,'Experiment Details'!A:Q,12,0),IF(C214="2nd_45min",VLOOKUP(A214&amp;B214,'Experiment Details'!A:Q,14,0),VLOOKUP(A214&amp;B214,'Experiment Details'!A:Q,16,0))),"NA")</f>
        <v>NA</v>
      </c>
    </row>
    <row r="215" spans="1:6">
      <c r="A215" s="12" t="s">
        <v>56</v>
      </c>
      <c r="B215" s="13" t="s">
        <v>53</v>
      </c>
      <c r="C215" s="12" t="s">
        <v>14</v>
      </c>
      <c r="D215" s="12" t="str">
        <f t="shared" si="18"/>
        <v>Sub18 Session3 3rd_45min</v>
      </c>
      <c r="E215" s="20" t="str">
        <f>_xlfn.IFNA(IF(C215="1st_45min",VLOOKUP(A215&amp;B215,'Experiment Details'!A:Q,6,0),IF(C215="2nd_45min",VLOOKUP(A215&amp;B215,'Experiment Details'!A:Q,8,0),VLOOKUP(A215&amp;B215,'Experiment Details'!A:Q,10,0))),"NA")</f>
        <v>NA</v>
      </c>
      <c r="F215" s="20" t="str">
        <f>_xlfn.IFNA(IF(C215="1st_45min",VLOOKUP(A215&amp;B215,'Experiment Details'!A:Q,12,0),IF(C215="2nd_45min",VLOOKUP(A215&amp;B215,'Experiment Details'!A:Q,14,0),VLOOKUP(A215&amp;B215,'Experiment Details'!A:Q,16,0))),"NA")</f>
        <v>NA</v>
      </c>
    </row>
    <row r="216" spans="1:6">
      <c r="A216" s="12" t="s">
        <v>56</v>
      </c>
      <c r="B216" s="13" t="s">
        <v>54</v>
      </c>
      <c r="C216" s="12" t="s">
        <v>10</v>
      </c>
      <c r="D216" s="12" t="str">
        <f t="shared" si="18"/>
        <v>Sub18 Session4 1st_45min</v>
      </c>
      <c r="E216" s="20" t="str">
        <f>_xlfn.IFNA(IF(C216="1st_45min",VLOOKUP(A216&amp;B216,'Experiment Details'!A:Q,6,0),IF(C216="2nd_45min",VLOOKUP(A216&amp;B216,'Experiment Details'!A:Q,8,0),VLOOKUP(A216&amp;B216,'Experiment Details'!A:Q,10,0))),"NA")</f>
        <v>NA</v>
      </c>
      <c r="F216" s="20" t="str">
        <f>_xlfn.IFNA(IF(C216="1st_45min",VLOOKUP(A216&amp;B216,'Experiment Details'!A:Q,12,0),IF(C216="2nd_45min",VLOOKUP(A216&amp;B216,'Experiment Details'!A:Q,14,0),VLOOKUP(A216&amp;B216,'Experiment Details'!A:Q,16,0))),"NA")</f>
        <v>NA</v>
      </c>
    </row>
    <row r="217" spans="1:6">
      <c r="A217" s="12" t="s">
        <v>56</v>
      </c>
      <c r="B217" s="13" t="s">
        <v>54</v>
      </c>
      <c r="C217" s="12" t="s">
        <v>12</v>
      </c>
      <c r="D217" s="12" t="str">
        <f t="shared" si="18"/>
        <v>Sub18 Session4 2nd_45min</v>
      </c>
      <c r="E217" s="20" t="str">
        <f>_xlfn.IFNA(IF(C217="1st_45min",VLOOKUP(A217&amp;B217,'Experiment Details'!A:Q,6,0),IF(C217="2nd_45min",VLOOKUP(A217&amp;B217,'Experiment Details'!A:Q,8,0),VLOOKUP(A217&amp;B217,'Experiment Details'!A:Q,10,0))),"NA")</f>
        <v>NA</v>
      </c>
      <c r="F217" s="20" t="str">
        <f>_xlfn.IFNA(IF(C217="1st_45min",VLOOKUP(A217&amp;B217,'Experiment Details'!A:Q,12,0),IF(C217="2nd_45min",VLOOKUP(A217&amp;B217,'Experiment Details'!A:Q,14,0),VLOOKUP(A217&amp;B217,'Experiment Details'!A:Q,16,0))),"NA")</f>
        <v>NA</v>
      </c>
    </row>
    <row r="218" spans="1:6">
      <c r="A218" s="12" t="s">
        <v>56</v>
      </c>
      <c r="B218" s="13" t="s">
        <v>54</v>
      </c>
      <c r="C218" s="12" t="s">
        <v>14</v>
      </c>
      <c r="D218" s="12" t="str">
        <f t="shared" si="18"/>
        <v>Sub18 Session4 3rd_45min</v>
      </c>
      <c r="E218" s="20" t="str">
        <f>_xlfn.IFNA(IF(C218="1st_45min",VLOOKUP(A218&amp;B218,'Experiment Details'!A:Q,6,0),IF(C218="2nd_45min",VLOOKUP(A218&amp;B218,'Experiment Details'!A:Q,8,0),VLOOKUP(A218&amp;B218,'Experiment Details'!A:Q,10,0))),"NA")</f>
        <v>NA</v>
      </c>
      <c r="F218" s="20" t="str">
        <f>_xlfn.IFNA(IF(C218="1st_45min",VLOOKUP(A218&amp;B218,'Experiment Details'!A:Q,12,0),IF(C218="2nd_45min",VLOOKUP(A218&amp;B218,'Experiment Details'!A:Q,14,0),VLOOKUP(A218&amp;B218,'Experiment Details'!A:Q,16,0))),"NA")</f>
        <v>NA</v>
      </c>
    </row>
    <row r="219" spans="1:6">
      <c r="A219" s="12" t="s">
        <v>57</v>
      </c>
      <c r="B219" s="13" t="s">
        <v>51</v>
      </c>
      <c r="C219" s="12" t="s">
        <v>10</v>
      </c>
      <c r="D219" s="12" t="str">
        <f>A219&amp;" "&amp;B219&amp;" "&amp;C219</f>
        <v>Sub19 Session1 1st_45min</v>
      </c>
      <c r="E219" s="20" t="str">
        <f>_xlfn.IFNA(IF(C219="1st_45min",VLOOKUP(A219&amp;B219,'Experiment Details'!A:Q,6,0),IF(C219="2nd_45min",VLOOKUP(A219&amp;B219,'Experiment Details'!A:Q,8,0),VLOOKUP(A219&amp;B219,'Experiment Details'!A:Q,10,0))),"NA")</f>
        <v>NA</v>
      </c>
      <c r="F219" s="20" t="str">
        <f>_xlfn.IFNA(IF(C219="1st_45min",VLOOKUP(A219&amp;B219,'Experiment Details'!A:Q,12,0),IF(C219="2nd_45min",VLOOKUP(A219&amp;B219,'Experiment Details'!A:Q,14,0),VLOOKUP(A219&amp;B219,'Experiment Details'!A:Q,16,0))),"NA")</f>
        <v>NA</v>
      </c>
    </row>
    <row r="220" spans="1:6">
      <c r="A220" s="12" t="s">
        <v>57</v>
      </c>
      <c r="B220" s="13" t="s">
        <v>51</v>
      </c>
      <c r="C220" s="12" t="s">
        <v>12</v>
      </c>
      <c r="D220" s="12" t="str">
        <f t="shared" ref="D220:D230" si="19">A220&amp;" "&amp;B220&amp;" "&amp;C220</f>
        <v>Sub19 Session1 2nd_45min</v>
      </c>
      <c r="E220" s="20" t="str">
        <f>_xlfn.IFNA(IF(C220="1st_45min",VLOOKUP(A220&amp;B220,'Experiment Details'!A:Q,6,0),IF(C220="2nd_45min",VLOOKUP(A220&amp;B220,'Experiment Details'!A:Q,8,0),VLOOKUP(A220&amp;B220,'Experiment Details'!A:Q,10,0))),"NA")</f>
        <v>NA</v>
      </c>
      <c r="F220" s="20" t="str">
        <f>_xlfn.IFNA(IF(C220="1st_45min",VLOOKUP(A220&amp;B220,'Experiment Details'!A:Q,12,0),IF(C220="2nd_45min",VLOOKUP(A220&amp;B220,'Experiment Details'!A:Q,14,0),VLOOKUP(A220&amp;B220,'Experiment Details'!A:Q,16,0))),"NA")</f>
        <v>NA</v>
      </c>
    </row>
    <row r="221" spans="1:6">
      <c r="A221" s="12" t="s">
        <v>57</v>
      </c>
      <c r="B221" s="13" t="s">
        <v>51</v>
      </c>
      <c r="C221" s="12" t="s">
        <v>14</v>
      </c>
      <c r="D221" s="12" t="str">
        <f t="shared" si="19"/>
        <v>Sub19 Session1 3rd_45min</v>
      </c>
      <c r="E221" s="20" t="str">
        <f>_xlfn.IFNA(IF(C221="1st_45min",VLOOKUP(A221&amp;B221,'Experiment Details'!A:Q,6,0),IF(C221="2nd_45min",VLOOKUP(A221&amp;B221,'Experiment Details'!A:Q,8,0),VLOOKUP(A221&amp;B221,'Experiment Details'!A:Q,10,0))),"NA")</f>
        <v>NA</v>
      </c>
      <c r="F221" s="20" t="str">
        <f>_xlfn.IFNA(IF(C221="1st_45min",VLOOKUP(A221&amp;B221,'Experiment Details'!A:Q,12,0),IF(C221="2nd_45min",VLOOKUP(A221&amp;B221,'Experiment Details'!A:Q,14,0),VLOOKUP(A221&amp;B221,'Experiment Details'!A:Q,16,0))),"NA")</f>
        <v>NA</v>
      </c>
    </row>
    <row r="222" spans="1:6">
      <c r="A222" s="12" t="s">
        <v>57</v>
      </c>
      <c r="B222" s="13" t="s">
        <v>52</v>
      </c>
      <c r="C222" s="12" t="s">
        <v>10</v>
      </c>
      <c r="D222" s="12" t="str">
        <f t="shared" si="19"/>
        <v>Sub19 Session2 1st_45min</v>
      </c>
      <c r="E222" s="20" t="str">
        <f>_xlfn.IFNA(IF(C222="1st_45min",VLOOKUP(A222&amp;B222,'Experiment Details'!A:Q,6,0),IF(C222="2nd_45min",VLOOKUP(A222&amp;B222,'Experiment Details'!A:Q,8,0),VLOOKUP(A222&amp;B222,'Experiment Details'!A:Q,10,0))),"NA")</f>
        <v>NA</v>
      </c>
      <c r="F222" s="20" t="str">
        <f>_xlfn.IFNA(IF(C222="1st_45min",VLOOKUP(A222&amp;B222,'Experiment Details'!A:Q,12,0),IF(C222="2nd_45min",VLOOKUP(A222&amp;B222,'Experiment Details'!A:Q,14,0),VLOOKUP(A222&amp;B222,'Experiment Details'!A:Q,16,0))),"NA")</f>
        <v>NA</v>
      </c>
    </row>
    <row r="223" spans="1:6">
      <c r="A223" s="12" t="s">
        <v>57</v>
      </c>
      <c r="B223" s="13" t="s">
        <v>52</v>
      </c>
      <c r="C223" s="12" t="s">
        <v>12</v>
      </c>
      <c r="D223" s="12" t="str">
        <f t="shared" si="19"/>
        <v>Sub19 Session2 2nd_45min</v>
      </c>
      <c r="E223" s="20" t="str">
        <f>_xlfn.IFNA(IF(C223="1st_45min",VLOOKUP(A223&amp;B223,'Experiment Details'!A:Q,6,0),IF(C223="2nd_45min",VLOOKUP(A223&amp;B223,'Experiment Details'!A:Q,8,0),VLOOKUP(A223&amp;B223,'Experiment Details'!A:Q,10,0))),"NA")</f>
        <v>NA</v>
      </c>
      <c r="F223" s="20" t="str">
        <f>_xlfn.IFNA(IF(C223="1st_45min",VLOOKUP(A223&amp;B223,'Experiment Details'!A:Q,12,0),IF(C223="2nd_45min",VLOOKUP(A223&amp;B223,'Experiment Details'!A:Q,14,0),VLOOKUP(A223&amp;B223,'Experiment Details'!A:Q,16,0))),"NA")</f>
        <v>NA</v>
      </c>
    </row>
    <row r="224" spans="1:6">
      <c r="A224" s="12" t="s">
        <v>57</v>
      </c>
      <c r="B224" s="13" t="s">
        <v>52</v>
      </c>
      <c r="C224" s="12" t="s">
        <v>14</v>
      </c>
      <c r="D224" s="12" t="str">
        <f t="shared" si="19"/>
        <v>Sub19 Session2 3rd_45min</v>
      </c>
      <c r="E224" s="20" t="str">
        <f>_xlfn.IFNA(IF(C224="1st_45min",VLOOKUP(A224&amp;B224,'Experiment Details'!A:Q,6,0),IF(C224="2nd_45min",VLOOKUP(A224&amp;B224,'Experiment Details'!A:Q,8,0),VLOOKUP(A224&amp;B224,'Experiment Details'!A:Q,10,0))),"NA")</f>
        <v>NA</v>
      </c>
      <c r="F224" s="20" t="str">
        <f>_xlfn.IFNA(IF(C224="1st_45min",VLOOKUP(A224&amp;B224,'Experiment Details'!A:Q,12,0),IF(C224="2nd_45min",VLOOKUP(A224&amp;B224,'Experiment Details'!A:Q,14,0),VLOOKUP(A224&amp;B224,'Experiment Details'!A:Q,16,0))),"NA")</f>
        <v>NA</v>
      </c>
    </row>
    <row r="225" spans="1:6">
      <c r="A225" s="12" t="s">
        <v>57</v>
      </c>
      <c r="B225" s="13" t="s">
        <v>53</v>
      </c>
      <c r="C225" s="12" t="s">
        <v>10</v>
      </c>
      <c r="D225" s="12" t="str">
        <f t="shared" si="19"/>
        <v>Sub19 Session3 1st_45min</v>
      </c>
      <c r="E225" s="20" t="str">
        <f>_xlfn.IFNA(IF(C225="1st_45min",VLOOKUP(A225&amp;B225,'Experiment Details'!A:Q,6,0),IF(C225="2nd_45min",VLOOKUP(A225&amp;B225,'Experiment Details'!A:Q,8,0),VLOOKUP(A225&amp;B225,'Experiment Details'!A:Q,10,0))),"NA")</f>
        <v>NA</v>
      </c>
      <c r="F225" s="20" t="str">
        <f>_xlfn.IFNA(IF(C225="1st_45min",VLOOKUP(A225&amp;B225,'Experiment Details'!A:Q,12,0),IF(C225="2nd_45min",VLOOKUP(A225&amp;B225,'Experiment Details'!A:Q,14,0),VLOOKUP(A225&amp;B225,'Experiment Details'!A:Q,16,0))),"NA")</f>
        <v>NA</v>
      </c>
    </row>
    <row r="226" spans="1:6">
      <c r="A226" s="12" t="s">
        <v>57</v>
      </c>
      <c r="B226" s="13" t="s">
        <v>53</v>
      </c>
      <c r="C226" s="12" t="s">
        <v>12</v>
      </c>
      <c r="D226" s="12" t="str">
        <f t="shared" si="19"/>
        <v>Sub19 Session3 2nd_45min</v>
      </c>
      <c r="E226" s="20" t="str">
        <f>_xlfn.IFNA(IF(C226="1st_45min",VLOOKUP(A226&amp;B226,'Experiment Details'!A:Q,6,0),IF(C226="2nd_45min",VLOOKUP(A226&amp;B226,'Experiment Details'!A:Q,8,0),VLOOKUP(A226&amp;B226,'Experiment Details'!A:Q,10,0))),"NA")</f>
        <v>NA</v>
      </c>
      <c r="F226" s="20" t="str">
        <f>_xlfn.IFNA(IF(C226="1st_45min",VLOOKUP(A226&amp;B226,'Experiment Details'!A:Q,12,0),IF(C226="2nd_45min",VLOOKUP(A226&amp;B226,'Experiment Details'!A:Q,14,0),VLOOKUP(A226&amp;B226,'Experiment Details'!A:Q,16,0))),"NA")</f>
        <v>NA</v>
      </c>
    </row>
    <row r="227" spans="1:6">
      <c r="A227" s="12" t="s">
        <v>57</v>
      </c>
      <c r="B227" s="13" t="s">
        <v>53</v>
      </c>
      <c r="C227" s="12" t="s">
        <v>14</v>
      </c>
      <c r="D227" s="12" t="str">
        <f t="shared" si="19"/>
        <v>Sub19 Session3 3rd_45min</v>
      </c>
      <c r="E227" s="20" t="str">
        <f>_xlfn.IFNA(IF(C227="1st_45min",VLOOKUP(A227&amp;B227,'Experiment Details'!A:Q,6,0),IF(C227="2nd_45min",VLOOKUP(A227&amp;B227,'Experiment Details'!A:Q,8,0),VLOOKUP(A227&amp;B227,'Experiment Details'!A:Q,10,0))),"NA")</f>
        <v>NA</v>
      </c>
      <c r="F227" s="20" t="str">
        <f>_xlfn.IFNA(IF(C227="1st_45min",VLOOKUP(A227&amp;B227,'Experiment Details'!A:Q,12,0),IF(C227="2nd_45min",VLOOKUP(A227&amp;B227,'Experiment Details'!A:Q,14,0),VLOOKUP(A227&amp;B227,'Experiment Details'!A:Q,16,0))),"NA")</f>
        <v>NA</v>
      </c>
    </row>
    <row r="228" spans="1:6">
      <c r="A228" s="12" t="s">
        <v>57</v>
      </c>
      <c r="B228" s="13" t="s">
        <v>54</v>
      </c>
      <c r="C228" s="12" t="s">
        <v>10</v>
      </c>
      <c r="D228" s="12" t="str">
        <f t="shared" si="19"/>
        <v>Sub19 Session4 1st_45min</v>
      </c>
      <c r="E228" s="20" t="str">
        <f>_xlfn.IFNA(IF(C228="1st_45min",VLOOKUP(A228&amp;B228,'Experiment Details'!A:Q,6,0),IF(C228="2nd_45min",VLOOKUP(A228&amp;B228,'Experiment Details'!A:Q,8,0),VLOOKUP(A228&amp;B228,'Experiment Details'!A:Q,10,0))),"NA")</f>
        <v>NA</v>
      </c>
      <c r="F228" s="20" t="str">
        <f>_xlfn.IFNA(IF(C228="1st_45min",VLOOKUP(A228&amp;B228,'Experiment Details'!A:Q,12,0),IF(C228="2nd_45min",VLOOKUP(A228&amp;B228,'Experiment Details'!A:Q,14,0),VLOOKUP(A228&amp;B228,'Experiment Details'!A:Q,16,0))),"NA")</f>
        <v>NA</v>
      </c>
    </row>
    <row r="229" spans="1:6">
      <c r="A229" s="12" t="s">
        <v>57</v>
      </c>
      <c r="B229" s="13" t="s">
        <v>54</v>
      </c>
      <c r="C229" s="12" t="s">
        <v>12</v>
      </c>
      <c r="D229" s="12" t="str">
        <f t="shared" si="19"/>
        <v>Sub19 Session4 2nd_45min</v>
      </c>
      <c r="E229" s="20" t="str">
        <f>_xlfn.IFNA(IF(C229="1st_45min",VLOOKUP(A229&amp;B229,'Experiment Details'!A:Q,6,0),IF(C229="2nd_45min",VLOOKUP(A229&amp;B229,'Experiment Details'!A:Q,8,0),VLOOKUP(A229&amp;B229,'Experiment Details'!A:Q,10,0))),"NA")</f>
        <v>NA</v>
      </c>
      <c r="F229" s="20" t="str">
        <f>_xlfn.IFNA(IF(C229="1st_45min",VLOOKUP(A229&amp;B229,'Experiment Details'!A:Q,12,0),IF(C229="2nd_45min",VLOOKUP(A229&amp;B229,'Experiment Details'!A:Q,14,0),VLOOKUP(A229&amp;B229,'Experiment Details'!A:Q,16,0))),"NA")</f>
        <v>NA</v>
      </c>
    </row>
    <row r="230" spans="1:6">
      <c r="A230" s="12" t="s">
        <v>57</v>
      </c>
      <c r="B230" s="13" t="s">
        <v>54</v>
      </c>
      <c r="C230" s="12" t="s">
        <v>14</v>
      </c>
      <c r="D230" s="12" t="str">
        <f t="shared" si="19"/>
        <v>Sub19 Session4 3rd_45min</v>
      </c>
      <c r="E230" s="20" t="str">
        <f>_xlfn.IFNA(IF(C230="1st_45min",VLOOKUP(A230&amp;B230,'Experiment Details'!A:Q,6,0),IF(C230="2nd_45min",VLOOKUP(A230&amp;B230,'Experiment Details'!A:Q,8,0),VLOOKUP(A230&amp;B230,'Experiment Details'!A:Q,10,0))),"NA")</f>
        <v>NA</v>
      </c>
      <c r="F230" s="20" t="str">
        <f>_xlfn.IFNA(IF(C230="1st_45min",VLOOKUP(A230&amp;B230,'Experiment Details'!A:Q,12,0),IF(C230="2nd_45min",VLOOKUP(A230&amp;B230,'Experiment Details'!A:Q,14,0),VLOOKUP(A230&amp;B230,'Experiment Details'!A:Q,16,0))),"NA")</f>
        <v>NA</v>
      </c>
    </row>
    <row r="231" spans="1:6">
      <c r="A231" s="12" t="s">
        <v>58</v>
      </c>
      <c r="B231" s="13" t="s">
        <v>51</v>
      </c>
      <c r="C231" s="12" t="s">
        <v>10</v>
      </c>
      <c r="D231" s="12" t="str">
        <f>A231&amp;" "&amp;B231&amp;" "&amp;C231</f>
        <v>Sub20 Session1 1st_45min</v>
      </c>
      <c r="E231" s="20" t="str">
        <f>_xlfn.IFNA(IF(C231="1st_45min",VLOOKUP(A231&amp;B231,'Experiment Details'!A:Q,6,0),IF(C231="2nd_45min",VLOOKUP(A231&amp;B231,'Experiment Details'!A:Q,8,0),VLOOKUP(A231&amp;B231,'Experiment Details'!A:Q,10,0))),"NA")</f>
        <v>NA</v>
      </c>
      <c r="F231" s="20" t="str">
        <f>_xlfn.IFNA(IF(C231="1st_45min",VLOOKUP(A231&amp;B231,'Experiment Details'!A:Q,12,0),IF(C231="2nd_45min",VLOOKUP(A231&amp;B231,'Experiment Details'!A:Q,14,0),VLOOKUP(A231&amp;B231,'Experiment Details'!A:Q,16,0))),"NA")</f>
        <v>NA</v>
      </c>
    </row>
    <row r="232" spans="1:6">
      <c r="A232" s="12" t="s">
        <v>58</v>
      </c>
      <c r="B232" s="13" t="s">
        <v>51</v>
      </c>
      <c r="C232" s="12" t="s">
        <v>12</v>
      </c>
      <c r="D232" s="12" t="str">
        <f t="shared" ref="D232:D242" si="20">A232&amp;" "&amp;B232&amp;" "&amp;C232</f>
        <v>Sub20 Session1 2nd_45min</v>
      </c>
      <c r="E232" s="20" t="str">
        <f>_xlfn.IFNA(IF(C232="1st_45min",VLOOKUP(A232&amp;B232,'Experiment Details'!A:Q,6,0),IF(C232="2nd_45min",VLOOKUP(A232&amp;B232,'Experiment Details'!A:Q,8,0),VLOOKUP(A232&amp;B232,'Experiment Details'!A:Q,10,0))),"NA")</f>
        <v>NA</v>
      </c>
      <c r="F232" s="20" t="str">
        <f>_xlfn.IFNA(IF(C232="1st_45min",VLOOKUP(A232&amp;B232,'Experiment Details'!A:Q,12,0),IF(C232="2nd_45min",VLOOKUP(A232&amp;B232,'Experiment Details'!A:Q,14,0),VLOOKUP(A232&amp;B232,'Experiment Details'!A:Q,16,0))),"NA")</f>
        <v>NA</v>
      </c>
    </row>
    <row r="233" spans="1:6">
      <c r="A233" s="12" t="s">
        <v>58</v>
      </c>
      <c r="B233" s="13" t="s">
        <v>51</v>
      </c>
      <c r="C233" s="12" t="s">
        <v>14</v>
      </c>
      <c r="D233" s="12" t="str">
        <f t="shared" si="20"/>
        <v>Sub20 Session1 3rd_45min</v>
      </c>
      <c r="E233" s="20" t="str">
        <f>_xlfn.IFNA(IF(C233="1st_45min",VLOOKUP(A233&amp;B233,'Experiment Details'!A:Q,6,0),IF(C233="2nd_45min",VLOOKUP(A233&amp;B233,'Experiment Details'!A:Q,8,0),VLOOKUP(A233&amp;B233,'Experiment Details'!A:Q,10,0))),"NA")</f>
        <v>NA</v>
      </c>
      <c r="F233" s="20" t="str">
        <f>_xlfn.IFNA(IF(C233="1st_45min",VLOOKUP(A233&amp;B233,'Experiment Details'!A:Q,12,0),IF(C233="2nd_45min",VLOOKUP(A233&amp;B233,'Experiment Details'!A:Q,14,0),VLOOKUP(A233&amp;B233,'Experiment Details'!A:Q,16,0))),"NA")</f>
        <v>NA</v>
      </c>
    </row>
    <row r="234" spans="1:6">
      <c r="A234" s="12" t="s">
        <v>58</v>
      </c>
      <c r="B234" s="13" t="s">
        <v>52</v>
      </c>
      <c r="C234" s="12" t="s">
        <v>10</v>
      </c>
      <c r="D234" s="12" t="str">
        <f t="shared" si="20"/>
        <v>Sub20 Session2 1st_45min</v>
      </c>
      <c r="E234" s="20" t="str">
        <f>_xlfn.IFNA(IF(C234="1st_45min",VLOOKUP(A234&amp;B234,'Experiment Details'!A:Q,6,0),IF(C234="2nd_45min",VLOOKUP(A234&amp;B234,'Experiment Details'!A:Q,8,0),VLOOKUP(A234&amp;B234,'Experiment Details'!A:Q,10,0))),"NA")</f>
        <v>NA</v>
      </c>
      <c r="F234" s="20" t="str">
        <f>_xlfn.IFNA(IF(C234="1st_45min",VLOOKUP(A234&amp;B234,'Experiment Details'!A:Q,12,0),IF(C234="2nd_45min",VLOOKUP(A234&amp;B234,'Experiment Details'!A:Q,14,0),VLOOKUP(A234&amp;B234,'Experiment Details'!A:Q,16,0))),"NA")</f>
        <v>NA</v>
      </c>
    </row>
    <row r="235" spans="1:6">
      <c r="A235" s="12" t="s">
        <v>58</v>
      </c>
      <c r="B235" s="13" t="s">
        <v>52</v>
      </c>
      <c r="C235" s="12" t="s">
        <v>12</v>
      </c>
      <c r="D235" s="12" t="str">
        <f t="shared" si="20"/>
        <v>Sub20 Session2 2nd_45min</v>
      </c>
      <c r="E235" s="20" t="str">
        <f>_xlfn.IFNA(IF(C235="1st_45min",VLOOKUP(A235&amp;B235,'Experiment Details'!A:Q,6,0),IF(C235="2nd_45min",VLOOKUP(A235&amp;B235,'Experiment Details'!A:Q,8,0),VLOOKUP(A235&amp;B235,'Experiment Details'!A:Q,10,0))),"NA")</f>
        <v>NA</v>
      </c>
      <c r="F235" s="20" t="str">
        <f>_xlfn.IFNA(IF(C235="1st_45min",VLOOKUP(A235&amp;B235,'Experiment Details'!A:Q,12,0),IF(C235="2nd_45min",VLOOKUP(A235&amp;B235,'Experiment Details'!A:Q,14,0),VLOOKUP(A235&amp;B235,'Experiment Details'!A:Q,16,0))),"NA")</f>
        <v>NA</v>
      </c>
    </row>
    <row r="236" spans="1:6">
      <c r="A236" s="12" t="s">
        <v>58</v>
      </c>
      <c r="B236" s="13" t="s">
        <v>52</v>
      </c>
      <c r="C236" s="12" t="s">
        <v>14</v>
      </c>
      <c r="D236" s="12" t="str">
        <f t="shared" si="20"/>
        <v>Sub20 Session2 3rd_45min</v>
      </c>
      <c r="E236" s="20" t="str">
        <f>_xlfn.IFNA(IF(C236="1st_45min",VLOOKUP(A236&amp;B236,'Experiment Details'!A:Q,6,0),IF(C236="2nd_45min",VLOOKUP(A236&amp;B236,'Experiment Details'!A:Q,8,0),VLOOKUP(A236&amp;B236,'Experiment Details'!A:Q,10,0))),"NA")</f>
        <v>NA</v>
      </c>
      <c r="F236" s="20" t="str">
        <f>_xlfn.IFNA(IF(C236="1st_45min",VLOOKUP(A236&amp;B236,'Experiment Details'!A:Q,12,0),IF(C236="2nd_45min",VLOOKUP(A236&amp;B236,'Experiment Details'!A:Q,14,0),VLOOKUP(A236&amp;B236,'Experiment Details'!A:Q,16,0))),"NA")</f>
        <v>NA</v>
      </c>
    </row>
    <row r="237" spans="1:6">
      <c r="A237" s="12" t="s">
        <v>58</v>
      </c>
      <c r="B237" s="13" t="s">
        <v>53</v>
      </c>
      <c r="C237" s="12" t="s">
        <v>10</v>
      </c>
      <c r="D237" s="12" t="str">
        <f t="shared" si="20"/>
        <v>Sub20 Session3 1st_45min</v>
      </c>
      <c r="E237" s="20" t="str">
        <f>_xlfn.IFNA(IF(C237="1st_45min",VLOOKUP(A237&amp;B237,'Experiment Details'!A:Q,6,0),IF(C237="2nd_45min",VLOOKUP(A237&amp;B237,'Experiment Details'!A:Q,8,0),VLOOKUP(A237&amp;B237,'Experiment Details'!A:Q,10,0))),"NA")</f>
        <v>NA</v>
      </c>
      <c r="F237" s="20" t="str">
        <f>_xlfn.IFNA(IF(C237="1st_45min",VLOOKUP(A237&amp;B237,'Experiment Details'!A:Q,12,0),IF(C237="2nd_45min",VLOOKUP(A237&amp;B237,'Experiment Details'!A:Q,14,0),VLOOKUP(A237&amp;B237,'Experiment Details'!A:Q,16,0))),"NA")</f>
        <v>NA</v>
      </c>
    </row>
    <row r="238" spans="1:6">
      <c r="A238" s="12" t="s">
        <v>58</v>
      </c>
      <c r="B238" s="13" t="s">
        <v>53</v>
      </c>
      <c r="C238" s="12" t="s">
        <v>12</v>
      </c>
      <c r="D238" s="12" t="str">
        <f t="shared" si="20"/>
        <v>Sub20 Session3 2nd_45min</v>
      </c>
      <c r="E238" s="20" t="str">
        <f>_xlfn.IFNA(IF(C238="1st_45min",VLOOKUP(A238&amp;B238,'Experiment Details'!A:Q,6,0),IF(C238="2nd_45min",VLOOKUP(A238&amp;B238,'Experiment Details'!A:Q,8,0),VLOOKUP(A238&amp;B238,'Experiment Details'!A:Q,10,0))),"NA")</f>
        <v>NA</v>
      </c>
      <c r="F238" s="20" t="str">
        <f>_xlfn.IFNA(IF(C238="1st_45min",VLOOKUP(A238&amp;B238,'Experiment Details'!A:Q,12,0),IF(C238="2nd_45min",VLOOKUP(A238&amp;B238,'Experiment Details'!A:Q,14,0),VLOOKUP(A238&amp;B238,'Experiment Details'!A:Q,16,0))),"NA")</f>
        <v>NA</v>
      </c>
    </row>
    <row r="239" spans="1:6">
      <c r="A239" s="12" t="s">
        <v>58</v>
      </c>
      <c r="B239" s="13" t="s">
        <v>53</v>
      </c>
      <c r="C239" s="12" t="s">
        <v>14</v>
      </c>
      <c r="D239" s="12" t="str">
        <f t="shared" si="20"/>
        <v>Sub20 Session3 3rd_45min</v>
      </c>
      <c r="E239" s="20" t="str">
        <f>_xlfn.IFNA(IF(C239="1st_45min",VLOOKUP(A239&amp;B239,'Experiment Details'!A:Q,6,0),IF(C239="2nd_45min",VLOOKUP(A239&amp;B239,'Experiment Details'!A:Q,8,0),VLOOKUP(A239&amp;B239,'Experiment Details'!A:Q,10,0))),"NA")</f>
        <v>NA</v>
      </c>
      <c r="F239" s="20" t="str">
        <f>_xlfn.IFNA(IF(C239="1st_45min",VLOOKUP(A239&amp;B239,'Experiment Details'!A:Q,12,0),IF(C239="2nd_45min",VLOOKUP(A239&amp;B239,'Experiment Details'!A:Q,14,0),VLOOKUP(A239&amp;B239,'Experiment Details'!A:Q,16,0))),"NA")</f>
        <v>NA</v>
      </c>
    </row>
    <row r="240" spans="1:6">
      <c r="A240" s="12" t="s">
        <v>58</v>
      </c>
      <c r="B240" s="13" t="s">
        <v>54</v>
      </c>
      <c r="C240" s="12" t="s">
        <v>10</v>
      </c>
      <c r="D240" s="12" t="str">
        <f t="shared" si="20"/>
        <v>Sub20 Session4 1st_45min</v>
      </c>
      <c r="E240" s="20" t="str">
        <f>_xlfn.IFNA(IF(C240="1st_45min",VLOOKUP(A240&amp;B240,'Experiment Details'!A:Q,6,0),IF(C240="2nd_45min",VLOOKUP(A240&amp;B240,'Experiment Details'!A:Q,8,0),VLOOKUP(A240&amp;B240,'Experiment Details'!A:Q,10,0))),"NA")</f>
        <v>NA</v>
      </c>
      <c r="F240" s="20" t="str">
        <f>_xlfn.IFNA(IF(C240="1st_45min",VLOOKUP(A240&amp;B240,'Experiment Details'!A:Q,12,0),IF(C240="2nd_45min",VLOOKUP(A240&amp;B240,'Experiment Details'!A:Q,14,0),VLOOKUP(A240&amp;B240,'Experiment Details'!A:Q,16,0))),"NA")</f>
        <v>NA</v>
      </c>
    </row>
    <row r="241" spans="1:6">
      <c r="A241" s="12" t="s">
        <v>58</v>
      </c>
      <c r="B241" s="13" t="s">
        <v>54</v>
      </c>
      <c r="C241" s="12" t="s">
        <v>12</v>
      </c>
      <c r="D241" s="12" t="str">
        <f t="shared" si="20"/>
        <v>Sub20 Session4 2nd_45min</v>
      </c>
      <c r="E241" s="20" t="str">
        <f>_xlfn.IFNA(IF(C241="1st_45min",VLOOKUP(A241&amp;B241,'Experiment Details'!A:Q,6,0),IF(C241="2nd_45min",VLOOKUP(A241&amp;B241,'Experiment Details'!A:Q,8,0),VLOOKUP(A241&amp;B241,'Experiment Details'!A:Q,10,0))),"NA")</f>
        <v>NA</v>
      </c>
      <c r="F241" s="20" t="str">
        <f>_xlfn.IFNA(IF(C241="1st_45min",VLOOKUP(A241&amp;B241,'Experiment Details'!A:Q,12,0),IF(C241="2nd_45min",VLOOKUP(A241&amp;B241,'Experiment Details'!A:Q,14,0),VLOOKUP(A241&amp;B241,'Experiment Details'!A:Q,16,0))),"NA")</f>
        <v>NA</v>
      </c>
    </row>
    <row r="242" spans="1:6">
      <c r="A242" s="28" t="s">
        <v>58</v>
      </c>
      <c r="B242" s="29" t="s">
        <v>54</v>
      </c>
      <c r="C242" s="28" t="s">
        <v>14</v>
      </c>
      <c r="D242" s="28" t="str">
        <f t="shared" si="20"/>
        <v>Sub20 Session4 3rd_45min</v>
      </c>
      <c r="E242" s="23" t="str">
        <f>_xlfn.IFNA(IF(C242="1st_45min",VLOOKUP(A242&amp;B242,'Experiment Details'!A:Q,6,0),IF(C242="2nd_45min",VLOOKUP(A242&amp;B242,'Experiment Details'!A:Q,8,0),VLOOKUP(A242&amp;B242,'Experiment Details'!A:Q,10,0))),"NA")</f>
        <v>NA</v>
      </c>
      <c r="F242" s="23" t="str">
        <f>_xlfn.IFNA(IF(C242="1st_45min",VLOOKUP(A242&amp;B242,'Experiment Details'!A:Q,12,0),IF(C242="2nd_45min",VLOOKUP(A242&amp;B242,'Experiment Details'!A:Q,14,0),VLOOKUP(A242&amp;B242,'Experiment Details'!A:Q,16,0))),"NA")</f>
        <v>NA</v>
      </c>
    </row>
    <row r="244" spans="1:6">
      <c r="A244" s="14" t="s">
        <v>20</v>
      </c>
      <c r="B244" s="27" t="s">
        <v>51</v>
      </c>
      <c r="C244" s="14" t="s">
        <v>11</v>
      </c>
      <c r="D244" s="14" t="str">
        <f>A244&amp;" "&amp;B244&amp;" "&amp;C244</f>
        <v>Sub01 Session1 1st_45min_e</v>
      </c>
      <c r="E244" s="21">
        <f>_xlfn.IFNA(IF(C244="1st_45min_e",VLOOKUP(A244&amp;B244,'Experiment Details'!A:Q,7,0),IF(C244="2nd_45min_e",VLOOKUP(A244&amp;B244,'Experiment Details'!A:Q,9,0),VLOOKUP(A244&amp;B244,'Experiment Details'!A:Q,11,0))),"NA")</f>
        <v>0</v>
      </c>
      <c r="F244" s="21">
        <f>_xlfn.IFNA(IF(C244="1st_45min_e",VLOOKUP(A244&amp;B244,'Experiment Details'!A:Q,13,0),IF(C244="2nd_45min_e",VLOOKUP(A244&amp;B244,'Experiment Details'!A:Q,15,0),VLOOKUP(A244&amp;B244,'Experiment Details'!A:Q,17,0))),"NA")</f>
        <v>0</v>
      </c>
    </row>
    <row r="245" spans="1:6">
      <c r="A245" s="12" t="s">
        <v>20</v>
      </c>
      <c r="B245" s="13" t="s">
        <v>51</v>
      </c>
      <c r="C245" s="12" t="s">
        <v>13</v>
      </c>
      <c r="D245" s="12" t="str">
        <f t="shared" ref="D245:D255" si="21">A245&amp;" "&amp;B245&amp;" "&amp;C245</f>
        <v>Sub01 Session1 2nd_45min_e</v>
      </c>
      <c r="E245" s="20">
        <f>_xlfn.IFNA(IF(C245="1st_45min_e",VLOOKUP(A245&amp;B245,'Experiment Details'!A:Q,7,0),IF(C245="2nd_45min_e",VLOOKUP(A245&amp;B245,'Experiment Details'!A:Q,9,0),VLOOKUP(A245&amp;B245,'Experiment Details'!A:Q,11,0))),"NA")</f>
        <v>0</v>
      </c>
      <c r="F245" s="20">
        <f>_xlfn.IFNA(IF(C245="1st_45min_e",VLOOKUP(A245&amp;B245,'Experiment Details'!A:Q,13,0),IF(C245="2nd_45min_e",VLOOKUP(A245&amp;B245,'Experiment Details'!A:Q,15,0),VLOOKUP(A245&amp;B245,'Experiment Details'!A:Q,17,0))),"NA")</f>
        <v>0</v>
      </c>
    </row>
    <row r="246" spans="1:6">
      <c r="A246" s="12" t="s">
        <v>20</v>
      </c>
      <c r="B246" s="13" t="s">
        <v>51</v>
      </c>
      <c r="C246" s="12" t="s">
        <v>15</v>
      </c>
      <c r="D246" s="12" t="str">
        <f t="shared" si="21"/>
        <v>Sub01 Session1 3rd_45min_e</v>
      </c>
      <c r="E246" s="20">
        <f>_xlfn.IFNA(IF(C246="1st_45min_e",VLOOKUP(A246&amp;B246,'Experiment Details'!A:Q,7,0),IF(C246="2nd_45min_e",VLOOKUP(A246&amp;B246,'Experiment Details'!A:Q,9,0),VLOOKUP(A246&amp;B246,'Experiment Details'!A:Q,11,0))),"NA")</f>
        <v>0</v>
      </c>
      <c r="F246" s="20">
        <f>_xlfn.IFNA(IF(C246="1st_45min_e",VLOOKUP(A246&amp;B246,'Experiment Details'!A:Q,13,0),IF(C246="2nd_45min_e",VLOOKUP(A246&amp;B246,'Experiment Details'!A:Q,15,0),VLOOKUP(A246&amp;B246,'Experiment Details'!A:Q,17,0))),"NA")</f>
        <v>0</v>
      </c>
    </row>
    <row r="247" spans="1:6">
      <c r="A247" s="12" t="s">
        <v>20</v>
      </c>
      <c r="B247" s="13" t="s">
        <v>52</v>
      </c>
      <c r="C247" s="12" t="s">
        <v>11</v>
      </c>
      <c r="D247" s="12" t="str">
        <f t="shared" si="21"/>
        <v>Sub01 Session2 1st_45min_e</v>
      </c>
      <c r="E247" s="20">
        <f>_xlfn.IFNA(IF(C247="1st_45min_e",VLOOKUP(A247&amp;B247,'Experiment Details'!A:Q,7,0),IF(C247="2nd_45min_e",VLOOKUP(A247&amp;B247,'Experiment Details'!A:Q,9,0),VLOOKUP(A247&amp;B247,'Experiment Details'!A:Q,11,0))),"NA")</f>
        <v>0</v>
      </c>
      <c r="F247" s="20">
        <f>_xlfn.IFNA(IF(C247="1st_45min_e",VLOOKUP(A247&amp;B247,'Experiment Details'!A:Q,13,0),IF(C247="2nd_45min_e",VLOOKUP(A247&amp;B247,'Experiment Details'!A:Q,15,0),VLOOKUP(A247&amp;B247,'Experiment Details'!A:Q,17,0))),"NA")</f>
        <v>0</v>
      </c>
    </row>
    <row r="248" spans="1:6">
      <c r="A248" s="12" t="s">
        <v>20</v>
      </c>
      <c r="B248" s="13" t="s">
        <v>52</v>
      </c>
      <c r="C248" s="12" t="s">
        <v>13</v>
      </c>
      <c r="D248" s="12" t="str">
        <f t="shared" si="21"/>
        <v>Sub01 Session2 2nd_45min_e</v>
      </c>
      <c r="E248" s="20">
        <f>_xlfn.IFNA(IF(C248="1st_45min_e",VLOOKUP(A248&amp;B248,'Experiment Details'!A:Q,7,0),IF(C248="2nd_45min_e",VLOOKUP(A248&amp;B248,'Experiment Details'!A:Q,9,0),VLOOKUP(A248&amp;B248,'Experiment Details'!A:Q,11,0))),"NA")</f>
        <v>0</v>
      </c>
      <c r="F248" s="20">
        <f>_xlfn.IFNA(IF(C248="1st_45min_e",VLOOKUP(A248&amp;B248,'Experiment Details'!A:Q,13,0),IF(C248="2nd_45min_e",VLOOKUP(A248&amp;B248,'Experiment Details'!A:Q,15,0),VLOOKUP(A248&amp;B248,'Experiment Details'!A:Q,17,0))),"NA")</f>
        <v>0</v>
      </c>
    </row>
    <row r="249" spans="1:6">
      <c r="A249" s="12" t="s">
        <v>20</v>
      </c>
      <c r="B249" s="13" t="s">
        <v>52</v>
      </c>
      <c r="C249" s="12" t="s">
        <v>15</v>
      </c>
      <c r="D249" s="12" t="str">
        <f t="shared" si="21"/>
        <v>Sub01 Session2 3rd_45min_e</v>
      </c>
      <c r="E249" s="20">
        <f>_xlfn.IFNA(IF(C249="1st_45min_e",VLOOKUP(A249&amp;B249,'Experiment Details'!A:Q,7,0),IF(C249="2nd_45min_e",VLOOKUP(A249&amp;B249,'Experiment Details'!A:Q,9,0),VLOOKUP(A249&amp;B249,'Experiment Details'!A:Q,11,0))),"NA")</f>
        <v>0</v>
      </c>
      <c r="F249" s="20">
        <f>_xlfn.IFNA(IF(C249="1st_45min_e",VLOOKUP(A249&amp;B249,'Experiment Details'!A:Q,13,0),IF(C249="2nd_45min_e",VLOOKUP(A249&amp;B249,'Experiment Details'!A:Q,15,0),VLOOKUP(A249&amp;B249,'Experiment Details'!A:Q,17,0))),"NA")</f>
        <v>0</v>
      </c>
    </row>
    <row r="250" spans="1:6">
      <c r="A250" s="12" t="s">
        <v>20</v>
      </c>
      <c r="B250" s="13" t="s">
        <v>53</v>
      </c>
      <c r="C250" s="12" t="s">
        <v>11</v>
      </c>
      <c r="D250" s="12" t="str">
        <f t="shared" si="21"/>
        <v>Sub01 Session3 1st_45min_e</v>
      </c>
      <c r="E250" s="20">
        <f>_xlfn.IFNA(IF(C250="1st_45min_e",VLOOKUP(A250&amp;B250,'Experiment Details'!A:Q,7,0),IF(C250="2nd_45min_e",VLOOKUP(A250&amp;B250,'Experiment Details'!A:Q,9,0),VLOOKUP(A250&amp;B250,'Experiment Details'!A:Q,11,0))),"NA")</f>
        <v>0</v>
      </c>
      <c r="F250" s="20">
        <f>_xlfn.IFNA(IF(C250="1st_45min_e",VLOOKUP(A250&amp;B250,'Experiment Details'!A:Q,13,0),IF(C250="2nd_45min_e",VLOOKUP(A250&amp;B250,'Experiment Details'!A:Q,15,0),VLOOKUP(A250&amp;B250,'Experiment Details'!A:Q,17,0))),"NA")</f>
        <v>0</v>
      </c>
    </row>
    <row r="251" spans="1:6">
      <c r="A251" s="12" t="s">
        <v>20</v>
      </c>
      <c r="B251" s="13" t="s">
        <v>53</v>
      </c>
      <c r="C251" s="12" t="s">
        <v>13</v>
      </c>
      <c r="D251" s="12" t="str">
        <f t="shared" si="21"/>
        <v>Sub01 Session3 2nd_45min_e</v>
      </c>
      <c r="E251" s="20">
        <f>_xlfn.IFNA(IF(C251="1st_45min_e",VLOOKUP(A251&amp;B251,'Experiment Details'!A:Q,7,0),IF(C251="2nd_45min_e",VLOOKUP(A251&amp;B251,'Experiment Details'!A:Q,9,0),VLOOKUP(A251&amp;B251,'Experiment Details'!A:Q,11,0))),"NA")</f>
        <v>0</v>
      </c>
      <c r="F251" s="20">
        <f>_xlfn.IFNA(IF(C251="1st_45min_e",VLOOKUP(A251&amp;B251,'Experiment Details'!A:Q,13,0),IF(C251="2nd_45min_e",VLOOKUP(A251&amp;B251,'Experiment Details'!A:Q,15,0),VLOOKUP(A251&amp;B251,'Experiment Details'!A:Q,17,0))),"NA")</f>
        <v>0</v>
      </c>
    </row>
    <row r="252" spans="1:6">
      <c r="A252" s="12" t="s">
        <v>20</v>
      </c>
      <c r="B252" s="13" t="s">
        <v>53</v>
      </c>
      <c r="C252" s="12" t="s">
        <v>15</v>
      </c>
      <c r="D252" s="12" t="str">
        <f t="shared" si="21"/>
        <v>Sub01 Session3 3rd_45min_e</v>
      </c>
      <c r="E252" s="20">
        <f>_xlfn.IFNA(IF(C252="1st_45min_e",VLOOKUP(A252&amp;B252,'Experiment Details'!A:Q,7,0),IF(C252="2nd_45min_e",VLOOKUP(A252&amp;B252,'Experiment Details'!A:Q,9,0),VLOOKUP(A252&amp;B252,'Experiment Details'!A:Q,11,0))),"NA")</f>
        <v>0</v>
      </c>
      <c r="F252" s="20">
        <f>_xlfn.IFNA(IF(C252="1st_45min_e",VLOOKUP(A252&amp;B252,'Experiment Details'!A:Q,13,0),IF(C252="2nd_45min_e",VLOOKUP(A252&amp;B252,'Experiment Details'!A:Q,15,0),VLOOKUP(A252&amp;B252,'Experiment Details'!A:Q,17,0))),"NA")</f>
        <v>0</v>
      </c>
    </row>
    <row r="253" spans="1:6">
      <c r="A253" s="12" t="s">
        <v>20</v>
      </c>
      <c r="B253" s="13" t="s">
        <v>54</v>
      </c>
      <c r="C253" s="12" t="s">
        <v>11</v>
      </c>
      <c r="D253" s="12" t="str">
        <f t="shared" si="21"/>
        <v>Sub01 Session4 1st_45min_e</v>
      </c>
      <c r="E253" s="20">
        <f>_xlfn.IFNA(IF(C253="1st_45min_e",VLOOKUP(A253&amp;B253,'Experiment Details'!A:Q,7,0),IF(C253="2nd_45min_e",VLOOKUP(A253&amp;B253,'Experiment Details'!A:Q,9,0),VLOOKUP(A253&amp;B253,'Experiment Details'!A:Q,11,0))),"NA")</f>
        <v>0</v>
      </c>
      <c r="F253" s="20">
        <f>_xlfn.IFNA(IF(C253="1st_45min_e",VLOOKUP(A253&amp;B253,'Experiment Details'!A:Q,13,0),IF(C253="2nd_45min_e",VLOOKUP(A253&amp;B253,'Experiment Details'!A:Q,15,0),VLOOKUP(A253&amp;B253,'Experiment Details'!A:Q,17,0))),"NA")</f>
        <v>0</v>
      </c>
    </row>
    <row r="254" spans="1:6">
      <c r="A254" s="12" t="s">
        <v>20</v>
      </c>
      <c r="B254" s="13" t="s">
        <v>54</v>
      </c>
      <c r="C254" s="12" t="s">
        <v>13</v>
      </c>
      <c r="D254" s="12" t="str">
        <f t="shared" si="21"/>
        <v>Sub01 Session4 2nd_45min_e</v>
      </c>
      <c r="E254" s="20">
        <f>_xlfn.IFNA(IF(C254="1st_45min_e",VLOOKUP(A254&amp;B254,'Experiment Details'!A:Q,7,0),IF(C254="2nd_45min_e",VLOOKUP(A254&amp;B254,'Experiment Details'!A:Q,9,0),VLOOKUP(A254&amp;B254,'Experiment Details'!A:Q,11,0))),"NA")</f>
        <v>0</v>
      </c>
      <c r="F254" s="20">
        <f>_xlfn.IFNA(IF(C254="1st_45min_e",VLOOKUP(A254&amp;B254,'Experiment Details'!A:Q,13,0),IF(C254="2nd_45min_e",VLOOKUP(A254&amp;B254,'Experiment Details'!A:Q,15,0),VLOOKUP(A254&amp;B254,'Experiment Details'!A:Q,17,0))),"NA")</f>
        <v>0</v>
      </c>
    </row>
    <row r="255" spans="1:6">
      <c r="A255" s="12" t="s">
        <v>20</v>
      </c>
      <c r="B255" s="13" t="s">
        <v>54</v>
      </c>
      <c r="C255" s="12" t="s">
        <v>15</v>
      </c>
      <c r="D255" s="12" t="str">
        <f t="shared" si="21"/>
        <v>Sub01 Session4 3rd_45min_e</v>
      </c>
      <c r="E255" s="20">
        <f>_xlfn.IFNA(IF(C255="1st_45min_e",VLOOKUP(A255&amp;B255,'Experiment Details'!A:Q,7,0),IF(C255="2nd_45min_e",VLOOKUP(A255&amp;B255,'Experiment Details'!A:Q,9,0),VLOOKUP(A255&amp;B255,'Experiment Details'!A:Q,11,0))),"NA")</f>
        <v>0</v>
      </c>
      <c r="F255" s="20">
        <f>_xlfn.IFNA(IF(C255="1st_45min_e",VLOOKUP(A255&amp;B255,'Experiment Details'!A:Q,13,0),IF(C255="2nd_45min_e",VLOOKUP(A255&amp;B255,'Experiment Details'!A:Q,15,0),VLOOKUP(A255&amp;B255,'Experiment Details'!A:Q,17,0))),"NA")</f>
        <v>0</v>
      </c>
    </row>
    <row r="256" spans="1:6">
      <c r="A256" s="12" t="s">
        <v>26</v>
      </c>
      <c r="B256" s="13" t="s">
        <v>51</v>
      </c>
      <c r="C256" s="12" t="s">
        <v>11</v>
      </c>
      <c r="D256" s="12" t="str">
        <f>A256&amp;" "&amp;B256&amp;" "&amp;C256</f>
        <v>Sub02 Session1 1st_45min_e</v>
      </c>
      <c r="E256" s="20">
        <f>_xlfn.IFNA(IF(C256="1st_45min_e",VLOOKUP(A256&amp;B256,'Experiment Details'!A:Q,7,0),IF(C256="2nd_45min_e",VLOOKUP(A256&amp;B256,'Experiment Details'!A:Q,9,0),VLOOKUP(A256&amp;B256,'Experiment Details'!A:Q,11,0))),"NA")</f>
        <v>0</v>
      </c>
      <c r="F256" s="20">
        <f>_xlfn.IFNA(IF(C256="1st_45min_e",VLOOKUP(A256&amp;B256,'Experiment Details'!A:Q,13,0),IF(C256="2nd_45min_e",VLOOKUP(A256&amp;B256,'Experiment Details'!A:Q,15,0),VLOOKUP(A256&amp;B256,'Experiment Details'!A:Q,17,0))),"NA")</f>
        <v>0</v>
      </c>
    </row>
    <row r="257" spans="1:6">
      <c r="A257" s="12" t="s">
        <v>26</v>
      </c>
      <c r="B257" s="13" t="s">
        <v>51</v>
      </c>
      <c r="C257" s="12" t="s">
        <v>13</v>
      </c>
      <c r="D257" s="12" t="str">
        <f t="shared" ref="D257:D267" si="22">A257&amp;" "&amp;B257&amp;" "&amp;C257</f>
        <v>Sub02 Session1 2nd_45min_e</v>
      </c>
      <c r="E257" s="20">
        <f>_xlfn.IFNA(IF(C257="1st_45min_e",VLOOKUP(A257&amp;B257,'Experiment Details'!A:Q,7,0),IF(C257="2nd_45min_e",VLOOKUP(A257&amp;B257,'Experiment Details'!A:Q,9,0),VLOOKUP(A257&amp;B257,'Experiment Details'!A:Q,11,0))),"NA")</f>
        <v>0</v>
      </c>
      <c r="F257" s="20">
        <f>_xlfn.IFNA(IF(C257="1st_45min_e",VLOOKUP(A257&amp;B257,'Experiment Details'!A:Q,13,0),IF(C257="2nd_45min_e",VLOOKUP(A257&amp;B257,'Experiment Details'!A:Q,15,0),VLOOKUP(A257&amp;B257,'Experiment Details'!A:Q,17,0))),"NA")</f>
        <v>0</v>
      </c>
    </row>
    <row r="258" spans="1:6">
      <c r="A258" s="12" t="s">
        <v>26</v>
      </c>
      <c r="B258" s="13" t="s">
        <v>51</v>
      </c>
      <c r="C258" s="12" t="s">
        <v>15</v>
      </c>
      <c r="D258" s="12" t="str">
        <f t="shared" si="22"/>
        <v>Sub02 Session1 3rd_45min_e</v>
      </c>
      <c r="E258" s="20">
        <f>_xlfn.IFNA(IF(C258="1st_45min_e",VLOOKUP(A258&amp;B258,'Experiment Details'!A:Q,7,0),IF(C258="2nd_45min_e",VLOOKUP(A258&amp;B258,'Experiment Details'!A:Q,9,0),VLOOKUP(A258&amp;B258,'Experiment Details'!A:Q,11,0))),"NA")</f>
        <v>0</v>
      </c>
      <c r="F258" s="20">
        <f>_xlfn.IFNA(IF(C258="1st_45min_e",VLOOKUP(A258&amp;B258,'Experiment Details'!A:Q,13,0),IF(C258="2nd_45min_e",VLOOKUP(A258&amp;B258,'Experiment Details'!A:Q,15,0),VLOOKUP(A258&amp;B258,'Experiment Details'!A:Q,17,0))),"NA")</f>
        <v>0</v>
      </c>
    </row>
    <row r="259" spans="1:6">
      <c r="A259" s="12" t="s">
        <v>26</v>
      </c>
      <c r="B259" s="13" t="s">
        <v>52</v>
      </c>
      <c r="C259" s="12" t="s">
        <v>11</v>
      </c>
      <c r="D259" s="12" t="str">
        <f t="shared" si="22"/>
        <v>Sub02 Session2 1st_45min_e</v>
      </c>
      <c r="E259" s="20">
        <f>_xlfn.IFNA(IF(C259="1st_45min_e",VLOOKUP(A259&amp;B259,'Experiment Details'!A:Q,7,0),IF(C259="2nd_45min_e",VLOOKUP(A259&amp;B259,'Experiment Details'!A:Q,9,0),VLOOKUP(A259&amp;B259,'Experiment Details'!A:Q,11,0))),"NA")</f>
        <v>0</v>
      </c>
      <c r="F259" s="20">
        <f>_xlfn.IFNA(IF(C259="1st_45min_e",VLOOKUP(A259&amp;B259,'Experiment Details'!A:Q,13,0),IF(C259="2nd_45min_e",VLOOKUP(A259&amp;B259,'Experiment Details'!A:Q,15,0),VLOOKUP(A259&amp;B259,'Experiment Details'!A:Q,17,0))),"NA")</f>
        <v>0</v>
      </c>
    </row>
    <row r="260" spans="1:6">
      <c r="A260" s="12" t="s">
        <v>26</v>
      </c>
      <c r="B260" s="13" t="s">
        <v>52</v>
      </c>
      <c r="C260" s="12" t="s">
        <v>13</v>
      </c>
      <c r="D260" s="12" t="str">
        <f t="shared" si="22"/>
        <v>Sub02 Session2 2nd_45min_e</v>
      </c>
      <c r="E260" s="20">
        <f>_xlfn.IFNA(IF(C260="1st_45min_e",VLOOKUP(A260&amp;B260,'Experiment Details'!A:Q,7,0),IF(C260="2nd_45min_e",VLOOKUP(A260&amp;B260,'Experiment Details'!A:Q,9,0),VLOOKUP(A260&amp;B260,'Experiment Details'!A:Q,11,0))),"NA")</f>
        <v>0</v>
      </c>
      <c r="F260" s="20">
        <f>_xlfn.IFNA(IF(C260="1st_45min_e",VLOOKUP(A260&amp;B260,'Experiment Details'!A:Q,13,0),IF(C260="2nd_45min_e",VLOOKUP(A260&amp;B260,'Experiment Details'!A:Q,15,0),VLOOKUP(A260&amp;B260,'Experiment Details'!A:Q,17,0))),"NA")</f>
        <v>0</v>
      </c>
    </row>
    <row r="261" spans="1:6">
      <c r="A261" s="12" t="s">
        <v>26</v>
      </c>
      <c r="B261" s="13" t="s">
        <v>52</v>
      </c>
      <c r="C261" s="12" t="s">
        <v>15</v>
      </c>
      <c r="D261" s="12" t="str">
        <f t="shared" si="22"/>
        <v>Sub02 Session2 3rd_45min_e</v>
      </c>
      <c r="E261" s="20">
        <f>_xlfn.IFNA(IF(C261="1st_45min_e",VLOOKUP(A261&amp;B261,'Experiment Details'!A:Q,7,0),IF(C261="2nd_45min_e",VLOOKUP(A261&amp;B261,'Experiment Details'!A:Q,9,0),VLOOKUP(A261&amp;B261,'Experiment Details'!A:Q,11,0))),"NA")</f>
        <v>0</v>
      </c>
      <c r="F261" s="20">
        <f>_xlfn.IFNA(IF(C261="1st_45min_e",VLOOKUP(A261&amp;B261,'Experiment Details'!A:Q,13,0),IF(C261="2nd_45min_e",VLOOKUP(A261&amp;B261,'Experiment Details'!A:Q,15,0),VLOOKUP(A261&amp;B261,'Experiment Details'!A:Q,17,0))),"NA")</f>
        <v>0</v>
      </c>
    </row>
    <row r="262" spans="1:6">
      <c r="A262" s="12" t="s">
        <v>26</v>
      </c>
      <c r="B262" s="13" t="s">
        <v>53</v>
      </c>
      <c r="C262" s="12" t="s">
        <v>11</v>
      </c>
      <c r="D262" s="12" t="str">
        <f t="shared" si="22"/>
        <v>Sub02 Session3 1st_45min_e</v>
      </c>
      <c r="E262" s="20">
        <f>_xlfn.IFNA(IF(C262="1st_45min_e",VLOOKUP(A262&amp;B262,'Experiment Details'!A:Q,7,0),IF(C262="2nd_45min_e",VLOOKUP(A262&amp;B262,'Experiment Details'!A:Q,9,0),VLOOKUP(A262&amp;B262,'Experiment Details'!A:Q,11,0))),"NA")</f>
        <v>0</v>
      </c>
      <c r="F262" s="20">
        <f>_xlfn.IFNA(IF(C262="1st_45min_e",VLOOKUP(A262&amp;B262,'Experiment Details'!A:Q,13,0),IF(C262="2nd_45min_e",VLOOKUP(A262&amp;B262,'Experiment Details'!A:Q,15,0),VLOOKUP(A262&amp;B262,'Experiment Details'!A:Q,17,0))),"NA")</f>
        <v>0</v>
      </c>
    </row>
    <row r="263" spans="1:6">
      <c r="A263" s="12" t="s">
        <v>26</v>
      </c>
      <c r="B263" s="13" t="s">
        <v>53</v>
      </c>
      <c r="C263" s="12" t="s">
        <v>13</v>
      </c>
      <c r="D263" s="12" t="str">
        <f t="shared" si="22"/>
        <v>Sub02 Session3 2nd_45min_e</v>
      </c>
      <c r="E263" s="20">
        <f>_xlfn.IFNA(IF(C263="1st_45min_e",VLOOKUP(A263&amp;B263,'Experiment Details'!A:Q,7,0),IF(C263="2nd_45min_e",VLOOKUP(A263&amp;B263,'Experiment Details'!A:Q,9,0),VLOOKUP(A263&amp;B263,'Experiment Details'!A:Q,11,0))),"NA")</f>
        <v>0</v>
      </c>
      <c r="F263" s="20">
        <f>_xlfn.IFNA(IF(C263="1st_45min_e",VLOOKUP(A263&amp;B263,'Experiment Details'!A:Q,13,0),IF(C263="2nd_45min_e",VLOOKUP(A263&amp;B263,'Experiment Details'!A:Q,15,0),VLOOKUP(A263&amp;B263,'Experiment Details'!A:Q,17,0))),"NA")</f>
        <v>0</v>
      </c>
    </row>
    <row r="264" spans="1:6">
      <c r="A264" s="12" t="s">
        <v>26</v>
      </c>
      <c r="B264" s="13" t="s">
        <v>53</v>
      </c>
      <c r="C264" s="12" t="s">
        <v>15</v>
      </c>
      <c r="D264" s="12" t="str">
        <f t="shared" si="22"/>
        <v>Sub02 Session3 3rd_45min_e</v>
      </c>
      <c r="E264" s="20">
        <f>_xlfn.IFNA(IF(C264="1st_45min_e",VLOOKUP(A264&amp;B264,'Experiment Details'!A:Q,7,0),IF(C264="2nd_45min_e",VLOOKUP(A264&amp;B264,'Experiment Details'!A:Q,9,0),VLOOKUP(A264&amp;B264,'Experiment Details'!A:Q,11,0))),"NA")</f>
        <v>0</v>
      </c>
      <c r="F264" s="20">
        <f>_xlfn.IFNA(IF(C264="1st_45min_e",VLOOKUP(A264&amp;B264,'Experiment Details'!A:Q,13,0),IF(C264="2nd_45min_e",VLOOKUP(A264&amp;B264,'Experiment Details'!A:Q,15,0),VLOOKUP(A264&amp;B264,'Experiment Details'!A:Q,17,0))),"NA")</f>
        <v>0</v>
      </c>
    </row>
    <row r="265" spans="1:6">
      <c r="A265" s="12" t="s">
        <v>26</v>
      </c>
      <c r="B265" s="13" t="s">
        <v>54</v>
      </c>
      <c r="C265" s="12" t="s">
        <v>11</v>
      </c>
      <c r="D265" s="12" t="str">
        <f t="shared" si="22"/>
        <v>Sub02 Session4 1st_45min_e</v>
      </c>
      <c r="E265" s="20">
        <f>_xlfn.IFNA(IF(C265="1st_45min_e",VLOOKUP(A265&amp;B265,'Experiment Details'!A:Q,7,0),IF(C265="2nd_45min_e",VLOOKUP(A265&amp;B265,'Experiment Details'!A:Q,9,0),VLOOKUP(A265&amp;B265,'Experiment Details'!A:Q,11,0))),"NA")</f>
        <v>0</v>
      </c>
      <c r="F265" s="20">
        <f>_xlfn.IFNA(IF(C265="1st_45min_e",VLOOKUP(A265&amp;B265,'Experiment Details'!A:Q,13,0),IF(C265="2nd_45min_e",VLOOKUP(A265&amp;B265,'Experiment Details'!A:Q,15,0),VLOOKUP(A265&amp;B265,'Experiment Details'!A:Q,17,0))),"NA")</f>
        <v>0</v>
      </c>
    </row>
    <row r="266" spans="1:6">
      <c r="A266" s="12" t="s">
        <v>26</v>
      </c>
      <c r="B266" s="13" t="s">
        <v>54</v>
      </c>
      <c r="C266" s="12" t="s">
        <v>13</v>
      </c>
      <c r="D266" s="12" t="str">
        <f t="shared" si="22"/>
        <v>Sub02 Session4 2nd_45min_e</v>
      </c>
      <c r="E266" s="20">
        <f>_xlfn.IFNA(IF(C266="1st_45min_e",VLOOKUP(A266&amp;B266,'Experiment Details'!A:Q,7,0),IF(C266="2nd_45min_e",VLOOKUP(A266&amp;B266,'Experiment Details'!A:Q,9,0),VLOOKUP(A266&amp;B266,'Experiment Details'!A:Q,11,0))),"NA")</f>
        <v>0</v>
      </c>
      <c r="F266" s="20">
        <f>_xlfn.IFNA(IF(C266="1st_45min_e",VLOOKUP(A266&amp;B266,'Experiment Details'!A:Q,13,0),IF(C266="2nd_45min_e",VLOOKUP(A266&amp;B266,'Experiment Details'!A:Q,15,0),VLOOKUP(A266&amp;B266,'Experiment Details'!A:Q,17,0))),"NA")</f>
        <v>0</v>
      </c>
    </row>
    <row r="267" spans="1:6">
      <c r="A267" s="12" t="s">
        <v>26</v>
      </c>
      <c r="B267" s="13" t="s">
        <v>54</v>
      </c>
      <c r="C267" s="12" t="s">
        <v>15</v>
      </c>
      <c r="D267" s="12" t="str">
        <f t="shared" si="22"/>
        <v>Sub02 Session4 3rd_45min_e</v>
      </c>
      <c r="E267" s="20">
        <f>_xlfn.IFNA(IF(C267="1st_45min_e",VLOOKUP(A267&amp;B267,'Experiment Details'!A:Q,7,0),IF(C267="2nd_45min_e",VLOOKUP(A267&amp;B267,'Experiment Details'!A:Q,9,0),VLOOKUP(A267&amp;B267,'Experiment Details'!A:Q,11,0))),"NA")</f>
        <v>0</v>
      </c>
      <c r="F267" s="20">
        <f>_xlfn.IFNA(IF(C267="1st_45min_e",VLOOKUP(A267&amp;B267,'Experiment Details'!A:Q,13,0),IF(C267="2nd_45min_e",VLOOKUP(A267&amp;B267,'Experiment Details'!A:Q,15,0),VLOOKUP(A267&amp;B267,'Experiment Details'!A:Q,17,0))),"NA")</f>
        <v>0</v>
      </c>
    </row>
    <row r="268" spans="1:6">
      <c r="A268" s="12" t="s">
        <v>28</v>
      </c>
      <c r="B268" s="13" t="s">
        <v>51</v>
      </c>
      <c r="C268" s="12" t="s">
        <v>11</v>
      </c>
      <c r="D268" s="12" t="str">
        <f>A268&amp;" "&amp;B268&amp;" "&amp;C268</f>
        <v>Sub03 Session1 1st_45min_e</v>
      </c>
      <c r="E268" s="20" t="str">
        <f>_xlfn.IFNA(IF(C268="1st_45min_e",VLOOKUP(A268&amp;B268,'Experiment Details'!A:Q,7,0),IF(C268="2nd_45min_e",VLOOKUP(A268&amp;B268,'Experiment Details'!A:Q,9,0),VLOOKUP(A268&amp;B268,'Experiment Details'!A:Q,11,0))),"NA")</f>
        <v>e</v>
      </c>
      <c r="F268" s="20">
        <f>_xlfn.IFNA(IF(C268="1st_45min_e",VLOOKUP(A268&amp;B268,'Experiment Details'!A:Q,13,0),IF(C268="2nd_45min_e",VLOOKUP(A268&amp;B268,'Experiment Details'!A:Q,15,0),VLOOKUP(A268&amp;B268,'Experiment Details'!A:Q,17,0))),"NA")</f>
        <v>20</v>
      </c>
    </row>
    <row r="269" spans="1:6">
      <c r="A269" s="12" t="s">
        <v>28</v>
      </c>
      <c r="B269" s="13" t="s">
        <v>51</v>
      </c>
      <c r="C269" s="12" t="s">
        <v>13</v>
      </c>
      <c r="D269" s="12" t="str">
        <f t="shared" ref="D269:D279" si="23">A269&amp;" "&amp;B269&amp;" "&amp;C269</f>
        <v>Sub03 Session1 2nd_45min_e</v>
      </c>
      <c r="E269" s="20" t="str">
        <f>_xlfn.IFNA(IF(C269="1st_45min_e",VLOOKUP(A269&amp;B269,'Experiment Details'!A:Q,7,0),IF(C269="2nd_45min_e",VLOOKUP(A269&amp;B269,'Experiment Details'!A:Q,9,0),VLOOKUP(A269&amp;B269,'Experiment Details'!A:Q,11,0))),"NA")</f>
        <v>e</v>
      </c>
      <c r="F269" s="20">
        <f>_xlfn.IFNA(IF(C269="1st_45min_e",VLOOKUP(A269&amp;B269,'Experiment Details'!A:Q,13,0),IF(C269="2nd_45min_e",VLOOKUP(A269&amp;B269,'Experiment Details'!A:Q,15,0),VLOOKUP(A269&amp;B269,'Experiment Details'!A:Q,17,0))),"NA")</f>
        <v>55</v>
      </c>
    </row>
    <row r="270" spans="1:6">
      <c r="A270" s="12" t="s">
        <v>28</v>
      </c>
      <c r="B270" s="13" t="s">
        <v>51</v>
      </c>
      <c r="C270" s="12" t="s">
        <v>15</v>
      </c>
      <c r="D270" s="12" t="str">
        <f t="shared" si="23"/>
        <v>Sub03 Session1 3rd_45min_e</v>
      </c>
      <c r="E270" s="20" t="str">
        <f>_xlfn.IFNA(IF(C270="1st_45min_e",VLOOKUP(A270&amp;B270,'Experiment Details'!A:Q,7,0),IF(C270="2nd_45min_e",VLOOKUP(A270&amp;B270,'Experiment Details'!A:Q,9,0),VLOOKUP(A270&amp;B270,'Experiment Details'!A:Q,11,0))),"NA")</f>
        <v>e</v>
      </c>
      <c r="F270" s="20">
        <f>_xlfn.IFNA(IF(C270="1st_45min_e",VLOOKUP(A270&amp;B270,'Experiment Details'!A:Q,13,0),IF(C270="2nd_45min_e",VLOOKUP(A270&amp;B270,'Experiment Details'!A:Q,15,0),VLOOKUP(A270&amp;B270,'Experiment Details'!A:Q,17,0))),"NA")</f>
        <v>75</v>
      </c>
    </row>
    <row r="271" spans="1:6">
      <c r="A271" s="12" t="s">
        <v>28</v>
      </c>
      <c r="B271" s="13" t="s">
        <v>52</v>
      </c>
      <c r="C271" s="12" t="s">
        <v>11</v>
      </c>
      <c r="D271" s="12" t="str">
        <f t="shared" si="23"/>
        <v>Sub03 Session2 1st_45min_e</v>
      </c>
      <c r="E271" s="20">
        <f>_xlfn.IFNA(IF(C271="1st_45min_e",VLOOKUP(A271&amp;B271,'Experiment Details'!A:Q,7,0),IF(C271="2nd_45min_e",VLOOKUP(A271&amp;B271,'Experiment Details'!A:Q,9,0),VLOOKUP(A271&amp;B271,'Experiment Details'!A:Q,11,0))),"NA")</f>
        <v>0</v>
      </c>
      <c r="F271" s="20">
        <f>_xlfn.IFNA(IF(C271="1st_45min_e",VLOOKUP(A271&amp;B271,'Experiment Details'!A:Q,13,0),IF(C271="2nd_45min_e",VLOOKUP(A271&amp;B271,'Experiment Details'!A:Q,15,0),VLOOKUP(A271&amp;B271,'Experiment Details'!A:Q,17,0))),"NA")</f>
        <v>0</v>
      </c>
    </row>
    <row r="272" spans="1:6">
      <c r="A272" s="12" t="s">
        <v>28</v>
      </c>
      <c r="B272" s="13" t="s">
        <v>52</v>
      </c>
      <c r="C272" s="12" t="s">
        <v>13</v>
      </c>
      <c r="D272" s="12" t="str">
        <f t="shared" si="23"/>
        <v>Sub03 Session2 2nd_45min_e</v>
      </c>
      <c r="E272" s="20">
        <f>_xlfn.IFNA(IF(C272="1st_45min_e",VLOOKUP(A272&amp;B272,'Experiment Details'!A:Q,7,0),IF(C272="2nd_45min_e",VLOOKUP(A272&amp;B272,'Experiment Details'!A:Q,9,0),VLOOKUP(A272&amp;B272,'Experiment Details'!A:Q,11,0))),"NA")</f>
        <v>0</v>
      </c>
      <c r="F272" s="20">
        <f>_xlfn.IFNA(IF(C272="1st_45min_e",VLOOKUP(A272&amp;B272,'Experiment Details'!A:Q,13,0),IF(C272="2nd_45min_e",VLOOKUP(A272&amp;B272,'Experiment Details'!A:Q,15,0),VLOOKUP(A272&amp;B272,'Experiment Details'!A:Q,17,0))),"NA")</f>
        <v>0</v>
      </c>
    </row>
    <row r="273" spans="1:6">
      <c r="A273" s="12" t="s">
        <v>28</v>
      </c>
      <c r="B273" s="13" t="s">
        <v>52</v>
      </c>
      <c r="C273" s="12" t="s">
        <v>15</v>
      </c>
      <c r="D273" s="12" t="str">
        <f t="shared" si="23"/>
        <v>Sub03 Session2 3rd_45min_e</v>
      </c>
      <c r="E273" s="20">
        <f>_xlfn.IFNA(IF(C273="1st_45min_e",VLOOKUP(A273&amp;B273,'Experiment Details'!A:Q,7,0),IF(C273="2nd_45min_e",VLOOKUP(A273&amp;B273,'Experiment Details'!A:Q,9,0),VLOOKUP(A273&amp;B273,'Experiment Details'!A:Q,11,0))),"NA")</f>
        <v>0</v>
      </c>
      <c r="F273" s="20">
        <f>_xlfn.IFNA(IF(C273="1st_45min_e",VLOOKUP(A273&amp;B273,'Experiment Details'!A:Q,13,0),IF(C273="2nd_45min_e",VLOOKUP(A273&amp;B273,'Experiment Details'!A:Q,15,0),VLOOKUP(A273&amp;B273,'Experiment Details'!A:Q,17,0))),"NA")</f>
        <v>0</v>
      </c>
    </row>
    <row r="274" spans="1:6">
      <c r="A274" s="12" t="s">
        <v>28</v>
      </c>
      <c r="B274" s="13" t="s">
        <v>53</v>
      </c>
      <c r="C274" s="12" t="s">
        <v>11</v>
      </c>
      <c r="D274" s="12" t="str">
        <f t="shared" si="23"/>
        <v>Sub03 Session3 1st_45min_e</v>
      </c>
      <c r="E274" s="20">
        <f>_xlfn.IFNA(IF(C274="1st_45min_e",VLOOKUP(A274&amp;B274,'Experiment Details'!A:Q,7,0),IF(C274="2nd_45min_e",VLOOKUP(A274&amp;B274,'Experiment Details'!A:Q,9,0),VLOOKUP(A274&amp;B274,'Experiment Details'!A:Q,11,0))),"NA")</f>
        <v>0</v>
      </c>
      <c r="F274" s="20">
        <f>_xlfn.IFNA(IF(C274="1st_45min_e",VLOOKUP(A274&amp;B274,'Experiment Details'!A:Q,13,0),IF(C274="2nd_45min_e",VLOOKUP(A274&amp;B274,'Experiment Details'!A:Q,15,0),VLOOKUP(A274&amp;B274,'Experiment Details'!A:Q,17,0))),"NA")</f>
        <v>0</v>
      </c>
    </row>
    <row r="275" spans="1:6">
      <c r="A275" s="12" t="s">
        <v>28</v>
      </c>
      <c r="B275" s="13" t="s">
        <v>53</v>
      </c>
      <c r="C275" s="12" t="s">
        <v>13</v>
      </c>
      <c r="D275" s="12" t="str">
        <f t="shared" si="23"/>
        <v>Sub03 Session3 2nd_45min_e</v>
      </c>
      <c r="E275" s="20">
        <f>_xlfn.IFNA(IF(C275="1st_45min_e",VLOOKUP(A275&amp;B275,'Experiment Details'!A:Q,7,0),IF(C275="2nd_45min_e",VLOOKUP(A275&amp;B275,'Experiment Details'!A:Q,9,0),VLOOKUP(A275&amp;B275,'Experiment Details'!A:Q,11,0))),"NA")</f>
        <v>0</v>
      </c>
      <c r="F275" s="20">
        <f>_xlfn.IFNA(IF(C275="1st_45min_e",VLOOKUP(A275&amp;B275,'Experiment Details'!A:Q,13,0),IF(C275="2nd_45min_e",VLOOKUP(A275&amp;B275,'Experiment Details'!A:Q,15,0),VLOOKUP(A275&amp;B275,'Experiment Details'!A:Q,17,0))),"NA")</f>
        <v>0</v>
      </c>
    </row>
    <row r="276" spans="1:6">
      <c r="A276" s="12" t="s">
        <v>28</v>
      </c>
      <c r="B276" s="13" t="s">
        <v>53</v>
      </c>
      <c r="C276" s="12" t="s">
        <v>15</v>
      </c>
      <c r="D276" s="12" t="str">
        <f t="shared" si="23"/>
        <v>Sub03 Session3 3rd_45min_e</v>
      </c>
      <c r="E276" s="20" t="str">
        <f>_xlfn.IFNA(IF(C276="1st_45min_e",VLOOKUP(A276&amp;B276,'Experiment Details'!A:Q,7,0),IF(C276="2nd_45min_e",VLOOKUP(A276&amp;B276,'Experiment Details'!A:Q,9,0),VLOOKUP(A276&amp;B276,'Experiment Details'!A:Q,11,0))),"NA")</f>
        <v>e</v>
      </c>
      <c r="F276" s="20">
        <f>_xlfn.IFNA(IF(C276="1st_45min_e",VLOOKUP(A276&amp;B276,'Experiment Details'!A:Q,13,0),IF(C276="2nd_45min_e",VLOOKUP(A276&amp;B276,'Experiment Details'!A:Q,15,0),VLOOKUP(A276&amp;B276,'Experiment Details'!A:Q,17,0))),"NA")</f>
        <v>140</v>
      </c>
    </row>
    <row r="277" spans="1:6">
      <c r="A277" s="12" t="s">
        <v>28</v>
      </c>
      <c r="B277" s="13" t="s">
        <v>54</v>
      </c>
      <c r="C277" s="12" t="s">
        <v>11</v>
      </c>
      <c r="D277" s="12" t="str">
        <f t="shared" si="23"/>
        <v>Sub03 Session4 1st_45min_e</v>
      </c>
      <c r="E277" s="20">
        <f>_xlfn.IFNA(IF(C277="1st_45min_e",VLOOKUP(A277&amp;B277,'Experiment Details'!A:Q,7,0),IF(C277="2nd_45min_e",VLOOKUP(A277&amp;B277,'Experiment Details'!A:Q,9,0),VLOOKUP(A277&amp;B277,'Experiment Details'!A:Q,11,0))),"NA")</f>
        <v>0</v>
      </c>
      <c r="F277" s="20">
        <f>_xlfn.IFNA(IF(C277="1st_45min_e",VLOOKUP(A277&amp;B277,'Experiment Details'!A:Q,13,0),IF(C277="2nd_45min_e",VLOOKUP(A277&amp;B277,'Experiment Details'!A:Q,15,0),VLOOKUP(A277&amp;B277,'Experiment Details'!A:Q,17,0))),"NA")</f>
        <v>0</v>
      </c>
    </row>
    <row r="278" spans="1:6">
      <c r="A278" s="12" t="s">
        <v>28</v>
      </c>
      <c r="B278" s="13" t="s">
        <v>54</v>
      </c>
      <c r="C278" s="12" t="s">
        <v>13</v>
      </c>
      <c r="D278" s="12" t="str">
        <f t="shared" si="23"/>
        <v>Sub03 Session4 2nd_45min_e</v>
      </c>
      <c r="E278" s="20">
        <f>_xlfn.IFNA(IF(C278="1st_45min_e",VLOOKUP(A278&amp;B278,'Experiment Details'!A:Q,7,0),IF(C278="2nd_45min_e",VLOOKUP(A278&amp;B278,'Experiment Details'!A:Q,9,0),VLOOKUP(A278&amp;B278,'Experiment Details'!A:Q,11,0))),"NA")</f>
        <v>0</v>
      </c>
      <c r="F278" s="20">
        <f>_xlfn.IFNA(IF(C278="1st_45min_e",VLOOKUP(A278&amp;B278,'Experiment Details'!A:Q,13,0),IF(C278="2nd_45min_e",VLOOKUP(A278&amp;B278,'Experiment Details'!A:Q,15,0),VLOOKUP(A278&amp;B278,'Experiment Details'!A:Q,17,0))),"NA")</f>
        <v>0</v>
      </c>
    </row>
    <row r="279" spans="1:6">
      <c r="A279" s="12" t="s">
        <v>28</v>
      </c>
      <c r="B279" s="13" t="s">
        <v>54</v>
      </c>
      <c r="C279" s="12" t="s">
        <v>15</v>
      </c>
      <c r="D279" s="12" t="str">
        <f t="shared" si="23"/>
        <v>Sub03 Session4 3rd_45min_e</v>
      </c>
      <c r="E279" s="20">
        <f>_xlfn.IFNA(IF(C279="1st_45min_e",VLOOKUP(A279&amp;B279,'Experiment Details'!A:Q,7,0),IF(C279="2nd_45min_e",VLOOKUP(A279&amp;B279,'Experiment Details'!A:Q,9,0),VLOOKUP(A279&amp;B279,'Experiment Details'!A:Q,11,0))),"NA")</f>
        <v>0</v>
      </c>
      <c r="F279" s="20">
        <f>_xlfn.IFNA(IF(C279="1st_45min_e",VLOOKUP(A279&amp;B279,'Experiment Details'!A:Q,13,0),IF(C279="2nd_45min_e",VLOOKUP(A279&amp;B279,'Experiment Details'!A:Q,15,0),VLOOKUP(A279&amp;B279,'Experiment Details'!A:Q,17,0))),"NA")</f>
        <v>0</v>
      </c>
    </row>
    <row r="280" spans="1:6">
      <c r="A280" s="12" t="s">
        <v>30</v>
      </c>
      <c r="B280" s="13" t="s">
        <v>51</v>
      </c>
      <c r="C280" s="12" t="s">
        <v>11</v>
      </c>
      <c r="D280" s="12" t="str">
        <f>A280&amp;" "&amp;B280&amp;" "&amp;C280</f>
        <v>Sub04 Session1 1st_45min_e</v>
      </c>
      <c r="E280" s="20">
        <f>_xlfn.IFNA(IF(C280="1st_45min_e",VLOOKUP(A280&amp;B280,'Experiment Details'!A:Q,7,0),IF(C280="2nd_45min_e",VLOOKUP(A280&amp;B280,'Experiment Details'!A:Q,9,0),VLOOKUP(A280&amp;B280,'Experiment Details'!A:Q,11,0))),"NA")</f>
        <v>0</v>
      </c>
      <c r="F280" s="20">
        <f>_xlfn.IFNA(IF(C280="1st_45min_e",VLOOKUP(A280&amp;B280,'Experiment Details'!A:Q,13,0),IF(C280="2nd_45min_e",VLOOKUP(A280&amp;B280,'Experiment Details'!A:Q,15,0),VLOOKUP(A280&amp;B280,'Experiment Details'!A:Q,17,0))),"NA")</f>
        <v>0</v>
      </c>
    </row>
    <row r="281" spans="1:6">
      <c r="A281" s="12" t="s">
        <v>30</v>
      </c>
      <c r="B281" s="13" t="s">
        <v>51</v>
      </c>
      <c r="C281" s="12" t="s">
        <v>13</v>
      </c>
      <c r="D281" s="12" t="str">
        <f t="shared" ref="D281:D291" si="24">A281&amp;" "&amp;B281&amp;" "&amp;C281</f>
        <v>Sub04 Session1 2nd_45min_e</v>
      </c>
      <c r="E281" s="20">
        <f>_xlfn.IFNA(IF(C281="1st_45min_e",VLOOKUP(A281&amp;B281,'Experiment Details'!A:Q,7,0),IF(C281="2nd_45min_e",VLOOKUP(A281&amp;B281,'Experiment Details'!A:Q,9,0),VLOOKUP(A281&amp;B281,'Experiment Details'!A:Q,11,0))),"NA")</f>
        <v>0</v>
      </c>
      <c r="F281" s="20">
        <f>_xlfn.IFNA(IF(C281="1st_45min_e",VLOOKUP(A281&amp;B281,'Experiment Details'!A:Q,13,0),IF(C281="2nd_45min_e",VLOOKUP(A281&amp;B281,'Experiment Details'!A:Q,15,0),VLOOKUP(A281&amp;B281,'Experiment Details'!A:Q,17,0))),"NA")</f>
        <v>0</v>
      </c>
    </row>
    <row r="282" spans="1:6">
      <c r="A282" s="12" t="s">
        <v>30</v>
      </c>
      <c r="B282" s="13" t="s">
        <v>51</v>
      </c>
      <c r="C282" s="12" t="s">
        <v>15</v>
      </c>
      <c r="D282" s="12" t="str">
        <f t="shared" si="24"/>
        <v>Sub04 Session1 3rd_45min_e</v>
      </c>
      <c r="E282" s="20">
        <f>_xlfn.IFNA(IF(C282="1st_45min_e",VLOOKUP(A282&amp;B282,'Experiment Details'!A:Q,7,0),IF(C282="2nd_45min_e",VLOOKUP(A282&amp;B282,'Experiment Details'!A:Q,9,0),VLOOKUP(A282&amp;B282,'Experiment Details'!A:Q,11,0))),"NA")</f>
        <v>0</v>
      </c>
      <c r="F282" s="20">
        <f>_xlfn.IFNA(IF(C282="1st_45min_e",VLOOKUP(A282&amp;B282,'Experiment Details'!A:Q,13,0),IF(C282="2nd_45min_e",VLOOKUP(A282&amp;B282,'Experiment Details'!A:Q,15,0),VLOOKUP(A282&amp;B282,'Experiment Details'!A:Q,17,0))),"NA")</f>
        <v>0</v>
      </c>
    </row>
    <row r="283" spans="1:6">
      <c r="A283" s="12" t="s">
        <v>30</v>
      </c>
      <c r="B283" s="13" t="s">
        <v>52</v>
      </c>
      <c r="C283" s="12" t="s">
        <v>11</v>
      </c>
      <c r="D283" s="12" t="str">
        <f t="shared" si="24"/>
        <v>Sub04 Session2 1st_45min_e</v>
      </c>
      <c r="E283" s="20">
        <f>_xlfn.IFNA(IF(C283="1st_45min_e",VLOOKUP(A283&amp;B283,'Experiment Details'!A:Q,7,0),IF(C283="2nd_45min_e",VLOOKUP(A283&amp;B283,'Experiment Details'!A:Q,9,0),VLOOKUP(A283&amp;B283,'Experiment Details'!A:Q,11,0))),"NA")</f>
        <v>0</v>
      </c>
      <c r="F283" s="20">
        <f>_xlfn.IFNA(IF(C283="1st_45min_e",VLOOKUP(A283&amp;B283,'Experiment Details'!A:Q,13,0),IF(C283="2nd_45min_e",VLOOKUP(A283&amp;B283,'Experiment Details'!A:Q,15,0),VLOOKUP(A283&amp;B283,'Experiment Details'!A:Q,17,0))),"NA")</f>
        <v>0</v>
      </c>
    </row>
    <row r="284" spans="1:6">
      <c r="A284" s="12" t="s">
        <v>30</v>
      </c>
      <c r="B284" s="13" t="s">
        <v>52</v>
      </c>
      <c r="C284" s="12" t="s">
        <v>13</v>
      </c>
      <c r="D284" s="12" t="str">
        <f t="shared" si="24"/>
        <v>Sub04 Session2 2nd_45min_e</v>
      </c>
      <c r="E284" s="20">
        <f>_xlfn.IFNA(IF(C284="1st_45min_e",VLOOKUP(A284&amp;B284,'Experiment Details'!A:Q,7,0),IF(C284="2nd_45min_e",VLOOKUP(A284&amp;B284,'Experiment Details'!A:Q,9,0),VLOOKUP(A284&amp;B284,'Experiment Details'!A:Q,11,0))),"NA")</f>
        <v>0</v>
      </c>
      <c r="F284" s="20">
        <f>_xlfn.IFNA(IF(C284="1st_45min_e",VLOOKUP(A284&amp;B284,'Experiment Details'!A:Q,13,0),IF(C284="2nd_45min_e",VLOOKUP(A284&amp;B284,'Experiment Details'!A:Q,15,0),VLOOKUP(A284&amp;B284,'Experiment Details'!A:Q,17,0))),"NA")</f>
        <v>0</v>
      </c>
    </row>
    <row r="285" spans="1:6">
      <c r="A285" s="12" t="s">
        <v>30</v>
      </c>
      <c r="B285" s="13" t="s">
        <v>52</v>
      </c>
      <c r="C285" s="12" t="s">
        <v>15</v>
      </c>
      <c r="D285" s="12" t="str">
        <f t="shared" si="24"/>
        <v>Sub04 Session2 3rd_45min_e</v>
      </c>
      <c r="E285" s="20">
        <f>_xlfn.IFNA(IF(C285="1st_45min_e",VLOOKUP(A285&amp;B285,'Experiment Details'!A:Q,7,0),IF(C285="2nd_45min_e",VLOOKUP(A285&amp;B285,'Experiment Details'!A:Q,9,0),VLOOKUP(A285&amp;B285,'Experiment Details'!A:Q,11,0))),"NA")</f>
        <v>0</v>
      </c>
      <c r="F285" s="20">
        <f>_xlfn.IFNA(IF(C285="1st_45min_e",VLOOKUP(A285&amp;B285,'Experiment Details'!A:Q,13,0),IF(C285="2nd_45min_e",VLOOKUP(A285&amp;B285,'Experiment Details'!A:Q,15,0),VLOOKUP(A285&amp;B285,'Experiment Details'!A:Q,17,0))),"NA")</f>
        <v>0</v>
      </c>
    </row>
    <row r="286" spans="1:6">
      <c r="A286" s="12" t="s">
        <v>30</v>
      </c>
      <c r="B286" s="13" t="s">
        <v>53</v>
      </c>
      <c r="C286" s="12" t="s">
        <v>11</v>
      </c>
      <c r="D286" s="12" t="str">
        <f t="shared" si="24"/>
        <v>Sub04 Session3 1st_45min_e</v>
      </c>
      <c r="E286" s="20">
        <f>_xlfn.IFNA(IF(C286="1st_45min_e",VLOOKUP(A286&amp;B286,'Experiment Details'!A:Q,7,0),IF(C286="2nd_45min_e",VLOOKUP(A286&amp;B286,'Experiment Details'!A:Q,9,0),VLOOKUP(A286&amp;B286,'Experiment Details'!A:Q,11,0))),"NA")</f>
        <v>0</v>
      </c>
      <c r="F286" s="20">
        <f>_xlfn.IFNA(IF(C286="1st_45min_e",VLOOKUP(A286&amp;B286,'Experiment Details'!A:Q,13,0),IF(C286="2nd_45min_e",VLOOKUP(A286&amp;B286,'Experiment Details'!A:Q,15,0),VLOOKUP(A286&amp;B286,'Experiment Details'!A:Q,17,0))),"NA")</f>
        <v>0</v>
      </c>
    </row>
    <row r="287" spans="1:6">
      <c r="A287" s="12" t="s">
        <v>30</v>
      </c>
      <c r="B287" s="13" t="s">
        <v>53</v>
      </c>
      <c r="C287" s="12" t="s">
        <v>13</v>
      </c>
      <c r="D287" s="12" t="str">
        <f t="shared" si="24"/>
        <v>Sub04 Session3 2nd_45min_e</v>
      </c>
      <c r="E287" s="20">
        <f>_xlfn.IFNA(IF(C287="1st_45min_e",VLOOKUP(A287&amp;B287,'Experiment Details'!A:Q,7,0),IF(C287="2nd_45min_e",VLOOKUP(A287&amp;B287,'Experiment Details'!A:Q,9,0),VLOOKUP(A287&amp;B287,'Experiment Details'!A:Q,11,0))),"NA")</f>
        <v>0</v>
      </c>
      <c r="F287" s="20">
        <f>_xlfn.IFNA(IF(C287="1st_45min_e",VLOOKUP(A287&amp;B287,'Experiment Details'!A:Q,13,0),IF(C287="2nd_45min_e",VLOOKUP(A287&amp;B287,'Experiment Details'!A:Q,15,0),VLOOKUP(A287&amp;B287,'Experiment Details'!A:Q,17,0))),"NA")</f>
        <v>0</v>
      </c>
    </row>
    <row r="288" spans="1:6">
      <c r="A288" s="12" t="s">
        <v>30</v>
      </c>
      <c r="B288" s="13" t="s">
        <v>53</v>
      </c>
      <c r="C288" s="12" t="s">
        <v>15</v>
      </c>
      <c r="D288" s="12" t="str">
        <f t="shared" si="24"/>
        <v>Sub04 Session3 3rd_45min_e</v>
      </c>
      <c r="E288" s="20">
        <f>_xlfn.IFNA(IF(C288="1st_45min_e",VLOOKUP(A288&amp;B288,'Experiment Details'!A:Q,7,0),IF(C288="2nd_45min_e",VLOOKUP(A288&amp;B288,'Experiment Details'!A:Q,9,0),VLOOKUP(A288&amp;B288,'Experiment Details'!A:Q,11,0))),"NA")</f>
        <v>0</v>
      </c>
      <c r="F288" s="20">
        <f>_xlfn.IFNA(IF(C288="1st_45min_e",VLOOKUP(A288&amp;B288,'Experiment Details'!A:Q,13,0),IF(C288="2nd_45min_e",VLOOKUP(A288&amp;B288,'Experiment Details'!A:Q,15,0),VLOOKUP(A288&amp;B288,'Experiment Details'!A:Q,17,0))),"NA")</f>
        <v>0</v>
      </c>
    </row>
    <row r="289" spans="1:6">
      <c r="A289" s="12" t="s">
        <v>30</v>
      </c>
      <c r="B289" s="13" t="s">
        <v>54</v>
      </c>
      <c r="C289" s="12" t="s">
        <v>11</v>
      </c>
      <c r="D289" s="12" t="str">
        <f t="shared" si="24"/>
        <v>Sub04 Session4 1st_45min_e</v>
      </c>
      <c r="E289" s="20">
        <f>_xlfn.IFNA(IF(C289="1st_45min_e",VLOOKUP(A289&amp;B289,'Experiment Details'!A:Q,7,0),IF(C289="2nd_45min_e",VLOOKUP(A289&amp;B289,'Experiment Details'!A:Q,9,0),VLOOKUP(A289&amp;B289,'Experiment Details'!A:Q,11,0))),"NA")</f>
        <v>0</v>
      </c>
      <c r="F289" s="20">
        <f>_xlfn.IFNA(IF(C289="1st_45min_e",VLOOKUP(A289&amp;B289,'Experiment Details'!A:Q,13,0),IF(C289="2nd_45min_e",VLOOKUP(A289&amp;B289,'Experiment Details'!A:Q,15,0),VLOOKUP(A289&amp;B289,'Experiment Details'!A:Q,17,0))),"NA")</f>
        <v>0</v>
      </c>
    </row>
    <row r="290" spans="1:6">
      <c r="A290" s="12" t="s">
        <v>30</v>
      </c>
      <c r="B290" s="13" t="s">
        <v>54</v>
      </c>
      <c r="C290" s="12" t="s">
        <v>13</v>
      </c>
      <c r="D290" s="12" t="str">
        <f t="shared" si="24"/>
        <v>Sub04 Session4 2nd_45min_e</v>
      </c>
      <c r="E290" s="20">
        <f>_xlfn.IFNA(IF(C290="1st_45min_e",VLOOKUP(A290&amp;B290,'Experiment Details'!A:Q,7,0),IF(C290="2nd_45min_e",VLOOKUP(A290&amp;B290,'Experiment Details'!A:Q,9,0),VLOOKUP(A290&amp;B290,'Experiment Details'!A:Q,11,0))),"NA")</f>
        <v>0</v>
      </c>
      <c r="F290" s="20">
        <f>_xlfn.IFNA(IF(C290="1st_45min_e",VLOOKUP(A290&amp;B290,'Experiment Details'!A:Q,13,0),IF(C290="2nd_45min_e",VLOOKUP(A290&amp;B290,'Experiment Details'!A:Q,15,0),VLOOKUP(A290&amp;B290,'Experiment Details'!A:Q,17,0))),"NA")</f>
        <v>0</v>
      </c>
    </row>
    <row r="291" spans="1:6">
      <c r="A291" s="12" t="s">
        <v>30</v>
      </c>
      <c r="B291" s="13" t="s">
        <v>54</v>
      </c>
      <c r="C291" s="12" t="s">
        <v>15</v>
      </c>
      <c r="D291" s="12" t="str">
        <f t="shared" si="24"/>
        <v>Sub04 Session4 3rd_45min_e</v>
      </c>
      <c r="E291" s="20">
        <f>_xlfn.IFNA(IF(C291="1st_45min_e",VLOOKUP(A291&amp;B291,'Experiment Details'!A:Q,7,0),IF(C291="2nd_45min_e",VLOOKUP(A291&amp;B291,'Experiment Details'!A:Q,9,0),VLOOKUP(A291&amp;B291,'Experiment Details'!A:Q,11,0))),"NA")</f>
        <v>0</v>
      </c>
      <c r="F291" s="20">
        <f>_xlfn.IFNA(IF(C291="1st_45min_e",VLOOKUP(A291&amp;B291,'Experiment Details'!A:Q,13,0),IF(C291="2nd_45min_e",VLOOKUP(A291&amp;B291,'Experiment Details'!A:Q,15,0),VLOOKUP(A291&amp;B291,'Experiment Details'!A:Q,17,0))),"NA")</f>
        <v>0</v>
      </c>
    </row>
    <row r="292" spans="1:6">
      <c r="A292" s="12" t="s">
        <v>31</v>
      </c>
      <c r="B292" s="13" t="s">
        <v>51</v>
      </c>
      <c r="C292" s="12" t="s">
        <v>11</v>
      </c>
      <c r="D292" s="12" t="str">
        <f>A292&amp;" "&amp;B292&amp;" "&amp;C292</f>
        <v>Sub05 Session1 1st_45min_e</v>
      </c>
      <c r="E292" s="20">
        <f>_xlfn.IFNA(IF(C292="1st_45min_e",VLOOKUP(A292&amp;B292,'Experiment Details'!A:Q,7,0),IF(C292="2nd_45min_e",VLOOKUP(A292&amp;B292,'Experiment Details'!A:Q,9,0),VLOOKUP(A292&amp;B292,'Experiment Details'!A:Q,11,0))),"NA")</f>
        <v>0</v>
      </c>
      <c r="F292" s="20">
        <f>_xlfn.IFNA(IF(C292="1st_45min_e",VLOOKUP(A292&amp;B292,'Experiment Details'!A:Q,13,0),IF(C292="2nd_45min_e",VLOOKUP(A292&amp;B292,'Experiment Details'!A:Q,15,0),VLOOKUP(A292&amp;B292,'Experiment Details'!A:Q,17,0))),"NA")</f>
        <v>0</v>
      </c>
    </row>
    <row r="293" spans="1:6">
      <c r="A293" s="12" t="s">
        <v>31</v>
      </c>
      <c r="B293" s="13" t="s">
        <v>51</v>
      </c>
      <c r="C293" s="12" t="s">
        <v>13</v>
      </c>
      <c r="D293" s="12" t="str">
        <f t="shared" ref="D293:D303" si="25">A293&amp;" "&amp;B293&amp;" "&amp;C293</f>
        <v>Sub05 Session1 2nd_45min_e</v>
      </c>
      <c r="E293" s="20">
        <f>_xlfn.IFNA(IF(C293="1st_45min_e",VLOOKUP(A293&amp;B293,'Experiment Details'!A:Q,7,0),IF(C293="2nd_45min_e",VLOOKUP(A293&amp;B293,'Experiment Details'!A:Q,9,0),VLOOKUP(A293&amp;B293,'Experiment Details'!A:Q,11,0))),"NA")</f>
        <v>0</v>
      </c>
      <c r="F293" s="20">
        <f>_xlfn.IFNA(IF(C293="1st_45min_e",VLOOKUP(A293&amp;B293,'Experiment Details'!A:Q,13,0),IF(C293="2nd_45min_e",VLOOKUP(A293&amp;B293,'Experiment Details'!A:Q,15,0),VLOOKUP(A293&amp;B293,'Experiment Details'!A:Q,17,0))),"NA")</f>
        <v>0</v>
      </c>
    </row>
    <row r="294" spans="1:6">
      <c r="A294" s="12" t="s">
        <v>31</v>
      </c>
      <c r="B294" s="13" t="s">
        <v>51</v>
      </c>
      <c r="C294" s="12" t="s">
        <v>15</v>
      </c>
      <c r="D294" s="12" t="str">
        <f t="shared" si="25"/>
        <v>Sub05 Session1 3rd_45min_e</v>
      </c>
      <c r="E294" s="20">
        <f>_xlfn.IFNA(IF(C294="1st_45min_e",VLOOKUP(A294&amp;B294,'Experiment Details'!A:Q,7,0),IF(C294="2nd_45min_e",VLOOKUP(A294&amp;B294,'Experiment Details'!A:Q,9,0),VLOOKUP(A294&amp;B294,'Experiment Details'!A:Q,11,0))),"NA")</f>
        <v>0</v>
      </c>
      <c r="F294" s="20">
        <f>_xlfn.IFNA(IF(C294="1st_45min_e",VLOOKUP(A294&amp;B294,'Experiment Details'!A:Q,13,0),IF(C294="2nd_45min_e",VLOOKUP(A294&amp;B294,'Experiment Details'!A:Q,15,0),VLOOKUP(A294&amp;B294,'Experiment Details'!A:Q,17,0))),"NA")</f>
        <v>0</v>
      </c>
    </row>
    <row r="295" spans="1:6">
      <c r="A295" s="12" t="s">
        <v>31</v>
      </c>
      <c r="B295" s="13" t="s">
        <v>52</v>
      </c>
      <c r="C295" s="12" t="s">
        <v>11</v>
      </c>
      <c r="D295" s="12" t="str">
        <f t="shared" si="25"/>
        <v>Sub05 Session2 1st_45min_e</v>
      </c>
      <c r="E295" s="20">
        <f>_xlfn.IFNA(IF(C295="1st_45min_e",VLOOKUP(A295&amp;B295,'Experiment Details'!A:Q,7,0),IF(C295="2nd_45min_e",VLOOKUP(A295&amp;B295,'Experiment Details'!A:Q,9,0),VLOOKUP(A295&amp;B295,'Experiment Details'!A:Q,11,0))),"NA")</f>
        <v>0</v>
      </c>
      <c r="F295" s="20">
        <f>_xlfn.IFNA(IF(C295="1st_45min_e",VLOOKUP(A295&amp;B295,'Experiment Details'!A:Q,13,0),IF(C295="2nd_45min_e",VLOOKUP(A295&amp;B295,'Experiment Details'!A:Q,15,0),VLOOKUP(A295&amp;B295,'Experiment Details'!A:Q,17,0))),"NA")</f>
        <v>0</v>
      </c>
    </row>
    <row r="296" spans="1:6">
      <c r="A296" s="12" t="s">
        <v>31</v>
      </c>
      <c r="B296" s="13" t="s">
        <v>52</v>
      </c>
      <c r="C296" s="12" t="s">
        <v>13</v>
      </c>
      <c r="D296" s="12" t="str">
        <f t="shared" si="25"/>
        <v>Sub05 Session2 2nd_45min_e</v>
      </c>
      <c r="E296" s="20">
        <f>_xlfn.IFNA(IF(C296="1st_45min_e",VLOOKUP(A296&amp;B296,'Experiment Details'!A:Q,7,0),IF(C296="2nd_45min_e",VLOOKUP(A296&amp;B296,'Experiment Details'!A:Q,9,0),VLOOKUP(A296&amp;B296,'Experiment Details'!A:Q,11,0))),"NA")</f>
        <v>0</v>
      </c>
      <c r="F296" s="20">
        <f>_xlfn.IFNA(IF(C296="1st_45min_e",VLOOKUP(A296&amp;B296,'Experiment Details'!A:Q,13,0),IF(C296="2nd_45min_e",VLOOKUP(A296&amp;B296,'Experiment Details'!A:Q,15,0),VLOOKUP(A296&amp;B296,'Experiment Details'!A:Q,17,0))),"NA")</f>
        <v>0</v>
      </c>
    </row>
    <row r="297" spans="1:6">
      <c r="A297" s="12" t="s">
        <v>31</v>
      </c>
      <c r="B297" s="13" t="s">
        <v>52</v>
      </c>
      <c r="C297" s="12" t="s">
        <v>15</v>
      </c>
      <c r="D297" s="12" t="str">
        <f t="shared" si="25"/>
        <v>Sub05 Session2 3rd_45min_e</v>
      </c>
      <c r="E297" s="20">
        <f>_xlfn.IFNA(IF(C297="1st_45min_e",VLOOKUP(A297&amp;B297,'Experiment Details'!A:Q,7,0),IF(C297="2nd_45min_e",VLOOKUP(A297&amp;B297,'Experiment Details'!A:Q,9,0),VLOOKUP(A297&amp;B297,'Experiment Details'!A:Q,11,0))),"NA")</f>
        <v>0</v>
      </c>
      <c r="F297" s="20">
        <f>_xlfn.IFNA(IF(C297="1st_45min_e",VLOOKUP(A297&amp;B297,'Experiment Details'!A:Q,13,0),IF(C297="2nd_45min_e",VLOOKUP(A297&amp;B297,'Experiment Details'!A:Q,15,0),VLOOKUP(A297&amp;B297,'Experiment Details'!A:Q,17,0))),"NA")</f>
        <v>0</v>
      </c>
    </row>
    <row r="298" spans="1:6">
      <c r="A298" s="12" t="s">
        <v>31</v>
      </c>
      <c r="B298" s="13" t="s">
        <v>53</v>
      </c>
      <c r="C298" s="12" t="s">
        <v>11</v>
      </c>
      <c r="D298" s="12" t="str">
        <f t="shared" si="25"/>
        <v>Sub05 Session3 1st_45min_e</v>
      </c>
      <c r="E298" s="20">
        <f>_xlfn.IFNA(IF(C298="1st_45min_e",VLOOKUP(A298&amp;B298,'Experiment Details'!A:Q,7,0),IF(C298="2nd_45min_e",VLOOKUP(A298&amp;B298,'Experiment Details'!A:Q,9,0),VLOOKUP(A298&amp;B298,'Experiment Details'!A:Q,11,0))),"NA")</f>
        <v>0</v>
      </c>
      <c r="F298" s="20">
        <f>_xlfn.IFNA(IF(C298="1st_45min_e",VLOOKUP(A298&amp;B298,'Experiment Details'!A:Q,13,0),IF(C298="2nd_45min_e",VLOOKUP(A298&amp;B298,'Experiment Details'!A:Q,15,0),VLOOKUP(A298&amp;B298,'Experiment Details'!A:Q,17,0))),"NA")</f>
        <v>0</v>
      </c>
    </row>
    <row r="299" spans="1:6">
      <c r="A299" s="12" t="s">
        <v>31</v>
      </c>
      <c r="B299" s="13" t="s">
        <v>53</v>
      </c>
      <c r="C299" s="12" t="s">
        <v>13</v>
      </c>
      <c r="D299" s="12" t="str">
        <f t="shared" si="25"/>
        <v>Sub05 Session3 2nd_45min_e</v>
      </c>
      <c r="E299" s="20">
        <f>_xlfn.IFNA(IF(C299="1st_45min_e",VLOOKUP(A299&amp;B299,'Experiment Details'!A:Q,7,0),IF(C299="2nd_45min_e",VLOOKUP(A299&amp;B299,'Experiment Details'!A:Q,9,0),VLOOKUP(A299&amp;B299,'Experiment Details'!A:Q,11,0))),"NA")</f>
        <v>0</v>
      </c>
      <c r="F299" s="20">
        <f>_xlfn.IFNA(IF(C299="1st_45min_e",VLOOKUP(A299&amp;B299,'Experiment Details'!A:Q,13,0),IF(C299="2nd_45min_e",VLOOKUP(A299&amp;B299,'Experiment Details'!A:Q,15,0),VLOOKUP(A299&amp;B299,'Experiment Details'!A:Q,17,0))),"NA")</f>
        <v>0</v>
      </c>
    </row>
    <row r="300" spans="1:6">
      <c r="A300" s="12" t="s">
        <v>31</v>
      </c>
      <c r="B300" s="13" t="s">
        <v>53</v>
      </c>
      <c r="C300" s="12" t="s">
        <v>15</v>
      </c>
      <c r="D300" s="12" t="str">
        <f t="shared" si="25"/>
        <v>Sub05 Session3 3rd_45min_e</v>
      </c>
      <c r="E300" s="20">
        <f>_xlfn.IFNA(IF(C300="1st_45min_e",VLOOKUP(A300&amp;B300,'Experiment Details'!A:Q,7,0),IF(C300="2nd_45min_e",VLOOKUP(A300&amp;B300,'Experiment Details'!A:Q,9,0),VLOOKUP(A300&amp;B300,'Experiment Details'!A:Q,11,0))),"NA")</f>
        <v>0</v>
      </c>
      <c r="F300" s="20">
        <f>_xlfn.IFNA(IF(C300="1st_45min_e",VLOOKUP(A300&amp;B300,'Experiment Details'!A:Q,13,0),IF(C300="2nd_45min_e",VLOOKUP(A300&amp;B300,'Experiment Details'!A:Q,15,0),VLOOKUP(A300&amp;B300,'Experiment Details'!A:Q,17,0))),"NA")</f>
        <v>0</v>
      </c>
    </row>
    <row r="301" spans="1:6">
      <c r="A301" s="12" t="s">
        <v>31</v>
      </c>
      <c r="B301" s="13" t="s">
        <v>54</v>
      </c>
      <c r="C301" s="12" t="s">
        <v>11</v>
      </c>
      <c r="D301" s="12" t="str">
        <f t="shared" si="25"/>
        <v>Sub05 Session4 1st_45min_e</v>
      </c>
      <c r="E301" s="20">
        <f>_xlfn.IFNA(IF(C301="1st_45min_e",VLOOKUP(A301&amp;B301,'Experiment Details'!A:Q,7,0),IF(C301="2nd_45min_e",VLOOKUP(A301&amp;B301,'Experiment Details'!A:Q,9,0),VLOOKUP(A301&amp;B301,'Experiment Details'!A:Q,11,0))),"NA")</f>
        <v>0</v>
      </c>
      <c r="F301" s="20">
        <f>_xlfn.IFNA(IF(C301="1st_45min_e",VLOOKUP(A301&amp;B301,'Experiment Details'!A:Q,13,0),IF(C301="2nd_45min_e",VLOOKUP(A301&amp;B301,'Experiment Details'!A:Q,15,0),VLOOKUP(A301&amp;B301,'Experiment Details'!A:Q,17,0))),"NA")</f>
        <v>0</v>
      </c>
    </row>
    <row r="302" spans="1:6">
      <c r="A302" s="12" t="s">
        <v>31</v>
      </c>
      <c r="B302" s="13" t="s">
        <v>54</v>
      </c>
      <c r="C302" s="12" t="s">
        <v>13</v>
      </c>
      <c r="D302" s="12" t="str">
        <f t="shared" si="25"/>
        <v>Sub05 Session4 2nd_45min_e</v>
      </c>
      <c r="E302" s="20">
        <f>_xlfn.IFNA(IF(C302="1st_45min_e",VLOOKUP(A302&amp;B302,'Experiment Details'!A:Q,7,0),IF(C302="2nd_45min_e",VLOOKUP(A302&amp;B302,'Experiment Details'!A:Q,9,0),VLOOKUP(A302&amp;B302,'Experiment Details'!A:Q,11,0))),"NA")</f>
        <v>0</v>
      </c>
      <c r="F302" s="20">
        <f>_xlfn.IFNA(IF(C302="1st_45min_e",VLOOKUP(A302&amp;B302,'Experiment Details'!A:Q,13,0),IF(C302="2nd_45min_e",VLOOKUP(A302&amp;B302,'Experiment Details'!A:Q,15,0),VLOOKUP(A302&amp;B302,'Experiment Details'!A:Q,17,0))),"NA")</f>
        <v>0</v>
      </c>
    </row>
    <row r="303" spans="1:6">
      <c r="A303" s="12" t="s">
        <v>31</v>
      </c>
      <c r="B303" s="13" t="s">
        <v>54</v>
      </c>
      <c r="C303" s="12" t="s">
        <v>15</v>
      </c>
      <c r="D303" s="12" t="str">
        <f t="shared" si="25"/>
        <v>Sub05 Session4 3rd_45min_e</v>
      </c>
      <c r="E303" s="20">
        <f>_xlfn.IFNA(IF(C303="1st_45min_e",VLOOKUP(A303&amp;B303,'Experiment Details'!A:Q,7,0),IF(C303="2nd_45min_e",VLOOKUP(A303&amp;B303,'Experiment Details'!A:Q,9,0),VLOOKUP(A303&amp;B303,'Experiment Details'!A:Q,11,0))),"NA")</f>
        <v>0</v>
      </c>
      <c r="F303" s="20">
        <f>_xlfn.IFNA(IF(C303="1st_45min_e",VLOOKUP(A303&amp;B303,'Experiment Details'!A:Q,13,0),IF(C303="2nd_45min_e",VLOOKUP(A303&amp;B303,'Experiment Details'!A:Q,15,0),VLOOKUP(A303&amp;B303,'Experiment Details'!A:Q,17,0))),"NA")</f>
        <v>0</v>
      </c>
    </row>
    <row r="304" spans="1:6">
      <c r="A304" s="12" t="s">
        <v>32</v>
      </c>
      <c r="B304" s="13" t="s">
        <v>51</v>
      </c>
      <c r="C304" s="12" t="s">
        <v>11</v>
      </c>
      <c r="D304" s="12" t="str">
        <f>A304&amp;" "&amp;B304&amp;" "&amp;C304</f>
        <v>Sub06 Session1 1st_45min_e</v>
      </c>
      <c r="E304" s="20">
        <f>_xlfn.IFNA(IF(C304="1st_45min_e",VLOOKUP(A304&amp;B304,'Experiment Details'!A:Q,7,0),IF(C304="2nd_45min_e",VLOOKUP(A304&amp;B304,'Experiment Details'!A:Q,9,0),VLOOKUP(A304&amp;B304,'Experiment Details'!A:Q,11,0))),"NA")</f>
        <v>0</v>
      </c>
      <c r="F304" s="20">
        <f>_xlfn.IFNA(IF(C304="1st_45min_e",VLOOKUP(A304&amp;B304,'Experiment Details'!A:Q,13,0),IF(C304="2nd_45min_e",VLOOKUP(A304&amp;B304,'Experiment Details'!A:Q,15,0),VLOOKUP(A304&amp;B304,'Experiment Details'!A:Q,17,0))),"NA")</f>
        <v>0</v>
      </c>
    </row>
    <row r="305" spans="1:6">
      <c r="A305" s="12" t="s">
        <v>32</v>
      </c>
      <c r="B305" s="13" t="s">
        <v>51</v>
      </c>
      <c r="C305" s="12" t="s">
        <v>13</v>
      </c>
      <c r="D305" s="12" t="str">
        <f t="shared" ref="D305:D315" si="26">A305&amp;" "&amp;B305&amp;" "&amp;C305</f>
        <v>Sub06 Session1 2nd_45min_e</v>
      </c>
      <c r="E305" s="20">
        <f>_xlfn.IFNA(IF(C305="1st_45min_e",VLOOKUP(A305&amp;B305,'Experiment Details'!A:Q,7,0),IF(C305="2nd_45min_e",VLOOKUP(A305&amp;B305,'Experiment Details'!A:Q,9,0),VLOOKUP(A305&amp;B305,'Experiment Details'!A:Q,11,0))),"NA")</f>
        <v>0</v>
      </c>
      <c r="F305" s="20">
        <f>_xlfn.IFNA(IF(C305="1st_45min_e",VLOOKUP(A305&amp;B305,'Experiment Details'!A:Q,13,0),IF(C305="2nd_45min_e",VLOOKUP(A305&amp;B305,'Experiment Details'!A:Q,15,0),VLOOKUP(A305&amp;B305,'Experiment Details'!A:Q,17,0))),"NA")</f>
        <v>0</v>
      </c>
    </row>
    <row r="306" spans="1:6">
      <c r="A306" s="12" t="s">
        <v>32</v>
      </c>
      <c r="B306" s="13" t="s">
        <v>51</v>
      </c>
      <c r="C306" s="12" t="s">
        <v>15</v>
      </c>
      <c r="D306" s="12" t="str">
        <f t="shared" si="26"/>
        <v>Sub06 Session1 3rd_45min_e</v>
      </c>
      <c r="E306" s="20" t="str">
        <f>_xlfn.IFNA(IF(C306="1st_45min_e",VLOOKUP(A306&amp;B306,'Experiment Details'!A:Q,7,0),IF(C306="2nd_45min_e",VLOOKUP(A306&amp;B306,'Experiment Details'!A:Q,9,0),VLOOKUP(A306&amp;B306,'Experiment Details'!A:Q,11,0))),"NA")</f>
        <v>e</v>
      </c>
      <c r="F306" s="20">
        <f>_xlfn.IFNA(IF(C306="1st_45min_e",VLOOKUP(A306&amp;B306,'Experiment Details'!A:Q,13,0),IF(C306="2nd_45min_e",VLOOKUP(A306&amp;B306,'Experiment Details'!A:Q,15,0),VLOOKUP(A306&amp;B306,'Experiment Details'!A:Q,17,0))),"NA")</f>
        <v>145</v>
      </c>
    </row>
    <row r="307" spans="1:6">
      <c r="A307" s="12" t="s">
        <v>32</v>
      </c>
      <c r="B307" s="13" t="s">
        <v>52</v>
      </c>
      <c r="C307" s="12" t="s">
        <v>11</v>
      </c>
      <c r="D307" s="12" t="str">
        <f t="shared" si="26"/>
        <v>Sub06 Session2 1st_45min_e</v>
      </c>
      <c r="E307" s="20">
        <f>_xlfn.IFNA(IF(C307="1st_45min_e",VLOOKUP(A307&amp;B307,'Experiment Details'!A:Q,7,0),IF(C307="2nd_45min_e",VLOOKUP(A307&amp;B307,'Experiment Details'!A:Q,9,0),VLOOKUP(A307&amp;B307,'Experiment Details'!A:Q,11,0))),"NA")</f>
        <v>0</v>
      </c>
      <c r="F307" s="20">
        <f>_xlfn.IFNA(IF(C307="1st_45min_e",VLOOKUP(A307&amp;B307,'Experiment Details'!A:Q,13,0),IF(C307="2nd_45min_e",VLOOKUP(A307&amp;B307,'Experiment Details'!A:Q,15,0),VLOOKUP(A307&amp;B307,'Experiment Details'!A:Q,17,0))),"NA")</f>
        <v>0</v>
      </c>
    </row>
    <row r="308" spans="1:6">
      <c r="A308" s="12" t="s">
        <v>32</v>
      </c>
      <c r="B308" s="13" t="s">
        <v>52</v>
      </c>
      <c r="C308" s="12" t="s">
        <v>13</v>
      </c>
      <c r="D308" s="12" t="str">
        <f t="shared" si="26"/>
        <v>Sub06 Session2 2nd_45min_e</v>
      </c>
      <c r="E308" s="20">
        <f>_xlfn.IFNA(IF(C308="1st_45min_e",VLOOKUP(A308&amp;B308,'Experiment Details'!A:Q,7,0),IF(C308="2nd_45min_e",VLOOKUP(A308&amp;B308,'Experiment Details'!A:Q,9,0),VLOOKUP(A308&amp;B308,'Experiment Details'!A:Q,11,0))),"NA")</f>
        <v>0</v>
      </c>
      <c r="F308" s="20">
        <f>_xlfn.IFNA(IF(C308="1st_45min_e",VLOOKUP(A308&amp;B308,'Experiment Details'!A:Q,13,0),IF(C308="2nd_45min_e",VLOOKUP(A308&amp;B308,'Experiment Details'!A:Q,15,0),VLOOKUP(A308&amp;B308,'Experiment Details'!A:Q,17,0))),"NA")</f>
        <v>0</v>
      </c>
    </row>
    <row r="309" spans="1:6">
      <c r="A309" s="12" t="s">
        <v>32</v>
      </c>
      <c r="B309" s="13" t="s">
        <v>52</v>
      </c>
      <c r="C309" s="12" t="s">
        <v>15</v>
      </c>
      <c r="D309" s="12" t="str">
        <f t="shared" si="26"/>
        <v>Sub06 Session2 3rd_45min_e</v>
      </c>
      <c r="E309" s="20">
        <f>_xlfn.IFNA(IF(C309="1st_45min_e",VLOOKUP(A309&amp;B309,'Experiment Details'!A:Q,7,0),IF(C309="2nd_45min_e",VLOOKUP(A309&amp;B309,'Experiment Details'!A:Q,9,0),VLOOKUP(A309&amp;B309,'Experiment Details'!A:Q,11,0))),"NA")</f>
        <v>0</v>
      </c>
      <c r="F309" s="20">
        <f>_xlfn.IFNA(IF(C309="1st_45min_e",VLOOKUP(A309&amp;B309,'Experiment Details'!A:Q,13,0),IF(C309="2nd_45min_e",VLOOKUP(A309&amp;B309,'Experiment Details'!A:Q,15,0),VLOOKUP(A309&amp;B309,'Experiment Details'!A:Q,17,0))),"NA")</f>
        <v>0</v>
      </c>
    </row>
    <row r="310" spans="1:6">
      <c r="A310" s="12" t="s">
        <v>32</v>
      </c>
      <c r="B310" s="13" t="s">
        <v>53</v>
      </c>
      <c r="C310" s="12" t="s">
        <v>11</v>
      </c>
      <c r="D310" s="12" t="str">
        <f t="shared" si="26"/>
        <v>Sub06 Session3 1st_45min_e</v>
      </c>
      <c r="E310" s="20" t="str">
        <f>_xlfn.IFNA(IF(C310="1st_45min_e",VLOOKUP(A310&amp;B310,'Experiment Details'!A:Q,7,0),IF(C310="2nd_45min_e",VLOOKUP(A310&amp;B310,'Experiment Details'!A:Q,9,0),VLOOKUP(A310&amp;B310,'Experiment Details'!A:Q,11,0))),"NA")</f>
        <v>e</v>
      </c>
      <c r="F310" s="20">
        <f>_xlfn.IFNA(IF(C310="1st_45min_e",VLOOKUP(A310&amp;B310,'Experiment Details'!A:Q,13,0),IF(C310="2nd_45min_e",VLOOKUP(A310&amp;B310,'Experiment Details'!A:Q,15,0),VLOOKUP(A310&amp;B310,'Experiment Details'!A:Q,17,0))),"NA")</f>
        <v>14</v>
      </c>
    </row>
    <row r="311" spans="1:6">
      <c r="A311" s="12" t="s">
        <v>32</v>
      </c>
      <c r="B311" s="13" t="s">
        <v>53</v>
      </c>
      <c r="C311" s="12" t="s">
        <v>13</v>
      </c>
      <c r="D311" s="12" t="str">
        <f t="shared" si="26"/>
        <v>Sub06 Session3 2nd_45min_e</v>
      </c>
      <c r="E311" s="20" t="str">
        <f>_xlfn.IFNA(IF(C311="1st_45min_e",VLOOKUP(A311&amp;B311,'Experiment Details'!A:Q,7,0),IF(C311="2nd_45min_e",VLOOKUP(A311&amp;B311,'Experiment Details'!A:Q,9,0),VLOOKUP(A311&amp;B311,'Experiment Details'!A:Q,11,0))),"NA")</f>
        <v>e</v>
      </c>
      <c r="F311" s="20">
        <f>_xlfn.IFNA(IF(C311="1st_45min_e",VLOOKUP(A311&amp;B311,'Experiment Details'!A:Q,13,0),IF(C311="2nd_45min_e",VLOOKUP(A311&amp;B311,'Experiment Details'!A:Q,15,0),VLOOKUP(A311&amp;B311,'Experiment Details'!A:Q,17,0))),"NA")</f>
        <v>40</v>
      </c>
    </row>
    <row r="312" spans="1:6">
      <c r="A312" s="12" t="s">
        <v>32</v>
      </c>
      <c r="B312" s="13" t="s">
        <v>53</v>
      </c>
      <c r="C312" s="12" t="s">
        <v>15</v>
      </c>
      <c r="D312" s="12" t="str">
        <f t="shared" si="26"/>
        <v>Sub06 Session3 3rd_45min_e</v>
      </c>
      <c r="E312" s="20" t="str">
        <f>_xlfn.IFNA(IF(C312="1st_45min_e",VLOOKUP(A312&amp;B312,'Experiment Details'!A:Q,7,0),IF(C312="2nd_45min_e",VLOOKUP(A312&amp;B312,'Experiment Details'!A:Q,9,0),VLOOKUP(A312&amp;B312,'Experiment Details'!A:Q,11,0))),"NA")</f>
        <v>e</v>
      </c>
      <c r="F312" s="20">
        <f>_xlfn.IFNA(IF(C312="1st_45min_e",VLOOKUP(A312&amp;B312,'Experiment Details'!A:Q,13,0),IF(C312="2nd_45min_e",VLOOKUP(A312&amp;B312,'Experiment Details'!A:Q,15,0),VLOOKUP(A312&amp;B312,'Experiment Details'!A:Q,17,0))),"NA")</f>
        <v>72</v>
      </c>
    </row>
    <row r="313" spans="1:6">
      <c r="A313" s="12" t="s">
        <v>32</v>
      </c>
      <c r="B313" s="13" t="s">
        <v>54</v>
      </c>
      <c r="C313" s="12" t="s">
        <v>11</v>
      </c>
      <c r="D313" s="12" t="str">
        <f t="shared" si="26"/>
        <v>Sub06 Session4 1st_45min_e</v>
      </c>
      <c r="E313" s="20">
        <f>_xlfn.IFNA(IF(C313="1st_45min_e",VLOOKUP(A313&amp;B313,'Experiment Details'!A:Q,7,0),IF(C313="2nd_45min_e",VLOOKUP(A313&amp;B313,'Experiment Details'!A:Q,9,0),VLOOKUP(A313&amp;B313,'Experiment Details'!A:Q,11,0))),"NA")</f>
        <v>0</v>
      </c>
      <c r="F313" s="20">
        <f>_xlfn.IFNA(IF(C313="1st_45min_e",VLOOKUP(A313&amp;B313,'Experiment Details'!A:Q,13,0),IF(C313="2nd_45min_e",VLOOKUP(A313&amp;B313,'Experiment Details'!A:Q,15,0),VLOOKUP(A313&amp;B313,'Experiment Details'!A:Q,17,0))),"NA")</f>
        <v>0</v>
      </c>
    </row>
    <row r="314" spans="1:6">
      <c r="A314" s="12" t="s">
        <v>32</v>
      </c>
      <c r="B314" s="13" t="s">
        <v>54</v>
      </c>
      <c r="C314" s="12" t="s">
        <v>13</v>
      </c>
      <c r="D314" s="12" t="str">
        <f t="shared" si="26"/>
        <v>Sub06 Session4 2nd_45min_e</v>
      </c>
      <c r="E314" s="20" t="str">
        <f>_xlfn.IFNA(IF(C314="1st_45min_e",VLOOKUP(A314&amp;B314,'Experiment Details'!A:Q,7,0),IF(C314="2nd_45min_e",VLOOKUP(A314&amp;B314,'Experiment Details'!A:Q,9,0),VLOOKUP(A314&amp;B314,'Experiment Details'!A:Q,11,0))),"NA")</f>
        <v>e</v>
      </c>
      <c r="F314" s="20">
        <f>_xlfn.IFNA(IF(C314="1st_45min_e",VLOOKUP(A314&amp;B314,'Experiment Details'!A:Q,13,0),IF(C314="2nd_45min_e",VLOOKUP(A314&amp;B314,'Experiment Details'!A:Q,15,0),VLOOKUP(A314&amp;B314,'Experiment Details'!A:Q,17,0))),"NA")</f>
        <v>103</v>
      </c>
    </row>
    <row r="315" spans="1:6">
      <c r="A315" s="12" t="s">
        <v>32</v>
      </c>
      <c r="B315" s="13" t="s">
        <v>54</v>
      </c>
      <c r="C315" s="12" t="s">
        <v>15</v>
      </c>
      <c r="D315" s="12" t="str">
        <f t="shared" si="26"/>
        <v>Sub06 Session4 3rd_45min_e</v>
      </c>
      <c r="E315" s="20" t="str">
        <f>_xlfn.IFNA(IF(C315="1st_45min_e",VLOOKUP(A315&amp;B315,'Experiment Details'!A:Q,7,0),IF(C315="2nd_45min_e",VLOOKUP(A315&amp;B315,'Experiment Details'!A:Q,9,0),VLOOKUP(A315&amp;B315,'Experiment Details'!A:Q,11,0))),"NA")</f>
        <v>e</v>
      </c>
      <c r="F315" s="20">
        <f>_xlfn.IFNA(IF(C315="1st_45min_e",VLOOKUP(A315&amp;B315,'Experiment Details'!A:Q,13,0),IF(C315="2nd_45min_e",VLOOKUP(A315&amp;B315,'Experiment Details'!A:Q,15,0),VLOOKUP(A315&amp;B315,'Experiment Details'!A:Q,17,0))),"NA")</f>
        <v>157</v>
      </c>
    </row>
    <row r="316" spans="1:6">
      <c r="A316" s="12" t="s">
        <v>33</v>
      </c>
      <c r="B316" s="13" t="s">
        <v>51</v>
      </c>
      <c r="C316" s="12" t="s">
        <v>11</v>
      </c>
      <c r="D316" s="12" t="str">
        <f>A316&amp;" "&amp;B316&amp;" "&amp;C316</f>
        <v>Sub07 Session1 1st_45min_e</v>
      </c>
      <c r="E316" s="20">
        <f>_xlfn.IFNA(IF(C316="1st_45min_e",VLOOKUP(A316&amp;B316,'Experiment Details'!A:Q,7,0),IF(C316="2nd_45min_e",VLOOKUP(A316&amp;B316,'Experiment Details'!A:Q,9,0),VLOOKUP(A316&amp;B316,'Experiment Details'!A:Q,11,0))),"NA")</f>
        <v>0</v>
      </c>
      <c r="F316" s="20">
        <f>_xlfn.IFNA(IF(C316="1st_45min_e",VLOOKUP(A316&amp;B316,'Experiment Details'!A:Q,13,0),IF(C316="2nd_45min_e",VLOOKUP(A316&amp;B316,'Experiment Details'!A:Q,15,0),VLOOKUP(A316&amp;B316,'Experiment Details'!A:Q,17,0))),"NA")</f>
        <v>0</v>
      </c>
    </row>
    <row r="317" spans="1:6">
      <c r="A317" s="12" t="s">
        <v>33</v>
      </c>
      <c r="B317" s="13" t="s">
        <v>51</v>
      </c>
      <c r="C317" s="12" t="s">
        <v>13</v>
      </c>
      <c r="D317" s="12" t="str">
        <f t="shared" ref="D317:D327" si="27">A317&amp;" "&amp;B317&amp;" "&amp;C317</f>
        <v>Sub07 Session1 2nd_45min_e</v>
      </c>
      <c r="E317" s="20">
        <f>_xlfn.IFNA(IF(C317="1st_45min_e",VLOOKUP(A317&amp;B317,'Experiment Details'!A:Q,7,0),IF(C317="2nd_45min_e",VLOOKUP(A317&amp;B317,'Experiment Details'!A:Q,9,0),VLOOKUP(A317&amp;B317,'Experiment Details'!A:Q,11,0))),"NA")</f>
        <v>0</v>
      </c>
      <c r="F317" s="20">
        <f>_xlfn.IFNA(IF(C317="1st_45min_e",VLOOKUP(A317&amp;B317,'Experiment Details'!A:Q,13,0),IF(C317="2nd_45min_e",VLOOKUP(A317&amp;B317,'Experiment Details'!A:Q,15,0),VLOOKUP(A317&amp;B317,'Experiment Details'!A:Q,17,0))),"NA")</f>
        <v>0</v>
      </c>
    </row>
    <row r="318" spans="1:6">
      <c r="A318" s="12" t="s">
        <v>33</v>
      </c>
      <c r="B318" s="13" t="s">
        <v>51</v>
      </c>
      <c r="C318" s="12" t="s">
        <v>15</v>
      </c>
      <c r="D318" s="12" t="str">
        <f t="shared" si="27"/>
        <v>Sub07 Session1 3rd_45min_e</v>
      </c>
      <c r="E318" s="20">
        <f>_xlfn.IFNA(IF(C318="1st_45min_e",VLOOKUP(A318&amp;B318,'Experiment Details'!A:Q,7,0),IF(C318="2nd_45min_e",VLOOKUP(A318&amp;B318,'Experiment Details'!A:Q,9,0),VLOOKUP(A318&amp;B318,'Experiment Details'!A:Q,11,0))),"NA")</f>
        <v>0</v>
      </c>
      <c r="F318" s="20">
        <f>_xlfn.IFNA(IF(C318="1st_45min_e",VLOOKUP(A318&amp;B318,'Experiment Details'!A:Q,13,0),IF(C318="2nd_45min_e",VLOOKUP(A318&amp;B318,'Experiment Details'!A:Q,15,0),VLOOKUP(A318&amp;B318,'Experiment Details'!A:Q,17,0))),"NA")</f>
        <v>0</v>
      </c>
    </row>
    <row r="319" spans="1:6">
      <c r="A319" s="12" t="s">
        <v>33</v>
      </c>
      <c r="B319" s="13" t="s">
        <v>52</v>
      </c>
      <c r="C319" s="12" t="s">
        <v>11</v>
      </c>
      <c r="D319" s="12" t="str">
        <f t="shared" si="27"/>
        <v>Sub07 Session2 1st_45min_e</v>
      </c>
      <c r="E319" s="20">
        <f>_xlfn.IFNA(IF(C319="1st_45min_e",VLOOKUP(A319&amp;B319,'Experiment Details'!A:Q,7,0),IF(C319="2nd_45min_e",VLOOKUP(A319&amp;B319,'Experiment Details'!A:Q,9,0),VLOOKUP(A319&amp;B319,'Experiment Details'!A:Q,11,0))),"NA")</f>
        <v>0</v>
      </c>
      <c r="F319" s="20">
        <f>_xlfn.IFNA(IF(C319="1st_45min_e",VLOOKUP(A319&amp;B319,'Experiment Details'!A:Q,13,0),IF(C319="2nd_45min_e",VLOOKUP(A319&amp;B319,'Experiment Details'!A:Q,15,0),VLOOKUP(A319&amp;B319,'Experiment Details'!A:Q,17,0))),"NA")</f>
        <v>0</v>
      </c>
    </row>
    <row r="320" spans="1:6">
      <c r="A320" s="12" t="s">
        <v>33</v>
      </c>
      <c r="B320" s="13" t="s">
        <v>52</v>
      </c>
      <c r="C320" s="12" t="s">
        <v>13</v>
      </c>
      <c r="D320" s="12" t="str">
        <f t="shared" si="27"/>
        <v>Sub07 Session2 2nd_45min_e</v>
      </c>
      <c r="E320" s="20">
        <f>_xlfn.IFNA(IF(C320="1st_45min_e",VLOOKUP(A320&amp;B320,'Experiment Details'!A:Q,7,0),IF(C320="2nd_45min_e",VLOOKUP(A320&amp;B320,'Experiment Details'!A:Q,9,0),VLOOKUP(A320&amp;B320,'Experiment Details'!A:Q,11,0))),"NA")</f>
        <v>0</v>
      </c>
      <c r="F320" s="20">
        <f>_xlfn.IFNA(IF(C320="1st_45min_e",VLOOKUP(A320&amp;B320,'Experiment Details'!A:Q,13,0),IF(C320="2nd_45min_e",VLOOKUP(A320&amp;B320,'Experiment Details'!A:Q,15,0),VLOOKUP(A320&amp;B320,'Experiment Details'!A:Q,17,0))),"NA")</f>
        <v>0</v>
      </c>
    </row>
    <row r="321" spans="1:6">
      <c r="A321" s="12" t="s">
        <v>33</v>
      </c>
      <c r="B321" s="13" t="s">
        <v>52</v>
      </c>
      <c r="C321" s="12" t="s">
        <v>15</v>
      </c>
      <c r="D321" s="12" t="str">
        <f t="shared" si="27"/>
        <v>Sub07 Session2 3rd_45min_e</v>
      </c>
      <c r="E321" s="20">
        <f>_xlfn.IFNA(IF(C321="1st_45min_e",VLOOKUP(A321&amp;B321,'Experiment Details'!A:Q,7,0),IF(C321="2nd_45min_e",VLOOKUP(A321&amp;B321,'Experiment Details'!A:Q,9,0),VLOOKUP(A321&amp;B321,'Experiment Details'!A:Q,11,0))),"NA")</f>
        <v>0</v>
      </c>
      <c r="F321" s="20">
        <f>_xlfn.IFNA(IF(C321="1st_45min_e",VLOOKUP(A321&amp;B321,'Experiment Details'!A:Q,13,0),IF(C321="2nd_45min_e",VLOOKUP(A321&amp;B321,'Experiment Details'!A:Q,15,0),VLOOKUP(A321&amp;B321,'Experiment Details'!A:Q,17,0))),"NA")</f>
        <v>0</v>
      </c>
    </row>
    <row r="322" spans="1:6">
      <c r="A322" s="12" t="s">
        <v>33</v>
      </c>
      <c r="B322" s="13" t="s">
        <v>53</v>
      </c>
      <c r="C322" s="12" t="s">
        <v>11</v>
      </c>
      <c r="D322" s="12" t="str">
        <f t="shared" si="27"/>
        <v>Sub07 Session3 1st_45min_e</v>
      </c>
      <c r="E322" s="20">
        <f>_xlfn.IFNA(IF(C322="1st_45min_e",VLOOKUP(A322&amp;B322,'Experiment Details'!A:Q,7,0),IF(C322="2nd_45min_e",VLOOKUP(A322&amp;B322,'Experiment Details'!A:Q,9,0),VLOOKUP(A322&amp;B322,'Experiment Details'!A:Q,11,0))),"NA")</f>
        <v>0</v>
      </c>
      <c r="F322" s="20">
        <f>_xlfn.IFNA(IF(C322="1st_45min_e",VLOOKUP(A322&amp;B322,'Experiment Details'!A:Q,13,0),IF(C322="2nd_45min_e",VLOOKUP(A322&amp;B322,'Experiment Details'!A:Q,15,0),VLOOKUP(A322&amp;B322,'Experiment Details'!A:Q,17,0))),"NA")</f>
        <v>0</v>
      </c>
    </row>
    <row r="323" spans="1:6">
      <c r="A323" s="12" t="s">
        <v>33</v>
      </c>
      <c r="B323" s="13" t="s">
        <v>53</v>
      </c>
      <c r="C323" s="12" t="s">
        <v>13</v>
      </c>
      <c r="D323" s="12" t="str">
        <f t="shared" si="27"/>
        <v>Sub07 Session3 2nd_45min_e</v>
      </c>
      <c r="E323" s="20" t="str">
        <f>_xlfn.IFNA(IF(C323="1st_45min_e",VLOOKUP(A323&amp;B323,'Experiment Details'!A:Q,7,0),IF(C323="2nd_45min_e",VLOOKUP(A323&amp;B323,'Experiment Details'!A:Q,9,0),VLOOKUP(A323&amp;B323,'Experiment Details'!A:Q,11,0))),"NA")</f>
        <v>e</v>
      </c>
      <c r="F323" s="20">
        <f>_xlfn.IFNA(IF(C323="1st_45min_e",VLOOKUP(A323&amp;B323,'Experiment Details'!A:Q,13,0),IF(C323="2nd_45min_e",VLOOKUP(A323&amp;B323,'Experiment Details'!A:Q,15,0),VLOOKUP(A323&amp;B323,'Experiment Details'!A:Q,17,0))),"NA")</f>
        <v>90</v>
      </c>
    </row>
    <row r="324" spans="1:6">
      <c r="A324" s="12" t="s">
        <v>33</v>
      </c>
      <c r="B324" s="13" t="s">
        <v>53</v>
      </c>
      <c r="C324" s="12" t="s">
        <v>15</v>
      </c>
      <c r="D324" s="12" t="str">
        <f t="shared" si="27"/>
        <v>Sub07 Session3 3rd_45min_e</v>
      </c>
      <c r="E324" s="20" t="str">
        <f>_xlfn.IFNA(IF(C324="1st_45min_e",VLOOKUP(A324&amp;B324,'Experiment Details'!A:Q,7,0),IF(C324="2nd_45min_e",VLOOKUP(A324&amp;B324,'Experiment Details'!A:Q,9,0),VLOOKUP(A324&amp;B324,'Experiment Details'!A:Q,11,0))),"NA")</f>
        <v>e</v>
      </c>
      <c r="F324" s="20">
        <f>_xlfn.IFNA(IF(C324="1st_45min_e",VLOOKUP(A324&amp;B324,'Experiment Details'!A:Q,13,0),IF(C324="2nd_45min_e",VLOOKUP(A324&amp;B324,'Experiment Details'!A:Q,15,0),VLOOKUP(A324&amp;B324,'Experiment Details'!A:Q,17,0))),"NA")</f>
        <v>135</v>
      </c>
    </row>
    <row r="325" spans="1:6">
      <c r="A325" s="12" t="s">
        <v>33</v>
      </c>
      <c r="B325" s="13" t="s">
        <v>54</v>
      </c>
      <c r="C325" s="12" t="s">
        <v>11</v>
      </c>
      <c r="D325" s="12" t="str">
        <f t="shared" si="27"/>
        <v>Sub07 Session4 1st_45min_e</v>
      </c>
      <c r="E325" s="20" t="str">
        <f>_xlfn.IFNA(IF(C325="1st_45min_e",VLOOKUP(A325&amp;B325,'Experiment Details'!A:Q,7,0),IF(C325="2nd_45min_e",VLOOKUP(A325&amp;B325,'Experiment Details'!A:Q,9,0),VLOOKUP(A325&amp;B325,'Experiment Details'!A:Q,11,0))),"NA")</f>
        <v>e</v>
      </c>
      <c r="F325" s="20">
        <f>_xlfn.IFNA(IF(C325="1st_45min_e",VLOOKUP(A325&amp;B325,'Experiment Details'!A:Q,13,0),IF(C325="2nd_45min_e",VLOOKUP(A325&amp;B325,'Experiment Details'!A:Q,15,0),VLOOKUP(A325&amp;B325,'Experiment Details'!A:Q,17,0))),"NA")</f>
        <v>35</v>
      </c>
    </row>
    <row r="326" spans="1:6">
      <c r="A326" s="12" t="s">
        <v>33</v>
      </c>
      <c r="B326" s="13" t="s">
        <v>54</v>
      </c>
      <c r="C326" s="12" t="s">
        <v>13</v>
      </c>
      <c r="D326" s="12" t="str">
        <f t="shared" si="27"/>
        <v>Sub07 Session4 2nd_45min_e</v>
      </c>
      <c r="E326" s="20" t="str">
        <f>_xlfn.IFNA(IF(C326="1st_45min_e",VLOOKUP(A326&amp;B326,'Experiment Details'!A:Q,7,0),IF(C326="2nd_45min_e",VLOOKUP(A326&amp;B326,'Experiment Details'!A:Q,9,0),VLOOKUP(A326&amp;B326,'Experiment Details'!A:Q,11,0))),"NA")</f>
        <v>e</v>
      </c>
      <c r="F326" s="20">
        <f>_xlfn.IFNA(IF(C326="1st_45min_e",VLOOKUP(A326&amp;B326,'Experiment Details'!A:Q,13,0),IF(C326="2nd_45min_e",VLOOKUP(A326&amp;B326,'Experiment Details'!A:Q,15,0),VLOOKUP(A326&amp;B326,'Experiment Details'!A:Q,17,0))),"NA")</f>
        <v>85</v>
      </c>
    </row>
    <row r="327" spans="1:6">
      <c r="A327" s="12" t="s">
        <v>33</v>
      </c>
      <c r="B327" s="13" t="s">
        <v>54</v>
      </c>
      <c r="C327" s="12" t="s">
        <v>15</v>
      </c>
      <c r="D327" s="12" t="str">
        <f t="shared" si="27"/>
        <v>Sub07 Session4 3rd_45min_e</v>
      </c>
      <c r="E327" s="20" t="str">
        <f>_xlfn.IFNA(IF(C327="1st_45min_e",VLOOKUP(A327&amp;B327,'Experiment Details'!A:Q,7,0),IF(C327="2nd_45min_e",VLOOKUP(A327&amp;B327,'Experiment Details'!A:Q,9,0),VLOOKUP(A327&amp;B327,'Experiment Details'!A:Q,11,0))),"NA")</f>
        <v>e</v>
      </c>
      <c r="F327" s="20">
        <f>_xlfn.IFNA(IF(C327="1st_45min_e",VLOOKUP(A327&amp;B327,'Experiment Details'!A:Q,13,0),IF(C327="2nd_45min_e",VLOOKUP(A327&amp;B327,'Experiment Details'!A:Q,15,0),VLOOKUP(A327&amp;B327,'Experiment Details'!A:Q,17,0))),"NA")</f>
        <v>120</v>
      </c>
    </row>
    <row r="328" spans="1:6">
      <c r="A328" s="12" t="s">
        <v>35</v>
      </c>
      <c r="B328" s="13" t="s">
        <v>51</v>
      </c>
      <c r="C328" s="12" t="s">
        <v>11</v>
      </c>
      <c r="D328" s="12" t="str">
        <f>A328&amp;" "&amp;B328&amp;" "&amp;C328</f>
        <v>Sub08 Session1 1st_45min_e</v>
      </c>
      <c r="E328" s="20">
        <f>_xlfn.IFNA(IF(C328="1st_45min_e",VLOOKUP(A328&amp;B328,'Experiment Details'!A:Q,7,0),IF(C328="2nd_45min_e",VLOOKUP(A328&amp;B328,'Experiment Details'!A:Q,9,0),VLOOKUP(A328&amp;B328,'Experiment Details'!A:Q,11,0))),"NA")</f>
        <v>0</v>
      </c>
      <c r="F328" s="20">
        <f>_xlfn.IFNA(IF(C328="1st_45min_e",VLOOKUP(A328&amp;B328,'Experiment Details'!A:Q,13,0),IF(C328="2nd_45min_e",VLOOKUP(A328&amp;B328,'Experiment Details'!A:Q,15,0),VLOOKUP(A328&amp;B328,'Experiment Details'!A:Q,17,0))),"NA")</f>
        <v>0</v>
      </c>
    </row>
    <row r="329" spans="1:6">
      <c r="A329" s="12" t="s">
        <v>35</v>
      </c>
      <c r="B329" s="13" t="s">
        <v>51</v>
      </c>
      <c r="C329" s="12" t="s">
        <v>13</v>
      </c>
      <c r="D329" s="12" t="str">
        <f t="shared" ref="D329:D339" si="28">A329&amp;" "&amp;B329&amp;" "&amp;C329</f>
        <v>Sub08 Session1 2nd_45min_e</v>
      </c>
      <c r="E329" s="20">
        <f>_xlfn.IFNA(IF(C329="1st_45min_e",VLOOKUP(A329&amp;B329,'Experiment Details'!A:Q,7,0),IF(C329="2nd_45min_e",VLOOKUP(A329&amp;B329,'Experiment Details'!A:Q,9,0),VLOOKUP(A329&amp;B329,'Experiment Details'!A:Q,11,0))),"NA")</f>
        <v>0</v>
      </c>
      <c r="F329" s="20">
        <f>_xlfn.IFNA(IF(C329="1st_45min_e",VLOOKUP(A329&amp;B329,'Experiment Details'!A:Q,13,0),IF(C329="2nd_45min_e",VLOOKUP(A329&amp;B329,'Experiment Details'!A:Q,15,0),VLOOKUP(A329&amp;B329,'Experiment Details'!A:Q,17,0))),"NA")</f>
        <v>0</v>
      </c>
    </row>
    <row r="330" spans="1:6">
      <c r="A330" s="12" t="s">
        <v>35</v>
      </c>
      <c r="B330" s="13" t="s">
        <v>51</v>
      </c>
      <c r="C330" s="12" t="s">
        <v>15</v>
      </c>
      <c r="D330" s="12" t="str">
        <f t="shared" si="28"/>
        <v>Sub08 Session1 3rd_45min_e</v>
      </c>
      <c r="E330" s="20" t="str">
        <f>_xlfn.IFNA(IF(C330="1st_45min_e",VLOOKUP(A330&amp;B330,'Experiment Details'!A:Q,7,0),IF(C330="2nd_45min_e",VLOOKUP(A330&amp;B330,'Experiment Details'!A:Q,9,0),VLOOKUP(A330&amp;B330,'Experiment Details'!A:Q,11,0))),"NA")</f>
        <v>e</v>
      </c>
      <c r="F330" s="20">
        <f>_xlfn.IFNA(IF(C330="1st_45min_e",VLOOKUP(A330&amp;B330,'Experiment Details'!A:Q,13,0),IF(C330="2nd_45min_e",VLOOKUP(A330&amp;B330,'Experiment Details'!A:Q,15,0),VLOOKUP(A330&amp;B330,'Experiment Details'!A:Q,17,0))),"NA")</f>
        <v>130</v>
      </c>
    </row>
    <row r="331" spans="1:6">
      <c r="A331" s="12" t="s">
        <v>35</v>
      </c>
      <c r="B331" s="13" t="s">
        <v>52</v>
      </c>
      <c r="C331" s="12" t="s">
        <v>11</v>
      </c>
      <c r="D331" s="12" t="str">
        <f t="shared" si="28"/>
        <v>Sub08 Session2 1st_45min_e</v>
      </c>
      <c r="E331" s="20">
        <f>_xlfn.IFNA(IF(C331="1st_45min_e",VLOOKUP(A331&amp;B331,'Experiment Details'!A:Q,7,0),IF(C331="2nd_45min_e",VLOOKUP(A331&amp;B331,'Experiment Details'!A:Q,9,0),VLOOKUP(A331&amp;B331,'Experiment Details'!A:Q,11,0))),"NA")</f>
        <v>0</v>
      </c>
      <c r="F331" s="20">
        <f>_xlfn.IFNA(IF(C331="1st_45min_e",VLOOKUP(A331&amp;B331,'Experiment Details'!A:Q,13,0),IF(C331="2nd_45min_e",VLOOKUP(A331&amp;B331,'Experiment Details'!A:Q,15,0),VLOOKUP(A331&amp;B331,'Experiment Details'!A:Q,17,0))),"NA")</f>
        <v>0</v>
      </c>
    </row>
    <row r="332" spans="1:6">
      <c r="A332" s="12" t="s">
        <v>35</v>
      </c>
      <c r="B332" s="13" t="s">
        <v>52</v>
      </c>
      <c r="C332" s="12" t="s">
        <v>13</v>
      </c>
      <c r="D332" s="12" t="str">
        <f t="shared" si="28"/>
        <v>Sub08 Session2 2nd_45min_e</v>
      </c>
      <c r="E332" s="20">
        <f>_xlfn.IFNA(IF(C332="1st_45min_e",VLOOKUP(A332&amp;B332,'Experiment Details'!A:Q,7,0),IF(C332="2nd_45min_e",VLOOKUP(A332&amp;B332,'Experiment Details'!A:Q,9,0),VLOOKUP(A332&amp;B332,'Experiment Details'!A:Q,11,0))),"NA")</f>
        <v>0</v>
      </c>
      <c r="F332" s="20">
        <f>_xlfn.IFNA(IF(C332="1st_45min_e",VLOOKUP(A332&amp;B332,'Experiment Details'!A:Q,13,0),IF(C332="2nd_45min_e",VLOOKUP(A332&amp;B332,'Experiment Details'!A:Q,15,0),VLOOKUP(A332&amp;B332,'Experiment Details'!A:Q,17,0))),"NA")</f>
        <v>0</v>
      </c>
    </row>
    <row r="333" spans="1:6">
      <c r="A333" s="12" t="s">
        <v>35</v>
      </c>
      <c r="B333" s="13" t="s">
        <v>52</v>
      </c>
      <c r="C333" s="12" t="s">
        <v>15</v>
      </c>
      <c r="D333" s="12" t="str">
        <f t="shared" si="28"/>
        <v>Sub08 Session2 3rd_45min_e</v>
      </c>
      <c r="E333" s="20" t="str">
        <f>_xlfn.IFNA(IF(C333="1st_45min_e",VLOOKUP(A333&amp;B333,'Experiment Details'!A:Q,7,0),IF(C333="2nd_45min_e",VLOOKUP(A333&amp;B333,'Experiment Details'!A:Q,9,0),VLOOKUP(A333&amp;B333,'Experiment Details'!A:Q,11,0))),"NA")</f>
        <v>e</v>
      </c>
      <c r="F333" s="20">
        <f>_xlfn.IFNA(IF(C333="1st_45min_e",VLOOKUP(A333&amp;B333,'Experiment Details'!A:Q,13,0),IF(C333="2nd_45min_e",VLOOKUP(A333&amp;B333,'Experiment Details'!A:Q,15,0),VLOOKUP(A333&amp;B333,'Experiment Details'!A:Q,17,0))),"NA")</f>
        <v>123</v>
      </c>
    </row>
    <row r="334" spans="1:6">
      <c r="A334" s="12" t="s">
        <v>35</v>
      </c>
      <c r="B334" s="13" t="s">
        <v>53</v>
      </c>
      <c r="C334" s="12" t="s">
        <v>11</v>
      </c>
      <c r="D334" s="12" t="str">
        <f t="shared" si="28"/>
        <v>Sub08 Session3 1st_45min_e</v>
      </c>
      <c r="E334" s="20">
        <f>_xlfn.IFNA(IF(C334="1st_45min_e",VLOOKUP(A334&amp;B334,'Experiment Details'!A:Q,7,0),IF(C334="2nd_45min_e",VLOOKUP(A334&amp;B334,'Experiment Details'!A:Q,9,0),VLOOKUP(A334&amp;B334,'Experiment Details'!A:Q,11,0))),"NA")</f>
        <v>0</v>
      </c>
      <c r="F334" s="20">
        <f>_xlfn.IFNA(IF(C334="1st_45min_e",VLOOKUP(A334&amp;B334,'Experiment Details'!A:Q,13,0),IF(C334="2nd_45min_e",VLOOKUP(A334&amp;B334,'Experiment Details'!A:Q,15,0),VLOOKUP(A334&amp;B334,'Experiment Details'!A:Q,17,0))),"NA")</f>
        <v>0</v>
      </c>
    </row>
    <row r="335" spans="1:6">
      <c r="A335" s="12" t="s">
        <v>35</v>
      </c>
      <c r="B335" s="13" t="s">
        <v>53</v>
      </c>
      <c r="C335" s="12" t="s">
        <v>13</v>
      </c>
      <c r="D335" s="12" t="str">
        <f t="shared" si="28"/>
        <v>Sub08 Session3 2nd_45min_e</v>
      </c>
      <c r="E335" s="20">
        <f>_xlfn.IFNA(IF(C335="1st_45min_e",VLOOKUP(A335&amp;B335,'Experiment Details'!A:Q,7,0),IF(C335="2nd_45min_e",VLOOKUP(A335&amp;B335,'Experiment Details'!A:Q,9,0),VLOOKUP(A335&amp;B335,'Experiment Details'!A:Q,11,0))),"NA")</f>
        <v>0</v>
      </c>
      <c r="F335" s="20">
        <f>_xlfn.IFNA(IF(C335="1st_45min_e",VLOOKUP(A335&amp;B335,'Experiment Details'!A:Q,13,0),IF(C335="2nd_45min_e",VLOOKUP(A335&amp;B335,'Experiment Details'!A:Q,15,0),VLOOKUP(A335&amp;B335,'Experiment Details'!A:Q,17,0))),"NA")</f>
        <v>0</v>
      </c>
    </row>
    <row r="336" spans="1:6">
      <c r="A336" s="12" t="s">
        <v>35</v>
      </c>
      <c r="B336" s="13" t="s">
        <v>53</v>
      </c>
      <c r="C336" s="12" t="s">
        <v>15</v>
      </c>
      <c r="D336" s="12" t="str">
        <f t="shared" si="28"/>
        <v>Sub08 Session3 3rd_45min_e</v>
      </c>
      <c r="E336" s="20">
        <f>_xlfn.IFNA(IF(C336="1st_45min_e",VLOOKUP(A336&amp;B336,'Experiment Details'!A:Q,7,0),IF(C336="2nd_45min_e",VLOOKUP(A336&amp;B336,'Experiment Details'!A:Q,9,0),VLOOKUP(A336&amp;B336,'Experiment Details'!A:Q,11,0))),"NA")</f>
        <v>0</v>
      </c>
      <c r="F336" s="20">
        <f>_xlfn.IFNA(IF(C336="1st_45min_e",VLOOKUP(A336&amp;B336,'Experiment Details'!A:Q,13,0),IF(C336="2nd_45min_e",VLOOKUP(A336&amp;B336,'Experiment Details'!A:Q,15,0),VLOOKUP(A336&amp;B336,'Experiment Details'!A:Q,17,0))),"NA")</f>
        <v>0</v>
      </c>
    </row>
    <row r="337" spans="1:6">
      <c r="A337" s="12" t="s">
        <v>35</v>
      </c>
      <c r="B337" s="13" t="s">
        <v>54</v>
      </c>
      <c r="C337" s="12" t="s">
        <v>11</v>
      </c>
      <c r="D337" s="12" t="str">
        <f t="shared" si="28"/>
        <v>Sub08 Session4 1st_45min_e</v>
      </c>
      <c r="E337" s="20">
        <f>_xlfn.IFNA(IF(C337="1st_45min_e",VLOOKUP(A337&amp;B337,'Experiment Details'!A:Q,7,0),IF(C337="2nd_45min_e",VLOOKUP(A337&amp;B337,'Experiment Details'!A:Q,9,0),VLOOKUP(A337&amp;B337,'Experiment Details'!A:Q,11,0))),"NA")</f>
        <v>0</v>
      </c>
      <c r="F337" s="20">
        <f>_xlfn.IFNA(IF(C337="1st_45min_e",VLOOKUP(A337&amp;B337,'Experiment Details'!A:Q,13,0),IF(C337="2nd_45min_e",VLOOKUP(A337&amp;B337,'Experiment Details'!A:Q,15,0),VLOOKUP(A337&amp;B337,'Experiment Details'!A:Q,17,0))),"NA")</f>
        <v>0</v>
      </c>
    </row>
    <row r="338" spans="1:6">
      <c r="A338" s="12" t="s">
        <v>35</v>
      </c>
      <c r="B338" s="13" t="s">
        <v>54</v>
      </c>
      <c r="C338" s="12" t="s">
        <v>13</v>
      </c>
      <c r="D338" s="12" t="str">
        <f t="shared" si="28"/>
        <v>Sub08 Session4 2nd_45min_e</v>
      </c>
      <c r="E338" s="20">
        <f>_xlfn.IFNA(IF(C338="1st_45min_e",VLOOKUP(A338&amp;B338,'Experiment Details'!A:Q,7,0),IF(C338="2nd_45min_e",VLOOKUP(A338&amp;B338,'Experiment Details'!A:Q,9,0),VLOOKUP(A338&amp;B338,'Experiment Details'!A:Q,11,0))),"NA")</f>
        <v>0</v>
      </c>
      <c r="F338" s="20">
        <f>_xlfn.IFNA(IF(C338="1st_45min_e",VLOOKUP(A338&amp;B338,'Experiment Details'!A:Q,13,0),IF(C338="2nd_45min_e",VLOOKUP(A338&amp;B338,'Experiment Details'!A:Q,15,0),VLOOKUP(A338&amp;B338,'Experiment Details'!A:Q,17,0))),"NA")</f>
        <v>0</v>
      </c>
    </row>
    <row r="339" spans="1:6">
      <c r="A339" s="12" t="s">
        <v>35</v>
      </c>
      <c r="B339" s="13" t="s">
        <v>54</v>
      </c>
      <c r="C339" s="12" t="s">
        <v>15</v>
      </c>
      <c r="D339" s="12" t="str">
        <f t="shared" si="28"/>
        <v>Sub08 Session4 3rd_45min_e</v>
      </c>
      <c r="E339" s="20">
        <f>_xlfn.IFNA(IF(C339="1st_45min_e",VLOOKUP(A339&amp;B339,'Experiment Details'!A:Q,7,0),IF(C339="2nd_45min_e",VLOOKUP(A339&amp;B339,'Experiment Details'!A:Q,9,0),VLOOKUP(A339&amp;B339,'Experiment Details'!A:Q,11,0))),"NA")</f>
        <v>0</v>
      </c>
      <c r="F339" s="20">
        <f>_xlfn.IFNA(IF(C339="1st_45min_e",VLOOKUP(A339&amp;B339,'Experiment Details'!A:Q,13,0),IF(C339="2nd_45min_e",VLOOKUP(A339&amp;B339,'Experiment Details'!A:Q,15,0),VLOOKUP(A339&amp;B339,'Experiment Details'!A:Q,17,0))),"NA")</f>
        <v>0</v>
      </c>
    </row>
    <row r="340" spans="1:6">
      <c r="A340" s="12" t="s">
        <v>36</v>
      </c>
      <c r="B340" s="13" t="s">
        <v>51</v>
      </c>
      <c r="C340" s="12" t="s">
        <v>11</v>
      </c>
      <c r="D340" s="12" t="str">
        <f>A340&amp;" "&amp;B340&amp;" "&amp;C340</f>
        <v>Sub09 Session1 1st_45min_e</v>
      </c>
      <c r="E340" s="20">
        <f>_xlfn.IFNA(IF(C340="1st_45min_e",VLOOKUP(A340&amp;B340,'Experiment Details'!A:Q,7,0),IF(C340="2nd_45min_e",VLOOKUP(A340&amp;B340,'Experiment Details'!A:Q,9,0),VLOOKUP(A340&amp;B340,'Experiment Details'!A:Q,11,0))),"NA")</f>
        <v>0</v>
      </c>
      <c r="F340" s="20">
        <f>_xlfn.IFNA(IF(C340="1st_45min_e",VLOOKUP(A340&amp;B340,'Experiment Details'!A:Q,13,0),IF(C340="2nd_45min_e",VLOOKUP(A340&amp;B340,'Experiment Details'!A:Q,15,0),VLOOKUP(A340&amp;B340,'Experiment Details'!A:Q,17,0))),"NA")</f>
        <v>0</v>
      </c>
    </row>
    <row r="341" spans="1:6">
      <c r="A341" s="12" t="s">
        <v>36</v>
      </c>
      <c r="B341" s="13" t="s">
        <v>51</v>
      </c>
      <c r="C341" s="12" t="s">
        <v>13</v>
      </c>
      <c r="D341" s="12" t="str">
        <f t="shared" ref="D341:D351" si="29">A341&amp;" "&amp;B341&amp;" "&amp;C341</f>
        <v>Sub09 Session1 2nd_45min_e</v>
      </c>
      <c r="E341" s="20">
        <f>_xlfn.IFNA(IF(C341="1st_45min_e",VLOOKUP(A341&amp;B341,'Experiment Details'!A:Q,7,0),IF(C341="2nd_45min_e",VLOOKUP(A341&amp;B341,'Experiment Details'!A:Q,9,0),VLOOKUP(A341&amp;B341,'Experiment Details'!A:Q,11,0))),"NA")</f>
        <v>0</v>
      </c>
      <c r="F341" s="20">
        <f>_xlfn.IFNA(IF(C341="1st_45min_e",VLOOKUP(A341&amp;B341,'Experiment Details'!A:Q,13,0),IF(C341="2nd_45min_e",VLOOKUP(A341&amp;B341,'Experiment Details'!A:Q,15,0),VLOOKUP(A341&amp;B341,'Experiment Details'!A:Q,17,0))),"NA")</f>
        <v>0</v>
      </c>
    </row>
    <row r="342" spans="1:6">
      <c r="A342" s="12" t="s">
        <v>36</v>
      </c>
      <c r="B342" s="13" t="s">
        <v>51</v>
      </c>
      <c r="C342" s="12" t="s">
        <v>15</v>
      </c>
      <c r="D342" s="12" t="str">
        <f t="shared" si="29"/>
        <v>Sub09 Session1 3rd_45min_e</v>
      </c>
      <c r="E342" s="20">
        <f>_xlfn.IFNA(IF(C342="1st_45min_e",VLOOKUP(A342&amp;B342,'Experiment Details'!A:Q,7,0),IF(C342="2nd_45min_e",VLOOKUP(A342&amp;B342,'Experiment Details'!A:Q,9,0),VLOOKUP(A342&amp;B342,'Experiment Details'!A:Q,11,0))),"NA")</f>
        <v>0</v>
      </c>
      <c r="F342" s="20">
        <f>_xlfn.IFNA(IF(C342="1st_45min_e",VLOOKUP(A342&amp;B342,'Experiment Details'!A:Q,13,0),IF(C342="2nd_45min_e",VLOOKUP(A342&amp;B342,'Experiment Details'!A:Q,15,0),VLOOKUP(A342&amp;B342,'Experiment Details'!A:Q,17,0))),"NA")</f>
        <v>0</v>
      </c>
    </row>
    <row r="343" spans="1:6">
      <c r="A343" s="12" t="s">
        <v>36</v>
      </c>
      <c r="B343" s="13" t="s">
        <v>52</v>
      </c>
      <c r="C343" s="12" t="s">
        <v>11</v>
      </c>
      <c r="D343" s="12" t="str">
        <f t="shared" si="29"/>
        <v>Sub09 Session2 1st_45min_e</v>
      </c>
      <c r="E343" s="20">
        <f>_xlfn.IFNA(IF(C343="1st_45min_e",VLOOKUP(A343&amp;B343,'Experiment Details'!A:Q,7,0),IF(C343="2nd_45min_e",VLOOKUP(A343&amp;B343,'Experiment Details'!A:Q,9,0),VLOOKUP(A343&amp;B343,'Experiment Details'!A:Q,11,0))),"NA")</f>
        <v>0</v>
      </c>
      <c r="F343" s="20">
        <f>_xlfn.IFNA(IF(C343="1st_45min_e",VLOOKUP(A343&amp;B343,'Experiment Details'!A:Q,13,0),IF(C343="2nd_45min_e",VLOOKUP(A343&amp;B343,'Experiment Details'!A:Q,15,0),VLOOKUP(A343&amp;B343,'Experiment Details'!A:Q,17,0))),"NA")</f>
        <v>0</v>
      </c>
    </row>
    <row r="344" spans="1:6">
      <c r="A344" s="12" t="s">
        <v>36</v>
      </c>
      <c r="B344" s="13" t="s">
        <v>52</v>
      </c>
      <c r="C344" s="12" t="s">
        <v>13</v>
      </c>
      <c r="D344" s="12" t="str">
        <f t="shared" si="29"/>
        <v>Sub09 Session2 2nd_45min_e</v>
      </c>
      <c r="E344" s="20">
        <f>_xlfn.IFNA(IF(C344="1st_45min_e",VLOOKUP(A344&amp;B344,'Experiment Details'!A:Q,7,0),IF(C344="2nd_45min_e",VLOOKUP(A344&amp;B344,'Experiment Details'!A:Q,9,0),VLOOKUP(A344&amp;B344,'Experiment Details'!A:Q,11,0))),"NA")</f>
        <v>0</v>
      </c>
      <c r="F344" s="20">
        <f>_xlfn.IFNA(IF(C344="1st_45min_e",VLOOKUP(A344&amp;B344,'Experiment Details'!A:Q,13,0),IF(C344="2nd_45min_e",VLOOKUP(A344&amp;B344,'Experiment Details'!A:Q,15,0),VLOOKUP(A344&amp;B344,'Experiment Details'!A:Q,17,0))),"NA")</f>
        <v>0</v>
      </c>
    </row>
    <row r="345" spans="1:6">
      <c r="A345" s="12" t="s">
        <v>36</v>
      </c>
      <c r="B345" s="13" t="s">
        <v>52</v>
      </c>
      <c r="C345" s="12" t="s">
        <v>15</v>
      </c>
      <c r="D345" s="12" t="str">
        <f t="shared" si="29"/>
        <v>Sub09 Session2 3rd_45min_e</v>
      </c>
      <c r="E345" s="20">
        <f>_xlfn.IFNA(IF(C345="1st_45min_e",VLOOKUP(A345&amp;B345,'Experiment Details'!A:Q,7,0),IF(C345="2nd_45min_e",VLOOKUP(A345&amp;B345,'Experiment Details'!A:Q,9,0),VLOOKUP(A345&amp;B345,'Experiment Details'!A:Q,11,0))),"NA")</f>
        <v>0</v>
      </c>
      <c r="F345" s="20">
        <f>_xlfn.IFNA(IF(C345="1st_45min_e",VLOOKUP(A345&amp;B345,'Experiment Details'!A:Q,13,0),IF(C345="2nd_45min_e",VLOOKUP(A345&amp;B345,'Experiment Details'!A:Q,15,0),VLOOKUP(A345&amp;B345,'Experiment Details'!A:Q,17,0))),"NA")</f>
        <v>0</v>
      </c>
    </row>
    <row r="346" spans="1:6">
      <c r="A346" s="12" t="s">
        <v>36</v>
      </c>
      <c r="B346" s="13" t="s">
        <v>53</v>
      </c>
      <c r="C346" s="12" t="s">
        <v>11</v>
      </c>
      <c r="D346" s="12" t="str">
        <f t="shared" si="29"/>
        <v>Sub09 Session3 1st_45min_e</v>
      </c>
      <c r="E346" s="20">
        <f>_xlfn.IFNA(IF(C346="1st_45min_e",VLOOKUP(A346&amp;B346,'Experiment Details'!A:Q,7,0),IF(C346="2nd_45min_e",VLOOKUP(A346&amp;B346,'Experiment Details'!A:Q,9,0),VLOOKUP(A346&amp;B346,'Experiment Details'!A:Q,11,0))),"NA")</f>
        <v>0</v>
      </c>
      <c r="F346" s="20">
        <f>_xlfn.IFNA(IF(C346="1st_45min_e",VLOOKUP(A346&amp;B346,'Experiment Details'!A:Q,13,0),IF(C346="2nd_45min_e",VLOOKUP(A346&amp;B346,'Experiment Details'!A:Q,15,0),VLOOKUP(A346&amp;B346,'Experiment Details'!A:Q,17,0))),"NA")</f>
        <v>0</v>
      </c>
    </row>
    <row r="347" spans="1:6">
      <c r="A347" s="12" t="s">
        <v>36</v>
      </c>
      <c r="B347" s="13" t="s">
        <v>53</v>
      </c>
      <c r="C347" s="12" t="s">
        <v>13</v>
      </c>
      <c r="D347" s="12" t="str">
        <f t="shared" si="29"/>
        <v>Sub09 Session3 2nd_45min_e</v>
      </c>
      <c r="E347" s="20">
        <f>_xlfn.IFNA(IF(C347="1st_45min_e",VLOOKUP(A347&amp;B347,'Experiment Details'!A:Q,7,0),IF(C347="2nd_45min_e",VLOOKUP(A347&amp;B347,'Experiment Details'!A:Q,9,0),VLOOKUP(A347&amp;B347,'Experiment Details'!A:Q,11,0))),"NA")</f>
        <v>0</v>
      </c>
      <c r="F347" s="20">
        <f>_xlfn.IFNA(IF(C347="1st_45min_e",VLOOKUP(A347&amp;B347,'Experiment Details'!A:Q,13,0),IF(C347="2nd_45min_e",VLOOKUP(A347&amp;B347,'Experiment Details'!A:Q,15,0),VLOOKUP(A347&amp;B347,'Experiment Details'!A:Q,17,0))),"NA")</f>
        <v>0</v>
      </c>
    </row>
    <row r="348" spans="1:6">
      <c r="A348" s="12" t="s">
        <v>36</v>
      </c>
      <c r="B348" s="13" t="s">
        <v>53</v>
      </c>
      <c r="C348" s="12" t="s">
        <v>15</v>
      </c>
      <c r="D348" s="12" t="str">
        <f t="shared" si="29"/>
        <v>Sub09 Session3 3rd_45min_e</v>
      </c>
      <c r="E348" s="20">
        <f>_xlfn.IFNA(IF(C348="1st_45min_e",VLOOKUP(A348&amp;B348,'Experiment Details'!A:Q,7,0),IF(C348="2nd_45min_e",VLOOKUP(A348&amp;B348,'Experiment Details'!A:Q,9,0),VLOOKUP(A348&amp;B348,'Experiment Details'!A:Q,11,0))),"NA")</f>
        <v>0</v>
      </c>
      <c r="F348" s="20">
        <f>_xlfn.IFNA(IF(C348="1st_45min_e",VLOOKUP(A348&amp;B348,'Experiment Details'!A:Q,13,0),IF(C348="2nd_45min_e",VLOOKUP(A348&amp;B348,'Experiment Details'!A:Q,15,0),VLOOKUP(A348&amp;B348,'Experiment Details'!A:Q,17,0))),"NA")</f>
        <v>0</v>
      </c>
    </row>
    <row r="349" spans="1:6">
      <c r="A349" s="12" t="s">
        <v>36</v>
      </c>
      <c r="B349" s="13" t="s">
        <v>54</v>
      </c>
      <c r="C349" s="12" t="s">
        <v>11</v>
      </c>
      <c r="D349" s="12" t="str">
        <f t="shared" si="29"/>
        <v>Sub09 Session4 1st_45min_e</v>
      </c>
      <c r="E349" s="20">
        <f>_xlfn.IFNA(IF(C349="1st_45min_e",VLOOKUP(A349&amp;B349,'Experiment Details'!A:Q,7,0),IF(C349="2nd_45min_e",VLOOKUP(A349&amp;B349,'Experiment Details'!A:Q,9,0),VLOOKUP(A349&amp;B349,'Experiment Details'!A:Q,11,0))),"NA")</f>
        <v>0</v>
      </c>
      <c r="F349" s="20">
        <f>_xlfn.IFNA(IF(C349="1st_45min_e",VLOOKUP(A349&amp;B349,'Experiment Details'!A:Q,13,0),IF(C349="2nd_45min_e",VLOOKUP(A349&amp;B349,'Experiment Details'!A:Q,15,0),VLOOKUP(A349&amp;B349,'Experiment Details'!A:Q,17,0))),"NA")</f>
        <v>0</v>
      </c>
    </row>
    <row r="350" spans="1:6">
      <c r="A350" s="12" t="s">
        <v>36</v>
      </c>
      <c r="B350" s="13" t="s">
        <v>54</v>
      </c>
      <c r="C350" s="12" t="s">
        <v>13</v>
      </c>
      <c r="D350" s="12" t="str">
        <f t="shared" si="29"/>
        <v>Sub09 Session4 2nd_45min_e</v>
      </c>
      <c r="E350" s="20">
        <f>_xlfn.IFNA(IF(C350="1st_45min_e",VLOOKUP(A350&amp;B350,'Experiment Details'!A:Q,7,0),IF(C350="2nd_45min_e",VLOOKUP(A350&amp;B350,'Experiment Details'!A:Q,9,0),VLOOKUP(A350&amp;B350,'Experiment Details'!A:Q,11,0))),"NA")</f>
        <v>0</v>
      </c>
      <c r="F350" s="20">
        <f>_xlfn.IFNA(IF(C350="1st_45min_e",VLOOKUP(A350&amp;B350,'Experiment Details'!A:Q,13,0),IF(C350="2nd_45min_e",VLOOKUP(A350&amp;B350,'Experiment Details'!A:Q,15,0),VLOOKUP(A350&amp;B350,'Experiment Details'!A:Q,17,0))),"NA")</f>
        <v>0</v>
      </c>
    </row>
    <row r="351" spans="1:6">
      <c r="A351" s="12" t="s">
        <v>36</v>
      </c>
      <c r="B351" s="13" t="s">
        <v>54</v>
      </c>
      <c r="C351" s="12" t="s">
        <v>15</v>
      </c>
      <c r="D351" s="12" t="str">
        <f t="shared" si="29"/>
        <v>Sub09 Session4 3rd_45min_e</v>
      </c>
      <c r="E351" s="20" t="str">
        <f>_xlfn.IFNA(IF(C351="1st_45min_e",VLOOKUP(A351&amp;B351,'Experiment Details'!A:Q,7,0),IF(C351="2nd_45min_e",VLOOKUP(A351&amp;B351,'Experiment Details'!A:Q,9,0),VLOOKUP(A351&amp;B351,'Experiment Details'!A:Q,11,0))),"NA")</f>
        <v>e</v>
      </c>
      <c r="F351" s="20">
        <f>_xlfn.IFNA(IF(C351="1st_45min_e",VLOOKUP(A351&amp;B351,'Experiment Details'!A:Q,13,0),IF(C351="2nd_45min_e",VLOOKUP(A351&amp;B351,'Experiment Details'!A:Q,15,0),VLOOKUP(A351&amp;B351,'Experiment Details'!A:Q,17,0))),"NA")</f>
        <v>145</v>
      </c>
    </row>
    <row r="352" spans="1:6">
      <c r="A352" s="12" t="s">
        <v>37</v>
      </c>
      <c r="B352" s="13" t="s">
        <v>51</v>
      </c>
      <c r="C352" s="12" t="s">
        <v>11</v>
      </c>
      <c r="D352" s="12" t="str">
        <f>A352&amp;" "&amp;B352&amp;" "&amp;C352</f>
        <v>Sub10 Session1 1st_45min_e</v>
      </c>
      <c r="E352" s="20">
        <f>_xlfn.IFNA(IF(C352="1st_45min_e",VLOOKUP(A352&amp;B352,'Experiment Details'!A:Q,7,0),IF(C352="2nd_45min_e",VLOOKUP(A352&amp;B352,'Experiment Details'!A:Q,9,0),VLOOKUP(A352&amp;B352,'Experiment Details'!A:Q,11,0))),"NA")</f>
        <v>0</v>
      </c>
      <c r="F352" s="20">
        <f>_xlfn.IFNA(IF(C352="1st_45min_e",VLOOKUP(A352&amp;B352,'Experiment Details'!A:Q,13,0),IF(C352="2nd_45min_e",VLOOKUP(A352&amp;B352,'Experiment Details'!A:Q,15,0),VLOOKUP(A352&amp;B352,'Experiment Details'!A:Q,17,0))),"NA")</f>
        <v>0</v>
      </c>
    </row>
    <row r="353" spans="1:6">
      <c r="A353" s="12" t="s">
        <v>37</v>
      </c>
      <c r="B353" s="13" t="s">
        <v>51</v>
      </c>
      <c r="C353" s="12" t="s">
        <v>13</v>
      </c>
      <c r="D353" s="12" t="str">
        <f t="shared" ref="D353:D363" si="30">A353&amp;" "&amp;B353&amp;" "&amp;C353</f>
        <v>Sub10 Session1 2nd_45min_e</v>
      </c>
      <c r="E353" s="20">
        <f>_xlfn.IFNA(IF(C353="1st_45min_e",VLOOKUP(A353&amp;B353,'Experiment Details'!A:Q,7,0),IF(C353="2nd_45min_e",VLOOKUP(A353&amp;B353,'Experiment Details'!A:Q,9,0),VLOOKUP(A353&amp;B353,'Experiment Details'!A:Q,11,0))),"NA")</f>
        <v>0</v>
      </c>
      <c r="F353" s="20">
        <f>_xlfn.IFNA(IF(C353="1st_45min_e",VLOOKUP(A353&amp;B353,'Experiment Details'!A:Q,13,0),IF(C353="2nd_45min_e",VLOOKUP(A353&amp;B353,'Experiment Details'!A:Q,15,0),VLOOKUP(A353&amp;B353,'Experiment Details'!A:Q,17,0))),"NA")</f>
        <v>0</v>
      </c>
    </row>
    <row r="354" spans="1:6">
      <c r="A354" s="12" t="s">
        <v>37</v>
      </c>
      <c r="B354" s="13" t="s">
        <v>51</v>
      </c>
      <c r="C354" s="12" t="s">
        <v>15</v>
      </c>
      <c r="D354" s="12" t="str">
        <f t="shared" si="30"/>
        <v>Sub10 Session1 3rd_45min_e</v>
      </c>
      <c r="E354" s="20">
        <f>_xlfn.IFNA(IF(C354="1st_45min_e",VLOOKUP(A354&amp;B354,'Experiment Details'!A:Q,7,0),IF(C354="2nd_45min_e",VLOOKUP(A354&amp;B354,'Experiment Details'!A:Q,9,0),VLOOKUP(A354&amp;B354,'Experiment Details'!A:Q,11,0))),"NA")</f>
        <v>0</v>
      </c>
      <c r="F354" s="20">
        <f>_xlfn.IFNA(IF(C354="1st_45min_e",VLOOKUP(A354&amp;B354,'Experiment Details'!A:Q,13,0),IF(C354="2nd_45min_e",VLOOKUP(A354&amp;B354,'Experiment Details'!A:Q,15,0),VLOOKUP(A354&amp;B354,'Experiment Details'!A:Q,17,0))),"NA")</f>
        <v>0</v>
      </c>
    </row>
    <row r="355" spans="1:6">
      <c r="A355" s="12" t="s">
        <v>37</v>
      </c>
      <c r="B355" s="13" t="s">
        <v>52</v>
      </c>
      <c r="C355" s="12" t="s">
        <v>11</v>
      </c>
      <c r="D355" s="12" t="str">
        <f t="shared" si="30"/>
        <v>Sub10 Session2 1st_45min_e</v>
      </c>
      <c r="E355" s="20">
        <f>_xlfn.IFNA(IF(C355="1st_45min_e",VLOOKUP(A355&amp;B355,'Experiment Details'!A:Q,7,0),IF(C355="2nd_45min_e",VLOOKUP(A355&amp;B355,'Experiment Details'!A:Q,9,0),VLOOKUP(A355&amp;B355,'Experiment Details'!A:Q,11,0))),"NA")</f>
        <v>0</v>
      </c>
      <c r="F355" s="20">
        <f>_xlfn.IFNA(IF(C355="1st_45min_e",VLOOKUP(A355&amp;B355,'Experiment Details'!A:Q,13,0),IF(C355="2nd_45min_e",VLOOKUP(A355&amp;B355,'Experiment Details'!A:Q,15,0),VLOOKUP(A355&amp;B355,'Experiment Details'!A:Q,17,0))),"NA")</f>
        <v>0</v>
      </c>
    </row>
    <row r="356" spans="1:6">
      <c r="A356" s="12" t="s">
        <v>37</v>
      </c>
      <c r="B356" s="13" t="s">
        <v>52</v>
      </c>
      <c r="C356" s="12" t="s">
        <v>13</v>
      </c>
      <c r="D356" s="12" t="str">
        <f t="shared" si="30"/>
        <v>Sub10 Session2 2nd_45min_e</v>
      </c>
      <c r="E356" s="20">
        <f>_xlfn.IFNA(IF(C356="1st_45min_e",VLOOKUP(A356&amp;B356,'Experiment Details'!A:Q,7,0),IF(C356="2nd_45min_e",VLOOKUP(A356&amp;B356,'Experiment Details'!A:Q,9,0),VLOOKUP(A356&amp;B356,'Experiment Details'!A:Q,11,0))),"NA")</f>
        <v>0</v>
      </c>
      <c r="F356" s="20">
        <f>_xlfn.IFNA(IF(C356="1st_45min_e",VLOOKUP(A356&amp;B356,'Experiment Details'!A:Q,13,0),IF(C356="2nd_45min_e",VLOOKUP(A356&amp;B356,'Experiment Details'!A:Q,15,0),VLOOKUP(A356&amp;B356,'Experiment Details'!A:Q,17,0))),"NA")</f>
        <v>0</v>
      </c>
    </row>
    <row r="357" spans="1:6">
      <c r="A357" s="12" t="s">
        <v>37</v>
      </c>
      <c r="B357" s="13" t="s">
        <v>52</v>
      </c>
      <c r="C357" s="12" t="s">
        <v>15</v>
      </c>
      <c r="D357" s="12" t="str">
        <f t="shared" si="30"/>
        <v>Sub10 Session2 3rd_45min_e</v>
      </c>
      <c r="E357" s="20">
        <f>_xlfn.IFNA(IF(C357="1st_45min_e",VLOOKUP(A357&amp;B357,'Experiment Details'!A:Q,7,0),IF(C357="2nd_45min_e",VLOOKUP(A357&amp;B357,'Experiment Details'!A:Q,9,0),VLOOKUP(A357&amp;B357,'Experiment Details'!A:Q,11,0))),"NA")</f>
        <v>0</v>
      </c>
      <c r="F357" s="20">
        <f>_xlfn.IFNA(IF(C357="1st_45min_e",VLOOKUP(A357&amp;B357,'Experiment Details'!A:Q,13,0),IF(C357="2nd_45min_e",VLOOKUP(A357&amp;B357,'Experiment Details'!A:Q,15,0),VLOOKUP(A357&amp;B357,'Experiment Details'!A:Q,17,0))),"NA")</f>
        <v>0</v>
      </c>
    </row>
    <row r="358" spans="1:6">
      <c r="A358" s="12" t="s">
        <v>37</v>
      </c>
      <c r="B358" s="13" t="s">
        <v>53</v>
      </c>
      <c r="C358" s="12" t="s">
        <v>11</v>
      </c>
      <c r="D358" s="12" t="str">
        <f t="shared" si="30"/>
        <v>Sub10 Session3 1st_45min_e</v>
      </c>
      <c r="E358" s="20">
        <f>_xlfn.IFNA(IF(C358="1st_45min_e",VLOOKUP(A358&amp;B358,'Experiment Details'!A:Q,7,0),IF(C358="2nd_45min_e",VLOOKUP(A358&amp;B358,'Experiment Details'!A:Q,9,0),VLOOKUP(A358&amp;B358,'Experiment Details'!A:Q,11,0))),"NA")</f>
        <v>0</v>
      </c>
      <c r="F358" s="20">
        <f>_xlfn.IFNA(IF(C358="1st_45min_e",VLOOKUP(A358&amp;B358,'Experiment Details'!A:Q,13,0),IF(C358="2nd_45min_e",VLOOKUP(A358&amp;B358,'Experiment Details'!A:Q,15,0),VLOOKUP(A358&amp;B358,'Experiment Details'!A:Q,17,0))),"NA")</f>
        <v>0</v>
      </c>
    </row>
    <row r="359" spans="1:6">
      <c r="A359" s="12" t="s">
        <v>37</v>
      </c>
      <c r="B359" s="13" t="s">
        <v>53</v>
      </c>
      <c r="C359" s="12" t="s">
        <v>13</v>
      </c>
      <c r="D359" s="12" t="str">
        <f t="shared" si="30"/>
        <v>Sub10 Session3 2nd_45min_e</v>
      </c>
      <c r="E359" s="20">
        <f>_xlfn.IFNA(IF(C359="1st_45min_e",VLOOKUP(A359&amp;B359,'Experiment Details'!A:Q,7,0),IF(C359="2nd_45min_e",VLOOKUP(A359&amp;B359,'Experiment Details'!A:Q,9,0),VLOOKUP(A359&amp;B359,'Experiment Details'!A:Q,11,0))),"NA")</f>
        <v>0</v>
      </c>
      <c r="F359" s="20">
        <f>_xlfn.IFNA(IF(C359="1st_45min_e",VLOOKUP(A359&amp;B359,'Experiment Details'!A:Q,13,0),IF(C359="2nd_45min_e",VLOOKUP(A359&amp;B359,'Experiment Details'!A:Q,15,0),VLOOKUP(A359&amp;B359,'Experiment Details'!A:Q,17,0))),"NA")</f>
        <v>0</v>
      </c>
    </row>
    <row r="360" spans="1:6">
      <c r="A360" s="12" t="s">
        <v>37</v>
      </c>
      <c r="B360" s="13" t="s">
        <v>53</v>
      </c>
      <c r="C360" s="12" t="s">
        <v>15</v>
      </c>
      <c r="D360" s="12" t="str">
        <f t="shared" si="30"/>
        <v>Sub10 Session3 3rd_45min_e</v>
      </c>
      <c r="E360" s="20">
        <f>_xlfn.IFNA(IF(C360="1st_45min_e",VLOOKUP(A360&amp;B360,'Experiment Details'!A:Q,7,0),IF(C360="2nd_45min_e",VLOOKUP(A360&amp;B360,'Experiment Details'!A:Q,9,0),VLOOKUP(A360&amp;B360,'Experiment Details'!A:Q,11,0))),"NA")</f>
        <v>0</v>
      </c>
      <c r="F360" s="20">
        <f>_xlfn.IFNA(IF(C360="1st_45min_e",VLOOKUP(A360&amp;B360,'Experiment Details'!A:Q,13,0),IF(C360="2nd_45min_e",VLOOKUP(A360&amp;B360,'Experiment Details'!A:Q,15,0),VLOOKUP(A360&amp;B360,'Experiment Details'!A:Q,17,0))),"NA")</f>
        <v>0</v>
      </c>
    </row>
    <row r="361" spans="1:6">
      <c r="A361" s="12" t="s">
        <v>37</v>
      </c>
      <c r="B361" s="13" t="s">
        <v>54</v>
      </c>
      <c r="C361" s="12" t="s">
        <v>11</v>
      </c>
      <c r="D361" s="12" t="str">
        <f t="shared" si="30"/>
        <v>Sub10 Session4 1st_45min_e</v>
      </c>
      <c r="E361" s="20">
        <f>_xlfn.IFNA(IF(C361="1st_45min_e",VLOOKUP(A361&amp;B361,'Experiment Details'!A:Q,7,0),IF(C361="2nd_45min_e",VLOOKUP(A361&amp;B361,'Experiment Details'!A:Q,9,0),VLOOKUP(A361&amp;B361,'Experiment Details'!A:Q,11,0))),"NA")</f>
        <v>0</v>
      </c>
      <c r="F361" s="20">
        <f>_xlfn.IFNA(IF(C361="1st_45min_e",VLOOKUP(A361&amp;B361,'Experiment Details'!A:Q,13,0),IF(C361="2nd_45min_e",VLOOKUP(A361&amp;B361,'Experiment Details'!A:Q,15,0),VLOOKUP(A361&amp;B361,'Experiment Details'!A:Q,17,0))),"NA")</f>
        <v>0</v>
      </c>
    </row>
    <row r="362" spans="1:6">
      <c r="A362" s="12" t="s">
        <v>37</v>
      </c>
      <c r="B362" s="13" t="s">
        <v>54</v>
      </c>
      <c r="C362" s="12" t="s">
        <v>13</v>
      </c>
      <c r="D362" s="12" t="str">
        <f t="shared" si="30"/>
        <v>Sub10 Session4 2nd_45min_e</v>
      </c>
      <c r="E362" s="20">
        <f>_xlfn.IFNA(IF(C362="1st_45min_e",VLOOKUP(A362&amp;B362,'Experiment Details'!A:Q,7,0),IF(C362="2nd_45min_e",VLOOKUP(A362&amp;B362,'Experiment Details'!A:Q,9,0),VLOOKUP(A362&amp;B362,'Experiment Details'!A:Q,11,0))),"NA")</f>
        <v>0</v>
      </c>
      <c r="F362" s="20">
        <f>_xlfn.IFNA(IF(C362="1st_45min_e",VLOOKUP(A362&amp;B362,'Experiment Details'!A:Q,13,0),IF(C362="2nd_45min_e",VLOOKUP(A362&amp;B362,'Experiment Details'!A:Q,15,0),VLOOKUP(A362&amp;B362,'Experiment Details'!A:Q,17,0))),"NA")</f>
        <v>0</v>
      </c>
    </row>
    <row r="363" spans="1:6">
      <c r="A363" s="12" t="s">
        <v>37</v>
      </c>
      <c r="B363" s="13" t="s">
        <v>54</v>
      </c>
      <c r="C363" s="12" t="s">
        <v>15</v>
      </c>
      <c r="D363" s="12" t="str">
        <f t="shared" si="30"/>
        <v>Sub10 Session4 3rd_45min_e</v>
      </c>
      <c r="E363" s="20">
        <f>_xlfn.IFNA(IF(C363="1st_45min_e",VLOOKUP(A363&amp;B363,'Experiment Details'!A:Q,7,0),IF(C363="2nd_45min_e",VLOOKUP(A363&amp;B363,'Experiment Details'!A:Q,9,0),VLOOKUP(A363&amp;B363,'Experiment Details'!A:Q,11,0))),"NA")</f>
        <v>0</v>
      </c>
      <c r="F363" s="20">
        <f>_xlfn.IFNA(IF(C363="1st_45min_e",VLOOKUP(A363&amp;B363,'Experiment Details'!A:Q,13,0),IF(C363="2nd_45min_e",VLOOKUP(A363&amp;B363,'Experiment Details'!A:Q,15,0),VLOOKUP(A363&amp;B363,'Experiment Details'!A:Q,17,0))),"NA")</f>
        <v>0</v>
      </c>
    </row>
    <row r="364" spans="1:6">
      <c r="A364" s="12" t="s">
        <v>55</v>
      </c>
      <c r="B364" s="13" t="s">
        <v>51</v>
      </c>
      <c r="C364" s="12" t="s">
        <v>11</v>
      </c>
      <c r="D364" s="12" t="str">
        <f>A364&amp;" "&amp;B364&amp;" "&amp;C364</f>
        <v>Sub11 Session1 1st_45min_e</v>
      </c>
      <c r="E364" s="20" t="str">
        <f>_xlfn.IFNA(IF(C364="1st_45min_e",VLOOKUP(A364&amp;B364,'Experiment Details'!A:Q,7,0),IF(C364="2nd_45min_e",VLOOKUP(A364&amp;B364,'Experiment Details'!A:Q,9,0),VLOOKUP(A364&amp;B364,'Experiment Details'!A:Q,11,0))),"NA")</f>
        <v>NA</v>
      </c>
      <c r="F364" s="20" t="str">
        <f>_xlfn.IFNA(IF(C364="1st_45min_e",VLOOKUP(A364&amp;B364,'Experiment Details'!A:Q,13,0),IF(C364="2nd_45min_e",VLOOKUP(A364&amp;B364,'Experiment Details'!A:Q,15,0),VLOOKUP(A364&amp;B364,'Experiment Details'!A:Q,17,0))),"NA")</f>
        <v>NA</v>
      </c>
    </row>
    <row r="365" spans="1:6">
      <c r="A365" s="12" t="s">
        <v>55</v>
      </c>
      <c r="B365" s="13" t="s">
        <v>51</v>
      </c>
      <c r="C365" s="12" t="s">
        <v>13</v>
      </c>
      <c r="D365" s="12" t="str">
        <f t="shared" ref="D365:D375" si="31">A365&amp;" "&amp;B365&amp;" "&amp;C365</f>
        <v>Sub11 Session1 2nd_45min_e</v>
      </c>
      <c r="E365" s="20" t="str">
        <f>_xlfn.IFNA(IF(C365="1st_45min_e",VLOOKUP(A365&amp;B365,'Experiment Details'!A:Q,7,0),IF(C365="2nd_45min_e",VLOOKUP(A365&amp;B365,'Experiment Details'!A:Q,9,0),VLOOKUP(A365&amp;B365,'Experiment Details'!A:Q,11,0))),"NA")</f>
        <v>NA</v>
      </c>
      <c r="F365" s="20" t="str">
        <f>_xlfn.IFNA(IF(C365="1st_45min_e",VLOOKUP(A365&amp;B365,'Experiment Details'!A:Q,13,0),IF(C365="2nd_45min_e",VLOOKUP(A365&amp;B365,'Experiment Details'!A:Q,15,0),VLOOKUP(A365&amp;B365,'Experiment Details'!A:Q,17,0))),"NA")</f>
        <v>NA</v>
      </c>
    </row>
    <row r="366" spans="1:6">
      <c r="A366" s="12" t="s">
        <v>55</v>
      </c>
      <c r="B366" s="13" t="s">
        <v>51</v>
      </c>
      <c r="C366" s="12" t="s">
        <v>15</v>
      </c>
      <c r="D366" s="12" t="str">
        <f t="shared" si="31"/>
        <v>Sub11 Session1 3rd_45min_e</v>
      </c>
      <c r="E366" s="20" t="str">
        <f>_xlfn.IFNA(IF(C366="1st_45min_e",VLOOKUP(A366&amp;B366,'Experiment Details'!A:Q,7,0),IF(C366="2nd_45min_e",VLOOKUP(A366&amp;B366,'Experiment Details'!A:Q,9,0),VLOOKUP(A366&amp;B366,'Experiment Details'!A:Q,11,0))),"NA")</f>
        <v>NA</v>
      </c>
      <c r="F366" s="20" t="str">
        <f>_xlfn.IFNA(IF(C366="1st_45min_e",VLOOKUP(A366&amp;B366,'Experiment Details'!A:Q,13,0),IF(C366="2nd_45min_e",VLOOKUP(A366&amp;B366,'Experiment Details'!A:Q,15,0),VLOOKUP(A366&amp;B366,'Experiment Details'!A:Q,17,0))),"NA")</f>
        <v>NA</v>
      </c>
    </row>
    <row r="367" spans="1:6">
      <c r="A367" s="12" t="s">
        <v>55</v>
      </c>
      <c r="B367" s="13" t="s">
        <v>52</v>
      </c>
      <c r="C367" s="12" t="s">
        <v>11</v>
      </c>
      <c r="D367" s="12" t="str">
        <f t="shared" si="31"/>
        <v>Sub11 Session2 1st_45min_e</v>
      </c>
      <c r="E367" s="20" t="str">
        <f>_xlfn.IFNA(IF(C367="1st_45min_e",VLOOKUP(A367&amp;B367,'Experiment Details'!A:Q,7,0),IF(C367="2nd_45min_e",VLOOKUP(A367&amp;B367,'Experiment Details'!A:Q,9,0),VLOOKUP(A367&amp;B367,'Experiment Details'!A:Q,11,0))),"NA")</f>
        <v>NA</v>
      </c>
      <c r="F367" s="20" t="str">
        <f>_xlfn.IFNA(IF(C367="1st_45min_e",VLOOKUP(A367&amp;B367,'Experiment Details'!A:Q,13,0),IF(C367="2nd_45min_e",VLOOKUP(A367&amp;B367,'Experiment Details'!A:Q,15,0),VLOOKUP(A367&amp;B367,'Experiment Details'!A:Q,17,0))),"NA")</f>
        <v>NA</v>
      </c>
    </row>
    <row r="368" spans="1:6">
      <c r="A368" s="12" t="s">
        <v>55</v>
      </c>
      <c r="B368" s="13" t="s">
        <v>52</v>
      </c>
      <c r="C368" s="12" t="s">
        <v>13</v>
      </c>
      <c r="D368" s="12" t="str">
        <f t="shared" si="31"/>
        <v>Sub11 Session2 2nd_45min_e</v>
      </c>
      <c r="E368" s="20" t="str">
        <f>_xlfn.IFNA(IF(C368="1st_45min_e",VLOOKUP(A368&amp;B368,'Experiment Details'!A:Q,7,0),IF(C368="2nd_45min_e",VLOOKUP(A368&amp;B368,'Experiment Details'!A:Q,9,0),VLOOKUP(A368&amp;B368,'Experiment Details'!A:Q,11,0))),"NA")</f>
        <v>NA</v>
      </c>
      <c r="F368" s="20" t="str">
        <f>_xlfn.IFNA(IF(C368="1st_45min_e",VLOOKUP(A368&amp;B368,'Experiment Details'!A:Q,13,0),IF(C368="2nd_45min_e",VLOOKUP(A368&amp;B368,'Experiment Details'!A:Q,15,0),VLOOKUP(A368&amp;B368,'Experiment Details'!A:Q,17,0))),"NA")</f>
        <v>NA</v>
      </c>
    </row>
    <row r="369" spans="1:6">
      <c r="A369" s="12" t="s">
        <v>55</v>
      </c>
      <c r="B369" s="13" t="s">
        <v>52</v>
      </c>
      <c r="C369" s="12" t="s">
        <v>15</v>
      </c>
      <c r="D369" s="12" t="str">
        <f t="shared" si="31"/>
        <v>Sub11 Session2 3rd_45min_e</v>
      </c>
      <c r="E369" s="20" t="str">
        <f>_xlfn.IFNA(IF(C369="1st_45min_e",VLOOKUP(A369&amp;B369,'Experiment Details'!A:Q,7,0),IF(C369="2nd_45min_e",VLOOKUP(A369&amp;B369,'Experiment Details'!A:Q,9,0),VLOOKUP(A369&amp;B369,'Experiment Details'!A:Q,11,0))),"NA")</f>
        <v>NA</v>
      </c>
      <c r="F369" s="20" t="str">
        <f>_xlfn.IFNA(IF(C369="1st_45min_e",VLOOKUP(A369&amp;B369,'Experiment Details'!A:Q,13,0),IF(C369="2nd_45min_e",VLOOKUP(A369&amp;B369,'Experiment Details'!A:Q,15,0),VLOOKUP(A369&amp;B369,'Experiment Details'!A:Q,17,0))),"NA")</f>
        <v>NA</v>
      </c>
    </row>
    <row r="370" spans="1:6">
      <c r="A370" s="12" t="s">
        <v>55</v>
      </c>
      <c r="B370" s="13" t="s">
        <v>53</v>
      </c>
      <c r="C370" s="12" t="s">
        <v>11</v>
      </c>
      <c r="D370" s="12" t="str">
        <f t="shared" si="31"/>
        <v>Sub11 Session3 1st_45min_e</v>
      </c>
      <c r="E370" s="20" t="str">
        <f>_xlfn.IFNA(IF(C370="1st_45min_e",VLOOKUP(A370&amp;B370,'Experiment Details'!A:Q,7,0),IF(C370="2nd_45min_e",VLOOKUP(A370&amp;B370,'Experiment Details'!A:Q,9,0),VLOOKUP(A370&amp;B370,'Experiment Details'!A:Q,11,0))),"NA")</f>
        <v>NA</v>
      </c>
      <c r="F370" s="20" t="str">
        <f>_xlfn.IFNA(IF(C370="1st_45min_e",VLOOKUP(A370&amp;B370,'Experiment Details'!A:Q,13,0),IF(C370="2nd_45min_e",VLOOKUP(A370&amp;B370,'Experiment Details'!A:Q,15,0),VLOOKUP(A370&amp;B370,'Experiment Details'!A:Q,17,0))),"NA")</f>
        <v>NA</v>
      </c>
    </row>
    <row r="371" spans="1:6">
      <c r="A371" s="12" t="s">
        <v>55</v>
      </c>
      <c r="B371" s="13" t="s">
        <v>53</v>
      </c>
      <c r="C371" s="12" t="s">
        <v>13</v>
      </c>
      <c r="D371" s="12" t="str">
        <f t="shared" si="31"/>
        <v>Sub11 Session3 2nd_45min_e</v>
      </c>
      <c r="E371" s="20" t="str">
        <f>_xlfn.IFNA(IF(C371="1st_45min_e",VLOOKUP(A371&amp;B371,'Experiment Details'!A:Q,7,0),IF(C371="2nd_45min_e",VLOOKUP(A371&amp;B371,'Experiment Details'!A:Q,9,0),VLOOKUP(A371&amp;B371,'Experiment Details'!A:Q,11,0))),"NA")</f>
        <v>NA</v>
      </c>
      <c r="F371" s="20" t="str">
        <f>_xlfn.IFNA(IF(C371="1st_45min_e",VLOOKUP(A371&amp;B371,'Experiment Details'!A:Q,13,0),IF(C371="2nd_45min_e",VLOOKUP(A371&amp;B371,'Experiment Details'!A:Q,15,0),VLOOKUP(A371&amp;B371,'Experiment Details'!A:Q,17,0))),"NA")</f>
        <v>NA</v>
      </c>
    </row>
    <row r="372" spans="1:6">
      <c r="A372" s="12" t="s">
        <v>55</v>
      </c>
      <c r="B372" s="13" t="s">
        <v>53</v>
      </c>
      <c r="C372" s="12" t="s">
        <v>15</v>
      </c>
      <c r="D372" s="12" t="str">
        <f t="shared" si="31"/>
        <v>Sub11 Session3 3rd_45min_e</v>
      </c>
      <c r="E372" s="20" t="str">
        <f>_xlfn.IFNA(IF(C372="1st_45min_e",VLOOKUP(A372&amp;B372,'Experiment Details'!A:Q,7,0),IF(C372="2nd_45min_e",VLOOKUP(A372&amp;B372,'Experiment Details'!A:Q,9,0),VLOOKUP(A372&amp;B372,'Experiment Details'!A:Q,11,0))),"NA")</f>
        <v>NA</v>
      </c>
      <c r="F372" s="20" t="str">
        <f>_xlfn.IFNA(IF(C372="1st_45min_e",VLOOKUP(A372&amp;B372,'Experiment Details'!A:Q,13,0),IF(C372="2nd_45min_e",VLOOKUP(A372&amp;B372,'Experiment Details'!A:Q,15,0),VLOOKUP(A372&amp;B372,'Experiment Details'!A:Q,17,0))),"NA")</f>
        <v>NA</v>
      </c>
    </row>
    <row r="373" spans="1:6">
      <c r="A373" s="12" t="s">
        <v>55</v>
      </c>
      <c r="B373" s="13" t="s">
        <v>54</v>
      </c>
      <c r="C373" s="12" t="s">
        <v>11</v>
      </c>
      <c r="D373" s="12" t="str">
        <f t="shared" si="31"/>
        <v>Sub11 Session4 1st_45min_e</v>
      </c>
      <c r="E373" s="20" t="str">
        <f>_xlfn.IFNA(IF(C373="1st_45min_e",VLOOKUP(A373&amp;B373,'Experiment Details'!A:Q,7,0),IF(C373="2nd_45min_e",VLOOKUP(A373&amp;B373,'Experiment Details'!A:Q,9,0),VLOOKUP(A373&amp;B373,'Experiment Details'!A:Q,11,0))),"NA")</f>
        <v>NA</v>
      </c>
      <c r="F373" s="20" t="str">
        <f>_xlfn.IFNA(IF(C373="1st_45min_e",VLOOKUP(A373&amp;B373,'Experiment Details'!A:Q,13,0),IF(C373="2nd_45min_e",VLOOKUP(A373&amp;B373,'Experiment Details'!A:Q,15,0),VLOOKUP(A373&amp;B373,'Experiment Details'!A:Q,17,0))),"NA")</f>
        <v>NA</v>
      </c>
    </row>
    <row r="374" spans="1:6">
      <c r="A374" s="12" t="s">
        <v>55</v>
      </c>
      <c r="B374" s="13" t="s">
        <v>54</v>
      </c>
      <c r="C374" s="12" t="s">
        <v>13</v>
      </c>
      <c r="D374" s="12" t="str">
        <f t="shared" si="31"/>
        <v>Sub11 Session4 2nd_45min_e</v>
      </c>
      <c r="E374" s="20" t="str">
        <f>_xlfn.IFNA(IF(C374="1st_45min_e",VLOOKUP(A374&amp;B374,'Experiment Details'!A:Q,7,0),IF(C374="2nd_45min_e",VLOOKUP(A374&amp;B374,'Experiment Details'!A:Q,9,0),VLOOKUP(A374&amp;B374,'Experiment Details'!A:Q,11,0))),"NA")</f>
        <v>NA</v>
      </c>
      <c r="F374" s="20" t="str">
        <f>_xlfn.IFNA(IF(C374="1st_45min_e",VLOOKUP(A374&amp;B374,'Experiment Details'!A:Q,13,0),IF(C374="2nd_45min_e",VLOOKUP(A374&amp;B374,'Experiment Details'!A:Q,15,0),VLOOKUP(A374&amp;B374,'Experiment Details'!A:Q,17,0))),"NA")</f>
        <v>NA</v>
      </c>
    </row>
    <row r="375" spans="1:6">
      <c r="A375" s="12" t="s">
        <v>55</v>
      </c>
      <c r="B375" s="13" t="s">
        <v>54</v>
      </c>
      <c r="C375" s="12" t="s">
        <v>15</v>
      </c>
      <c r="D375" s="12" t="str">
        <f t="shared" si="31"/>
        <v>Sub11 Session4 3rd_45min_e</v>
      </c>
      <c r="E375" s="20" t="str">
        <f>_xlfn.IFNA(IF(C375="1st_45min_e",VLOOKUP(A375&amp;B375,'Experiment Details'!A:Q,7,0),IF(C375="2nd_45min_e",VLOOKUP(A375&amp;B375,'Experiment Details'!A:Q,9,0),VLOOKUP(A375&amp;B375,'Experiment Details'!A:Q,11,0))),"NA")</f>
        <v>NA</v>
      </c>
      <c r="F375" s="20" t="str">
        <f>_xlfn.IFNA(IF(C375="1st_45min_e",VLOOKUP(A375&amp;B375,'Experiment Details'!A:Q,13,0),IF(C375="2nd_45min_e",VLOOKUP(A375&amp;B375,'Experiment Details'!A:Q,15,0),VLOOKUP(A375&amp;B375,'Experiment Details'!A:Q,17,0))),"NA")</f>
        <v>NA</v>
      </c>
    </row>
    <row r="376" spans="1:6">
      <c r="A376" s="12" t="s">
        <v>38</v>
      </c>
      <c r="B376" s="13" t="s">
        <v>51</v>
      </c>
      <c r="C376" s="12" t="s">
        <v>11</v>
      </c>
      <c r="D376" s="12" t="str">
        <f>A376&amp;" "&amp;B376&amp;" "&amp;C376</f>
        <v>Sub12 Session1 1st_45min_e</v>
      </c>
      <c r="E376" s="20">
        <f>_xlfn.IFNA(IF(C376="1st_45min_e",VLOOKUP(A376&amp;B376,'Experiment Details'!A:Q,7,0),IF(C376="2nd_45min_e",VLOOKUP(A376&amp;B376,'Experiment Details'!A:Q,9,0),VLOOKUP(A376&amp;B376,'Experiment Details'!A:Q,11,0))),"NA")</f>
        <v>0</v>
      </c>
      <c r="F376" s="20">
        <f>_xlfn.IFNA(IF(C376="1st_45min_e",VLOOKUP(A376&amp;B376,'Experiment Details'!A:Q,13,0),IF(C376="2nd_45min_e",VLOOKUP(A376&amp;B376,'Experiment Details'!A:Q,15,0),VLOOKUP(A376&amp;B376,'Experiment Details'!A:Q,17,0))),"NA")</f>
        <v>0</v>
      </c>
    </row>
    <row r="377" spans="1:6">
      <c r="A377" s="12" t="s">
        <v>38</v>
      </c>
      <c r="B377" s="13" t="s">
        <v>51</v>
      </c>
      <c r="C377" s="12" t="s">
        <v>13</v>
      </c>
      <c r="D377" s="12" t="str">
        <f t="shared" ref="D377:D387" si="32">A377&amp;" "&amp;B377&amp;" "&amp;C377</f>
        <v>Sub12 Session1 2nd_45min_e</v>
      </c>
      <c r="E377" s="20">
        <f>_xlfn.IFNA(IF(C377="1st_45min_e",VLOOKUP(A377&amp;B377,'Experiment Details'!A:Q,7,0),IF(C377="2nd_45min_e",VLOOKUP(A377&amp;B377,'Experiment Details'!A:Q,9,0),VLOOKUP(A377&amp;B377,'Experiment Details'!A:Q,11,0))),"NA")</f>
        <v>0</v>
      </c>
      <c r="F377" s="20">
        <f>_xlfn.IFNA(IF(C377="1st_45min_e",VLOOKUP(A377&amp;B377,'Experiment Details'!A:Q,13,0),IF(C377="2nd_45min_e",VLOOKUP(A377&amp;B377,'Experiment Details'!A:Q,15,0),VLOOKUP(A377&amp;B377,'Experiment Details'!A:Q,17,0))),"NA")</f>
        <v>0</v>
      </c>
    </row>
    <row r="378" spans="1:6">
      <c r="A378" s="12" t="s">
        <v>38</v>
      </c>
      <c r="B378" s="13" t="s">
        <v>51</v>
      </c>
      <c r="C378" s="12" t="s">
        <v>15</v>
      </c>
      <c r="D378" s="12" t="str">
        <f t="shared" si="32"/>
        <v>Sub12 Session1 3rd_45min_e</v>
      </c>
      <c r="E378" s="20">
        <f>_xlfn.IFNA(IF(C378="1st_45min_e",VLOOKUP(A378&amp;B378,'Experiment Details'!A:Q,7,0),IF(C378="2nd_45min_e",VLOOKUP(A378&amp;B378,'Experiment Details'!A:Q,9,0),VLOOKUP(A378&amp;B378,'Experiment Details'!A:Q,11,0))),"NA")</f>
        <v>0</v>
      </c>
      <c r="F378" s="20">
        <f>_xlfn.IFNA(IF(C378="1st_45min_e",VLOOKUP(A378&amp;B378,'Experiment Details'!A:Q,13,0),IF(C378="2nd_45min_e",VLOOKUP(A378&amp;B378,'Experiment Details'!A:Q,15,0),VLOOKUP(A378&amp;B378,'Experiment Details'!A:Q,17,0))),"NA")</f>
        <v>0</v>
      </c>
    </row>
    <row r="379" spans="1:6">
      <c r="A379" s="12" t="s">
        <v>38</v>
      </c>
      <c r="B379" s="13" t="s">
        <v>52</v>
      </c>
      <c r="C379" s="12" t="s">
        <v>11</v>
      </c>
      <c r="D379" s="12" t="str">
        <f t="shared" si="32"/>
        <v>Sub12 Session2 1st_45min_e</v>
      </c>
      <c r="E379" s="20">
        <f>_xlfn.IFNA(IF(C379="1st_45min_e",VLOOKUP(A379&amp;B379,'Experiment Details'!A:Q,7,0),IF(C379="2nd_45min_e",VLOOKUP(A379&amp;B379,'Experiment Details'!A:Q,9,0),VLOOKUP(A379&amp;B379,'Experiment Details'!A:Q,11,0))),"NA")</f>
        <v>0</v>
      </c>
      <c r="F379" s="20">
        <f>_xlfn.IFNA(IF(C379="1st_45min_e",VLOOKUP(A379&amp;B379,'Experiment Details'!A:Q,13,0),IF(C379="2nd_45min_e",VLOOKUP(A379&amp;B379,'Experiment Details'!A:Q,15,0),VLOOKUP(A379&amp;B379,'Experiment Details'!A:Q,17,0))),"NA")</f>
        <v>0</v>
      </c>
    </row>
    <row r="380" spans="1:6">
      <c r="A380" s="12" t="s">
        <v>38</v>
      </c>
      <c r="B380" s="13" t="s">
        <v>52</v>
      </c>
      <c r="C380" s="12" t="s">
        <v>13</v>
      </c>
      <c r="D380" s="12" t="str">
        <f t="shared" si="32"/>
        <v>Sub12 Session2 2nd_45min_e</v>
      </c>
      <c r="E380" s="20">
        <f>_xlfn.IFNA(IF(C380="1st_45min_e",VLOOKUP(A380&amp;B380,'Experiment Details'!A:Q,7,0),IF(C380="2nd_45min_e",VLOOKUP(A380&amp;B380,'Experiment Details'!A:Q,9,0),VLOOKUP(A380&amp;B380,'Experiment Details'!A:Q,11,0))),"NA")</f>
        <v>0</v>
      </c>
      <c r="F380" s="20">
        <f>_xlfn.IFNA(IF(C380="1st_45min_e",VLOOKUP(A380&amp;B380,'Experiment Details'!A:Q,13,0),IF(C380="2nd_45min_e",VLOOKUP(A380&amp;B380,'Experiment Details'!A:Q,15,0),VLOOKUP(A380&amp;B380,'Experiment Details'!A:Q,17,0))),"NA")</f>
        <v>0</v>
      </c>
    </row>
    <row r="381" spans="1:6">
      <c r="A381" s="12" t="s">
        <v>38</v>
      </c>
      <c r="B381" s="13" t="s">
        <v>52</v>
      </c>
      <c r="C381" s="12" t="s">
        <v>15</v>
      </c>
      <c r="D381" s="12" t="str">
        <f t="shared" si="32"/>
        <v>Sub12 Session2 3rd_45min_e</v>
      </c>
      <c r="E381" s="20">
        <f>_xlfn.IFNA(IF(C381="1st_45min_e",VLOOKUP(A381&amp;B381,'Experiment Details'!A:Q,7,0),IF(C381="2nd_45min_e",VLOOKUP(A381&amp;B381,'Experiment Details'!A:Q,9,0),VLOOKUP(A381&amp;B381,'Experiment Details'!A:Q,11,0))),"NA")</f>
        <v>0</v>
      </c>
      <c r="F381" s="20">
        <f>_xlfn.IFNA(IF(C381="1st_45min_e",VLOOKUP(A381&amp;B381,'Experiment Details'!A:Q,13,0),IF(C381="2nd_45min_e",VLOOKUP(A381&amp;B381,'Experiment Details'!A:Q,15,0),VLOOKUP(A381&amp;B381,'Experiment Details'!A:Q,17,0))),"NA")</f>
        <v>0</v>
      </c>
    </row>
    <row r="382" spans="1:6">
      <c r="A382" s="12" t="s">
        <v>38</v>
      </c>
      <c r="B382" s="13" t="s">
        <v>53</v>
      </c>
      <c r="C382" s="12" t="s">
        <v>11</v>
      </c>
      <c r="D382" s="12" t="str">
        <f t="shared" si="32"/>
        <v>Sub12 Session3 1st_45min_e</v>
      </c>
      <c r="E382" s="20">
        <f>_xlfn.IFNA(IF(C382="1st_45min_e",VLOOKUP(A382&amp;B382,'Experiment Details'!A:Q,7,0),IF(C382="2nd_45min_e",VLOOKUP(A382&amp;B382,'Experiment Details'!A:Q,9,0),VLOOKUP(A382&amp;B382,'Experiment Details'!A:Q,11,0))),"NA")</f>
        <v>0</v>
      </c>
      <c r="F382" s="20">
        <f>_xlfn.IFNA(IF(C382="1st_45min_e",VLOOKUP(A382&amp;B382,'Experiment Details'!A:Q,13,0),IF(C382="2nd_45min_e",VLOOKUP(A382&amp;B382,'Experiment Details'!A:Q,15,0),VLOOKUP(A382&amp;B382,'Experiment Details'!A:Q,17,0))),"NA")</f>
        <v>0</v>
      </c>
    </row>
    <row r="383" spans="1:6">
      <c r="A383" s="12" t="s">
        <v>38</v>
      </c>
      <c r="B383" s="13" t="s">
        <v>53</v>
      </c>
      <c r="C383" s="12" t="s">
        <v>13</v>
      </c>
      <c r="D383" s="12" t="str">
        <f t="shared" si="32"/>
        <v>Sub12 Session3 2nd_45min_e</v>
      </c>
      <c r="E383" s="20">
        <f>_xlfn.IFNA(IF(C383="1st_45min_e",VLOOKUP(A383&amp;B383,'Experiment Details'!A:Q,7,0),IF(C383="2nd_45min_e",VLOOKUP(A383&amp;B383,'Experiment Details'!A:Q,9,0),VLOOKUP(A383&amp;B383,'Experiment Details'!A:Q,11,0))),"NA")</f>
        <v>0</v>
      </c>
      <c r="F383" s="20">
        <f>_xlfn.IFNA(IF(C383="1st_45min_e",VLOOKUP(A383&amp;B383,'Experiment Details'!A:Q,13,0),IF(C383="2nd_45min_e",VLOOKUP(A383&amp;B383,'Experiment Details'!A:Q,15,0),VLOOKUP(A383&amp;B383,'Experiment Details'!A:Q,17,0))),"NA")</f>
        <v>0</v>
      </c>
    </row>
    <row r="384" spans="1:6">
      <c r="A384" s="12" t="s">
        <v>38</v>
      </c>
      <c r="B384" s="13" t="s">
        <v>53</v>
      </c>
      <c r="C384" s="12" t="s">
        <v>15</v>
      </c>
      <c r="D384" s="12" t="str">
        <f t="shared" si="32"/>
        <v>Sub12 Session3 3rd_45min_e</v>
      </c>
      <c r="E384" s="20">
        <f>_xlfn.IFNA(IF(C384="1st_45min_e",VLOOKUP(A384&amp;B384,'Experiment Details'!A:Q,7,0),IF(C384="2nd_45min_e",VLOOKUP(A384&amp;B384,'Experiment Details'!A:Q,9,0),VLOOKUP(A384&amp;B384,'Experiment Details'!A:Q,11,0))),"NA")</f>
        <v>0</v>
      </c>
      <c r="F384" s="20">
        <f>_xlfn.IFNA(IF(C384="1st_45min_e",VLOOKUP(A384&amp;B384,'Experiment Details'!A:Q,13,0),IF(C384="2nd_45min_e",VLOOKUP(A384&amp;B384,'Experiment Details'!A:Q,15,0),VLOOKUP(A384&amp;B384,'Experiment Details'!A:Q,17,0))),"NA")</f>
        <v>0</v>
      </c>
    </row>
    <row r="385" spans="1:6">
      <c r="A385" s="12" t="s">
        <v>38</v>
      </c>
      <c r="B385" s="13" t="s">
        <v>54</v>
      </c>
      <c r="C385" s="12" t="s">
        <v>11</v>
      </c>
      <c r="D385" s="12" t="str">
        <f t="shared" si="32"/>
        <v>Sub12 Session4 1st_45min_e</v>
      </c>
      <c r="E385" s="20">
        <f>_xlfn.IFNA(IF(C385="1st_45min_e",VLOOKUP(A385&amp;B385,'Experiment Details'!A:Q,7,0),IF(C385="2nd_45min_e",VLOOKUP(A385&amp;B385,'Experiment Details'!A:Q,9,0),VLOOKUP(A385&amp;B385,'Experiment Details'!A:Q,11,0))),"NA")</f>
        <v>0</v>
      </c>
      <c r="F385" s="20">
        <f>_xlfn.IFNA(IF(C385="1st_45min_e",VLOOKUP(A385&amp;B385,'Experiment Details'!A:Q,13,0),IF(C385="2nd_45min_e",VLOOKUP(A385&amp;B385,'Experiment Details'!A:Q,15,0),VLOOKUP(A385&amp;B385,'Experiment Details'!A:Q,17,0))),"NA")</f>
        <v>0</v>
      </c>
    </row>
    <row r="386" spans="1:6">
      <c r="A386" s="12" t="s">
        <v>38</v>
      </c>
      <c r="B386" s="13" t="s">
        <v>54</v>
      </c>
      <c r="C386" s="12" t="s">
        <v>13</v>
      </c>
      <c r="D386" s="12" t="str">
        <f t="shared" si="32"/>
        <v>Sub12 Session4 2nd_45min_e</v>
      </c>
      <c r="E386" s="20">
        <f>_xlfn.IFNA(IF(C386="1st_45min_e",VLOOKUP(A386&amp;B386,'Experiment Details'!A:Q,7,0),IF(C386="2nd_45min_e",VLOOKUP(A386&amp;B386,'Experiment Details'!A:Q,9,0),VLOOKUP(A386&amp;B386,'Experiment Details'!A:Q,11,0))),"NA")</f>
        <v>0</v>
      </c>
      <c r="F386" s="20">
        <f>_xlfn.IFNA(IF(C386="1st_45min_e",VLOOKUP(A386&amp;B386,'Experiment Details'!A:Q,13,0),IF(C386="2nd_45min_e",VLOOKUP(A386&amp;B386,'Experiment Details'!A:Q,15,0),VLOOKUP(A386&amp;B386,'Experiment Details'!A:Q,17,0))),"NA")</f>
        <v>0</v>
      </c>
    </row>
    <row r="387" spans="1:6">
      <c r="A387" s="12" t="s">
        <v>38</v>
      </c>
      <c r="B387" s="13" t="s">
        <v>54</v>
      </c>
      <c r="C387" s="12" t="s">
        <v>15</v>
      </c>
      <c r="D387" s="12" t="str">
        <f t="shared" si="32"/>
        <v>Sub12 Session4 3rd_45min_e</v>
      </c>
      <c r="E387" s="20">
        <f>_xlfn.IFNA(IF(C387="1st_45min_e",VLOOKUP(A387&amp;B387,'Experiment Details'!A:Q,7,0),IF(C387="2nd_45min_e",VLOOKUP(A387&amp;B387,'Experiment Details'!A:Q,9,0),VLOOKUP(A387&amp;B387,'Experiment Details'!A:Q,11,0))),"NA")</f>
        <v>0</v>
      </c>
      <c r="F387" s="20">
        <f>_xlfn.IFNA(IF(C387="1st_45min_e",VLOOKUP(A387&amp;B387,'Experiment Details'!A:Q,13,0),IF(C387="2nd_45min_e",VLOOKUP(A387&amp;B387,'Experiment Details'!A:Q,15,0),VLOOKUP(A387&amp;B387,'Experiment Details'!A:Q,17,0))),"NA")</f>
        <v>0</v>
      </c>
    </row>
    <row r="388" spans="1:6">
      <c r="A388" s="12" t="s">
        <v>40</v>
      </c>
      <c r="B388" s="13" t="s">
        <v>51</v>
      </c>
      <c r="C388" s="12" t="s">
        <v>11</v>
      </c>
      <c r="D388" s="12" t="str">
        <f>A388&amp;" "&amp;B388&amp;" "&amp;C388</f>
        <v>Sub13 Session1 1st_45min_e</v>
      </c>
      <c r="E388" s="20" t="str">
        <f>_xlfn.IFNA(IF(C388="1st_45min_e",VLOOKUP(A388&amp;B388,'Experiment Details'!A:Q,7,0),IF(C388="2nd_45min_e",VLOOKUP(A388&amp;B388,'Experiment Details'!A:Q,9,0),VLOOKUP(A388&amp;B388,'Experiment Details'!A:Q,11,0))),"NA")</f>
        <v>e</v>
      </c>
      <c r="F388" s="20">
        <f>_xlfn.IFNA(IF(C388="1st_45min_e",VLOOKUP(A388&amp;B388,'Experiment Details'!A:Q,13,0),IF(C388="2nd_45min_e",VLOOKUP(A388&amp;B388,'Experiment Details'!A:Q,15,0),VLOOKUP(A388&amp;B388,'Experiment Details'!A:Q,17,0))),"NA")</f>
        <v>28</v>
      </c>
    </row>
    <row r="389" spans="1:6">
      <c r="A389" s="12" t="s">
        <v>40</v>
      </c>
      <c r="B389" s="13" t="s">
        <v>51</v>
      </c>
      <c r="C389" s="12" t="s">
        <v>13</v>
      </c>
      <c r="D389" s="12" t="str">
        <f t="shared" ref="D389:D399" si="33">A389&amp;" "&amp;B389&amp;" "&amp;C389</f>
        <v>Sub13 Session1 2nd_45min_e</v>
      </c>
      <c r="E389" s="20" t="str">
        <f>_xlfn.IFNA(IF(C389="1st_45min_e",VLOOKUP(A389&amp;B389,'Experiment Details'!A:Q,7,0),IF(C389="2nd_45min_e",VLOOKUP(A389&amp;B389,'Experiment Details'!A:Q,9,0),VLOOKUP(A389&amp;B389,'Experiment Details'!A:Q,11,0))),"NA")</f>
        <v>e</v>
      </c>
      <c r="F389" s="20">
        <f>_xlfn.IFNA(IF(C389="1st_45min_e",VLOOKUP(A389&amp;B389,'Experiment Details'!A:Q,13,0),IF(C389="2nd_45min_e",VLOOKUP(A389&amp;B389,'Experiment Details'!A:Q,15,0),VLOOKUP(A389&amp;B389,'Experiment Details'!A:Q,17,0))),"NA")</f>
        <v>73</v>
      </c>
    </row>
    <row r="390" spans="1:6">
      <c r="A390" s="12" t="s">
        <v>40</v>
      </c>
      <c r="B390" s="13" t="s">
        <v>51</v>
      </c>
      <c r="C390" s="12" t="s">
        <v>15</v>
      </c>
      <c r="D390" s="12" t="str">
        <f t="shared" si="33"/>
        <v>Sub13 Session1 3rd_45min_e</v>
      </c>
      <c r="E390" s="20" t="str">
        <f>_xlfn.IFNA(IF(C390="1st_45min_e",VLOOKUP(A390&amp;B390,'Experiment Details'!A:Q,7,0),IF(C390="2nd_45min_e",VLOOKUP(A390&amp;B390,'Experiment Details'!A:Q,9,0),VLOOKUP(A390&amp;B390,'Experiment Details'!A:Q,11,0))),"NA")</f>
        <v>e</v>
      </c>
      <c r="F390" s="20">
        <f>_xlfn.IFNA(IF(C390="1st_45min_e",VLOOKUP(A390&amp;B390,'Experiment Details'!A:Q,13,0),IF(C390="2nd_45min_e",VLOOKUP(A390&amp;B390,'Experiment Details'!A:Q,15,0),VLOOKUP(A390&amp;B390,'Experiment Details'!A:Q,17,0))),"NA")</f>
        <v>118</v>
      </c>
    </row>
    <row r="391" spans="1:6">
      <c r="A391" s="12" t="s">
        <v>40</v>
      </c>
      <c r="B391" s="13" t="s">
        <v>52</v>
      </c>
      <c r="C391" s="12" t="s">
        <v>11</v>
      </c>
      <c r="D391" s="12" t="str">
        <f t="shared" si="33"/>
        <v>Sub13 Session2 1st_45min_e</v>
      </c>
      <c r="E391" s="20" t="str">
        <f>_xlfn.IFNA(IF(C391="1st_45min_e",VLOOKUP(A391&amp;B391,'Experiment Details'!A:Q,7,0),IF(C391="2nd_45min_e",VLOOKUP(A391&amp;B391,'Experiment Details'!A:Q,9,0),VLOOKUP(A391&amp;B391,'Experiment Details'!A:Q,11,0))),"NA")</f>
        <v>e</v>
      </c>
      <c r="F391" s="20">
        <f>_xlfn.IFNA(IF(C391="1st_45min_e",VLOOKUP(A391&amp;B391,'Experiment Details'!A:Q,13,0),IF(C391="2nd_45min_e",VLOOKUP(A391&amp;B391,'Experiment Details'!A:Q,15,0),VLOOKUP(A391&amp;B391,'Experiment Details'!A:Q,17,0))),"NA")</f>
        <v>38</v>
      </c>
    </row>
    <row r="392" spans="1:6">
      <c r="A392" s="12" t="s">
        <v>40</v>
      </c>
      <c r="B392" s="13" t="s">
        <v>52</v>
      </c>
      <c r="C392" s="12" t="s">
        <v>13</v>
      </c>
      <c r="D392" s="12" t="str">
        <f t="shared" si="33"/>
        <v>Sub13 Session2 2nd_45min_e</v>
      </c>
      <c r="E392" s="20" t="str">
        <f>_xlfn.IFNA(IF(C392="1st_45min_e",VLOOKUP(A392&amp;B392,'Experiment Details'!A:Q,7,0),IF(C392="2nd_45min_e",VLOOKUP(A392&amp;B392,'Experiment Details'!A:Q,9,0),VLOOKUP(A392&amp;B392,'Experiment Details'!A:Q,11,0))),"NA")</f>
        <v>e</v>
      </c>
      <c r="F392" s="20">
        <f>_xlfn.IFNA(IF(C392="1st_45min_e",VLOOKUP(A392&amp;B392,'Experiment Details'!A:Q,13,0),IF(C392="2nd_45min_e",VLOOKUP(A392&amp;B392,'Experiment Details'!A:Q,15,0),VLOOKUP(A392&amp;B392,'Experiment Details'!A:Q,17,0))),"NA")</f>
        <v>95</v>
      </c>
    </row>
    <row r="393" spans="1:6">
      <c r="A393" s="12" t="s">
        <v>40</v>
      </c>
      <c r="B393" s="13" t="s">
        <v>52</v>
      </c>
      <c r="C393" s="12" t="s">
        <v>15</v>
      </c>
      <c r="D393" s="12" t="str">
        <f t="shared" si="33"/>
        <v>Sub13 Session2 3rd_45min_e</v>
      </c>
      <c r="E393" s="20" t="str">
        <f>_xlfn.IFNA(IF(C393="1st_45min_e",VLOOKUP(A393&amp;B393,'Experiment Details'!A:Q,7,0),IF(C393="2nd_45min_e",VLOOKUP(A393&amp;B393,'Experiment Details'!A:Q,9,0),VLOOKUP(A393&amp;B393,'Experiment Details'!A:Q,11,0))),"NA")</f>
        <v>e</v>
      </c>
      <c r="F393" s="20">
        <f>_xlfn.IFNA(IF(C393="1st_45min_e",VLOOKUP(A393&amp;B393,'Experiment Details'!A:Q,13,0),IF(C393="2nd_45min_e",VLOOKUP(A393&amp;B393,'Experiment Details'!A:Q,15,0),VLOOKUP(A393&amp;B393,'Experiment Details'!A:Q,17,0))),"NA")</f>
        <v>144</v>
      </c>
    </row>
    <row r="394" spans="1:6">
      <c r="A394" s="12" t="s">
        <v>40</v>
      </c>
      <c r="B394" s="13" t="s">
        <v>53</v>
      </c>
      <c r="C394" s="12" t="s">
        <v>11</v>
      </c>
      <c r="D394" s="12" t="str">
        <f t="shared" si="33"/>
        <v>Sub13 Session3 1st_45min_e</v>
      </c>
      <c r="E394" s="20" t="str">
        <f>_xlfn.IFNA(IF(C394="1st_45min_e",VLOOKUP(A394&amp;B394,'Experiment Details'!A:Q,7,0),IF(C394="2nd_45min_e",VLOOKUP(A394&amp;B394,'Experiment Details'!A:Q,9,0),VLOOKUP(A394&amp;B394,'Experiment Details'!A:Q,11,0))),"NA")</f>
        <v>e</v>
      </c>
      <c r="F394" s="20">
        <f>_xlfn.IFNA(IF(C394="1st_45min_e",VLOOKUP(A394&amp;B394,'Experiment Details'!A:Q,13,0),IF(C394="2nd_45min_e",VLOOKUP(A394&amp;B394,'Experiment Details'!A:Q,15,0),VLOOKUP(A394&amp;B394,'Experiment Details'!A:Q,17,0))),"NA")</f>
        <v>32</v>
      </c>
    </row>
    <row r="395" spans="1:6">
      <c r="A395" s="12" t="s">
        <v>40</v>
      </c>
      <c r="B395" s="13" t="s">
        <v>53</v>
      </c>
      <c r="C395" s="12" t="s">
        <v>13</v>
      </c>
      <c r="D395" s="12" t="str">
        <f t="shared" si="33"/>
        <v>Sub13 Session3 2nd_45min_e</v>
      </c>
      <c r="E395" s="20" t="str">
        <f>_xlfn.IFNA(IF(C395="1st_45min_e",VLOOKUP(A395&amp;B395,'Experiment Details'!A:Q,7,0),IF(C395="2nd_45min_e",VLOOKUP(A395&amp;B395,'Experiment Details'!A:Q,9,0),VLOOKUP(A395&amp;B395,'Experiment Details'!A:Q,11,0))),"NA")</f>
        <v>e</v>
      </c>
      <c r="F395" s="20">
        <f>_xlfn.IFNA(IF(C395="1st_45min_e",VLOOKUP(A395&amp;B395,'Experiment Details'!A:Q,13,0),IF(C395="2nd_45min_e",VLOOKUP(A395&amp;B395,'Experiment Details'!A:Q,15,0),VLOOKUP(A395&amp;B395,'Experiment Details'!A:Q,17,0))),"NA")</f>
        <v>82</v>
      </c>
    </row>
    <row r="396" spans="1:6">
      <c r="A396" s="12" t="s">
        <v>40</v>
      </c>
      <c r="B396" s="13" t="s">
        <v>53</v>
      </c>
      <c r="C396" s="12" t="s">
        <v>15</v>
      </c>
      <c r="D396" s="12" t="str">
        <f t="shared" si="33"/>
        <v>Sub13 Session3 3rd_45min_e</v>
      </c>
      <c r="E396" s="20" t="str">
        <f>_xlfn.IFNA(IF(C396="1st_45min_e",VLOOKUP(A396&amp;B396,'Experiment Details'!A:Q,7,0),IF(C396="2nd_45min_e",VLOOKUP(A396&amp;B396,'Experiment Details'!A:Q,9,0),VLOOKUP(A396&amp;B396,'Experiment Details'!A:Q,11,0))),"NA")</f>
        <v>e</v>
      </c>
      <c r="F396" s="20">
        <f>_xlfn.IFNA(IF(C396="1st_45min_e",VLOOKUP(A396&amp;B396,'Experiment Details'!A:Q,13,0),IF(C396="2nd_45min_e",VLOOKUP(A396&amp;B396,'Experiment Details'!A:Q,15,0),VLOOKUP(A396&amp;B396,'Experiment Details'!A:Q,17,0))),"NA")</f>
        <v>120</v>
      </c>
    </row>
    <row r="397" spans="1:6">
      <c r="A397" s="12" t="s">
        <v>40</v>
      </c>
      <c r="B397" s="13" t="s">
        <v>54</v>
      </c>
      <c r="C397" s="12" t="s">
        <v>11</v>
      </c>
      <c r="D397" s="12" t="str">
        <f t="shared" si="33"/>
        <v>Sub13 Session4 1st_45min_e</v>
      </c>
      <c r="E397" s="20" t="str">
        <f>_xlfn.IFNA(IF(C397="1st_45min_e",VLOOKUP(A397&amp;B397,'Experiment Details'!A:Q,7,0),IF(C397="2nd_45min_e",VLOOKUP(A397&amp;B397,'Experiment Details'!A:Q,9,0),VLOOKUP(A397&amp;B397,'Experiment Details'!A:Q,11,0))),"NA")</f>
        <v>e</v>
      </c>
      <c r="F397" s="20">
        <f>_xlfn.IFNA(IF(C397="1st_45min_e",VLOOKUP(A397&amp;B397,'Experiment Details'!A:Q,13,0),IF(C397="2nd_45min_e",VLOOKUP(A397&amp;B397,'Experiment Details'!A:Q,15,0),VLOOKUP(A397&amp;B397,'Experiment Details'!A:Q,17,0))),"NA")</f>
        <v>28</v>
      </c>
    </row>
    <row r="398" spans="1:6">
      <c r="A398" s="12" t="s">
        <v>40</v>
      </c>
      <c r="B398" s="13" t="s">
        <v>54</v>
      </c>
      <c r="C398" s="12" t="s">
        <v>13</v>
      </c>
      <c r="D398" s="12" t="str">
        <f t="shared" si="33"/>
        <v>Sub13 Session4 2nd_45min_e</v>
      </c>
      <c r="E398" s="20" t="str">
        <f>_xlfn.IFNA(IF(C398="1st_45min_e",VLOOKUP(A398&amp;B398,'Experiment Details'!A:Q,7,0),IF(C398="2nd_45min_e",VLOOKUP(A398&amp;B398,'Experiment Details'!A:Q,9,0),VLOOKUP(A398&amp;B398,'Experiment Details'!A:Q,11,0))),"NA")</f>
        <v>e</v>
      </c>
      <c r="F398" s="20">
        <f>_xlfn.IFNA(IF(C398="1st_45min_e",VLOOKUP(A398&amp;B398,'Experiment Details'!A:Q,13,0),IF(C398="2nd_45min_e",VLOOKUP(A398&amp;B398,'Experiment Details'!A:Q,15,0),VLOOKUP(A398&amp;B398,'Experiment Details'!A:Q,17,0))),"NA")</f>
        <v>74</v>
      </c>
    </row>
    <row r="399" spans="1:6">
      <c r="A399" s="12" t="s">
        <v>40</v>
      </c>
      <c r="B399" s="13" t="s">
        <v>54</v>
      </c>
      <c r="C399" s="12" t="s">
        <v>15</v>
      </c>
      <c r="D399" s="12" t="str">
        <f t="shared" si="33"/>
        <v>Sub13 Session4 3rd_45min_e</v>
      </c>
      <c r="E399" s="20">
        <f>_xlfn.IFNA(IF(C399="1st_45min_e",VLOOKUP(A399&amp;B399,'Experiment Details'!A:Q,7,0),IF(C399="2nd_45min_e",VLOOKUP(A399&amp;B399,'Experiment Details'!A:Q,9,0),VLOOKUP(A399&amp;B399,'Experiment Details'!A:Q,11,0))),"NA")</f>
        <v>0</v>
      </c>
      <c r="F399" s="20">
        <f>_xlfn.IFNA(IF(C399="1st_45min_e",VLOOKUP(A399&amp;B399,'Experiment Details'!A:Q,13,0),IF(C399="2nd_45min_e",VLOOKUP(A399&amp;B399,'Experiment Details'!A:Q,15,0),VLOOKUP(A399&amp;B399,'Experiment Details'!A:Q,17,0))),"NA")</f>
        <v>0</v>
      </c>
    </row>
    <row r="400" spans="1:6">
      <c r="A400" s="12" t="s">
        <v>42</v>
      </c>
      <c r="B400" s="13" t="s">
        <v>51</v>
      </c>
      <c r="C400" s="12" t="s">
        <v>11</v>
      </c>
      <c r="D400" s="12" t="str">
        <f>A400&amp;" "&amp;B400&amp;" "&amp;C400</f>
        <v>Sub14 Session1 1st_45min_e</v>
      </c>
      <c r="E400" s="20">
        <f>_xlfn.IFNA(IF(C400="1st_45min_e",VLOOKUP(A400&amp;B400,'Experiment Details'!A:Q,7,0),IF(C400="2nd_45min_e",VLOOKUP(A400&amp;B400,'Experiment Details'!A:Q,9,0),VLOOKUP(A400&amp;B400,'Experiment Details'!A:Q,11,0))),"NA")</f>
        <v>0</v>
      </c>
      <c r="F400" s="20">
        <f>_xlfn.IFNA(IF(C400="1st_45min_e",VLOOKUP(A400&amp;B400,'Experiment Details'!A:Q,13,0),IF(C400="2nd_45min_e",VLOOKUP(A400&amp;B400,'Experiment Details'!A:Q,15,0),VLOOKUP(A400&amp;B400,'Experiment Details'!A:Q,17,0))),"NA")</f>
        <v>0</v>
      </c>
    </row>
    <row r="401" spans="1:6">
      <c r="A401" s="12" t="s">
        <v>42</v>
      </c>
      <c r="B401" s="13" t="s">
        <v>51</v>
      </c>
      <c r="C401" s="12" t="s">
        <v>13</v>
      </c>
      <c r="D401" s="12" t="str">
        <f t="shared" ref="D401:D411" si="34">A401&amp;" "&amp;B401&amp;" "&amp;C401</f>
        <v>Sub14 Session1 2nd_45min_e</v>
      </c>
      <c r="E401" s="20">
        <f>_xlfn.IFNA(IF(C401="1st_45min_e",VLOOKUP(A401&amp;B401,'Experiment Details'!A:Q,7,0),IF(C401="2nd_45min_e",VLOOKUP(A401&amp;B401,'Experiment Details'!A:Q,9,0),VLOOKUP(A401&amp;B401,'Experiment Details'!A:Q,11,0))),"NA")</f>
        <v>0</v>
      </c>
      <c r="F401" s="20">
        <f>_xlfn.IFNA(IF(C401="1st_45min_e",VLOOKUP(A401&amp;B401,'Experiment Details'!A:Q,13,0),IF(C401="2nd_45min_e",VLOOKUP(A401&amp;B401,'Experiment Details'!A:Q,15,0),VLOOKUP(A401&amp;B401,'Experiment Details'!A:Q,17,0))),"NA")</f>
        <v>0</v>
      </c>
    </row>
    <row r="402" spans="1:6">
      <c r="A402" s="12" t="s">
        <v>42</v>
      </c>
      <c r="B402" s="13" t="s">
        <v>51</v>
      </c>
      <c r="C402" s="12" t="s">
        <v>15</v>
      </c>
      <c r="D402" s="12" t="str">
        <f t="shared" si="34"/>
        <v>Sub14 Session1 3rd_45min_e</v>
      </c>
      <c r="E402" s="20">
        <f>_xlfn.IFNA(IF(C402="1st_45min_e",VLOOKUP(A402&amp;B402,'Experiment Details'!A:Q,7,0),IF(C402="2nd_45min_e",VLOOKUP(A402&amp;B402,'Experiment Details'!A:Q,9,0),VLOOKUP(A402&amp;B402,'Experiment Details'!A:Q,11,0))),"NA")</f>
        <v>0</v>
      </c>
      <c r="F402" s="20">
        <f>_xlfn.IFNA(IF(C402="1st_45min_e",VLOOKUP(A402&amp;B402,'Experiment Details'!A:Q,13,0),IF(C402="2nd_45min_e",VLOOKUP(A402&amp;B402,'Experiment Details'!A:Q,15,0),VLOOKUP(A402&amp;B402,'Experiment Details'!A:Q,17,0))),"NA")</f>
        <v>0</v>
      </c>
    </row>
    <row r="403" spans="1:6">
      <c r="A403" s="12" t="s">
        <v>42</v>
      </c>
      <c r="B403" s="13" t="s">
        <v>52</v>
      </c>
      <c r="C403" s="12" t="s">
        <v>11</v>
      </c>
      <c r="D403" s="12" t="str">
        <f t="shared" si="34"/>
        <v>Sub14 Session2 1st_45min_e</v>
      </c>
      <c r="E403" s="20">
        <f>_xlfn.IFNA(IF(C403="1st_45min_e",VLOOKUP(A403&amp;B403,'Experiment Details'!A:Q,7,0),IF(C403="2nd_45min_e",VLOOKUP(A403&amp;B403,'Experiment Details'!A:Q,9,0),VLOOKUP(A403&amp;B403,'Experiment Details'!A:Q,11,0))),"NA")</f>
        <v>0</v>
      </c>
      <c r="F403" s="20">
        <f>_xlfn.IFNA(IF(C403="1st_45min_e",VLOOKUP(A403&amp;B403,'Experiment Details'!A:Q,13,0),IF(C403="2nd_45min_e",VLOOKUP(A403&amp;B403,'Experiment Details'!A:Q,15,0),VLOOKUP(A403&amp;B403,'Experiment Details'!A:Q,17,0))),"NA")</f>
        <v>0</v>
      </c>
    </row>
    <row r="404" spans="1:6">
      <c r="A404" s="12" t="s">
        <v>42</v>
      </c>
      <c r="B404" s="13" t="s">
        <v>52</v>
      </c>
      <c r="C404" s="12" t="s">
        <v>13</v>
      </c>
      <c r="D404" s="12" t="str">
        <f t="shared" si="34"/>
        <v>Sub14 Session2 2nd_45min_e</v>
      </c>
      <c r="E404" s="20">
        <f>_xlfn.IFNA(IF(C404="1st_45min_e",VLOOKUP(A404&amp;B404,'Experiment Details'!A:Q,7,0),IF(C404="2nd_45min_e",VLOOKUP(A404&amp;B404,'Experiment Details'!A:Q,9,0),VLOOKUP(A404&amp;B404,'Experiment Details'!A:Q,11,0))),"NA")</f>
        <v>0</v>
      </c>
      <c r="F404" s="20">
        <f>_xlfn.IFNA(IF(C404="1st_45min_e",VLOOKUP(A404&amp;B404,'Experiment Details'!A:Q,13,0),IF(C404="2nd_45min_e",VLOOKUP(A404&amp;B404,'Experiment Details'!A:Q,15,0),VLOOKUP(A404&amp;B404,'Experiment Details'!A:Q,17,0))),"NA")</f>
        <v>0</v>
      </c>
    </row>
    <row r="405" spans="1:6">
      <c r="A405" s="12" t="s">
        <v>42</v>
      </c>
      <c r="B405" s="13" t="s">
        <v>52</v>
      </c>
      <c r="C405" s="12" t="s">
        <v>15</v>
      </c>
      <c r="D405" s="12" t="str">
        <f t="shared" si="34"/>
        <v>Sub14 Session2 3rd_45min_e</v>
      </c>
      <c r="E405" s="20">
        <f>_xlfn.IFNA(IF(C405="1st_45min_e",VLOOKUP(A405&amp;B405,'Experiment Details'!A:Q,7,0),IF(C405="2nd_45min_e",VLOOKUP(A405&amp;B405,'Experiment Details'!A:Q,9,0),VLOOKUP(A405&amp;B405,'Experiment Details'!A:Q,11,0))),"NA")</f>
        <v>0</v>
      </c>
      <c r="F405" s="20">
        <f>_xlfn.IFNA(IF(C405="1st_45min_e",VLOOKUP(A405&amp;B405,'Experiment Details'!A:Q,13,0),IF(C405="2nd_45min_e",VLOOKUP(A405&amp;B405,'Experiment Details'!A:Q,15,0),VLOOKUP(A405&amp;B405,'Experiment Details'!A:Q,17,0))),"NA")</f>
        <v>0</v>
      </c>
    </row>
    <row r="406" spans="1:6">
      <c r="A406" s="12" t="s">
        <v>42</v>
      </c>
      <c r="B406" s="13" t="s">
        <v>53</v>
      </c>
      <c r="C406" s="12" t="s">
        <v>11</v>
      </c>
      <c r="D406" s="12" t="str">
        <f t="shared" si="34"/>
        <v>Sub14 Session3 1st_45min_e</v>
      </c>
      <c r="E406" s="20" t="str">
        <f>_xlfn.IFNA(IF(C406="1st_45min_e",VLOOKUP(A406&amp;B406,'Experiment Details'!A:Q,7,0),IF(C406="2nd_45min_e",VLOOKUP(A406&amp;B406,'Experiment Details'!A:Q,9,0),VLOOKUP(A406&amp;B406,'Experiment Details'!A:Q,11,0))),"NA")</f>
        <v>NA</v>
      </c>
      <c r="F406" s="20" t="str">
        <f>_xlfn.IFNA(IF(C406="1st_45min_e",VLOOKUP(A406&amp;B406,'Experiment Details'!A:Q,13,0),IF(C406="2nd_45min_e",VLOOKUP(A406&amp;B406,'Experiment Details'!A:Q,15,0),VLOOKUP(A406&amp;B406,'Experiment Details'!A:Q,17,0))),"NA")</f>
        <v>NA</v>
      </c>
    </row>
    <row r="407" spans="1:6">
      <c r="A407" s="12" t="s">
        <v>42</v>
      </c>
      <c r="B407" s="13" t="s">
        <v>53</v>
      </c>
      <c r="C407" s="12" t="s">
        <v>13</v>
      </c>
      <c r="D407" s="12" t="str">
        <f t="shared" si="34"/>
        <v>Sub14 Session3 2nd_45min_e</v>
      </c>
      <c r="E407" s="20" t="str">
        <f>_xlfn.IFNA(IF(C407="1st_45min_e",VLOOKUP(A407&amp;B407,'Experiment Details'!A:Q,7,0),IF(C407="2nd_45min_e",VLOOKUP(A407&amp;B407,'Experiment Details'!A:Q,9,0),VLOOKUP(A407&amp;B407,'Experiment Details'!A:Q,11,0))),"NA")</f>
        <v>NA</v>
      </c>
      <c r="F407" s="20" t="str">
        <f>_xlfn.IFNA(IF(C407="1st_45min_e",VLOOKUP(A407&amp;B407,'Experiment Details'!A:Q,13,0),IF(C407="2nd_45min_e",VLOOKUP(A407&amp;B407,'Experiment Details'!A:Q,15,0),VLOOKUP(A407&amp;B407,'Experiment Details'!A:Q,17,0))),"NA")</f>
        <v>NA</v>
      </c>
    </row>
    <row r="408" spans="1:6">
      <c r="A408" s="12" t="s">
        <v>42</v>
      </c>
      <c r="B408" s="13" t="s">
        <v>53</v>
      </c>
      <c r="C408" s="12" t="s">
        <v>15</v>
      </c>
      <c r="D408" s="12" t="str">
        <f t="shared" si="34"/>
        <v>Sub14 Session3 3rd_45min_e</v>
      </c>
      <c r="E408" s="20" t="str">
        <f>_xlfn.IFNA(IF(C408="1st_45min_e",VLOOKUP(A408&amp;B408,'Experiment Details'!A:Q,7,0),IF(C408="2nd_45min_e",VLOOKUP(A408&amp;B408,'Experiment Details'!A:Q,9,0),VLOOKUP(A408&amp;B408,'Experiment Details'!A:Q,11,0))),"NA")</f>
        <v>NA</v>
      </c>
      <c r="F408" s="20" t="str">
        <f>_xlfn.IFNA(IF(C408="1st_45min_e",VLOOKUP(A408&amp;B408,'Experiment Details'!A:Q,13,0),IF(C408="2nd_45min_e",VLOOKUP(A408&amp;B408,'Experiment Details'!A:Q,15,0),VLOOKUP(A408&amp;B408,'Experiment Details'!A:Q,17,0))),"NA")</f>
        <v>NA</v>
      </c>
    </row>
    <row r="409" spans="1:6">
      <c r="A409" s="12" t="s">
        <v>42</v>
      </c>
      <c r="B409" s="13" t="s">
        <v>54</v>
      </c>
      <c r="C409" s="12" t="s">
        <v>11</v>
      </c>
      <c r="D409" s="12" t="str">
        <f t="shared" si="34"/>
        <v>Sub14 Session4 1st_45min_e</v>
      </c>
      <c r="E409" s="20" t="str">
        <f>_xlfn.IFNA(IF(C409="1st_45min_e",VLOOKUP(A409&amp;B409,'Experiment Details'!A:Q,7,0),IF(C409="2nd_45min_e",VLOOKUP(A409&amp;B409,'Experiment Details'!A:Q,9,0),VLOOKUP(A409&amp;B409,'Experiment Details'!A:Q,11,0))),"NA")</f>
        <v>NA</v>
      </c>
      <c r="F409" s="20" t="str">
        <f>_xlfn.IFNA(IF(C409="1st_45min_e",VLOOKUP(A409&amp;B409,'Experiment Details'!A:Q,13,0),IF(C409="2nd_45min_e",VLOOKUP(A409&amp;B409,'Experiment Details'!A:Q,15,0),VLOOKUP(A409&amp;B409,'Experiment Details'!A:Q,17,0))),"NA")</f>
        <v>NA</v>
      </c>
    </row>
    <row r="410" spans="1:6">
      <c r="A410" s="12" t="s">
        <v>42</v>
      </c>
      <c r="B410" s="13" t="s">
        <v>54</v>
      </c>
      <c r="C410" s="12" t="s">
        <v>13</v>
      </c>
      <c r="D410" s="12" t="str">
        <f t="shared" si="34"/>
        <v>Sub14 Session4 2nd_45min_e</v>
      </c>
      <c r="E410" s="20" t="str">
        <f>_xlfn.IFNA(IF(C410="1st_45min_e",VLOOKUP(A410&amp;B410,'Experiment Details'!A:Q,7,0),IF(C410="2nd_45min_e",VLOOKUP(A410&amp;B410,'Experiment Details'!A:Q,9,0),VLOOKUP(A410&amp;B410,'Experiment Details'!A:Q,11,0))),"NA")</f>
        <v>NA</v>
      </c>
      <c r="F410" s="20" t="str">
        <f>_xlfn.IFNA(IF(C410="1st_45min_e",VLOOKUP(A410&amp;B410,'Experiment Details'!A:Q,13,0),IF(C410="2nd_45min_e",VLOOKUP(A410&amp;B410,'Experiment Details'!A:Q,15,0),VLOOKUP(A410&amp;B410,'Experiment Details'!A:Q,17,0))),"NA")</f>
        <v>NA</v>
      </c>
    </row>
    <row r="411" spans="1:6">
      <c r="A411" s="12" t="s">
        <v>42</v>
      </c>
      <c r="B411" s="13" t="s">
        <v>54</v>
      </c>
      <c r="C411" s="12" t="s">
        <v>15</v>
      </c>
      <c r="D411" s="12" t="str">
        <f t="shared" si="34"/>
        <v>Sub14 Session4 3rd_45min_e</v>
      </c>
      <c r="E411" s="20" t="str">
        <f>_xlfn.IFNA(IF(C411="1st_45min_e",VLOOKUP(A411&amp;B411,'Experiment Details'!A:Q,7,0),IF(C411="2nd_45min_e",VLOOKUP(A411&amp;B411,'Experiment Details'!A:Q,9,0),VLOOKUP(A411&amp;B411,'Experiment Details'!A:Q,11,0))),"NA")</f>
        <v>NA</v>
      </c>
      <c r="F411" s="20" t="str">
        <f>_xlfn.IFNA(IF(C411="1st_45min_e",VLOOKUP(A411&amp;B411,'Experiment Details'!A:Q,13,0),IF(C411="2nd_45min_e",VLOOKUP(A411&amp;B411,'Experiment Details'!A:Q,15,0),VLOOKUP(A411&amp;B411,'Experiment Details'!A:Q,17,0))),"NA")</f>
        <v>NA</v>
      </c>
    </row>
    <row r="412" spans="1:6">
      <c r="A412" s="12" t="s">
        <v>43</v>
      </c>
      <c r="B412" s="13" t="s">
        <v>51</v>
      </c>
      <c r="C412" s="12" t="s">
        <v>11</v>
      </c>
      <c r="D412" s="12" t="str">
        <f>A412&amp;" "&amp;B412&amp;" "&amp;C412</f>
        <v>Sub15 Session1 1st_45min_e</v>
      </c>
      <c r="E412" s="20">
        <f>_xlfn.IFNA(IF(C412="1st_45min_e",VLOOKUP(A412&amp;B412,'Experiment Details'!A:Q,7,0),IF(C412="2nd_45min_e",VLOOKUP(A412&amp;B412,'Experiment Details'!A:Q,9,0),VLOOKUP(A412&amp;B412,'Experiment Details'!A:Q,11,0))),"NA")</f>
        <v>0</v>
      </c>
      <c r="F412" s="20">
        <f>_xlfn.IFNA(IF(C412="1st_45min_e",VLOOKUP(A412&amp;B412,'Experiment Details'!A:Q,13,0),IF(C412="2nd_45min_e",VLOOKUP(A412&amp;B412,'Experiment Details'!A:Q,15,0),VLOOKUP(A412&amp;B412,'Experiment Details'!A:Q,17,0))),"NA")</f>
        <v>0</v>
      </c>
    </row>
    <row r="413" spans="1:6">
      <c r="A413" s="12" t="s">
        <v>43</v>
      </c>
      <c r="B413" s="13" t="s">
        <v>51</v>
      </c>
      <c r="C413" s="12" t="s">
        <v>13</v>
      </c>
      <c r="D413" s="12" t="str">
        <f t="shared" ref="D413:D423" si="35">A413&amp;" "&amp;B413&amp;" "&amp;C413</f>
        <v>Sub15 Session1 2nd_45min_e</v>
      </c>
      <c r="E413" s="20" t="str">
        <f>_xlfn.IFNA(IF(C413="1st_45min_e",VLOOKUP(A413&amp;B413,'Experiment Details'!A:Q,7,0),IF(C413="2nd_45min_e",VLOOKUP(A413&amp;B413,'Experiment Details'!A:Q,9,0),VLOOKUP(A413&amp;B413,'Experiment Details'!A:Q,11,0))),"NA")</f>
        <v>e</v>
      </c>
      <c r="F413" s="20">
        <f>_xlfn.IFNA(IF(C413="1st_45min_e",VLOOKUP(A413&amp;B413,'Experiment Details'!A:Q,13,0),IF(C413="2nd_45min_e",VLOOKUP(A413&amp;B413,'Experiment Details'!A:Q,15,0),VLOOKUP(A413&amp;B413,'Experiment Details'!A:Q,17,0))),"NA")</f>
        <v>100</v>
      </c>
    </row>
    <row r="414" spans="1:6">
      <c r="A414" s="12" t="s">
        <v>43</v>
      </c>
      <c r="B414" s="13" t="s">
        <v>51</v>
      </c>
      <c r="C414" s="12" t="s">
        <v>15</v>
      </c>
      <c r="D414" s="12" t="str">
        <f t="shared" si="35"/>
        <v>Sub15 Session1 3rd_45min_e</v>
      </c>
      <c r="E414" s="20" t="str">
        <f>_xlfn.IFNA(IF(C414="1st_45min_e",VLOOKUP(A414&amp;B414,'Experiment Details'!A:Q,7,0),IF(C414="2nd_45min_e",VLOOKUP(A414&amp;B414,'Experiment Details'!A:Q,9,0),VLOOKUP(A414&amp;B414,'Experiment Details'!A:Q,11,0))),"NA")</f>
        <v>e</v>
      </c>
      <c r="F414" s="20">
        <f>_xlfn.IFNA(IF(C414="1st_45min_e",VLOOKUP(A414&amp;B414,'Experiment Details'!A:Q,13,0),IF(C414="2nd_45min_e",VLOOKUP(A414&amp;B414,'Experiment Details'!A:Q,15,0),VLOOKUP(A414&amp;B414,'Experiment Details'!A:Q,17,0))),"NA")</f>
        <v>155</v>
      </c>
    </row>
    <row r="415" spans="1:6">
      <c r="A415" s="12" t="s">
        <v>43</v>
      </c>
      <c r="B415" s="13" t="s">
        <v>52</v>
      </c>
      <c r="C415" s="12" t="s">
        <v>11</v>
      </c>
      <c r="D415" s="12" t="str">
        <f t="shared" si="35"/>
        <v>Sub15 Session2 1st_45min_e</v>
      </c>
      <c r="E415" s="20">
        <f>_xlfn.IFNA(IF(C415="1st_45min_e",VLOOKUP(A415&amp;B415,'Experiment Details'!A:Q,7,0),IF(C415="2nd_45min_e",VLOOKUP(A415&amp;B415,'Experiment Details'!A:Q,9,0),VLOOKUP(A415&amp;B415,'Experiment Details'!A:Q,11,0))),"NA")</f>
        <v>0</v>
      </c>
      <c r="F415" s="20">
        <f>_xlfn.IFNA(IF(C415="1st_45min_e",VLOOKUP(A415&amp;B415,'Experiment Details'!A:Q,13,0),IF(C415="2nd_45min_e",VLOOKUP(A415&amp;B415,'Experiment Details'!A:Q,15,0),VLOOKUP(A415&amp;B415,'Experiment Details'!A:Q,17,0))),"NA")</f>
        <v>0</v>
      </c>
    </row>
    <row r="416" spans="1:6">
      <c r="A416" s="12" t="s">
        <v>43</v>
      </c>
      <c r="B416" s="13" t="s">
        <v>52</v>
      </c>
      <c r="C416" s="12" t="s">
        <v>13</v>
      </c>
      <c r="D416" s="12" t="str">
        <f t="shared" si="35"/>
        <v>Sub15 Session2 2nd_45min_e</v>
      </c>
      <c r="E416" s="20">
        <f>_xlfn.IFNA(IF(C416="1st_45min_e",VLOOKUP(A416&amp;B416,'Experiment Details'!A:Q,7,0),IF(C416="2nd_45min_e",VLOOKUP(A416&amp;B416,'Experiment Details'!A:Q,9,0),VLOOKUP(A416&amp;B416,'Experiment Details'!A:Q,11,0))),"NA")</f>
        <v>0</v>
      </c>
      <c r="F416" s="20">
        <f>_xlfn.IFNA(IF(C416="1st_45min_e",VLOOKUP(A416&amp;B416,'Experiment Details'!A:Q,13,0),IF(C416="2nd_45min_e",VLOOKUP(A416&amp;B416,'Experiment Details'!A:Q,15,0),VLOOKUP(A416&amp;B416,'Experiment Details'!A:Q,17,0))),"NA")</f>
        <v>0</v>
      </c>
    </row>
    <row r="417" spans="1:6">
      <c r="A417" s="12" t="s">
        <v>43</v>
      </c>
      <c r="B417" s="13" t="s">
        <v>52</v>
      </c>
      <c r="C417" s="12" t="s">
        <v>15</v>
      </c>
      <c r="D417" s="12" t="str">
        <f t="shared" si="35"/>
        <v>Sub15 Session2 3rd_45min_e</v>
      </c>
      <c r="E417" s="20" t="str">
        <f>_xlfn.IFNA(IF(C417="1st_45min_e",VLOOKUP(A417&amp;B417,'Experiment Details'!A:Q,7,0),IF(C417="2nd_45min_e",VLOOKUP(A417&amp;B417,'Experiment Details'!A:Q,9,0),VLOOKUP(A417&amp;B417,'Experiment Details'!A:Q,11,0))),"NA")</f>
        <v>e</v>
      </c>
      <c r="F417" s="20">
        <f>_xlfn.IFNA(IF(C417="1st_45min_e",VLOOKUP(A417&amp;B417,'Experiment Details'!A:Q,13,0),IF(C417="2nd_45min_e",VLOOKUP(A417&amp;B417,'Experiment Details'!A:Q,15,0),VLOOKUP(A417&amp;B417,'Experiment Details'!A:Q,17,0))),"NA")</f>
        <v>143</v>
      </c>
    </row>
    <row r="418" spans="1:6">
      <c r="A418" s="12" t="s">
        <v>43</v>
      </c>
      <c r="B418" s="13" t="s">
        <v>53</v>
      </c>
      <c r="C418" s="12" t="s">
        <v>11</v>
      </c>
      <c r="D418" s="12" t="str">
        <f t="shared" si="35"/>
        <v>Sub15 Session3 1st_45min_e</v>
      </c>
      <c r="E418" s="20">
        <f>_xlfn.IFNA(IF(C418="1st_45min_e",VLOOKUP(A418&amp;B418,'Experiment Details'!A:Q,7,0),IF(C418="2nd_45min_e",VLOOKUP(A418&amp;B418,'Experiment Details'!A:Q,9,0),VLOOKUP(A418&amp;B418,'Experiment Details'!A:Q,11,0))),"NA")</f>
        <v>0</v>
      </c>
      <c r="F418" s="20">
        <f>_xlfn.IFNA(IF(C418="1st_45min_e",VLOOKUP(A418&amp;B418,'Experiment Details'!A:Q,13,0),IF(C418="2nd_45min_e",VLOOKUP(A418&amp;B418,'Experiment Details'!A:Q,15,0),VLOOKUP(A418&amp;B418,'Experiment Details'!A:Q,17,0))),"NA")</f>
        <v>0</v>
      </c>
    </row>
    <row r="419" spans="1:6">
      <c r="A419" s="12" t="s">
        <v>43</v>
      </c>
      <c r="B419" s="13" t="s">
        <v>53</v>
      </c>
      <c r="C419" s="12" t="s">
        <v>13</v>
      </c>
      <c r="D419" s="12" t="str">
        <f t="shared" si="35"/>
        <v>Sub15 Session3 2nd_45min_e</v>
      </c>
      <c r="E419" s="20">
        <f>_xlfn.IFNA(IF(C419="1st_45min_e",VLOOKUP(A419&amp;B419,'Experiment Details'!A:Q,7,0),IF(C419="2nd_45min_e",VLOOKUP(A419&amp;B419,'Experiment Details'!A:Q,9,0),VLOOKUP(A419&amp;B419,'Experiment Details'!A:Q,11,0))),"NA")</f>
        <v>0</v>
      </c>
      <c r="F419" s="20">
        <f>_xlfn.IFNA(IF(C419="1st_45min_e",VLOOKUP(A419&amp;B419,'Experiment Details'!A:Q,13,0),IF(C419="2nd_45min_e",VLOOKUP(A419&amp;B419,'Experiment Details'!A:Q,15,0),VLOOKUP(A419&amp;B419,'Experiment Details'!A:Q,17,0))),"NA")</f>
        <v>0</v>
      </c>
    </row>
    <row r="420" spans="1:6">
      <c r="A420" s="12" t="s">
        <v>43</v>
      </c>
      <c r="B420" s="13" t="s">
        <v>53</v>
      </c>
      <c r="C420" s="12" t="s">
        <v>15</v>
      </c>
      <c r="D420" s="12" t="str">
        <f t="shared" si="35"/>
        <v>Sub15 Session3 3rd_45min_e</v>
      </c>
      <c r="E420" s="20">
        <f>_xlfn.IFNA(IF(C420="1st_45min_e",VLOOKUP(A420&amp;B420,'Experiment Details'!A:Q,7,0),IF(C420="2nd_45min_e",VLOOKUP(A420&amp;B420,'Experiment Details'!A:Q,9,0),VLOOKUP(A420&amp;B420,'Experiment Details'!A:Q,11,0))),"NA")</f>
        <v>0</v>
      </c>
      <c r="F420" s="20">
        <f>_xlfn.IFNA(IF(C420="1st_45min_e",VLOOKUP(A420&amp;B420,'Experiment Details'!A:Q,13,0),IF(C420="2nd_45min_e",VLOOKUP(A420&amp;B420,'Experiment Details'!A:Q,15,0),VLOOKUP(A420&amp;B420,'Experiment Details'!A:Q,17,0))),"NA")</f>
        <v>0</v>
      </c>
    </row>
    <row r="421" spans="1:6">
      <c r="A421" s="12" t="s">
        <v>43</v>
      </c>
      <c r="B421" s="13" t="s">
        <v>54</v>
      </c>
      <c r="C421" s="12" t="s">
        <v>11</v>
      </c>
      <c r="D421" s="12" t="str">
        <f t="shared" si="35"/>
        <v>Sub15 Session4 1st_45min_e</v>
      </c>
      <c r="E421" s="20" t="str">
        <f>_xlfn.IFNA(IF(C421="1st_45min_e",VLOOKUP(A421&amp;B421,'Experiment Details'!A:Q,7,0),IF(C421="2nd_45min_e",VLOOKUP(A421&amp;B421,'Experiment Details'!A:Q,9,0),VLOOKUP(A421&amp;B421,'Experiment Details'!A:Q,11,0))),"NA")</f>
        <v>e</v>
      </c>
      <c r="F421" s="20">
        <f>_xlfn.IFNA(IF(C421="1st_45min_e",VLOOKUP(A421&amp;B421,'Experiment Details'!A:Q,13,0),IF(C421="2nd_45min_e",VLOOKUP(A421&amp;B421,'Experiment Details'!A:Q,15,0),VLOOKUP(A421&amp;B421,'Experiment Details'!A:Q,17,0))),"NA")</f>
        <v>30</v>
      </c>
    </row>
    <row r="422" spans="1:6">
      <c r="A422" s="12" t="s">
        <v>43</v>
      </c>
      <c r="B422" s="13" t="s">
        <v>54</v>
      </c>
      <c r="C422" s="12" t="s">
        <v>13</v>
      </c>
      <c r="D422" s="12" t="str">
        <f t="shared" si="35"/>
        <v>Sub15 Session4 2nd_45min_e</v>
      </c>
      <c r="E422" s="20">
        <f>_xlfn.IFNA(IF(C422="1st_45min_e",VLOOKUP(A422&amp;B422,'Experiment Details'!A:Q,7,0),IF(C422="2nd_45min_e",VLOOKUP(A422&amp;B422,'Experiment Details'!A:Q,9,0),VLOOKUP(A422&amp;B422,'Experiment Details'!A:Q,11,0))),"NA")</f>
        <v>0</v>
      </c>
      <c r="F422" s="20">
        <f>_xlfn.IFNA(IF(C422="1st_45min_e",VLOOKUP(A422&amp;B422,'Experiment Details'!A:Q,13,0),IF(C422="2nd_45min_e",VLOOKUP(A422&amp;B422,'Experiment Details'!A:Q,15,0),VLOOKUP(A422&amp;B422,'Experiment Details'!A:Q,17,0))),"NA")</f>
        <v>0</v>
      </c>
    </row>
    <row r="423" spans="1:6">
      <c r="A423" s="12" t="s">
        <v>43</v>
      </c>
      <c r="B423" s="13" t="s">
        <v>54</v>
      </c>
      <c r="C423" s="12" t="s">
        <v>15</v>
      </c>
      <c r="D423" s="12" t="str">
        <f t="shared" si="35"/>
        <v>Sub15 Session4 3rd_45min_e</v>
      </c>
      <c r="E423" s="20">
        <f>_xlfn.IFNA(IF(C423="1st_45min_e",VLOOKUP(A423&amp;B423,'Experiment Details'!A:Q,7,0),IF(C423="2nd_45min_e",VLOOKUP(A423&amp;B423,'Experiment Details'!A:Q,9,0),VLOOKUP(A423&amp;B423,'Experiment Details'!A:Q,11,0))),"NA")</f>
        <v>0</v>
      </c>
      <c r="F423" s="20">
        <f>_xlfn.IFNA(IF(C423="1st_45min_e",VLOOKUP(A423&amp;B423,'Experiment Details'!A:Q,13,0),IF(C423="2nd_45min_e",VLOOKUP(A423&amp;B423,'Experiment Details'!A:Q,15,0),VLOOKUP(A423&amp;B423,'Experiment Details'!A:Q,17,0))),"NA")</f>
        <v>0</v>
      </c>
    </row>
    <row r="424" spans="1:6">
      <c r="A424" s="12" t="s">
        <v>44</v>
      </c>
      <c r="B424" s="13" t="s">
        <v>51</v>
      </c>
      <c r="C424" s="12" t="s">
        <v>11</v>
      </c>
      <c r="D424" s="12" t="str">
        <f>A424&amp;" "&amp;B424&amp;" "&amp;C424</f>
        <v>Sub16 Session1 1st_45min_e</v>
      </c>
      <c r="E424" s="20" t="str">
        <f>_xlfn.IFNA(IF(C424="1st_45min_e",VLOOKUP(A424&amp;B424,'Experiment Details'!A:Q,7,0),IF(C424="2nd_45min_e",VLOOKUP(A424&amp;B424,'Experiment Details'!A:Q,9,0),VLOOKUP(A424&amp;B424,'Experiment Details'!A:Q,11,0))),"NA")</f>
        <v>e</v>
      </c>
      <c r="F424" s="20">
        <f>_xlfn.IFNA(IF(C424="1st_45min_e",VLOOKUP(A424&amp;B424,'Experiment Details'!A:Q,13,0),IF(C424="2nd_45min_e",VLOOKUP(A424&amp;B424,'Experiment Details'!A:Q,15,0),VLOOKUP(A424&amp;B424,'Experiment Details'!A:Q,17,0))),"NA")</f>
        <v>20</v>
      </c>
    </row>
    <row r="425" spans="1:6">
      <c r="A425" s="12" t="s">
        <v>44</v>
      </c>
      <c r="B425" s="13" t="s">
        <v>51</v>
      </c>
      <c r="C425" s="12" t="s">
        <v>13</v>
      </c>
      <c r="D425" s="12" t="str">
        <f t="shared" ref="D425:D435" si="36">A425&amp;" "&amp;B425&amp;" "&amp;C425</f>
        <v>Sub16 Session1 2nd_45min_e</v>
      </c>
      <c r="E425" s="20" t="str">
        <f>_xlfn.IFNA(IF(C425="1st_45min_e",VLOOKUP(A425&amp;B425,'Experiment Details'!A:Q,7,0),IF(C425="2nd_45min_e",VLOOKUP(A425&amp;B425,'Experiment Details'!A:Q,9,0),VLOOKUP(A425&amp;B425,'Experiment Details'!A:Q,11,0))),"NA")</f>
        <v>e</v>
      </c>
      <c r="F425" s="20">
        <f>_xlfn.IFNA(IF(C425="1st_45min_e",VLOOKUP(A425&amp;B425,'Experiment Details'!A:Q,13,0),IF(C425="2nd_45min_e",VLOOKUP(A425&amp;B425,'Experiment Details'!A:Q,15,0),VLOOKUP(A425&amp;B425,'Experiment Details'!A:Q,17,0))),"NA")</f>
        <v>55</v>
      </c>
    </row>
    <row r="426" spans="1:6">
      <c r="A426" s="12" t="s">
        <v>44</v>
      </c>
      <c r="B426" s="13" t="s">
        <v>51</v>
      </c>
      <c r="C426" s="12" t="s">
        <v>15</v>
      </c>
      <c r="D426" s="12" t="str">
        <f t="shared" si="36"/>
        <v>Sub16 Session1 3rd_45min_e</v>
      </c>
      <c r="E426" s="20" t="str">
        <f>_xlfn.IFNA(IF(C426="1st_45min_e",VLOOKUP(A426&amp;B426,'Experiment Details'!A:Q,7,0),IF(C426="2nd_45min_e",VLOOKUP(A426&amp;B426,'Experiment Details'!A:Q,9,0),VLOOKUP(A426&amp;B426,'Experiment Details'!A:Q,11,0))),"NA")</f>
        <v>e</v>
      </c>
      <c r="F426" s="20">
        <f>_xlfn.IFNA(IF(C426="1st_45min_e",VLOOKUP(A426&amp;B426,'Experiment Details'!A:Q,13,0),IF(C426="2nd_45min_e",VLOOKUP(A426&amp;B426,'Experiment Details'!A:Q,15,0),VLOOKUP(A426&amp;B426,'Experiment Details'!A:Q,17,0))),"NA")</f>
        <v>86</v>
      </c>
    </row>
    <row r="427" spans="1:6">
      <c r="A427" s="12" t="s">
        <v>44</v>
      </c>
      <c r="B427" s="13" t="s">
        <v>52</v>
      </c>
      <c r="C427" s="12" t="s">
        <v>11</v>
      </c>
      <c r="D427" s="12" t="str">
        <f t="shared" si="36"/>
        <v>Sub16 Session2 1st_45min_e</v>
      </c>
      <c r="E427" s="20">
        <f>_xlfn.IFNA(IF(C427="1st_45min_e",VLOOKUP(A427&amp;B427,'Experiment Details'!A:Q,7,0),IF(C427="2nd_45min_e",VLOOKUP(A427&amp;B427,'Experiment Details'!A:Q,9,0),VLOOKUP(A427&amp;B427,'Experiment Details'!A:Q,11,0))),"NA")</f>
        <v>0</v>
      </c>
      <c r="F427" s="20">
        <f>_xlfn.IFNA(IF(C427="1st_45min_e",VLOOKUP(A427&amp;B427,'Experiment Details'!A:Q,13,0),IF(C427="2nd_45min_e",VLOOKUP(A427&amp;B427,'Experiment Details'!A:Q,15,0),VLOOKUP(A427&amp;B427,'Experiment Details'!A:Q,17,0))),"NA")</f>
        <v>0</v>
      </c>
    </row>
    <row r="428" spans="1:6">
      <c r="A428" s="12" t="s">
        <v>44</v>
      </c>
      <c r="B428" s="13" t="s">
        <v>52</v>
      </c>
      <c r="C428" s="12" t="s">
        <v>13</v>
      </c>
      <c r="D428" s="12" t="str">
        <f t="shared" si="36"/>
        <v>Sub16 Session2 2nd_45min_e</v>
      </c>
      <c r="E428" s="20" t="str">
        <f>_xlfn.IFNA(IF(C428="1st_45min_e",VLOOKUP(A428&amp;B428,'Experiment Details'!A:Q,7,0),IF(C428="2nd_45min_e",VLOOKUP(A428&amp;B428,'Experiment Details'!A:Q,9,0),VLOOKUP(A428&amp;B428,'Experiment Details'!A:Q,11,0))),"NA")</f>
        <v>e</v>
      </c>
      <c r="F428" s="20">
        <f>_xlfn.IFNA(IF(C428="1st_45min_e",VLOOKUP(A428&amp;B428,'Experiment Details'!A:Q,13,0),IF(C428="2nd_45min_e",VLOOKUP(A428&amp;B428,'Experiment Details'!A:Q,15,0),VLOOKUP(A428&amp;B428,'Experiment Details'!A:Q,17,0))),"NA")</f>
        <v>95</v>
      </c>
    </row>
    <row r="429" spans="1:6">
      <c r="A429" s="12" t="s">
        <v>44</v>
      </c>
      <c r="B429" s="13" t="s">
        <v>52</v>
      </c>
      <c r="C429" s="12" t="s">
        <v>15</v>
      </c>
      <c r="D429" s="12" t="str">
        <f t="shared" si="36"/>
        <v>Sub16 Session2 3rd_45min_e</v>
      </c>
      <c r="E429" s="20">
        <f>_xlfn.IFNA(IF(C429="1st_45min_e",VLOOKUP(A429&amp;B429,'Experiment Details'!A:Q,7,0),IF(C429="2nd_45min_e",VLOOKUP(A429&amp;B429,'Experiment Details'!A:Q,9,0),VLOOKUP(A429&amp;B429,'Experiment Details'!A:Q,11,0))),"NA")</f>
        <v>0</v>
      </c>
      <c r="F429" s="20">
        <f>_xlfn.IFNA(IF(C429="1st_45min_e",VLOOKUP(A429&amp;B429,'Experiment Details'!A:Q,13,0),IF(C429="2nd_45min_e",VLOOKUP(A429&amp;B429,'Experiment Details'!A:Q,15,0),VLOOKUP(A429&amp;B429,'Experiment Details'!A:Q,17,0))),"NA")</f>
        <v>0</v>
      </c>
    </row>
    <row r="430" spans="1:6">
      <c r="A430" s="12" t="s">
        <v>44</v>
      </c>
      <c r="B430" s="13" t="s">
        <v>53</v>
      </c>
      <c r="C430" s="12" t="s">
        <v>11</v>
      </c>
      <c r="D430" s="12" t="str">
        <f t="shared" si="36"/>
        <v>Sub16 Session3 1st_45min_e</v>
      </c>
      <c r="E430" s="20">
        <f>_xlfn.IFNA(IF(C430="1st_45min_e",VLOOKUP(A430&amp;B430,'Experiment Details'!A:Q,7,0),IF(C430="2nd_45min_e",VLOOKUP(A430&amp;B430,'Experiment Details'!A:Q,9,0),VLOOKUP(A430&amp;B430,'Experiment Details'!A:Q,11,0))),"NA")</f>
        <v>0</v>
      </c>
      <c r="F430" s="20">
        <f>_xlfn.IFNA(IF(C430="1st_45min_e",VLOOKUP(A430&amp;B430,'Experiment Details'!A:Q,13,0),IF(C430="2nd_45min_e",VLOOKUP(A430&amp;B430,'Experiment Details'!A:Q,15,0),VLOOKUP(A430&amp;B430,'Experiment Details'!A:Q,17,0))),"NA")</f>
        <v>0</v>
      </c>
    </row>
    <row r="431" spans="1:6">
      <c r="A431" s="12" t="s">
        <v>44</v>
      </c>
      <c r="B431" s="13" t="s">
        <v>53</v>
      </c>
      <c r="C431" s="12" t="s">
        <v>13</v>
      </c>
      <c r="D431" s="12" t="str">
        <f t="shared" si="36"/>
        <v>Sub16 Session3 2nd_45min_e</v>
      </c>
      <c r="E431" s="20" t="str">
        <f>_xlfn.IFNA(IF(C431="1st_45min_e",VLOOKUP(A431&amp;B431,'Experiment Details'!A:Q,7,0),IF(C431="2nd_45min_e",VLOOKUP(A431&amp;B431,'Experiment Details'!A:Q,9,0),VLOOKUP(A431&amp;B431,'Experiment Details'!A:Q,11,0))),"NA")</f>
        <v>e</v>
      </c>
      <c r="F431" s="20">
        <f>_xlfn.IFNA(IF(C431="1st_45min_e",VLOOKUP(A431&amp;B431,'Experiment Details'!A:Q,13,0),IF(C431="2nd_45min_e",VLOOKUP(A431&amp;B431,'Experiment Details'!A:Q,15,0),VLOOKUP(A431&amp;B431,'Experiment Details'!A:Q,17,0))),"NA")</f>
        <v>100</v>
      </c>
    </row>
    <row r="432" spans="1:6">
      <c r="A432" s="12" t="s">
        <v>44</v>
      </c>
      <c r="B432" s="13" t="s">
        <v>53</v>
      </c>
      <c r="C432" s="12" t="s">
        <v>15</v>
      </c>
      <c r="D432" s="12" t="str">
        <f t="shared" si="36"/>
        <v>Sub16 Session3 3rd_45min_e</v>
      </c>
      <c r="E432" s="20" t="str">
        <f>_xlfn.IFNA(IF(C432="1st_45min_e",VLOOKUP(A432&amp;B432,'Experiment Details'!A:Q,7,0),IF(C432="2nd_45min_e",VLOOKUP(A432&amp;B432,'Experiment Details'!A:Q,9,0),VLOOKUP(A432&amp;B432,'Experiment Details'!A:Q,11,0))),"NA")</f>
        <v>e</v>
      </c>
      <c r="F432" s="20">
        <f>_xlfn.IFNA(IF(C432="1st_45min_e",VLOOKUP(A432&amp;B432,'Experiment Details'!A:Q,13,0),IF(C432="2nd_45min_e",VLOOKUP(A432&amp;B432,'Experiment Details'!A:Q,15,0),VLOOKUP(A432&amp;B432,'Experiment Details'!A:Q,17,0))),"NA")</f>
        <v>140</v>
      </c>
    </row>
    <row r="433" spans="1:6">
      <c r="A433" s="12" t="s">
        <v>44</v>
      </c>
      <c r="B433" s="13" t="s">
        <v>54</v>
      </c>
      <c r="C433" s="12" t="s">
        <v>11</v>
      </c>
      <c r="D433" s="12" t="str">
        <f t="shared" si="36"/>
        <v>Sub16 Session4 1st_45min_e</v>
      </c>
      <c r="E433" s="20" t="str">
        <f>_xlfn.IFNA(IF(C433="1st_45min_e",VLOOKUP(A433&amp;B433,'Experiment Details'!A:Q,7,0),IF(C433="2nd_45min_e",VLOOKUP(A433&amp;B433,'Experiment Details'!A:Q,9,0),VLOOKUP(A433&amp;B433,'Experiment Details'!A:Q,11,0))),"NA")</f>
        <v>e</v>
      </c>
      <c r="F433" s="20">
        <f>_xlfn.IFNA(IF(C433="1st_45min_e",VLOOKUP(A433&amp;B433,'Experiment Details'!A:Q,13,0),IF(C433="2nd_45min_e",VLOOKUP(A433&amp;B433,'Experiment Details'!A:Q,15,0),VLOOKUP(A433&amp;B433,'Experiment Details'!A:Q,17,0))),"NA")</f>
        <v>38</v>
      </c>
    </row>
    <row r="434" spans="1:6">
      <c r="A434" s="12" t="s">
        <v>44</v>
      </c>
      <c r="B434" s="13" t="s">
        <v>54</v>
      </c>
      <c r="C434" s="12" t="s">
        <v>13</v>
      </c>
      <c r="D434" s="12" t="str">
        <f t="shared" si="36"/>
        <v>Sub16 Session4 2nd_45min_e</v>
      </c>
      <c r="E434" s="20" t="str">
        <f>_xlfn.IFNA(IF(C434="1st_45min_e",VLOOKUP(A434&amp;B434,'Experiment Details'!A:Q,7,0),IF(C434="2nd_45min_e",VLOOKUP(A434&amp;B434,'Experiment Details'!A:Q,9,0),VLOOKUP(A434&amp;B434,'Experiment Details'!A:Q,11,0))),"NA")</f>
        <v>e</v>
      </c>
      <c r="F434" s="20">
        <f>_xlfn.IFNA(IF(C434="1st_45min_e",VLOOKUP(A434&amp;B434,'Experiment Details'!A:Q,13,0),IF(C434="2nd_45min_e",VLOOKUP(A434&amp;B434,'Experiment Details'!A:Q,15,0),VLOOKUP(A434&amp;B434,'Experiment Details'!A:Q,17,0))),"NA")</f>
        <v>73</v>
      </c>
    </row>
    <row r="435" spans="1:6">
      <c r="A435" s="12" t="s">
        <v>44</v>
      </c>
      <c r="B435" s="13" t="s">
        <v>54</v>
      </c>
      <c r="C435" s="12" t="s">
        <v>15</v>
      </c>
      <c r="D435" s="12" t="str">
        <f t="shared" si="36"/>
        <v>Sub16 Session4 3rd_45min_e</v>
      </c>
      <c r="E435" s="20" t="str">
        <f>_xlfn.IFNA(IF(C435="1st_45min_e",VLOOKUP(A435&amp;B435,'Experiment Details'!A:Q,7,0),IF(C435="2nd_45min_e",VLOOKUP(A435&amp;B435,'Experiment Details'!A:Q,9,0),VLOOKUP(A435&amp;B435,'Experiment Details'!A:Q,11,0))),"NA")</f>
        <v>e</v>
      </c>
      <c r="F435" s="20">
        <f>_xlfn.IFNA(IF(C435="1st_45min_e",VLOOKUP(A435&amp;B435,'Experiment Details'!A:Q,13,0),IF(C435="2nd_45min_e",VLOOKUP(A435&amp;B435,'Experiment Details'!A:Q,15,0),VLOOKUP(A435&amp;B435,'Experiment Details'!A:Q,17,0))),"NA")</f>
        <v>108</v>
      </c>
    </row>
    <row r="436" spans="1:6">
      <c r="A436" s="12" t="s">
        <v>45</v>
      </c>
      <c r="B436" s="13" t="s">
        <v>51</v>
      </c>
      <c r="C436" s="12" t="s">
        <v>11</v>
      </c>
      <c r="D436" s="12" t="str">
        <f>A436&amp;" "&amp;B436&amp;" "&amp;C436</f>
        <v>Sub17 Session1 1st_45min_e</v>
      </c>
      <c r="E436" s="20">
        <f>_xlfn.IFNA(IF(C436="1st_45min_e",VLOOKUP(A436&amp;B436,'Experiment Details'!A:Q,7,0),IF(C436="2nd_45min_e",VLOOKUP(A436&amp;B436,'Experiment Details'!A:Q,9,0),VLOOKUP(A436&amp;B436,'Experiment Details'!A:Q,11,0))),"NA")</f>
        <v>0</v>
      </c>
      <c r="F436" s="20">
        <f>_xlfn.IFNA(IF(C436="1st_45min_e",VLOOKUP(A436&amp;B436,'Experiment Details'!A:Q,13,0),IF(C436="2nd_45min_e",VLOOKUP(A436&amp;B436,'Experiment Details'!A:Q,15,0),VLOOKUP(A436&amp;B436,'Experiment Details'!A:Q,17,0))),"NA")</f>
        <v>0</v>
      </c>
    </row>
    <row r="437" spans="1:6">
      <c r="A437" s="12" t="s">
        <v>45</v>
      </c>
      <c r="B437" s="13" t="s">
        <v>51</v>
      </c>
      <c r="C437" s="12" t="s">
        <v>13</v>
      </c>
      <c r="D437" s="12" t="str">
        <f t="shared" ref="D437:D447" si="37">A437&amp;" "&amp;B437&amp;" "&amp;C437</f>
        <v>Sub17 Session1 2nd_45min_e</v>
      </c>
      <c r="E437" s="20">
        <f>_xlfn.IFNA(IF(C437="1st_45min_e",VLOOKUP(A437&amp;B437,'Experiment Details'!A:Q,7,0),IF(C437="2nd_45min_e",VLOOKUP(A437&amp;B437,'Experiment Details'!A:Q,9,0),VLOOKUP(A437&amp;B437,'Experiment Details'!A:Q,11,0))),"NA")</f>
        <v>0</v>
      </c>
      <c r="F437" s="20">
        <f>_xlfn.IFNA(IF(C437="1st_45min_e",VLOOKUP(A437&amp;B437,'Experiment Details'!A:Q,13,0),IF(C437="2nd_45min_e",VLOOKUP(A437&amp;B437,'Experiment Details'!A:Q,15,0),VLOOKUP(A437&amp;B437,'Experiment Details'!A:Q,17,0))),"NA")</f>
        <v>0</v>
      </c>
    </row>
    <row r="438" spans="1:6">
      <c r="A438" s="12" t="s">
        <v>45</v>
      </c>
      <c r="B438" s="13" t="s">
        <v>51</v>
      </c>
      <c r="C438" s="12" t="s">
        <v>15</v>
      </c>
      <c r="D438" s="12" t="str">
        <f t="shared" si="37"/>
        <v>Sub17 Session1 3rd_45min_e</v>
      </c>
      <c r="E438" s="20">
        <f>_xlfn.IFNA(IF(C438="1st_45min_e",VLOOKUP(A438&amp;B438,'Experiment Details'!A:Q,7,0),IF(C438="2nd_45min_e",VLOOKUP(A438&amp;B438,'Experiment Details'!A:Q,9,0),VLOOKUP(A438&amp;B438,'Experiment Details'!A:Q,11,0))),"NA")</f>
        <v>0</v>
      </c>
      <c r="F438" s="20">
        <f>_xlfn.IFNA(IF(C438="1st_45min_e",VLOOKUP(A438&amp;B438,'Experiment Details'!A:Q,13,0),IF(C438="2nd_45min_e",VLOOKUP(A438&amp;B438,'Experiment Details'!A:Q,15,0),VLOOKUP(A438&amp;B438,'Experiment Details'!A:Q,17,0))),"NA")</f>
        <v>0</v>
      </c>
    </row>
    <row r="439" spans="1:6">
      <c r="A439" s="12" t="s">
        <v>45</v>
      </c>
      <c r="B439" s="13" t="s">
        <v>52</v>
      </c>
      <c r="C439" s="12" t="s">
        <v>11</v>
      </c>
      <c r="D439" s="12" t="str">
        <f t="shared" si="37"/>
        <v>Sub17 Session2 1st_45min_e</v>
      </c>
      <c r="E439" s="20">
        <f>_xlfn.IFNA(IF(C439="1st_45min_e",VLOOKUP(A439&amp;B439,'Experiment Details'!A:Q,7,0),IF(C439="2nd_45min_e",VLOOKUP(A439&amp;B439,'Experiment Details'!A:Q,9,0),VLOOKUP(A439&amp;B439,'Experiment Details'!A:Q,11,0))),"NA")</f>
        <v>0</v>
      </c>
      <c r="F439" s="20">
        <f>_xlfn.IFNA(IF(C439="1st_45min_e",VLOOKUP(A439&amp;B439,'Experiment Details'!A:Q,13,0),IF(C439="2nd_45min_e",VLOOKUP(A439&amp;B439,'Experiment Details'!A:Q,15,0),VLOOKUP(A439&amp;B439,'Experiment Details'!A:Q,17,0))),"NA")</f>
        <v>0</v>
      </c>
    </row>
    <row r="440" spans="1:6">
      <c r="A440" s="12" t="s">
        <v>45</v>
      </c>
      <c r="B440" s="13" t="s">
        <v>52</v>
      </c>
      <c r="C440" s="12" t="s">
        <v>13</v>
      </c>
      <c r="D440" s="12" t="str">
        <f t="shared" si="37"/>
        <v>Sub17 Session2 2nd_45min_e</v>
      </c>
      <c r="E440" s="20">
        <f>_xlfn.IFNA(IF(C440="1st_45min_e",VLOOKUP(A440&amp;B440,'Experiment Details'!A:Q,7,0),IF(C440="2nd_45min_e",VLOOKUP(A440&amp;B440,'Experiment Details'!A:Q,9,0),VLOOKUP(A440&amp;B440,'Experiment Details'!A:Q,11,0))),"NA")</f>
        <v>0</v>
      </c>
      <c r="F440" s="20">
        <f>_xlfn.IFNA(IF(C440="1st_45min_e",VLOOKUP(A440&amp;B440,'Experiment Details'!A:Q,13,0),IF(C440="2nd_45min_e",VLOOKUP(A440&amp;B440,'Experiment Details'!A:Q,15,0),VLOOKUP(A440&amp;B440,'Experiment Details'!A:Q,17,0))),"NA")</f>
        <v>0</v>
      </c>
    </row>
    <row r="441" spans="1:6">
      <c r="A441" s="12" t="s">
        <v>45</v>
      </c>
      <c r="B441" s="13" t="s">
        <v>52</v>
      </c>
      <c r="C441" s="12" t="s">
        <v>15</v>
      </c>
      <c r="D441" s="12" t="str">
        <f t="shared" si="37"/>
        <v>Sub17 Session2 3rd_45min_e</v>
      </c>
      <c r="E441" s="20">
        <f>_xlfn.IFNA(IF(C441="1st_45min_e",VLOOKUP(A441&amp;B441,'Experiment Details'!A:Q,7,0),IF(C441="2nd_45min_e",VLOOKUP(A441&amp;B441,'Experiment Details'!A:Q,9,0),VLOOKUP(A441&amp;B441,'Experiment Details'!A:Q,11,0))),"NA")</f>
        <v>0</v>
      </c>
      <c r="F441" s="20">
        <f>_xlfn.IFNA(IF(C441="1st_45min_e",VLOOKUP(A441&amp;B441,'Experiment Details'!A:Q,13,0),IF(C441="2nd_45min_e",VLOOKUP(A441&amp;B441,'Experiment Details'!A:Q,15,0),VLOOKUP(A441&amp;B441,'Experiment Details'!A:Q,17,0))),"NA")</f>
        <v>0</v>
      </c>
    </row>
    <row r="442" spans="1:6">
      <c r="A442" s="12" t="s">
        <v>45</v>
      </c>
      <c r="B442" s="13" t="s">
        <v>53</v>
      </c>
      <c r="C442" s="12" t="s">
        <v>11</v>
      </c>
      <c r="D442" s="12" t="str">
        <f t="shared" si="37"/>
        <v>Sub17 Session3 1st_45min_e</v>
      </c>
      <c r="E442" s="20">
        <f>_xlfn.IFNA(IF(C442="1st_45min_e",VLOOKUP(A442&amp;B442,'Experiment Details'!A:Q,7,0),IF(C442="2nd_45min_e",VLOOKUP(A442&amp;B442,'Experiment Details'!A:Q,9,0),VLOOKUP(A442&amp;B442,'Experiment Details'!A:Q,11,0))),"NA")</f>
        <v>0</v>
      </c>
      <c r="F442" s="20">
        <f>_xlfn.IFNA(IF(C442="1st_45min_e",VLOOKUP(A442&amp;B442,'Experiment Details'!A:Q,13,0),IF(C442="2nd_45min_e",VLOOKUP(A442&amp;B442,'Experiment Details'!A:Q,15,0),VLOOKUP(A442&amp;B442,'Experiment Details'!A:Q,17,0))),"NA")</f>
        <v>0</v>
      </c>
    </row>
    <row r="443" spans="1:6">
      <c r="A443" s="12" t="s">
        <v>45</v>
      </c>
      <c r="B443" s="13" t="s">
        <v>53</v>
      </c>
      <c r="C443" s="12" t="s">
        <v>13</v>
      </c>
      <c r="D443" s="12" t="str">
        <f t="shared" si="37"/>
        <v>Sub17 Session3 2nd_45min_e</v>
      </c>
      <c r="E443" s="20">
        <f>_xlfn.IFNA(IF(C443="1st_45min_e",VLOOKUP(A443&amp;B443,'Experiment Details'!A:Q,7,0),IF(C443="2nd_45min_e",VLOOKUP(A443&amp;B443,'Experiment Details'!A:Q,9,0),VLOOKUP(A443&amp;B443,'Experiment Details'!A:Q,11,0))),"NA")</f>
        <v>0</v>
      </c>
      <c r="F443" s="20">
        <f>_xlfn.IFNA(IF(C443="1st_45min_e",VLOOKUP(A443&amp;B443,'Experiment Details'!A:Q,13,0),IF(C443="2nd_45min_e",VLOOKUP(A443&amp;B443,'Experiment Details'!A:Q,15,0),VLOOKUP(A443&amp;B443,'Experiment Details'!A:Q,17,0))),"NA")</f>
        <v>0</v>
      </c>
    </row>
    <row r="444" spans="1:6">
      <c r="A444" s="12" t="s">
        <v>45</v>
      </c>
      <c r="B444" s="13" t="s">
        <v>53</v>
      </c>
      <c r="C444" s="12" t="s">
        <v>15</v>
      </c>
      <c r="D444" s="12" t="str">
        <f t="shared" si="37"/>
        <v>Sub17 Session3 3rd_45min_e</v>
      </c>
      <c r="E444" s="20">
        <f>_xlfn.IFNA(IF(C444="1st_45min_e",VLOOKUP(A444&amp;B444,'Experiment Details'!A:Q,7,0),IF(C444="2nd_45min_e",VLOOKUP(A444&amp;B444,'Experiment Details'!A:Q,9,0),VLOOKUP(A444&amp;B444,'Experiment Details'!A:Q,11,0))),"NA")</f>
        <v>0</v>
      </c>
      <c r="F444" s="20">
        <f>_xlfn.IFNA(IF(C444="1st_45min_e",VLOOKUP(A444&amp;B444,'Experiment Details'!A:Q,13,0),IF(C444="2nd_45min_e",VLOOKUP(A444&amp;B444,'Experiment Details'!A:Q,15,0),VLOOKUP(A444&amp;B444,'Experiment Details'!A:Q,17,0))),"NA")</f>
        <v>0</v>
      </c>
    </row>
    <row r="445" spans="1:6">
      <c r="A445" s="12" t="s">
        <v>45</v>
      </c>
      <c r="B445" s="13" t="s">
        <v>54</v>
      </c>
      <c r="C445" s="12" t="s">
        <v>11</v>
      </c>
      <c r="D445" s="12" t="str">
        <f t="shared" si="37"/>
        <v>Sub17 Session4 1st_45min_e</v>
      </c>
      <c r="E445" s="20">
        <f>_xlfn.IFNA(IF(C445="1st_45min_e",VLOOKUP(A445&amp;B445,'Experiment Details'!A:Q,7,0),IF(C445="2nd_45min_e",VLOOKUP(A445&amp;B445,'Experiment Details'!A:Q,9,0),VLOOKUP(A445&amp;B445,'Experiment Details'!A:Q,11,0))),"NA")</f>
        <v>0</v>
      </c>
      <c r="F445" s="20">
        <f>_xlfn.IFNA(IF(C445="1st_45min_e",VLOOKUP(A445&amp;B445,'Experiment Details'!A:Q,13,0),IF(C445="2nd_45min_e",VLOOKUP(A445&amp;B445,'Experiment Details'!A:Q,15,0),VLOOKUP(A445&amp;B445,'Experiment Details'!A:Q,17,0))),"NA")</f>
        <v>0</v>
      </c>
    </row>
    <row r="446" spans="1:6">
      <c r="A446" s="12" t="s">
        <v>45</v>
      </c>
      <c r="B446" s="13" t="s">
        <v>54</v>
      </c>
      <c r="C446" s="12" t="s">
        <v>13</v>
      </c>
      <c r="D446" s="12" t="str">
        <f t="shared" si="37"/>
        <v>Sub17 Session4 2nd_45min_e</v>
      </c>
      <c r="E446" s="20">
        <f>_xlfn.IFNA(IF(C446="1st_45min_e",VLOOKUP(A446&amp;B446,'Experiment Details'!A:Q,7,0),IF(C446="2nd_45min_e",VLOOKUP(A446&amp;B446,'Experiment Details'!A:Q,9,0),VLOOKUP(A446&amp;B446,'Experiment Details'!A:Q,11,0))),"NA")</f>
        <v>0</v>
      </c>
      <c r="F446" s="20">
        <f>_xlfn.IFNA(IF(C446="1st_45min_e",VLOOKUP(A446&amp;B446,'Experiment Details'!A:Q,13,0),IF(C446="2nd_45min_e",VLOOKUP(A446&amp;B446,'Experiment Details'!A:Q,15,0),VLOOKUP(A446&amp;B446,'Experiment Details'!A:Q,17,0))),"NA")</f>
        <v>0</v>
      </c>
    </row>
    <row r="447" spans="1:6">
      <c r="A447" s="12" t="s">
        <v>45</v>
      </c>
      <c r="B447" s="13" t="s">
        <v>54</v>
      </c>
      <c r="C447" s="12" t="s">
        <v>15</v>
      </c>
      <c r="D447" s="12" t="str">
        <f t="shared" si="37"/>
        <v>Sub17 Session4 3rd_45min_e</v>
      </c>
      <c r="E447" s="20">
        <f>_xlfn.IFNA(IF(C447="1st_45min_e",VLOOKUP(A447&amp;B447,'Experiment Details'!A:Q,7,0),IF(C447="2nd_45min_e",VLOOKUP(A447&amp;B447,'Experiment Details'!A:Q,9,0),VLOOKUP(A447&amp;B447,'Experiment Details'!A:Q,11,0))),"NA")</f>
        <v>0</v>
      </c>
      <c r="F447" s="20">
        <f>_xlfn.IFNA(IF(C447="1st_45min_e",VLOOKUP(A447&amp;B447,'Experiment Details'!A:Q,13,0),IF(C447="2nd_45min_e",VLOOKUP(A447&amp;B447,'Experiment Details'!A:Q,15,0),VLOOKUP(A447&amp;B447,'Experiment Details'!A:Q,17,0))),"NA")</f>
        <v>0</v>
      </c>
    </row>
    <row r="448" spans="1:6">
      <c r="A448" s="12" t="s">
        <v>56</v>
      </c>
      <c r="B448" s="13" t="s">
        <v>51</v>
      </c>
      <c r="C448" s="12" t="s">
        <v>11</v>
      </c>
      <c r="D448" s="12" t="str">
        <f>A448&amp;" "&amp;B448&amp;" "&amp;C448</f>
        <v>Sub18 Session1 1st_45min_e</v>
      </c>
      <c r="E448" s="20" t="str">
        <f>_xlfn.IFNA(IF(C448="1st_45min_e",VLOOKUP(A448&amp;B448,'Experiment Details'!A:Q,7,0),IF(C448="2nd_45min_e",VLOOKUP(A448&amp;B448,'Experiment Details'!A:Q,9,0),VLOOKUP(A448&amp;B448,'Experiment Details'!A:Q,11,0))),"NA")</f>
        <v>NA</v>
      </c>
      <c r="F448" s="20" t="str">
        <f>_xlfn.IFNA(IF(C448="1st_45min_e",VLOOKUP(A448&amp;B448,'Experiment Details'!A:Q,13,0),IF(C448="2nd_45min_e",VLOOKUP(A448&amp;B448,'Experiment Details'!A:Q,15,0),VLOOKUP(A448&amp;B448,'Experiment Details'!A:Q,17,0))),"NA")</f>
        <v>NA</v>
      </c>
    </row>
    <row r="449" spans="1:6">
      <c r="A449" s="12" t="s">
        <v>56</v>
      </c>
      <c r="B449" s="13" t="s">
        <v>51</v>
      </c>
      <c r="C449" s="12" t="s">
        <v>13</v>
      </c>
      <c r="D449" s="12" t="str">
        <f t="shared" ref="D449:D459" si="38">A449&amp;" "&amp;B449&amp;" "&amp;C449</f>
        <v>Sub18 Session1 2nd_45min_e</v>
      </c>
      <c r="E449" s="20" t="str">
        <f>_xlfn.IFNA(IF(C449="1st_45min_e",VLOOKUP(A449&amp;B449,'Experiment Details'!A:Q,7,0),IF(C449="2nd_45min_e",VLOOKUP(A449&amp;B449,'Experiment Details'!A:Q,9,0),VLOOKUP(A449&amp;B449,'Experiment Details'!A:Q,11,0))),"NA")</f>
        <v>NA</v>
      </c>
      <c r="F449" s="20" t="str">
        <f>_xlfn.IFNA(IF(C449="1st_45min_e",VLOOKUP(A449&amp;B449,'Experiment Details'!A:Q,13,0),IF(C449="2nd_45min_e",VLOOKUP(A449&amp;B449,'Experiment Details'!A:Q,15,0),VLOOKUP(A449&amp;B449,'Experiment Details'!A:Q,17,0))),"NA")</f>
        <v>NA</v>
      </c>
    </row>
    <row r="450" spans="1:6">
      <c r="A450" s="12" t="s">
        <v>56</v>
      </c>
      <c r="B450" s="13" t="s">
        <v>51</v>
      </c>
      <c r="C450" s="12" t="s">
        <v>15</v>
      </c>
      <c r="D450" s="12" t="str">
        <f t="shared" si="38"/>
        <v>Sub18 Session1 3rd_45min_e</v>
      </c>
      <c r="E450" s="20" t="str">
        <f>_xlfn.IFNA(IF(C450="1st_45min_e",VLOOKUP(A450&amp;B450,'Experiment Details'!A:Q,7,0),IF(C450="2nd_45min_e",VLOOKUP(A450&amp;B450,'Experiment Details'!A:Q,9,0),VLOOKUP(A450&amp;B450,'Experiment Details'!A:Q,11,0))),"NA")</f>
        <v>NA</v>
      </c>
      <c r="F450" s="20" t="str">
        <f>_xlfn.IFNA(IF(C450="1st_45min_e",VLOOKUP(A450&amp;B450,'Experiment Details'!A:Q,13,0),IF(C450="2nd_45min_e",VLOOKUP(A450&amp;B450,'Experiment Details'!A:Q,15,0),VLOOKUP(A450&amp;B450,'Experiment Details'!A:Q,17,0))),"NA")</f>
        <v>NA</v>
      </c>
    </row>
    <row r="451" spans="1:6">
      <c r="A451" s="12" t="s">
        <v>56</v>
      </c>
      <c r="B451" s="13" t="s">
        <v>52</v>
      </c>
      <c r="C451" s="12" t="s">
        <v>11</v>
      </c>
      <c r="D451" s="12" t="str">
        <f t="shared" si="38"/>
        <v>Sub18 Session2 1st_45min_e</v>
      </c>
      <c r="E451" s="20" t="str">
        <f>_xlfn.IFNA(IF(C451="1st_45min_e",VLOOKUP(A451&amp;B451,'Experiment Details'!A:Q,7,0),IF(C451="2nd_45min_e",VLOOKUP(A451&amp;B451,'Experiment Details'!A:Q,9,0),VLOOKUP(A451&amp;B451,'Experiment Details'!A:Q,11,0))),"NA")</f>
        <v>NA</v>
      </c>
      <c r="F451" s="20" t="str">
        <f>_xlfn.IFNA(IF(C451="1st_45min_e",VLOOKUP(A451&amp;B451,'Experiment Details'!A:Q,13,0),IF(C451="2nd_45min_e",VLOOKUP(A451&amp;B451,'Experiment Details'!A:Q,15,0),VLOOKUP(A451&amp;B451,'Experiment Details'!A:Q,17,0))),"NA")</f>
        <v>NA</v>
      </c>
    </row>
    <row r="452" spans="1:6">
      <c r="A452" s="12" t="s">
        <v>56</v>
      </c>
      <c r="B452" s="13" t="s">
        <v>52</v>
      </c>
      <c r="C452" s="12" t="s">
        <v>13</v>
      </c>
      <c r="D452" s="12" t="str">
        <f t="shared" si="38"/>
        <v>Sub18 Session2 2nd_45min_e</v>
      </c>
      <c r="E452" s="20" t="str">
        <f>_xlfn.IFNA(IF(C452="1st_45min_e",VLOOKUP(A452&amp;B452,'Experiment Details'!A:Q,7,0),IF(C452="2nd_45min_e",VLOOKUP(A452&amp;B452,'Experiment Details'!A:Q,9,0),VLOOKUP(A452&amp;B452,'Experiment Details'!A:Q,11,0))),"NA")</f>
        <v>NA</v>
      </c>
      <c r="F452" s="20" t="str">
        <f>_xlfn.IFNA(IF(C452="1st_45min_e",VLOOKUP(A452&amp;B452,'Experiment Details'!A:Q,13,0),IF(C452="2nd_45min_e",VLOOKUP(A452&amp;B452,'Experiment Details'!A:Q,15,0),VLOOKUP(A452&amp;B452,'Experiment Details'!A:Q,17,0))),"NA")</f>
        <v>NA</v>
      </c>
    </row>
    <row r="453" spans="1:6">
      <c r="A453" s="12" t="s">
        <v>56</v>
      </c>
      <c r="B453" s="13" t="s">
        <v>52</v>
      </c>
      <c r="C453" s="12" t="s">
        <v>15</v>
      </c>
      <c r="D453" s="12" t="str">
        <f t="shared" si="38"/>
        <v>Sub18 Session2 3rd_45min_e</v>
      </c>
      <c r="E453" s="20" t="str">
        <f>_xlfn.IFNA(IF(C453="1st_45min_e",VLOOKUP(A453&amp;B453,'Experiment Details'!A:Q,7,0),IF(C453="2nd_45min_e",VLOOKUP(A453&amp;B453,'Experiment Details'!A:Q,9,0),VLOOKUP(A453&amp;B453,'Experiment Details'!A:Q,11,0))),"NA")</f>
        <v>NA</v>
      </c>
      <c r="F453" s="20" t="str">
        <f>_xlfn.IFNA(IF(C453="1st_45min_e",VLOOKUP(A453&amp;B453,'Experiment Details'!A:Q,13,0),IF(C453="2nd_45min_e",VLOOKUP(A453&amp;B453,'Experiment Details'!A:Q,15,0),VLOOKUP(A453&amp;B453,'Experiment Details'!A:Q,17,0))),"NA")</f>
        <v>NA</v>
      </c>
    </row>
    <row r="454" spans="1:6">
      <c r="A454" s="12" t="s">
        <v>56</v>
      </c>
      <c r="B454" s="13" t="s">
        <v>53</v>
      </c>
      <c r="C454" s="12" t="s">
        <v>11</v>
      </c>
      <c r="D454" s="12" t="str">
        <f t="shared" si="38"/>
        <v>Sub18 Session3 1st_45min_e</v>
      </c>
      <c r="E454" s="20" t="str">
        <f>_xlfn.IFNA(IF(C454="1st_45min_e",VLOOKUP(A454&amp;B454,'Experiment Details'!A:Q,7,0),IF(C454="2nd_45min_e",VLOOKUP(A454&amp;B454,'Experiment Details'!A:Q,9,0),VLOOKUP(A454&amp;B454,'Experiment Details'!A:Q,11,0))),"NA")</f>
        <v>NA</v>
      </c>
      <c r="F454" s="20" t="str">
        <f>_xlfn.IFNA(IF(C454="1st_45min_e",VLOOKUP(A454&amp;B454,'Experiment Details'!A:Q,13,0),IF(C454="2nd_45min_e",VLOOKUP(A454&amp;B454,'Experiment Details'!A:Q,15,0),VLOOKUP(A454&amp;B454,'Experiment Details'!A:Q,17,0))),"NA")</f>
        <v>NA</v>
      </c>
    </row>
    <row r="455" spans="1:6">
      <c r="A455" s="12" t="s">
        <v>56</v>
      </c>
      <c r="B455" s="13" t="s">
        <v>53</v>
      </c>
      <c r="C455" s="12" t="s">
        <v>13</v>
      </c>
      <c r="D455" s="12" t="str">
        <f t="shared" si="38"/>
        <v>Sub18 Session3 2nd_45min_e</v>
      </c>
      <c r="E455" s="20" t="str">
        <f>_xlfn.IFNA(IF(C455="1st_45min_e",VLOOKUP(A455&amp;B455,'Experiment Details'!A:Q,7,0),IF(C455="2nd_45min_e",VLOOKUP(A455&amp;B455,'Experiment Details'!A:Q,9,0),VLOOKUP(A455&amp;B455,'Experiment Details'!A:Q,11,0))),"NA")</f>
        <v>NA</v>
      </c>
      <c r="F455" s="20" t="str">
        <f>_xlfn.IFNA(IF(C455="1st_45min_e",VLOOKUP(A455&amp;B455,'Experiment Details'!A:Q,13,0),IF(C455="2nd_45min_e",VLOOKUP(A455&amp;B455,'Experiment Details'!A:Q,15,0),VLOOKUP(A455&amp;B455,'Experiment Details'!A:Q,17,0))),"NA")</f>
        <v>NA</v>
      </c>
    </row>
    <row r="456" spans="1:6">
      <c r="A456" s="12" t="s">
        <v>56</v>
      </c>
      <c r="B456" s="13" t="s">
        <v>53</v>
      </c>
      <c r="C456" s="12" t="s">
        <v>15</v>
      </c>
      <c r="D456" s="12" t="str">
        <f t="shared" si="38"/>
        <v>Sub18 Session3 3rd_45min_e</v>
      </c>
      <c r="E456" s="20" t="str">
        <f>_xlfn.IFNA(IF(C456="1st_45min_e",VLOOKUP(A456&amp;B456,'Experiment Details'!A:Q,7,0),IF(C456="2nd_45min_e",VLOOKUP(A456&amp;B456,'Experiment Details'!A:Q,9,0),VLOOKUP(A456&amp;B456,'Experiment Details'!A:Q,11,0))),"NA")</f>
        <v>NA</v>
      </c>
      <c r="F456" s="20" t="str">
        <f>_xlfn.IFNA(IF(C456="1st_45min_e",VLOOKUP(A456&amp;B456,'Experiment Details'!A:Q,13,0),IF(C456="2nd_45min_e",VLOOKUP(A456&amp;B456,'Experiment Details'!A:Q,15,0),VLOOKUP(A456&amp;B456,'Experiment Details'!A:Q,17,0))),"NA")</f>
        <v>NA</v>
      </c>
    </row>
    <row r="457" spans="1:6">
      <c r="A457" s="12" t="s">
        <v>56</v>
      </c>
      <c r="B457" s="13" t="s">
        <v>54</v>
      </c>
      <c r="C457" s="12" t="s">
        <v>11</v>
      </c>
      <c r="D457" s="12" t="str">
        <f t="shared" si="38"/>
        <v>Sub18 Session4 1st_45min_e</v>
      </c>
      <c r="E457" s="20" t="str">
        <f>_xlfn.IFNA(IF(C457="1st_45min_e",VLOOKUP(A457&amp;B457,'Experiment Details'!A:Q,7,0),IF(C457="2nd_45min_e",VLOOKUP(A457&amp;B457,'Experiment Details'!A:Q,9,0),VLOOKUP(A457&amp;B457,'Experiment Details'!A:Q,11,0))),"NA")</f>
        <v>NA</v>
      </c>
      <c r="F457" s="20" t="str">
        <f>_xlfn.IFNA(IF(C457="1st_45min_e",VLOOKUP(A457&amp;B457,'Experiment Details'!A:Q,13,0),IF(C457="2nd_45min_e",VLOOKUP(A457&amp;B457,'Experiment Details'!A:Q,15,0),VLOOKUP(A457&amp;B457,'Experiment Details'!A:Q,17,0))),"NA")</f>
        <v>NA</v>
      </c>
    </row>
    <row r="458" spans="1:6">
      <c r="A458" s="12" t="s">
        <v>56</v>
      </c>
      <c r="B458" s="13" t="s">
        <v>54</v>
      </c>
      <c r="C458" s="12" t="s">
        <v>13</v>
      </c>
      <c r="D458" s="12" t="str">
        <f t="shared" si="38"/>
        <v>Sub18 Session4 2nd_45min_e</v>
      </c>
      <c r="E458" s="20" t="str">
        <f>_xlfn.IFNA(IF(C458="1st_45min_e",VLOOKUP(A458&amp;B458,'Experiment Details'!A:Q,7,0),IF(C458="2nd_45min_e",VLOOKUP(A458&amp;B458,'Experiment Details'!A:Q,9,0),VLOOKUP(A458&amp;B458,'Experiment Details'!A:Q,11,0))),"NA")</f>
        <v>NA</v>
      </c>
      <c r="F458" s="20" t="str">
        <f>_xlfn.IFNA(IF(C458="1st_45min_e",VLOOKUP(A458&amp;B458,'Experiment Details'!A:Q,13,0),IF(C458="2nd_45min_e",VLOOKUP(A458&amp;B458,'Experiment Details'!A:Q,15,0),VLOOKUP(A458&amp;B458,'Experiment Details'!A:Q,17,0))),"NA")</f>
        <v>NA</v>
      </c>
    </row>
    <row r="459" spans="1:6">
      <c r="A459" s="12" t="s">
        <v>56</v>
      </c>
      <c r="B459" s="13" t="s">
        <v>54</v>
      </c>
      <c r="C459" s="12" t="s">
        <v>15</v>
      </c>
      <c r="D459" s="12" t="str">
        <f t="shared" si="38"/>
        <v>Sub18 Session4 3rd_45min_e</v>
      </c>
      <c r="E459" s="20" t="str">
        <f>_xlfn.IFNA(IF(C459="1st_45min_e",VLOOKUP(A459&amp;B459,'Experiment Details'!A:Q,7,0),IF(C459="2nd_45min_e",VLOOKUP(A459&amp;B459,'Experiment Details'!A:Q,9,0),VLOOKUP(A459&amp;B459,'Experiment Details'!A:Q,11,0))),"NA")</f>
        <v>NA</v>
      </c>
      <c r="F459" s="20" t="str">
        <f>_xlfn.IFNA(IF(C459="1st_45min_e",VLOOKUP(A459&amp;B459,'Experiment Details'!A:Q,13,0),IF(C459="2nd_45min_e",VLOOKUP(A459&amp;B459,'Experiment Details'!A:Q,15,0),VLOOKUP(A459&amp;B459,'Experiment Details'!A:Q,17,0))),"NA")</f>
        <v>NA</v>
      </c>
    </row>
    <row r="460" spans="1:6">
      <c r="A460" s="12" t="s">
        <v>57</v>
      </c>
      <c r="B460" s="13" t="s">
        <v>51</v>
      </c>
      <c r="C460" s="12" t="s">
        <v>11</v>
      </c>
      <c r="D460" s="12" t="str">
        <f>A460&amp;" "&amp;B460&amp;" "&amp;C460</f>
        <v>Sub19 Session1 1st_45min_e</v>
      </c>
      <c r="E460" s="20" t="str">
        <f>_xlfn.IFNA(IF(C460="1st_45min_e",VLOOKUP(A460&amp;B460,'Experiment Details'!A:Q,7,0),IF(C460="2nd_45min_e",VLOOKUP(A460&amp;B460,'Experiment Details'!A:Q,9,0),VLOOKUP(A460&amp;B460,'Experiment Details'!A:Q,11,0))),"NA")</f>
        <v>NA</v>
      </c>
      <c r="F460" s="20" t="str">
        <f>_xlfn.IFNA(IF(C460="1st_45min_e",VLOOKUP(A460&amp;B460,'Experiment Details'!A:Q,13,0),IF(C460="2nd_45min_e",VLOOKUP(A460&amp;B460,'Experiment Details'!A:Q,15,0),VLOOKUP(A460&amp;B460,'Experiment Details'!A:Q,17,0))),"NA")</f>
        <v>NA</v>
      </c>
    </row>
    <row r="461" spans="1:6">
      <c r="A461" s="12" t="s">
        <v>57</v>
      </c>
      <c r="B461" s="13" t="s">
        <v>51</v>
      </c>
      <c r="C461" s="12" t="s">
        <v>13</v>
      </c>
      <c r="D461" s="12" t="str">
        <f t="shared" ref="D461:D471" si="39">A461&amp;" "&amp;B461&amp;" "&amp;C461</f>
        <v>Sub19 Session1 2nd_45min_e</v>
      </c>
      <c r="E461" s="20" t="str">
        <f>_xlfn.IFNA(IF(C461="1st_45min_e",VLOOKUP(A461&amp;B461,'Experiment Details'!A:Q,7,0),IF(C461="2nd_45min_e",VLOOKUP(A461&amp;B461,'Experiment Details'!A:Q,9,0),VLOOKUP(A461&amp;B461,'Experiment Details'!A:Q,11,0))),"NA")</f>
        <v>NA</v>
      </c>
      <c r="F461" s="20" t="str">
        <f>_xlfn.IFNA(IF(C461="1st_45min_e",VLOOKUP(A461&amp;B461,'Experiment Details'!A:Q,13,0),IF(C461="2nd_45min_e",VLOOKUP(A461&amp;B461,'Experiment Details'!A:Q,15,0),VLOOKUP(A461&amp;B461,'Experiment Details'!A:Q,17,0))),"NA")</f>
        <v>NA</v>
      </c>
    </row>
    <row r="462" spans="1:6">
      <c r="A462" s="12" t="s">
        <v>57</v>
      </c>
      <c r="B462" s="13" t="s">
        <v>51</v>
      </c>
      <c r="C462" s="12" t="s">
        <v>15</v>
      </c>
      <c r="D462" s="12" t="str">
        <f t="shared" si="39"/>
        <v>Sub19 Session1 3rd_45min_e</v>
      </c>
      <c r="E462" s="20" t="str">
        <f>_xlfn.IFNA(IF(C462="1st_45min_e",VLOOKUP(A462&amp;B462,'Experiment Details'!A:Q,7,0),IF(C462="2nd_45min_e",VLOOKUP(A462&amp;B462,'Experiment Details'!A:Q,9,0),VLOOKUP(A462&amp;B462,'Experiment Details'!A:Q,11,0))),"NA")</f>
        <v>NA</v>
      </c>
      <c r="F462" s="20" t="str">
        <f>_xlfn.IFNA(IF(C462="1st_45min_e",VLOOKUP(A462&amp;B462,'Experiment Details'!A:Q,13,0),IF(C462="2nd_45min_e",VLOOKUP(A462&amp;B462,'Experiment Details'!A:Q,15,0),VLOOKUP(A462&amp;B462,'Experiment Details'!A:Q,17,0))),"NA")</f>
        <v>NA</v>
      </c>
    </row>
    <row r="463" spans="1:6">
      <c r="A463" s="12" t="s">
        <v>57</v>
      </c>
      <c r="B463" s="13" t="s">
        <v>52</v>
      </c>
      <c r="C463" s="12" t="s">
        <v>11</v>
      </c>
      <c r="D463" s="12" t="str">
        <f t="shared" si="39"/>
        <v>Sub19 Session2 1st_45min_e</v>
      </c>
      <c r="E463" s="20" t="str">
        <f>_xlfn.IFNA(IF(C463="1st_45min_e",VLOOKUP(A463&amp;B463,'Experiment Details'!A:Q,7,0),IF(C463="2nd_45min_e",VLOOKUP(A463&amp;B463,'Experiment Details'!A:Q,9,0),VLOOKUP(A463&amp;B463,'Experiment Details'!A:Q,11,0))),"NA")</f>
        <v>NA</v>
      </c>
      <c r="F463" s="20" t="str">
        <f>_xlfn.IFNA(IF(C463="1st_45min_e",VLOOKUP(A463&amp;B463,'Experiment Details'!A:Q,13,0),IF(C463="2nd_45min_e",VLOOKUP(A463&amp;B463,'Experiment Details'!A:Q,15,0),VLOOKUP(A463&amp;B463,'Experiment Details'!A:Q,17,0))),"NA")</f>
        <v>NA</v>
      </c>
    </row>
    <row r="464" spans="1:6">
      <c r="A464" s="12" t="s">
        <v>57</v>
      </c>
      <c r="B464" s="13" t="s">
        <v>52</v>
      </c>
      <c r="C464" s="12" t="s">
        <v>13</v>
      </c>
      <c r="D464" s="12" t="str">
        <f t="shared" si="39"/>
        <v>Sub19 Session2 2nd_45min_e</v>
      </c>
      <c r="E464" s="20" t="str">
        <f>_xlfn.IFNA(IF(C464="1st_45min_e",VLOOKUP(A464&amp;B464,'Experiment Details'!A:Q,7,0),IF(C464="2nd_45min_e",VLOOKUP(A464&amp;B464,'Experiment Details'!A:Q,9,0),VLOOKUP(A464&amp;B464,'Experiment Details'!A:Q,11,0))),"NA")</f>
        <v>NA</v>
      </c>
      <c r="F464" s="20" t="str">
        <f>_xlfn.IFNA(IF(C464="1st_45min_e",VLOOKUP(A464&amp;B464,'Experiment Details'!A:Q,13,0),IF(C464="2nd_45min_e",VLOOKUP(A464&amp;B464,'Experiment Details'!A:Q,15,0),VLOOKUP(A464&amp;B464,'Experiment Details'!A:Q,17,0))),"NA")</f>
        <v>NA</v>
      </c>
    </row>
    <row r="465" spans="1:6">
      <c r="A465" s="12" t="s">
        <v>57</v>
      </c>
      <c r="B465" s="13" t="s">
        <v>52</v>
      </c>
      <c r="C465" s="12" t="s">
        <v>15</v>
      </c>
      <c r="D465" s="12" t="str">
        <f t="shared" si="39"/>
        <v>Sub19 Session2 3rd_45min_e</v>
      </c>
      <c r="E465" s="20" t="str">
        <f>_xlfn.IFNA(IF(C465="1st_45min_e",VLOOKUP(A465&amp;B465,'Experiment Details'!A:Q,7,0),IF(C465="2nd_45min_e",VLOOKUP(A465&amp;B465,'Experiment Details'!A:Q,9,0),VLOOKUP(A465&amp;B465,'Experiment Details'!A:Q,11,0))),"NA")</f>
        <v>NA</v>
      </c>
      <c r="F465" s="20" t="str">
        <f>_xlfn.IFNA(IF(C465="1st_45min_e",VLOOKUP(A465&amp;B465,'Experiment Details'!A:Q,13,0),IF(C465="2nd_45min_e",VLOOKUP(A465&amp;B465,'Experiment Details'!A:Q,15,0),VLOOKUP(A465&amp;B465,'Experiment Details'!A:Q,17,0))),"NA")</f>
        <v>NA</v>
      </c>
    </row>
    <row r="466" spans="1:6">
      <c r="A466" s="12" t="s">
        <v>57</v>
      </c>
      <c r="B466" s="13" t="s">
        <v>53</v>
      </c>
      <c r="C466" s="12" t="s">
        <v>11</v>
      </c>
      <c r="D466" s="12" t="str">
        <f t="shared" si="39"/>
        <v>Sub19 Session3 1st_45min_e</v>
      </c>
      <c r="E466" s="20" t="str">
        <f>_xlfn.IFNA(IF(C466="1st_45min_e",VLOOKUP(A466&amp;B466,'Experiment Details'!A:Q,7,0),IF(C466="2nd_45min_e",VLOOKUP(A466&amp;B466,'Experiment Details'!A:Q,9,0),VLOOKUP(A466&amp;B466,'Experiment Details'!A:Q,11,0))),"NA")</f>
        <v>NA</v>
      </c>
      <c r="F466" s="20" t="str">
        <f>_xlfn.IFNA(IF(C466="1st_45min_e",VLOOKUP(A466&amp;B466,'Experiment Details'!A:Q,13,0),IF(C466="2nd_45min_e",VLOOKUP(A466&amp;B466,'Experiment Details'!A:Q,15,0),VLOOKUP(A466&amp;B466,'Experiment Details'!A:Q,17,0))),"NA")</f>
        <v>NA</v>
      </c>
    </row>
    <row r="467" spans="1:6">
      <c r="A467" s="12" t="s">
        <v>57</v>
      </c>
      <c r="B467" s="13" t="s">
        <v>53</v>
      </c>
      <c r="C467" s="12" t="s">
        <v>13</v>
      </c>
      <c r="D467" s="12" t="str">
        <f t="shared" si="39"/>
        <v>Sub19 Session3 2nd_45min_e</v>
      </c>
      <c r="E467" s="20" t="str">
        <f>_xlfn.IFNA(IF(C467="1st_45min_e",VLOOKUP(A467&amp;B467,'Experiment Details'!A:Q,7,0),IF(C467="2nd_45min_e",VLOOKUP(A467&amp;B467,'Experiment Details'!A:Q,9,0),VLOOKUP(A467&amp;B467,'Experiment Details'!A:Q,11,0))),"NA")</f>
        <v>NA</v>
      </c>
      <c r="F467" s="20" t="str">
        <f>_xlfn.IFNA(IF(C467="1st_45min_e",VLOOKUP(A467&amp;B467,'Experiment Details'!A:Q,13,0),IF(C467="2nd_45min_e",VLOOKUP(A467&amp;B467,'Experiment Details'!A:Q,15,0),VLOOKUP(A467&amp;B467,'Experiment Details'!A:Q,17,0))),"NA")</f>
        <v>NA</v>
      </c>
    </row>
    <row r="468" spans="1:6">
      <c r="A468" s="12" t="s">
        <v>57</v>
      </c>
      <c r="B468" s="13" t="s">
        <v>53</v>
      </c>
      <c r="C468" s="12" t="s">
        <v>15</v>
      </c>
      <c r="D468" s="12" t="str">
        <f t="shared" si="39"/>
        <v>Sub19 Session3 3rd_45min_e</v>
      </c>
      <c r="E468" s="20" t="str">
        <f>_xlfn.IFNA(IF(C468="1st_45min_e",VLOOKUP(A468&amp;B468,'Experiment Details'!A:Q,7,0),IF(C468="2nd_45min_e",VLOOKUP(A468&amp;B468,'Experiment Details'!A:Q,9,0),VLOOKUP(A468&amp;B468,'Experiment Details'!A:Q,11,0))),"NA")</f>
        <v>NA</v>
      </c>
      <c r="F468" s="20" t="str">
        <f>_xlfn.IFNA(IF(C468="1st_45min_e",VLOOKUP(A468&amp;B468,'Experiment Details'!A:Q,13,0),IF(C468="2nd_45min_e",VLOOKUP(A468&amp;B468,'Experiment Details'!A:Q,15,0),VLOOKUP(A468&amp;B468,'Experiment Details'!A:Q,17,0))),"NA")</f>
        <v>NA</v>
      </c>
    </row>
    <row r="469" spans="1:6">
      <c r="A469" s="12" t="s">
        <v>57</v>
      </c>
      <c r="B469" s="13" t="s">
        <v>54</v>
      </c>
      <c r="C469" s="12" t="s">
        <v>11</v>
      </c>
      <c r="D469" s="12" t="str">
        <f t="shared" si="39"/>
        <v>Sub19 Session4 1st_45min_e</v>
      </c>
      <c r="E469" s="20" t="str">
        <f>_xlfn.IFNA(IF(C469="1st_45min_e",VLOOKUP(A469&amp;B469,'Experiment Details'!A:Q,7,0),IF(C469="2nd_45min_e",VLOOKUP(A469&amp;B469,'Experiment Details'!A:Q,9,0),VLOOKUP(A469&amp;B469,'Experiment Details'!A:Q,11,0))),"NA")</f>
        <v>NA</v>
      </c>
      <c r="F469" s="20" t="str">
        <f>_xlfn.IFNA(IF(C469="1st_45min_e",VLOOKUP(A469&amp;B469,'Experiment Details'!A:Q,13,0),IF(C469="2nd_45min_e",VLOOKUP(A469&amp;B469,'Experiment Details'!A:Q,15,0),VLOOKUP(A469&amp;B469,'Experiment Details'!A:Q,17,0))),"NA")</f>
        <v>NA</v>
      </c>
    </row>
    <row r="470" spans="1:6">
      <c r="A470" s="12" t="s">
        <v>57</v>
      </c>
      <c r="B470" s="13" t="s">
        <v>54</v>
      </c>
      <c r="C470" s="12" t="s">
        <v>13</v>
      </c>
      <c r="D470" s="12" t="str">
        <f t="shared" si="39"/>
        <v>Sub19 Session4 2nd_45min_e</v>
      </c>
      <c r="E470" s="20" t="str">
        <f>_xlfn.IFNA(IF(C470="1st_45min_e",VLOOKUP(A470&amp;B470,'Experiment Details'!A:Q,7,0),IF(C470="2nd_45min_e",VLOOKUP(A470&amp;B470,'Experiment Details'!A:Q,9,0),VLOOKUP(A470&amp;B470,'Experiment Details'!A:Q,11,0))),"NA")</f>
        <v>NA</v>
      </c>
      <c r="F470" s="20" t="str">
        <f>_xlfn.IFNA(IF(C470="1st_45min_e",VLOOKUP(A470&amp;B470,'Experiment Details'!A:Q,13,0),IF(C470="2nd_45min_e",VLOOKUP(A470&amp;B470,'Experiment Details'!A:Q,15,0),VLOOKUP(A470&amp;B470,'Experiment Details'!A:Q,17,0))),"NA")</f>
        <v>NA</v>
      </c>
    </row>
    <row r="471" spans="1:6">
      <c r="A471" s="12" t="s">
        <v>57</v>
      </c>
      <c r="B471" s="13" t="s">
        <v>54</v>
      </c>
      <c r="C471" s="12" t="s">
        <v>15</v>
      </c>
      <c r="D471" s="12" t="str">
        <f t="shared" si="39"/>
        <v>Sub19 Session4 3rd_45min_e</v>
      </c>
      <c r="E471" s="20" t="str">
        <f>_xlfn.IFNA(IF(C471="1st_45min_e",VLOOKUP(A471&amp;B471,'Experiment Details'!A:Q,7,0),IF(C471="2nd_45min_e",VLOOKUP(A471&amp;B471,'Experiment Details'!A:Q,9,0),VLOOKUP(A471&amp;B471,'Experiment Details'!A:Q,11,0))),"NA")</f>
        <v>NA</v>
      </c>
      <c r="F471" s="20" t="str">
        <f>_xlfn.IFNA(IF(C471="1st_45min_e",VLOOKUP(A471&amp;B471,'Experiment Details'!A:Q,13,0),IF(C471="2nd_45min_e",VLOOKUP(A471&amp;B471,'Experiment Details'!A:Q,15,0),VLOOKUP(A471&amp;B471,'Experiment Details'!A:Q,17,0))),"NA")</f>
        <v>NA</v>
      </c>
    </row>
    <row r="472" spans="1:6">
      <c r="A472" s="12" t="s">
        <v>58</v>
      </c>
      <c r="B472" s="13" t="s">
        <v>51</v>
      </c>
      <c r="C472" s="12" t="s">
        <v>11</v>
      </c>
      <c r="D472" s="12" t="str">
        <f>A472&amp;" "&amp;B472&amp;" "&amp;C472</f>
        <v>Sub20 Session1 1st_45min_e</v>
      </c>
      <c r="E472" s="20" t="str">
        <f>_xlfn.IFNA(IF(C472="1st_45min_e",VLOOKUP(A472&amp;B472,'Experiment Details'!A:Q,7,0),IF(C472="2nd_45min_e",VLOOKUP(A472&amp;B472,'Experiment Details'!A:Q,9,0),VLOOKUP(A472&amp;B472,'Experiment Details'!A:Q,11,0))),"NA")</f>
        <v>NA</v>
      </c>
      <c r="F472" s="20" t="str">
        <f>_xlfn.IFNA(IF(C472="1st_45min_e",VLOOKUP(A472&amp;B472,'Experiment Details'!A:Q,13,0),IF(C472="2nd_45min_e",VLOOKUP(A472&amp;B472,'Experiment Details'!A:Q,15,0),VLOOKUP(A472&amp;B472,'Experiment Details'!A:Q,17,0))),"NA")</f>
        <v>NA</v>
      </c>
    </row>
    <row r="473" spans="1:6">
      <c r="A473" s="12" t="s">
        <v>58</v>
      </c>
      <c r="B473" s="13" t="s">
        <v>51</v>
      </c>
      <c r="C473" s="12" t="s">
        <v>13</v>
      </c>
      <c r="D473" s="12" t="str">
        <f t="shared" ref="D473:D483" si="40">A473&amp;" "&amp;B473&amp;" "&amp;C473</f>
        <v>Sub20 Session1 2nd_45min_e</v>
      </c>
      <c r="E473" s="20" t="str">
        <f>_xlfn.IFNA(IF(C473="1st_45min_e",VLOOKUP(A473&amp;B473,'Experiment Details'!A:Q,7,0),IF(C473="2nd_45min_e",VLOOKUP(A473&amp;B473,'Experiment Details'!A:Q,9,0),VLOOKUP(A473&amp;B473,'Experiment Details'!A:Q,11,0))),"NA")</f>
        <v>NA</v>
      </c>
      <c r="F473" s="20" t="str">
        <f>_xlfn.IFNA(IF(C473="1st_45min_e",VLOOKUP(A473&amp;B473,'Experiment Details'!A:Q,13,0),IF(C473="2nd_45min_e",VLOOKUP(A473&amp;B473,'Experiment Details'!A:Q,15,0),VLOOKUP(A473&amp;B473,'Experiment Details'!A:Q,17,0))),"NA")</f>
        <v>NA</v>
      </c>
    </row>
    <row r="474" spans="1:6">
      <c r="A474" s="12" t="s">
        <v>58</v>
      </c>
      <c r="B474" s="13" t="s">
        <v>51</v>
      </c>
      <c r="C474" s="12" t="s">
        <v>15</v>
      </c>
      <c r="D474" s="12" t="str">
        <f t="shared" si="40"/>
        <v>Sub20 Session1 3rd_45min_e</v>
      </c>
      <c r="E474" s="20" t="str">
        <f>_xlfn.IFNA(IF(C474="1st_45min_e",VLOOKUP(A474&amp;B474,'Experiment Details'!A:Q,7,0),IF(C474="2nd_45min_e",VLOOKUP(A474&amp;B474,'Experiment Details'!A:Q,9,0),VLOOKUP(A474&amp;B474,'Experiment Details'!A:Q,11,0))),"NA")</f>
        <v>NA</v>
      </c>
      <c r="F474" s="20" t="str">
        <f>_xlfn.IFNA(IF(C474="1st_45min_e",VLOOKUP(A474&amp;B474,'Experiment Details'!A:Q,13,0),IF(C474="2nd_45min_e",VLOOKUP(A474&amp;B474,'Experiment Details'!A:Q,15,0),VLOOKUP(A474&amp;B474,'Experiment Details'!A:Q,17,0))),"NA")</f>
        <v>NA</v>
      </c>
    </row>
    <row r="475" spans="1:6">
      <c r="A475" s="12" t="s">
        <v>58</v>
      </c>
      <c r="B475" s="13" t="s">
        <v>52</v>
      </c>
      <c r="C475" s="12" t="s">
        <v>11</v>
      </c>
      <c r="D475" s="12" t="str">
        <f t="shared" si="40"/>
        <v>Sub20 Session2 1st_45min_e</v>
      </c>
      <c r="E475" s="20" t="str">
        <f>_xlfn.IFNA(IF(C475="1st_45min_e",VLOOKUP(A475&amp;B475,'Experiment Details'!A:Q,7,0),IF(C475="2nd_45min_e",VLOOKUP(A475&amp;B475,'Experiment Details'!A:Q,9,0),VLOOKUP(A475&amp;B475,'Experiment Details'!A:Q,11,0))),"NA")</f>
        <v>NA</v>
      </c>
      <c r="F475" s="20" t="str">
        <f>_xlfn.IFNA(IF(C475="1st_45min_e",VLOOKUP(A475&amp;B475,'Experiment Details'!A:Q,13,0),IF(C475="2nd_45min_e",VLOOKUP(A475&amp;B475,'Experiment Details'!A:Q,15,0),VLOOKUP(A475&amp;B475,'Experiment Details'!A:Q,17,0))),"NA")</f>
        <v>NA</v>
      </c>
    </row>
    <row r="476" spans="1:6">
      <c r="A476" s="12" t="s">
        <v>58</v>
      </c>
      <c r="B476" s="13" t="s">
        <v>52</v>
      </c>
      <c r="C476" s="12" t="s">
        <v>13</v>
      </c>
      <c r="D476" s="12" t="str">
        <f t="shared" si="40"/>
        <v>Sub20 Session2 2nd_45min_e</v>
      </c>
      <c r="E476" s="20" t="str">
        <f>_xlfn.IFNA(IF(C476="1st_45min_e",VLOOKUP(A476&amp;B476,'Experiment Details'!A:Q,7,0),IF(C476="2nd_45min_e",VLOOKUP(A476&amp;B476,'Experiment Details'!A:Q,9,0),VLOOKUP(A476&amp;B476,'Experiment Details'!A:Q,11,0))),"NA")</f>
        <v>NA</v>
      </c>
      <c r="F476" s="20" t="str">
        <f>_xlfn.IFNA(IF(C476="1st_45min_e",VLOOKUP(A476&amp;B476,'Experiment Details'!A:Q,13,0),IF(C476="2nd_45min_e",VLOOKUP(A476&amp;B476,'Experiment Details'!A:Q,15,0),VLOOKUP(A476&amp;B476,'Experiment Details'!A:Q,17,0))),"NA")</f>
        <v>NA</v>
      </c>
    </row>
    <row r="477" spans="1:6">
      <c r="A477" s="12" t="s">
        <v>58</v>
      </c>
      <c r="B477" s="13" t="s">
        <v>52</v>
      </c>
      <c r="C477" s="12" t="s">
        <v>15</v>
      </c>
      <c r="D477" s="12" t="str">
        <f t="shared" si="40"/>
        <v>Sub20 Session2 3rd_45min_e</v>
      </c>
      <c r="E477" s="20" t="str">
        <f>_xlfn.IFNA(IF(C477="1st_45min_e",VLOOKUP(A477&amp;B477,'Experiment Details'!A:Q,7,0),IF(C477="2nd_45min_e",VLOOKUP(A477&amp;B477,'Experiment Details'!A:Q,9,0),VLOOKUP(A477&amp;B477,'Experiment Details'!A:Q,11,0))),"NA")</f>
        <v>NA</v>
      </c>
      <c r="F477" s="20" t="str">
        <f>_xlfn.IFNA(IF(C477="1st_45min_e",VLOOKUP(A477&amp;B477,'Experiment Details'!A:Q,13,0),IF(C477="2nd_45min_e",VLOOKUP(A477&amp;B477,'Experiment Details'!A:Q,15,0),VLOOKUP(A477&amp;B477,'Experiment Details'!A:Q,17,0))),"NA")</f>
        <v>NA</v>
      </c>
    </row>
    <row r="478" spans="1:6">
      <c r="A478" s="12" t="s">
        <v>58</v>
      </c>
      <c r="B478" s="13" t="s">
        <v>53</v>
      </c>
      <c r="C478" s="12" t="s">
        <v>11</v>
      </c>
      <c r="D478" s="12" t="str">
        <f t="shared" si="40"/>
        <v>Sub20 Session3 1st_45min_e</v>
      </c>
      <c r="E478" s="20" t="str">
        <f>_xlfn.IFNA(IF(C478="1st_45min_e",VLOOKUP(A478&amp;B478,'Experiment Details'!A:Q,7,0),IF(C478="2nd_45min_e",VLOOKUP(A478&amp;B478,'Experiment Details'!A:Q,9,0),VLOOKUP(A478&amp;B478,'Experiment Details'!A:Q,11,0))),"NA")</f>
        <v>NA</v>
      </c>
      <c r="F478" s="20" t="str">
        <f>_xlfn.IFNA(IF(C478="1st_45min_e",VLOOKUP(A478&amp;B478,'Experiment Details'!A:Q,13,0),IF(C478="2nd_45min_e",VLOOKUP(A478&amp;B478,'Experiment Details'!A:Q,15,0),VLOOKUP(A478&amp;B478,'Experiment Details'!A:Q,17,0))),"NA")</f>
        <v>NA</v>
      </c>
    </row>
    <row r="479" spans="1:6">
      <c r="A479" s="12" t="s">
        <v>58</v>
      </c>
      <c r="B479" s="13" t="s">
        <v>53</v>
      </c>
      <c r="C479" s="12" t="s">
        <v>13</v>
      </c>
      <c r="D479" s="12" t="str">
        <f t="shared" si="40"/>
        <v>Sub20 Session3 2nd_45min_e</v>
      </c>
      <c r="E479" s="20" t="str">
        <f>_xlfn.IFNA(IF(C479="1st_45min_e",VLOOKUP(A479&amp;B479,'Experiment Details'!A:Q,7,0),IF(C479="2nd_45min_e",VLOOKUP(A479&amp;B479,'Experiment Details'!A:Q,9,0),VLOOKUP(A479&amp;B479,'Experiment Details'!A:Q,11,0))),"NA")</f>
        <v>NA</v>
      </c>
      <c r="F479" s="20" t="str">
        <f>_xlfn.IFNA(IF(C479="1st_45min_e",VLOOKUP(A479&amp;B479,'Experiment Details'!A:Q,13,0),IF(C479="2nd_45min_e",VLOOKUP(A479&amp;B479,'Experiment Details'!A:Q,15,0),VLOOKUP(A479&amp;B479,'Experiment Details'!A:Q,17,0))),"NA")</f>
        <v>NA</v>
      </c>
    </row>
    <row r="480" spans="1:6">
      <c r="A480" s="12" t="s">
        <v>58</v>
      </c>
      <c r="B480" s="13" t="s">
        <v>53</v>
      </c>
      <c r="C480" s="12" t="s">
        <v>15</v>
      </c>
      <c r="D480" s="12" t="str">
        <f t="shared" si="40"/>
        <v>Sub20 Session3 3rd_45min_e</v>
      </c>
      <c r="E480" s="20" t="str">
        <f>_xlfn.IFNA(IF(C480="1st_45min_e",VLOOKUP(A480&amp;B480,'Experiment Details'!A:Q,7,0),IF(C480="2nd_45min_e",VLOOKUP(A480&amp;B480,'Experiment Details'!A:Q,9,0),VLOOKUP(A480&amp;B480,'Experiment Details'!A:Q,11,0))),"NA")</f>
        <v>NA</v>
      </c>
      <c r="F480" s="20" t="str">
        <f>_xlfn.IFNA(IF(C480="1st_45min_e",VLOOKUP(A480&amp;B480,'Experiment Details'!A:Q,13,0),IF(C480="2nd_45min_e",VLOOKUP(A480&amp;B480,'Experiment Details'!A:Q,15,0),VLOOKUP(A480&amp;B480,'Experiment Details'!A:Q,17,0))),"NA")</f>
        <v>NA</v>
      </c>
    </row>
    <row r="481" spans="1:6">
      <c r="A481" s="12" t="s">
        <v>58</v>
      </c>
      <c r="B481" s="13" t="s">
        <v>54</v>
      </c>
      <c r="C481" s="12" t="s">
        <v>11</v>
      </c>
      <c r="D481" s="12" t="str">
        <f t="shared" si="40"/>
        <v>Sub20 Session4 1st_45min_e</v>
      </c>
      <c r="E481" s="20" t="str">
        <f>_xlfn.IFNA(IF(C481="1st_45min_e",VLOOKUP(A481&amp;B481,'Experiment Details'!A:Q,7,0),IF(C481="2nd_45min_e",VLOOKUP(A481&amp;B481,'Experiment Details'!A:Q,9,0),VLOOKUP(A481&amp;B481,'Experiment Details'!A:Q,11,0))),"NA")</f>
        <v>NA</v>
      </c>
      <c r="F481" s="20" t="str">
        <f>_xlfn.IFNA(IF(C481="1st_45min_e",VLOOKUP(A481&amp;B481,'Experiment Details'!A:Q,13,0),IF(C481="2nd_45min_e",VLOOKUP(A481&amp;B481,'Experiment Details'!A:Q,15,0),VLOOKUP(A481&amp;B481,'Experiment Details'!A:Q,17,0))),"NA")</f>
        <v>NA</v>
      </c>
    </row>
    <row r="482" spans="1:6">
      <c r="A482" s="12" t="s">
        <v>58</v>
      </c>
      <c r="B482" s="13" t="s">
        <v>54</v>
      </c>
      <c r="C482" s="12" t="s">
        <v>13</v>
      </c>
      <c r="D482" s="12" t="str">
        <f t="shared" si="40"/>
        <v>Sub20 Session4 2nd_45min_e</v>
      </c>
      <c r="E482" s="20" t="str">
        <f>_xlfn.IFNA(IF(C482="1st_45min_e",VLOOKUP(A482&amp;B482,'Experiment Details'!A:Q,7,0),IF(C482="2nd_45min_e",VLOOKUP(A482&amp;B482,'Experiment Details'!A:Q,9,0),VLOOKUP(A482&amp;B482,'Experiment Details'!A:Q,11,0))),"NA")</f>
        <v>NA</v>
      </c>
      <c r="F482" s="20" t="str">
        <f>_xlfn.IFNA(IF(C482="1st_45min_e",VLOOKUP(A482&amp;B482,'Experiment Details'!A:Q,13,0),IF(C482="2nd_45min_e",VLOOKUP(A482&amp;B482,'Experiment Details'!A:Q,15,0),VLOOKUP(A482&amp;B482,'Experiment Details'!A:Q,17,0))),"NA")</f>
        <v>NA</v>
      </c>
    </row>
    <row r="483" spans="1:6">
      <c r="A483" s="12" t="s">
        <v>58</v>
      </c>
      <c r="B483" s="13" t="s">
        <v>54</v>
      </c>
      <c r="C483" s="12" t="s">
        <v>15</v>
      </c>
      <c r="D483" s="12" t="str">
        <f t="shared" si="40"/>
        <v>Sub20 Session4 3rd_45min_e</v>
      </c>
      <c r="E483" s="20" t="str">
        <f>_xlfn.IFNA(IF(C483="1st_45min_e",VLOOKUP(A483&amp;B483,'Experiment Details'!A:Q,7,0),IF(C483="2nd_45min_e",VLOOKUP(A483&amp;B483,'Experiment Details'!A:Q,9,0),VLOOKUP(A483&amp;B483,'Experiment Details'!A:Q,11,0))),"NA")</f>
        <v>NA</v>
      </c>
      <c r="F483" s="20" t="str">
        <f>_xlfn.IFNA(IF(C483="1st_45min_e",VLOOKUP(A483&amp;B483,'Experiment Details'!A:Q,13,0),IF(C483="2nd_45min_e",VLOOKUP(A483&amp;B483,'Experiment Details'!A:Q,15,0),VLOOKUP(A483&amp;B483,'Experiment Details'!A:Q,17,0))),"NA")</f>
        <v>NA</v>
      </c>
    </row>
  </sheetData>
  <autoFilter ref="A2:F24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82"/>
  <sheetViews>
    <sheetView showGridLines="0" workbookViewId="0">
      <selection activeCell="F22" sqref="F22"/>
    </sheetView>
  </sheetViews>
  <sheetFormatPr defaultColWidth="8.85546875" defaultRowHeight="15"/>
  <cols>
    <col min="4" max="4" width="26.42578125" customWidth="1"/>
    <col min="5" max="5" width="8.42578125" style="1"/>
  </cols>
  <sheetData>
    <row r="1" spans="1:6">
      <c r="A1" s="18" t="s">
        <v>46</v>
      </c>
      <c r="B1" s="17"/>
      <c r="C1" s="17"/>
      <c r="D1" s="17"/>
      <c r="E1" s="22"/>
      <c r="F1" s="22"/>
    </row>
    <row r="2" spans="1:6">
      <c r="A2" s="10" t="s">
        <v>6</v>
      </c>
      <c r="B2" s="11" t="s">
        <v>7</v>
      </c>
      <c r="C2" s="10" t="s">
        <v>47</v>
      </c>
      <c r="D2" s="10" t="s">
        <v>59</v>
      </c>
      <c r="E2" s="19" t="s">
        <v>60</v>
      </c>
      <c r="F2" s="19" t="s">
        <v>50</v>
      </c>
    </row>
    <row r="3" spans="1:6">
      <c r="A3" s="12" t="s">
        <v>20</v>
      </c>
      <c r="B3" s="13" t="s">
        <v>51</v>
      </c>
      <c r="C3" s="14" t="s">
        <v>10</v>
      </c>
      <c r="D3" s="12" t="str">
        <f>A3&amp;" "&amp;B3&amp;" "&amp;C3</f>
        <v>Sub01 Session1 1st_45min</v>
      </c>
      <c r="E3" s="20">
        <v>1</v>
      </c>
      <c r="F3" s="21">
        <f>IFERROR(_xlfn.IFNA(IF(E3&lt;VLOOKUP(D3,'Pre-analysis'!D:E,2,0),VLOOKUP(D3,'Pre-analysis'!D:F,3,0)-((VLOOKUP(D3,'Pre-analysis'!D:E,2,0)-E3)*9),IF(E3=VLOOKUP(D3,'Pre-analysis'!D:E,2,0),VLOOKUP(D3,'Pre-analysis'!D:F,3,0),"NA")),"NA"),"NA")</f>
        <v>0</v>
      </c>
    </row>
    <row r="4" spans="1:6">
      <c r="A4" s="12" t="s">
        <v>20</v>
      </c>
      <c r="B4" s="13" t="s">
        <v>51</v>
      </c>
      <c r="C4" s="12" t="s">
        <v>10</v>
      </c>
      <c r="D4" s="12" t="str">
        <f t="shared" ref="D4:D66" si="0">A4&amp;" "&amp;B4&amp;" "&amp;C4</f>
        <v>Sub01 Session1 1st_45min</v>
      </c>
      <c r="E4" s="20">
        <v>2</v>
      </c>
      <c r="F4" s="32">
        <f>IFERROR(_xlfn.IFNA(IF(E4&lt;VLOOKUP(D4,'Pre-analysis'!D:E,2,0),VLOOKUP(D4,'Pre-analysis'!D:F,3,0)-((VLOOKUP(D4,'Pre-analysis'!D:E,2,0)-E4)*9),IF(E4=VLOOKUP(D4,'Pre-analysis'!D:E,2,0),VLOOKUP(D4,'Pre-analysis'!D:F,3,0),"NA")),"NA"),"NA")</f>
        <v>9</v>
      </c>
    </row>
    <row r="5" spans="1:6">
      <c r="A5" s="12" t="s">
        <v>20</v>
      </c>
      <c r="B5" s="13" t="s">
        <v>51</v>
      </c>
      <c r="C5" s="12" t="s">
        <v>10</v>
      </c>
      <c r="D5" s="12" t="str">
        <f t="shared" si="0"/>
        <v>Sub01 Session1 1st_45min</v>
      </c>
      <c r="E5" s="20">
        <v>3</v>
      </c>
      <c r="F5" s="32">
        <f>IFERROR(_xlfn.IFNA(IF(E5&lt;VLOOKUP(D5,'Pre-analysis'!D:E,2,0),VLOOKUP(D5,'Pre-analysis'!D:F,3,0)-((VLOOKUP(D5,'Pre-analysis'!D:E,2,0)-E5)*9),IF(E5=VLOOKUP(D5,'Pre-analysis'!D:E,2,0),VLOOKUP(D5,'Pre-analysis'!D:F,3,0),"NA")),"NA"),"NA")</f>
        <v>18</v>
      </c>
    </row>
    <row r="6" spans="1:6">
      <c r="A6" s="12" t="s">
        <v>20</v>
      </c>
      <c r="B6" s="13" t="s">
        <v>51</v>
      </c>
      <c r="C6" s="12" t="s">
        <v>10</v>
      </c>
      <c r="D6" s="12" t="str">
        <f t="shared" si="0"/>
        <v>Sub01 Session1 1st_45min</v>
      </c>
      <c r="E6" s="20">
        <v>4</v>
      </c>
      <c r="F6" s="32">
        <f>IFERROR(_xlfn.IFNA(IF(E6&lt;VLOOKUP(D6,'Pre-analysis'!D:E,2,0),VLOOKUP(D6,'Pre-analysis'!D:F,3,0)-((VLOOKUP(D6,'Pre-analysis'!D:E,2,0)-E6)*9),IF(E6=VLOOKUP(D6,'Pre-analysis'!D:E,2,0),VLOOKUP(D6,'Pre-analysis'!D:F,3,0),"NA")),"NA"),"NA")</f>
        <v>27</v>
      </c>
    </row>
    <row r="7" spans="1:6">
      <c r="A7" s="12" t="s">
        <v>20</v>
      </c>
      <c r="B7" s="13" t="s">
        <v>51</v>
      </c>
      <c r="C7" s="12" t="s">
        <v>10</v>
      </c>
      <c r="D7" s="12" t="str">
        <f t="shared" si="0"/>
        <v>Sub01 Session1 1st_45min</v>
      </c>
      <c r="E7" s="20">
        <v>5</v>
      </c>
      <c r="F7" s="32">
        <f>IFERROR(_xlfn.IFNA(IF(E7&lt;VLOOKUP(D7,'Pre-analysis'!D:E,2,0),VLOOKUP(D7,'Pre-analysis'!D:F,3,0)-((VLOOKUP(D7,'Pre-analysis'!D:E,2,0)-E7)*9),IF(E7=VLOOKUP(D7,'Pre-analysis'!D:E,2,0),VLOOKUP(D7,'Pre-analysis'!D:F,3,0),"NA")),"NA"),"NA")</f>
        <v>36</v>
      </c>
    </row>
    <row r="8" spans="1:6">
      <c r="A8" s="12" t="s">
        <v>20</v>
      </c>
      <c r="B8" s="13" t="s">
        <v>51</v>
      </c>
      <c r="C8" s="12" t="s">
        <v>10</v>
      </c>
      <c r="D8" s="12" t="str">
        <f t="shared" si="0"/>
        <v>Sub01 Session1 1st_45min</v>
      </c>
      <c r="E8" s="20">
        <v>6</v>
      </c>
      <c r="F8" s="32">
        <f>IFERROR(_xlfn.IFNA(IF(E8&lt;VLOOKUP(D8,'Pre-analysis'!D:E,2,0),VLOOKUP(D8,'Pre-analysis'!D:F,3,0)-((VLOOKUP(D8,'Pre-analysis'!D:E,2,0)-E8)*9),IF(E8=VLOOKUP(D8,'Pre-analysis'!D:E,2,0),VLOOKUP(D8,'Pre-analysis'!D:F,3,0),"NA")),"NA"),"NA")</f>
        <v>45</v>
      </c>
    </row>
    <row r="9" spans="1:6">
      <c r="A9" s="12" t="s">
        <v>20</v>
      </c>
      <c r="B9" s="13" t="s">
        <v>51</v>
      </c>
      <c r="C9" s="12" t="s">
        <v>11</v>
      </c>
      <c r="D9" s="12" t="str">
        <f t="shared" si="0"/>
        <v>Sub01 Session1 1st_45min_e</v>
      </c>
      <c r="E9" s="20" t="s">
        <v>29</v>
      </c>
      <c r="F9" s="32" t="str">
        <f>IFERROR(_xlfn.IFNA(IF(E9&lt;VLOOKUP(D9,'Pre-analysis'!D:E,2,0),VLOOKUP(D9,'Pre-analysis'!D:F,3,0)-((VLOOKUP(D9,'Pre-analysis'!D:E,2,0)-E9)*9),IF(E9=VLOOKUP(D9,'Pre-analysis'!D:E,2,0),VLOOKUP(D9,'Pre-analysis'!D:F,3,0),"NA")),"NA"),"NA")</f>
        <v>NA</v>
      </c>
    </row>
    <row r="10" spans="1:6">
      <c r="A10" s="12" t="s">
        <v>20</v>
      </c>
      <c r="B10" s="13" t="s">
        <v>51</v>
      </c>
      <c r="C10" s="12" t="s">
        <v>12</v>
      </c>
      <c r="D10" s="12" t="str">
        <f t="shared" si="0"/>
        <v>Sub01 Session1 2nd_45min</v>
      </c>
      <c r="E10" s="20">
        <v>1</v>
      </c>
      <c r="F10" s="32">
        <f>IFERROR(_xlfn.IFNA(IF(E10&lt;VLOOKUP(D10,'Pre-analysis'!D:E,2,0),VLOOKUP(D10,'Pre-analysis'!D:F,3,0)-((VLOOKUP(D10,'Pre-analysis'!D:E,2,0)-E10)*9),IF(E10=VLOOKUP(D10,'Pre-analysis'!D:E,2,0),VLOOKUP(D10,'Pre-analysis'!D:F,3,0),"NA")),"NA"),"NA")</f>
        <v>60</v>
      </c>
    </row>
    <row r="11" spans="1:6">
      <c r="A11" s="12" t="s">
        <v>20</v>
      </c>
      <c r="B11" s="13" t="s">
        <v>51</v>
      </c>
      <c r="C11" s="12" t="s">
        <v>12</v>
      </c>
      <c r="D11" s="12" t="str">
        <f t="shared" si="0"/>
        <v>Sub01 Session1 2nd_45min</v>
      </c>
      <c r="E11" s="20">
        <v>2</v>
      </c>
      <c r="F11" s="32">
        <f>IFERROR(_xlfn.IFNA(IF(E11&lt;VLOOKUP(D11,'Pre-analysis'!D:E,2,0),VLOOKUP(D11,'Pre-analysis'!D:F,3,0)-((VLOOKUP(D11,'Pre-analysis'!D:E,2,0)-E11)*9),IF(E11=VLOOKUP(D11,'Pre-analysis'!D:E,2,0),VLOOKUP(D11,'Pre-analysis'!D:F,3,0),"NA")),"NA"),"NA")</f>
        <v>69</v>
      </c>
    </row>
    <row r="12" spans="1:6">
      <c r="A12" s="12" t="s">
        <v>20</v>
      </c>
      <c r="B12" s="13" t="s">
        <v>51</v>
      </c>
      <c r="C12" s="12" t="s">
        <v>12</v>
      </c>
      <c r="D12" s="12" t="str">
        <f t="shared" si="0"/>
        <v>Sub01 Session1 2nd_45min</v>
      </c>
      <c r="E12" s="20">
        <v>3</v>
      </c>
      <c r="F12" s="32">
        <f>IFERROR(_xlfn.IFNA(IF(E12&lt;VLOOKUP(D12,'Pre-analysis'!D:E,2,0),VLOOKUP(D12,'Pre-analysis'!D:F,3,0)-((VLOOKUP(D12,'Pre-analysis'!D:E,2,0)-E12)*9),IF(E12=VLOOKUP(D12,'Pre-analysis'!D:E,2,0),VLOOKUP(D12,'Pre-analysis'!D:F,3,0),"NA")),"NA"),"NA")</f>
        <v>78</v>
      </c>
    </row>
    <row r="13" spans="1:6">
      <c r="A13" s="12" t="s">
        <v>20</v>
      </c>
      <c r="B13" s="13" t="s">
        <v>51</v>
      </c>
      <c r="C13" s="12" t="s">
        <v>12</v>
      </c>
      <c r="D13" s="12" t="str">
        <f t="shared" si="0"/>
        <v>Sub01 Session1 2nd_45min</v>
      </c>
      <c r="E13" s="20">
        <v>4</v>
      </c>
      <c r="F13" s="32">
        <f>IFERROR(_xlfn.IFNA(IF(E13&lt;VLOOKUP(D13,'Pre-analysis'!D:E,2,0),VLOOKUP(D13,'Pre-analysis'!D:F,3,0)-((VLOOKUP(D13,'Pre-analysis'!D:E,2,0)-E13)*9),IF(E13=VLOOKUP(D13,'Pre-analysis'!D:E,2,0),VLOOKUP(D13,'Pre-analysis'!D:F,3,0),"NA")),"NA"),"NA")</f>
        <v>87</v>
      </c>
    </row>
    <row r="14" spans="1:6">
      <c r="A14" s="12" t="s">
        <v>20</v>
      </c>
      <c r="B14" s="13" t="s">
        <v>51</v>
      </c>
      <c r="C14" s="12" t="s">
        <v>12</v>
      </c>
      <c r="D14" s="12" t="str">
        <f t="shared" si="0"/>
        <v>Sub01 Session1 2nd_45min</v>
      </c>
      <c r="E14" s="20">
        <v>5</v>
      </c>
      <c r="F14" s="32">
        <f>IFERROR(_xlfn.IFNA(IF(E14&lt;VLOOKUP(D14,'Pre-analysis'!D:E,2,0),VLOOKUP(D14,'Pre-analysis'!D:F,3,0)-((VLOOKUP(D14,'Pre-analysis'!D:E,2,0)-E14)*9),IF(E14=VLOOKUP(D14,'Pre-analysis'!D:E,2,0),VLOOKUP(D14,'Pre-analysis'!D:F,3,0),"NA")),"NA"),"NA")</f>
        <v>96</v>
      </c>
    </row>
    <row r="15" spans="1:6">
      <c r="A15" s="12" t="s">
        <v>20</v>
      </c>
      <c r="B15" s="13" t="s">
        <v>51</v>
      </c>
      <c r="C15" s="12" t="s">
        <v>12</v>
      </c>
      <c r="D15" s="12" t="str">
        <f t="shared" si="0"/>
        <v>Sub01 Session1 2nd_45min</v>
      </c>
      <c r="E15" s="20">
        <v>6</v>
      </c>
      <c r="F15" s="32">
        <f>IFERROR(_xlfn.IFNA(IF(E15&lt;VLOOKUP(D15,'Pre-analysis'!D:E,2,0),VLOOKUP(D15,'Pre-analysis'!D:F,3,0)-((VLOOKUP(D15,'Pre-analysis'!D:E,2,0)-E15)*9),IF(E15=VLOOKUP(D15,'Pre-analysis'!D:E,2,0),VLOOKUP(D15,'Pre-analysis'!D:F,3,0),"NA")),"NA"),"NA")</f>
        <v>105</v>
      </c>
    </row>
    <row r="16" spans="1:6">
      <c r="A16" s="12" t="s">
        <v>20</v>
      </c>
      <c r="B16" s="13" t="s">
        <v>51</v>
      </c>
      <c r="C16" s="12" t="s">
        <v>13</v>
      </c>
      <c r="D16" s="12" t="str">
        <f t="shared" si="0"/>
        <v>Sub01 Session1 2nd_45min_e</v>
      </c>
      <c r="E16" s="20" t="s">
        <v>29</v>
      </c>
      <c r="F16" s="32" t="str">
        <f>IFERROR(_xlfn.IFNA(IF(E16&lt;VLOOKUP(D16,'Pre-analysis'!D:E,2,0),VLOOKUP(D16,'Pre-analysis'!D:F,3,0)-((VLOOKUP(D16,'Pre-analysis'!D:E,2,0)-E16)*9),IF(E16=VLOOKUP(D16,'Pre-analysis'!D:E,2,0),VLOOKUP(D16,'Pre-analysis'!D:F,3,0),"NA")),"NA"),"NA")</f>
        <v>NA</v>
      </c>
    </row>
    <row r="17" spans="1:6">
      <c r="A17" s="12" t="s">
        <v>20</v>
      </c>
      <c r="B17" s="13" t="s">
        <v>51</v>
      </c>
      <c r="C17" s="12" t="s">
        <v>14</v>
      </c>
      <c r="D17" s="12" t="str">
        <f t="shared" si="0"/>
        <v>Sub01 Session1 3rd_45min</v>
      </c>
      <c r="E17" s="20">
        <v>1</v>
      </c>
      <c r="F17" s="32">
        <f>IFERROR(_xlfn.IFNA(IF(E17&lt;VLOOKUP(D17,'Pre-analysis'!D:E,2,0),VLOOKUP(D17,'Pre-analysis'!D:F,3,0)-((VLOOKUP(D17,'Pre-analysis'!D:E,2,0)-E17)*9),IF(E17=VLOOKUP(D17,'Pre-analysis'!D:E,2,0),VLOOKUP(D17,'Pre-analysis'!D:F,3,0),"NA")),"NA"),"NA")</f>
        <v>120</v>
      </c>
    </row>
    <row r="18" spans="1:6">
      <c r="A18" s="12" t="s">
        <v>20</v>
      </c>
      <c r="B18" s="13" t="s">
        <v>51</v>
      </c>
      <c r="C18" s="12" t="s">
        <v>14</v>
      </c>
      <c r="D18" s="12" t="str">
        <f t="shared" si="0"/>
        <v>Sub01 Session1 3rd_45min</v>
      </c>
      <c r="E18" s="20">
        <v>2</v>
      </c>
      <c r="F18" s="32">
        <f>IFERROR(_xlfn.IFNA(IF(E18&lt;VLOOKUP(D18,'Pre-analysis'!D:E,2,0),VLOOKUP(D18,'Pre-analysis'!D:F,3,0)-((VLOOKUP(D18,'Pre-analysis'!D:E,2,0)-E18)*9),IF(E18=VLOOKUP(D18,'Pre-analysis'!D:E,2,0),VLOOKUP(D18,'Pre-analysis'!D:F,3,0),"NA")),"NA"),"NA")</f>
        <v>129</v>
      </c>
    </row>
    <row r="19" spans="1:6">
      <c r="A19" s="12" t="s">
        <v>20</v>
      </c>
      <c r="B19" s="13" t="s">
        <v>51</v>
      </c>
      <c r="C19" s="12" t="s">
        <v>14</v>
      </c>
      <c r="D19" s="12" t="str">
        <f t="shared" si="0"/>
        <v>Sub01 Session1 3rd_45min</v>
      </c>
      <c r="E19" s="20">
        <v>3</v>
      </c>
      <c r="F19" s="32">
        <f>IFERROR(_xlfn.IFNA(IF(E19&lt;VLOOKUP(D19,'Pre-analysis'!D:E,2,0),VLOOKUP(D19,'Pre-analysis'!D:F,3,0)-((VLOOKUP(D19,'Pre-analysis'!D:E,2,0)-E19)*9),IF(E19=VLOOKUP(D19,'Pre-analysis'!D:E,2,0),VLOOKUP(D19,'Pre-analysis'!D:F,3,0),"NA")),"NA"),"NA")</f>
        <v>138</v>
      </c>
    </row>
    <row r="20" spans="1:6">
      <c r="A20" s="12" t="s">
        <v>20</v>
      </c>
      <c r="B20" s="13" t="s">
        <v>51</v>
      </c>
      <c r="C20" s="12" t="s">
        <v>14</v>
      </c>
      <c r="D20" s="12" t="str">
        <f t="shared" si="0"/>
        <v>Sub01 Session1 3rd_45min</v>
      </c>
      <c r="E20" s="20">
        <v>4</v>
      </c>
      <c r="F20" s="32">
        <f>IFERROR(_xlfn.IFNA(IF(E20&lt;VLOOKUP(D20,'Pre-analysis'!D:E,2,0),VLOOKUP(D20,'Pre-analysis'!D:F,3,0)-((VLOOKUP(D20,'Pre-analysis'!D:E,2,0)-E20)*9),IF(E20=VLOOKUP(D20,'Pre-analysis'!D:E,2,0),VLOOKUP(D20,'Pre-analysis'!D:F,3,0),"NA")),"NA"),"NA")</f>
        <v>147</v>
      </c>
    </row>
    <row r="21" spans="1:6">
      <c r="A21" s="12" t="s">
        <v>20</v>
      </c>
      <c r="B21" s="13" t="s">
        <v>51</v>
      </c>
      <c r="C21" s="12" t="s">
        <v>14</v>
      </c>
      <c r="D21" s="12" t="str">
        <f t="shared" si="0"/>
        <v>Sub01 Session1 3rd_45min</v>
      </c>
      <c r="E21" s="20">
        <v>5</v>
      </c>
      <c r="F21" s="32">
        <f>IFERROR(_xlfn.IFNA(IF(E21&lt;VLOOKUP(D21,'Pre-analysis'!D:E,2,0),VLOOKUP(D21,'Pre-analysis'!D:F,3,0)-((VLOOKUP(D21,'Pre-analysis'!D:E,2,0)-E21)*9),IF(E21=VLOOKUP(D21,'Pre-analysis'!D:E,2,0),VLOOKUP(D21,'Pre-analysis'!D:F,3,0),"NA")),"NA"),"NA")</f>
        <v>156</v>
      </c>
    </row>
    <row r="22" spans="1:6">
      <c r="A22" s="12" t="s">
        <v>20</v>
      </c>
      <c r="B22" s="13" t="s">
        <v>51</v>
      </c>
      <c r="C22" s="12" t="s">
        <v>14</v>
      </c>
      <c r="D22" s="12" t="str">
        <f t="shared" si="0"/>
        <v>Sub01 Session1 3rd_45min</v>
      </c>
      <c r="E22" s="20">
        <v>6</v>
      </c>
      <c r="F22" s="32">
        <f>IFERROR(_xlfn.IFNA(IF(E22&lt;VLOOKUP(D22,'Pre-analysis'!D:E,2,0),VLOOKUP(D22,'Pre-analysis'!D:F,3,0)-((VLOOKUP(D22,'Pre-analysis'!D:E,2,0)-E22)*9),IF(E22=VLOOKUP(D22,'Pre-analysis'!D:E,2,0),VLOOKUP(D22,'Pre-analysis'!D:F,3,0),"NA")),"NA"),"NA")</f>
        <v>165</v>
      </c>
    </row>
    <row r="23" spans="1:6">
      <c r="A23" s="12" t="s">
        <v>20</v>
      </c>
      <c r="B23" s="13" t="s">
        <v>51</v>
      </c>
      <c r="C23" s="12" t="s">
        <v>15</v>
      </c>
      <c r="D23" s="12" t="str">
        <f t="shared" si="0"/>
        <v>Sub01 Session1 3rd_45min_e</v>
      </c>
      <c r="E23" s="20" t="s">
        <v>29</v>
      </c>
      <c r="F23" s="32" t="str">
        <f>IFERROR(_xlfn.IFNA(IF(E23&lt;VLOOKUP(D23,'Pre-analysis'!D:E,2,0),VLOOKUP(D23,'Pre-analysis'!D:F,3,0)-((VLOOKUP(D23,'Pre-analysis'!D:E,2,0)-E23)*9),IF(E23=VLOOKUP(D23,'Pre-analysis'!D:E,2,0),VLOOKUP(D23,'Pre-analysis'!D:F,3,0),"NA")),"NA"),"NA")</f>
        <v>NA</v>
      </c>
    </row>
    <row r="24" spans="1:6">
      <c r="A24" s="12" t="s">
        <v>20</v>
      </c>
      <c r="B24" s="13" t="s">
        <v>52</v>
      </c>
      <c r="C24" s="12" t="s">
        <v>10</v>
      </c>
      <c r="D24" s="12" t="str">
        <f t="shared" si="0"/>
        <v>Sub01 Session2 1st_45min</v>
      </c>
      <c r="E24" s="20">
        <v>1</v>
      </c>
      <c r="F24" s="32">
        <f>IFERROR(_xlfn.IFNA(IF(E24&lt;VLOOKUP(D24,'Pre-analysis'!D:E,2,0),VLOOKUP(D24,'Pre-analysis'!D:F,3,0)-((VLOOKUP(D24,'Pre-analysis'!D:E,2,0)-E24)*9),IF(E24=VLOOKUP(D24,'Pre-analysis'!D:E,2,0),VLOOKUP(D24,'Pre-analysis'!D:F,3,0),"NA")),"NA"),"NA")</f>
        <v>0</v>
      </c>
    </row>
    <row r="25" spans="1:6">
      <c r="A25" s="12" t="s">
        <v>20</v>
      </c>
      <c r="B25" s="13" t="s">
        <v>52</v>
      </c>
      <c r="C25" s="12" t="s">
        <v>10</v>
      </c>
      <c r="D25" s="12" t="str">
        <f t="shared" si="0"/>
        <v>Sub01 Session2 1st_45min</v>
      </c>
      <c r="E25" s="20">
        <v>2</v>
      </c>
      <c r="F25" s="32">
        <f>IFERROR(_xlfn.IFNA(IF(E25&lt;VLOOKUP(D25,'Pre-analysis'!D:E,2,0),VLOOKUP(D25,'Pre-analysis'!D:F,3,0)-((VLOOKUP(D25,'Pre-analysis'!D:E,2,0)-E25)*9),IF(E25=VLOOKUP(D25,'Pre-analysis'!D:E,2,0),VLOOKUP(D25,'Pre-analysis'!D:F,3,0),"NA")),"NA"),"NA")</f>
        <v>9</v>
      </c>
    </row>
    <row r="26" spans="1:6">
      <c r="A26" s="12" t="s">
        <v>20</v>
      </c>
      <c r="B26" s="13" t="s">
        <v>52</v>
      </c>
      <c r="C26" s="12" t="s">
        <v>10</v>
      </c>
      <c r="D26" s="12" t="str">
        <f t="shared" si="0"/>
        <v>Sub01 Session2 1st_45min</v>
      </c>
      <c r="E26" s="20">
        <v>3</v>
      </c>
      <c r="F26" s="32">
        <f>IFERROR(_xlfn.IFNA(IF(E26&lt;VLOOKUP(D26,'Pre-analysis'!D:E,2,0),VLOOKUP(D26,'Pre-analysis'!D:F,3,0)-((VLOOKUP(D26,'Pre-analysis'!D:E,2,0)-E26)*9),IF(E26=VLOOKUP(D26,'Pre-analysis'!D:E,2,0),VLOOKUP(D26,'Pre-analysis'!D:F,3,0),"NA")),"NA"),"NA")</f>
        <v>18</v>
      </c>
    </row>
    <row r="27" spans="1:6">
      <c r="A27" s="12" t="s">
        <v>20</v>
      </c>
      <c r="B27" s="13" t="s">
        <v>52</v>
      </c>
      <c r="C27" s="12" t="s">
        <v>10</v>
      </c>
      <c r="D27" s="12" t="str">
        <f t="shared" si="0"/>
        <v>Sub01 Session2 1st_45min</v>
      </c>
      <c r="E27" s="20">
        <v>4</v>
      </c>
      <c r="F27" s="32">
        <f>IFERROR(_xlfn.IFNA(IF(E27&lt;VLOOKUP(D27,'Pre-analysis'!D:E,2,0),VLOOKUP(D27,'Pre-analysis'!D:F,3,0)-((VLOOKUP(D27,'Pre-analysis'!D:E,2,0)-E27)*9),IF(E27=VLOOKUP(D27,'Pre-analysis'!D:E,2,0),VLOOKUP(D27,'Pre-analysis'!D:F,3,0),"NA")),"NA"),"NA")</f>
        <v>27</v>
      </c>
    </row>
    <row r="28" spans="1:6">
      <c r="A28" s="12" t="s">
        <v>20</v>
      </c>
      <c r="B28" s="13" t="s">
        <v>52</v>
      </c>
      <c r="C28" s="12" t="s">
        <v>10</v>
      </c>
      <c r="D28" s="12" t="str">
        <f t="shared" si="0"/>
        <v>Sub01 Session2 1st_45min</v>
      </c>
      <c r="E28" s="20">
        <v>5</v>
      </c>
      <c r="F28" s="32">
        <f>IFERROR(_xlfn.IFNA(IF(E28&lt;VLOOKUP(D28,'Pre-analysis'!D:E,2,0),VLOOKUP(D28,'Pre-analysis'!D:F,3,0)-((VLOOKUP(D28,'Pre-analysis'!D:E,2,0)-E28)*9),IF(E28=VLOOKUP(D28,'Pre-analysis'!D:E,2,0),VLOOKUP(D28,'Pre-analysis'!D:F,3,0),"NA")),"NA"),"NA")</f>
        <v>36</v>
      </c>
    </row>
    <row r="29" spans="1:6">
      <c r="A29" s="12" t="s">
        <v>20</v>
      </c>
      <c r="B29" s="13" t="s">
        <v>52</v>
      </c>
      <c r="C29" s="12" t="s">
        <v>10</v>
      </c>
      <c r="D29" s="12" t="str">
        <f t="shared" si="0"/>
        <v>Sub01 Session2 1st_45min</v>
      </c>
      <c r="E29" s="20">
        <v>6</v>
      </c>
      <c r="F29" s="32">
        <f>IFERROR(_xlfn.IFNA(IF(E29&lt;VLOOKUP(D29,'Pre-analysis'!D:E,2,0),VLOOKUP(D29,'Pre-analysis'!D:F,3,0)-((VLOOKUP(D29,'Pre-analysis'!D:E,2,0)-E29)*9),IF(E29=VLOOKUP(D29,'Pre-analysis'!D:E,2,0),VLOOKUP(D29,'Pre-analysis'!D:F,3,0),"NA")),"NA"),"NA")</f>
        <v>45</v>
      </c>
    </row>
    <row r="30" spans="1:6">
      <c r="A30" s="12" t="s">
        <v>20</v>
      </c>
      <c r="B30" s="13" t="s">
        <v>52</v>
      </c>
      <c r="C30" s="12" t="s">
        <v>11</v>
      </c>
      <c r="D30" s="12" t="str">
        <f t="shared" si="0"/>
        <v>Sub01 Session2 1st_45min_e</v>
      </c>
      <c r="E30" s="20" t="s">
        <v>29</v>
      </c>
      <c r="F30" s="32" t="str">
        <f>IFERROR(_xlfn.IFNA(IF(E30&lt;VLOOKUP(D30,'Pre-analysis'!D:E,2,0),VLOOKUP(D30,'Pre-analysis'!D:F,3,0)-((VLOOKUP(D30,'Pre-analysis'!D:E,2,0)-E30)*9),IF(E30=VLOOKUP(D30,'Pre-analysis'!D:E,2,0),VLOOKUP(D30,'Pre-analysis'!D:F,3,0),"NA")),"NA"),"NA")</f>
        <v>NA</v>
      </c>
    </row>
    <row r="31" spans="1:6">
      <c r="A31" s="12" t="s">
        <v>20</v>
      </c>
      <c r="B31" s="13" t="s">
        <v>52</v>
      </c>
      <c r="C31" s="12" t="s">
        <v>12</v>
      </c>
      <c r="D31" s="12" t="str">
        <f t="shared" si="0"/>
        <v>Sub01 Session2 2nd_45min</v>
      </c>
      <c r="E31" s="20">
        <v>1</v>
      </c>
      <c r="F31" s="32">
        <f>IFERROR(_xlfn.IFNA(IF(E31&lt;VLOOKUP(D31,'Pre-analysis'!D:E,2,0),VLOOKUP(D31,'Pre-analysis'!D:F,3,0)-((VLOOKUP(D31,'Pre-analysis'!D:E,2,0)-E31)*9),IF(E31=VLOOKUP(D31,'Pre-analysis'!D:E,2,0),VLOOKUP(D31,'Pre-analysis'!D:F,3,0),"NA")),"NA"),"NA")</f>
        <v>60</v>
      </c>
    </row>
    <row r="32" spans="1:6">
      <c r="A32" s="12" t="s">
        <v>20</v>
      </c>
      <c r="B32" s="13" t="s">
        <v>52</v>
      </c>
      <c r="C32" s="12" t="s">
        <v>12</v>
      </c>
      <c r="D32" s="12" t="str">
        <f t="shared" si="0"/>
        <v>Sub01 Session2 2nd_45min</v>
      </c>
      <c r="E32" s="20">
        <v>2</v>
      </c>
      <c r="F32" s="32">
        <f>IFERROR(_xlfn.IFNA(IF(E32&lt;VLOOKUP(D32,'Pre-analysis'!D:E,2,0),VLOOKUP(D32,'Pre-analysis'!D:F,3,0)-((VLOOKUP(D32,'Pre-analysis'!D:E,2,0)-E32)*9),IF(E32=VLOOKUP(D32,'Pre-analysis'!D:E,2,0),VLOOKUP(D32,'Pre-analysis'!D:F,3,0),"NA")),"NA"),"NA")</f>
        <v>69</v>
      </c>
    </row>
    <row r="33" spans="1:6">
      <c r="A33" s="12" t="s">
        <v>20</v>
      </c>
      <c r="B33" s="13" t="s">
        <v>52</v>
      </c>
      <c r="C33" s="12" t="s">
        <v>12</v>
      </c>
      <c r="D33" s="12" t="str">
        <f t="shared" si="0"/>
        <v>Sub01 Session2 2nd_45min</v>
      </c>
      <c r="E33" s="20">
        <v>3</v>
      </c>
      <c r="F33" s="32">
        <f>IFERROR(_xlfn.IFNA(IF(E33&lt;VLOOKUP(D33,'Pre-analysis'!D:E,2,0),VLOOKUP(D33,'Pre-analysis'!D:F,3,0)-((VLOOKUP(D33,'Pre-analysis'!D:E,2,0)-E33)*9),IF(E33=VLOOKUP(D33,'Pre-analysis'!D:E,2,0),VLOOKUP(D33,'Pre-analysis'!D:F,3,0),"NA")),"NA"),"NA")</f>
        <v>78</v>
      </c>
    </row>
    <row r="34" spans="1:6">
      <c r="A34" s="12" t="s">
        <v>20</v>
      </c>
      <c r="B34" s="13" t="s">
        <v>52</v>
      </c>
      <c r="C34" s="12" t="s">
        <v>12</v>
      </c>
      <c r="D34" s="12" t="str">
        <f t="shared" si="0"/>
        <v>Sub01 Session2 2nd_45min</v>
      </c>
      <c r="E34" s="20">
        <v>4</v>
      </c>
      <c r="F34" s="32">
        <f>IFERROR(_xlfn.IFNA(IF(E34&lt;VLOOKUP(D34,'Pre-analysis'!D:E,2,0),VLOOKUP(D34,'Pre-analysis'!D:F,3,0)-((VLOOKUP(D34,'Pre-analysis'!D:E,2,0)-E34)*9),IF(E34=VLOOKUP(D34,'Pre-analysis'!D:E,2,0),VLOOKUP(D34,'Pre-analysis'!D:F,3,0),"NA")),"NA"),"NA")</f>
        <v>87</v>
      </c>
    </row>
    <row r="35" spans="1:6">
      <c r="A35" s="12" t="s">
        <v>20</v>
      </c>
      <c r="B35" s="13" t="s">
        <v>52</v>
      </c>
      <c r="C35" s="12" t="s">
        <v>12</v>
      </c>
      <c r="D35" s="12" t="str">
        <f t="shared" si="0"/>
        <v>Sub01 Session2 2nd_45min</v>
      </c>
      <c r="E35" s="20">
        <v>5</v>
      </c>
      <c r="F35" s="32">
        <f>IFERROR(_xlfn.IFNA(IF(E35&lt;VLOOKUP(D35,'Pre-analysis'!D:E,2,0),VLOOKUP(D35,'Pre-analysis'!D:F,3,0)-((VLOOKUP(D35,'Pre-analysis'!D:E,2,0)-E35)*9),IF(E35=VLOOKUP(D35,'Pre-analysis'!D:E,2,0),VLOOKUP(D35,'Pre-analysis'!D:F,3,0),"NA")),"NA"),"NA")</f>
        <v>96</v>
      </c>
    </row>
    <row r="36" spans="1:6">
      <c r="A36" s="12" t="s">
        <v>20</v>
      </c>
      <c r="B36" s="13" t="s">
        <v>52</v>
      </c>
      <c r="C36" s="12" t="s">
        <v>12</v>
      </c>
      <c r="D36" s="12" t="str">
        <f t="shared" si="0"/>
        <v>Sub01 Session2 2nd_45min</v>
      </c>
      <c r="E36" s="20">
        <v>6</v>
      </c>
      <c r="F36" s="32">
        <f>IFERROR(_xlfn.IFNA(IF(E36&lt;VLOOKUP(D36,'Pre-analysis'!D:E,2,0),VLOOKUP(D36,'Pre-analysis'!D:F,3,0)-((VLOOKUP(D36,'Pre-analysis'!D:E,2,0)-E36)*9),IF(E36=VLOOKUP(D36,'Pre-analysis'!D:E,2,0),VLOOKUP(D36,'Pre-analysis'!D:F,3,0),"NA")),"NA"),"NA")</f>
        <v>105</v>
      </c>
    </row>
    <row r="37" spans="1:6">
      <c r="A37" s="12" t="s">
        <v>20</v>
      </c>
      <c r="B37" s="13" t="s">
        <v>52</v>
      </c>
      <c r="C37" s="12" t="s">
        <v>13</v>
      </c>
      <c r="D37" s="12" t="str">
        <f t="shared" si="0"/>
        <v>Sub01 Session2 2nd_45min_e</v>
      </c>
      <c r="E37" s="20" t="s">
        <v>29</v>
      </c>
      <c r="F37" s="32" t="str">
        <f>IFERROR(_xlfn.IFNA(IF(E37&lt;VLOOKUP(D37,'Pre-analysis'!D:E,2,0),VLOOKUP(D37,'Pre-analysis'!D:F,3,0)-((VLOOKUP(D37,'Pre-analysis'!D:E,2,0)-E37)*9),IF(E37=VLOOKUP(D37,'Pre-analysis'!D:E,2,0),VLOOKUP(D37,'Pre-analysis'!D:F,3,0),"NA")),"NA"),"NA")</f>
        <v>NA</v>
      </c>
    </row>
    <row r="38" spans="1:6">
      <c r="A38" s="12" t="s">
        <v>20</v>
      </c>
      <c r="B38" s="13" t="s">
        <v>52</v>
      </c>
      <c r="C38" s="12" t="s">
        <v>14</v>
      </c>
      <c r="D38" s="12" t="str">
        <f t="shared" si="0"/>
        <v>Sub01 Session2 3rd_45min</v>
      </c>
      <c r="E38" s="20">
        <v>1</v>
      </c>
      <c r="F38" s="20">
        <f>IFERROR(_xlfn.IFNA(IF(E38&lt;VLOOKUP(D38,'Pre-analysis'!D:E,2,0),VLOOKUP(D38,'Pre-analysis'!D:F,3,0)-((VLOOKUP(D38,'Pre-analysis'!D:E,2,0)-E38)*9),IF(E38=VLOOKUP(D38,'Pre-analysis'!D:E,2,0),VLOOKUP(D38,'Pre-analysis'!D:F,3,0),"NA")),"NA"),"NA")</f>
        <v>120</v>
      </c>
    </row>
    <row r="39" spans="1:6">
      <c r="A39" s="12" t="s">
        <v>20</v>
      </c>
      <c r="B39" s="13" t="s">
        <v>52</v>
      </c>
      <c r="C39" s="12" t="s">
        <v>14</v>
      </c>
      <c r="D39" s="12" t="str">
        <f t="shared" si="0"/>
        <v>Sub01 Session2 3rd_45min</v>
      </c>
      <c r="E39" s="20">
        <v>2</v>
      </c>
      <c r="F39" s="20">
        <f>IFERROR(_xlfn.IFNA(IF(E39&lt;VLOOKUP(D39,'Pre-analysis'!D:E,2,0),VLOOKUP(D39,'Pre-analysis'!D:F,3,0)-((VLOOKUP(D39,'Pre-analysis'!D:E,2,0)-E39)*9),IF(E39=VLOOKUP(D39,'Pre-analysis'!D:E,2,0),VLOOKUP(D39,'Pre-analysis'!D:F,3,0),"NA")),"NA"),"NA")</f>
        <v>129</v>
      </c>
    </row>
    <row r="40" spans="1:6">
      <c r="A40" s="12" t="s">
        <v>20</v>
      </c>
      <c r="B40" s="13" t="s">
        <v>52</v>
      </c>
      <c r="C40" s="12" t="s">
        <v>14</v>
      </c>
      <c r="D40" s="12" t="str">
        <f t="shared" si="0"/>
        <v>Sub01 Session2 3rd_45min</v>
      </c>
      <c r="E40" s="20">
        <v>3</v>
      </c>
      <c r="F40" s="20">
        <f>IFERROR(_xlfn.IFNA(IF(E40&lt;VLOOKUP(D40,'Pre-analysis'!D:E,2,0),VLOOKUP(D40,'Pre-analysis'!D:F,3,0)-((VLOOKUP(D40,'Pre-analysis'!D:E,2,0)-E40)*9),IF(E40=VLOOKUP(D40,'Pre-analysis'!D:E,2,0),VLOOKUP(D40,'Pre-analysis'!D:F,3,0),"NA")),"NA"),"NA")</f>
        <v>138</v>
      </c>
    </row>
    <row r="41" spans="1:6">
      <c r="A41" s="12" t="s">
        <v>20</v>
      </c>
      <c r="B41" s="13" t="s">
        <v>52</v>
      </c>
      <c r="C41" s="12" t="s">
        <v>14</v>
      </c>
      <c r="D41" s="12" t="str">
        <f t="shared" si="0"/>
        <v>Sub01 Session2 3rd_45min</v>
      </c>
      <c r="E41" s="20">
        <v>4</v>
      </c>
      <c r="F41" s="20">
        <f>IFERROR(_xlfn.IFNA(IF(E41&lt;VLOOKUP(D41,'Pre-analysis'!D:E,2,0),VLOOKUP(D41,'Pre-analysis'!D:F,3,0)-((VLOOKUP(D41,'Pre-analysis'!D:E,2,0)-E41)*9),IF(E41=VLOOKUP(D41,'Pre-analysis'!D:E,2,0),VLOOKUP(D41,'Pre-analysis'!D:F,3,0),"NA")),"NA"),"NA")</f>
        <v>147</v>
      </c>
    </row>
    <row r="42" spans="1:6">
      <c r="A42" s="12" t="s">
        <v>20</v>
      </c>
      <c r="B42" s="13" t="s">
        <v>52</v>
      </c>
      <c r="C42" s="12" t="s">
        <v>14</v>
      </c>
      <c r="D42" s="12" t="str">
        <f t="shared" si="0"/>
        <v>Sub01 Session2 3rd_45min</v>
      </c>
      <c r="E42" s="20">
        <v>5</v>
      </c>
      <c r="F42" s="20">
        <f>IFERROR(_xlfn.IFNA(IF(E42&lt;VLOOKUP(D42,'Pre-analysis'!D:E,2,0),VLOOKUP(D42,'Pre-analysis'!D:F,3,0)-((VLOOKUP(D42,'Pre-analysis'!D:E,2,0)-E42)*9),IF(E42=VLOOKUP(D42,'Pre-analysis'!D:E,2,0),VLOOKUP(D42,'Pre-analysis'!D:F,3,0),"NA")),"NA"),"NA")</f>
        <v>156</v>
      </c>
    </row>
    <row r="43" spans="1:6">
      <c r="A43" s="12" t="s">
        <v>20</v>
      </c>
      <c r="B43" s="13" t="s">
        <v>52</v>
      </c>
      <c r="C43" s="12" t="s">
        <v>14</v>
      </c>
      <c r="D43" s="12" t="str">
        <f t="shared" si="0"/>
        <v>Sub01 Session2 3rd_45min</v>
      </c>
      <c r="E43" s="20">
        <v>6</v>
      </c>
      <c r="F43" s="20">
        <f>IFERROR(_xlfn.IFNA(IF(E43&lt;VLOOKUP(D43,'Pre-analysis'!D:E,2,0),VLOOKUP(D43,'Pre-analysis'!D:F,3,0)-((VLOOKUP(D43,'Pre-analysis'!D:E,2,0)-E43)*9),IF(E43=VLOOKUP(D43,'Pre-analysis'!D:E,2,0),VLOOKUP(D43,'Pre-analysis'!D:F,3,0),"NA")),"NA"),"NA")</f>
        <v>165</v>
      </c>
    </row>
    <row r="44" spans="1:6">
      <c r="A44" s="12" t="s">
        <v>20</v>
      </c>
      <c r="B44" s="13" t="s">
        <v>52</v>
      </c>
      <c r="C44" s="12" t="s">
        <v>15</v>
      </c>
      <c r="D44" s="12" t="str">
        <f t="shared" si="0"/>
        <v>Sub01 Session2 3rd_45min_e</v>
      </c>
      <c r="E44" s="20" t="s">
        <v>29</v>
      </c>
      <c r="F44" s="20" t="str">
        <f>IFERROR(_xlfn.IFNA(IF(E44&lt;VLOOKUP(D44,'Pre-analysis'!D:E,2,0),VLOOKUP(D44,'Pre-analysis'!D:F,3,0)-((VLOOKUP(D44,'Pre-analysis'!D:E,2,0)-E44)*9),IF(E44=VLOOKUP(D44,'Pre-analysis'!D:E,2,0),VLOOKUP(D44,'Pre-analysis'!D:F,3,0),"NA")),"NA"),"NA")</f>
        <v>NA</v>
      </c>
    </row>
    <row r="45" spans="1:6">
      <c r="A45" s="12" t="s">
        <v>20</v>
      </c>
      <c r="B45" s="13" t="s">
        <v>53</v>
      </c>
      <c r="C45" s="12" t="s">
        <v>10</v>
      </c>
      <c r="D45" s="12" t="str">
        <f t="shared" si="0"/>
        <v>Sub01 Session3 1st_45min</v>
      </c>
      <c r="E45" s="20">
        <v>1</v>
      </c>
      <c r="F45" s="20">
        <f>IFERROR(_xlfn.IFNA(IF(E45&lt;VLOOKUP(D45,'Pre-analysis'!D:E,2,0),VLOOKUP(D45,'Pre-analysis'!D:F,3,0)-((VLOOKUP(D45,'Pre-analysis'!D:E,2,0)-E45)*9),IF(E45=VLOOKUP(D45,'Pre-analysis'!D:E,2,0),VLOOKUP(D45,'Pre-analysis'!D:F,3,0),"NA")),"NA"),"NA")</f>
        <v>0</v>
      </c>
    </row>
    <row r="46" spans="1:6">
      <c r="A46" s="12" t="s">
        <v>20</v>
      </c>
      <c r="B46" s="13" t="s">
        <v>53</v>
      </c>
      <c r="C46" s="12" t="s">
        <v>10</v>
      </c>
      <c r="D46" s="12" t="str">
        <f t="shared" si="0"/>
        <v>Sub01 Session3 1st_45min</v>
      </c>
      <c r="E46" s="20">
        <v>2</v>
      </c>
      <c r="F46" s="20">
        <f>IFERROR(_xlfn.IFNA(IF(E46&lt;VLOOKUP(D46,'Pre-analysis'!D:E,2,0),VLOOKUP(D46,'Pre-analysis'!D:F,3,0)-((VLOOKUP(D46,'Pre-analysis'!D:E,2,0)-E46)*9),IF(E46=VLOOKUP(D46,'Pre-analysis'!D:E,2,0),VLOOKUP(D46,'Pre-analysis'!D:F,3,0),"NA")),"NA"),"NA")</f>
        <v>9</v>
      </c>
    </row>
    <row r="47" spans="1:6">
      <c r="A47" s="12" t="s">
        <v>20</v>
      </c>
      <c r="B47" s="13" t="s">
        <v>53</v>
      </c>
      <c r="C47" s="12" t="s">
        <v>10</v>
      </c>
      <c r="D47" s="12" t="str">
        <f t="shared" si="0"/>
        <v>Sub01 Session3 1st_45min</v>
      </c>
      <c r="E47" s="20">
        <v>3</v>
      </c>
      <c r="F47" s="20">
        <f>IFERROR(_xlfn.IFNA(IF(E47&lt;VLOOKUP(D47,'Pre-analysis'!D:E,2,0),VLOOKUP(D47,'Pre-analysis'!D:F,3,0)-((VLOOKUP(D47,'Pre-analysis'!D:E,2,0)-E47)*9),IF(E47=VLOOKUP(D47,'Pre-analysis'!D:E,2,0),VLOOKUP(D47,'Pre-analysis'!D:F,3,0),"NA")),"NA"),"NA")</f>
        <v>18</v>
      </c>
    </row>
    <row r="48" spans="1:6">
      <c r="A48" s="12" t="s">
        <v>20</v>
      </c>
      <c r="B48" s="13" t="s">
        <v>53</v>
      </c>
      <c r="C48" s="12" t="s">
        <v>10</v>
      </c>
      <c r="D48" s="12" t="str">
        <f t="shared" si="0"/>
        <v>Sub01 Session3 1st_45min</v>
      </c>
      <c r="E48" s="20">
        <v>4</v>
      </c>
      <c r="F48" s="20">
        <f>IFERROR(_xlfn.IFNA(IF(E48&lt;VLOOKUP(D48,'Pre-analysis'!D:E,2,0),VLOOKUP(D48,'Pre-analysis'!D:F,3,0)-((VLOOKUP(D48,'Pre-analysis'!D:E,2,0)-E48)*9),IF(E48=VLOOKUP(D48,'Pre-analysis'!D:E,2,0),VLOOKUP(D48,'Pre-analysis'!D:F,3,0),"NA")),"NA"),"NA")</f>
        <v>27</v>
      </c>
    </row>
    <row r="49" spans="1:6">
      <c r="A49" s="12" t="s">
        <v>20</v>
      </c>
      <c r="B49" s="13" t="s">
        <v>53</v>
      </c>
      <c r="C49" s="12" t="s">
        <v>10</v>
      </c>
      <c r="D49" s="12" t="str">
        <f t="shared" si="0"/>
        <v>Sub01 Session3 1st_45min</v>
      </c>
      <c r="E49" s="20">
        <v>5</v>
      </c>
      <c r="F49" s="20">
        <f>IFERROR(_xlfn.IFNA(IF(E49&lt;VLOOKUP(D49,'Pre-analysis'!D:E,2,0),VLOOKUP(D49,'Pre-analysis'!D:F,3,0)-((VLOOKUP(D49,'Pre-analysis'!D:E,2,0)-E49)*9),IF(E49=VLOOKUP(D49,'Pre-analysis'!D:E,2,0),VLOOKUP(D49,'Pre-analysis'!D:F,3,0),"NA")),"NA"),"NA")</f>
        <v>36</v>
      </c>
    </row>
    <row r="50" spans="1:6">
      <c r="A50" s="12" t="s">
        <v>20</v>
      </c>
      <c r="B50" s="13" t="s">
        <v>53</v>
      </c>
      <c r="C50" s="12" t="s">
        <v>10</v>
      </c>
      <c r="D50" s="12" t="str">
        <f t="shared" si="0"/>
        <v>Sub01 Session3 1st_45min</v>
      </c>
      <c r="E50" s="20">
        <v>6</v>
      </c>
      <c r="F50" s="20">
        <f>IFERROR(_xlfn.IFNA(IF(E50&lt;VLOOKUP(D50,'Pre-analysis'!D:E,2,0),VLOOKUP(D50,'Pre-analysis'!D:F,3,0)-((VLOOKUP(D50,'Pre-analysis'!D:E,2,0)-E50)*9),IF(E50=VLOOKUP(D50,'Pre-analysis'!D:E,2,0),VLOOKUP(D50,'Pre-analysis'!D:F,3,0),"NA")),"NA"),"NA")</f>
        <v>45</v>
      </c>
    </row>
    <row r="51" spans="1:6">
      <c r="A51" s="12" t="s">
        <v>20</v>
      </c>
      <c r="B51" s="13" t="s">
        <v>53</v>
      </c>
      <c r="C51" s="12" t="s">
        <v>11</v>
      </c>
      <c r="D51" s="12" t="str">
        <f t="shared" si="0"/>
        <v>Sub01 Session3 1st_45min_e</v>
      </c>
      <c r="E51" s="20" t="s">
        <v>29</v>
      </c>
      <c r="F51" s="20" t="str">
        <f>IFERROR(_xlfn.IFNA(IF(E51&lt;VLOOKUP(D51,'Pre-analysis'!D:E,2,0),VLOOKUP(D51,'Pre-analysis'!D:F,3,0)-((VLOOKUP(D51,'Pre-analysis'!D:E,2,0)-E51)*9),IF(E51=VLOOKUP(D51,'Pre-analysis'!D:E,2,0),VLOOKUP(D51,'Pre-analysis'!D:F,3,0),"NA")),"NA"),"NA")</f>
        <v>NA</v>
      </c>
    </row>
    <row r="52" spans="1:6">
      <c r="A52" s="12" t="s">
        <v>20</v>
      </c>
      <c r="B52" s="13" t="s">
        <v>53</v>
      </c>
      <c r="C52" s="12" t="s">
        <v>12</v>
      </c>
      <c r="D52" s="12" t="str">
        <f t="shared" si="0"/>
        <v>Sub01 Session3 2nd_45min</v>
      </c>
      <c r="E52" s="20">
        <v>1</v>
      </c>
      <c r="F52" s="20">
        <f>IFERROR(_xlfn.IFNA(IF(E52&lt;VLOOKUP(D52,'Pre-analysis'!D:E,2,0),VLOOKUP(D52,'Pre-analysis'!D:F,3,0)-((VLOOKUP(D52,'Pre-analysis'!D:E,2,0)-E52)*9),IF(E52=VLOOKUP(D52,'Pre-analysis'!D:E,2,0),VLOOKUP(D52,'Pre-analysis'!D:F,3,0),"NA")),"NA"),"NA")</f>
        <v>60</v>
      </c>
    </row>
    <row r="53" spans="1:6">
      <c r="A53" s="12" t="s">
        <v>20</v>
      </c>
      <c r="B53" s="13" t="s">
        <v>53</v>
      </c>
      <c r="C53" s="12" t="s">
        <v>12</v>
      </c>
      <c r="D53" s="12" t="str">
        <f t="shared" si="0"/>
        <v>Sub01 Session3 2nd_45min</v>
      </c>
      <c r="E53" s="20">
        <v>2</v>
      </c>
      <c r="F53" s="20">
        <f>IFERROR(_xlfn.IFNA(IF(E53&lt;VLOOKUP(D53,'Pre-analysis'!D:E,2,0),VLOOKUP(D53,'Pre-analysis'!D:F,3,0)-((VLOOKUP(D53,'Pre-analysis'!D:E,2,0)-E53)*9),IF(E53=VLOOKUP(D53,'Pre-analysis'!D:E,2,0),VLOOKUP(D53,'Pre-analysis'!D:F,3,0),"NA")),"NA"),"NA")</f>
        <v>69</v>
      </c>
    </row>
    <row r="54" spans="1:6">
      <c r="A54" s="12" t="s">
        <v>20</v>
      </c>
      <c r="B54" s="13" t="s">
        <v>53</v>
      </c>
      <c r="C54" s="12" t="s">
        <v>12</v>
      </c>
      <c r="D54" s="12" t="str">
        <f t="shared" si="0"/>
        <v>Sub01 Session3 2nd_45min</v>
      </c>
      <c r="E54" s="20">
        <v>3</v>
      </c>
      <c r="F54" s="20">
        <f>IFERROR(_xlfn.IFNA(IF(E54&lt;VLOOKUP(D54,'Pre-analysis'!D:E,2,0),VLOOKUP(D54,'Pre-analysis'!D:F,3,0)-((VLOOKUP(D54,'Pre-analysis'!D:E,2,0)-E54)*9),IF(E54=VLOOKUP(D54,'Pre-analysis'!D:E,2,0),VLOOKUP(D54,'Pre-analysis'!D:F,3,0),"NA")),"NA"),"NA")</f>
        <v>78</v>
      </c>
    </row>
    <row r="55" spans="1:6">
      <c r="A55" s="12" t="s">
        <v>20</v>
      </c>
      <c r="B55" s="13" t="s">
        <v>53</v>
      </c>
      <c r="C55" s="12" t="s">
        <v>12</v>
      </c>
      <c r="D55" s="12" t="str">
        <f t="shared" si="0"/>
        <v>Sub01 Session3 2nd_45min</v>
      </c>
      <c r="E55" s="20">
        <v>4</v>
      </c>
      <c r="F55" s="20">
        <f>IFERROR(_xlfn.IFNA(IF(E55&lt;VLOOKUP(D55,'Pre-analysis'!D:E,2,0),VLOOKUP(D55,'Pre-analysis'!D:F,3,0)-((VLOOKUP(D55,'Pre-analysis'!D:E,2,0)-E55)*9),IF(E55=VLOOKUP(D55,'Pre-analysis'!D:E,2,0),VLOOKUP(D55,'Pre-analysis'!D:F,3,0),"NA")),"NA"),"NA")</f>
        <v>87</v>
      </c>
    </row>
    <row r="56" spans="1:6">
      <c r="A56" s="12" t="s">
        <v>20</v>
      </c>
      <c r="B56" s="13" t="s">
        <v>53</v>
      </c>
      <c r="C56" s="12" t="s">
        <v>12</v>
      </c>
      <c r="D56" s="12" t="str">
        <f t="shared" si="0"/>
        <v>Sub01 Session3 2nd_45min</v>
      </c>
      <c r="E56" s="20">
        <v>5</v>
      </c>
      <c r="F56" s="20">
        <f>IFERROR(_xlfn.IFNA(IF(E56&lt;VLOOKUP(D56,'Pre-analysis'!D:E,2,0),VLOOKUP(D56,'Pre-analysis'!D:F,3,0)-((VLOOKUP(D56,'Pre-analysis'!D:E,2,0)-E56)*9),IF(E56=VLOOKUP(D56,'Pre-analysis'!D:E,2,0),VLOOKUP(D56,'Pre-analysis'!D:F,3,0),"NA")),"NA"),"NA")</f>
        <v>96</v>
      </c>
    </row>
    <row r="57" spans="1:6">
      <c r="A57" s="12" t="s">
        <v>20</v>
      </c>
      <c r="B57" s="13" t="s">
        <v>53</v>
      </c>
      <c r="C57" s="12" t="s">
        <v>12</v>
      </c>
      <c r="D57" s="12" t="str">
        <f t="shared" si="0"/>
        <v>Sub01 Session3 2nd_45min</v>
      </c>
      <c r="E57" s="20">
        <v>6</v>
      </c>
      <c r="F57" s="20">
        <f>IFERROR(_xlfn.IFNA(IF(E57&lt;VLOOKUP(D57,'Pre-analysis'!D:E,2,0),VLOOKUP(D57,'Pre-analysis'!D:F,3,0)-((VLOOKUP(D57,'Pre-analysis'!D:E,2,0)-E57)*9),IF(E57=VLOOKUP(D57,'Pre-analysis'!D:E,2,0),VLOOKUP(D57,'Pre-analysis'!D:F,3,0),"NA")),"NA"),"NA")</f>
        <v>105</v>
      </c>
    </row>
    <row r="58" spans="1:6">
      <c r="A58" s="12" t="s">
        <v>20</v>
      </c>
      <c r="B58" s="13" t="s">
        <v>53</v>
      </c>
      <c r="C58" s="12" t="s">
        <v>13</v>
      </c>
      <c r="D58" s="12" t="str">
        <f t="shared" si="0"/>
        <v>Sub01 Session3 2nd_45min_e</v>
      </c>
      <c r="E58" s="20" t="s">
        <v>29</v>
      </c>
      <c r="F58" s="20" t="str">
        <f>IFERROR(_xlfn.IFNA(IF(E58&lt;VLOOKUP(D58,'Pre-analysis'!D:E,2,0),VLOOKUP(D58,'Pre-analysis'!D:F,3,0)-((VLOOKUP(D58,'Pre-analysis'!D:E,2,0)-E58)*9),IF(E58=VLOOKUP(D58,'Pre-analysis'!D:E,2,0),VLOOKUP(D58,'Pre-analysis'!D:F,3,0),"NA")),"NA"),"NA")</f>
        <v>NA</v>
      </c>
    </row>
    <row r="59" spans="1:6">
      <c r="A59" s="12" t="s">
        <v>20</v>
      </c>
      <c r="B59" s="13" t="s">
        <v>53</v>
      </c>
      <c r="C59" s="12" t="s">
        <v>14</v>
      </c>
      <c r="D59" s="12" t="str">
        <f t="shared" si="0"/>
        <v>Sub01 Session3 3rd_45min</v>
      </c>
      <c r="E59" s="20">
        <v>1</v>
      </c>
      <c r="F59" s="20">
        <f>IFERROR(_xlfn.IFNA(IF(E59&lt;VLOOKUP(D59,'Pre-analysis'!D:E,2,0),VLOOKUP(D59,'Pre-analysis'!D:F,3,0)-((VLOOKUP(D59,'Pre-analysis'!D:E,2,0)-E59)*9),IF(E59=VLOOKUP(D59,'Pre-analysis'!D:E,2,0),VLOOKUP(D59,'Pre-analysis'!D:F,3,0),"NA")),"NA"),"NA")</f>
        <v>120</v>
      </c>
    </row>
    <row r="60" spans="1:6">
      <c r="A60" s="12" t="s">
        <v>20</v>
      </c>
      <c r="B60" s="13" t="s">
        <v>53</v>
      </c>
      <c r="C60" s="12" t="s">
        <v>14</v>
      </c>
      <c r="D60" s="12" t="str">
        <f t="shared" si="0"/>
        <v>Sub01 Session3 3rd_45min</v>
      </c>
      <c r="E60" s="20">
        <v>2</v>
      </c>
      <c r="F60" s="20">
        <f>IFERROR(_xlfn.IFNA(IF(E60&lt;VLOOKUP(D60,'Pre-analysis'!D:E,2,0),VLOOKUP(D60,'Pre-analysis'!D:F,3,0)-((VLOOKUP(D60,'Pre-analysis'!D:E,2,0)-E60)*9),IF(E60=VLOOKUP(D60,'Pre-analysis'!D:E,2,0),VLOOKUP(D60,'Pre-analysis'!D:F,3,0),"NA")),"NA"),"NA")</f>
        <v>129</v>
      </c>
    </row>
    <row r="61" spans="1:6">
      <c r="A61" s="12" t="s">
        <v>20</v>
      </c>
      <c r="B61" s="13" t="s">
        <v>53</v>
      </c>
      <c r="C61" s="12" t="s">
        <v>14</v>
      </c>
      <c r="D61" s="12" t="str">
        <f t="shared" si="0"/>
        <v>Sub01 Session3 3rd_45min</v>
      </c>
      <c r="E61" s="20">
        <v>3</v>
      </c>
      <c r="F61" s="20">
        <f>IFERROR(_xlfn.IFNA(IF(E61&lt;VLOOKUP(D61,'Pre-analysis'!D:E,2,0),VLOOKUP(D61,'Pre-analysis'!D:F,3,0)-((VLOOKUP(D61,'Pre-analysis'!D:E,2,0)-E61)*9),IF(E61=VLOOKUP(D61,'Pre-analysis'!D:E,2,0),VLOOKUP(D61,'Pre-analysis'!D:F,3,0),"NA")),"NA"),"NA")</f>
        <v>138</v>
      </c>
    </row>
    <row r="62" spans="1:6">
      <c r="A62" s="12" t="s">
        <v>20</v>
      </c>
      <c r="B62" s="13" t="s">
        <v>53</v>
      </c>
      <c r="C62" s="12" t="s">
        <v>14</v>
      </c>
      <c r="D62" s="12" t="str">
        <f t="shared" si="0"/>
        <v>Sub01 Session3 3rd_45min</v>
      </c>
      <c r="E62" s="20">
        <v>4</v>
      </c>
      <c r="F62" s="20">
        <f>IFERROR(_xlfn.IFNA(IF(E62&lt;VLOOKUP(D62,'Pre-analysis'!D:E,2,0),VLOOKUP(D62,'Pre-analysis'!D:F,3,0)-((VLOOKUP(D62,'Pre-analysis'!D:E,2,0)-E62)*9),IF(E62=VLOOKUP(D62,'Pre-analysis'!D:E,2,0),VLOOKUP(D62,'Pre-analysis'!D:F,3,0),"NA")),"NA"),"NA")</f>
        <v>147</v>
      </c>
    </row>
    <row r="63" spans="1:6">
      <c r="A63" s="12" t="s">
        <v>20</v>
      </c>
      <c r="B63" s="13" t="s">
        <v>53</v>
      </c>
      <c r="C63" s="12" t="s">
        <v>14</v>
      </c>
      <c r="D63" s="12" t="str">
        <f t="shared" si="0"/>
        <v>Sub01 Session3 3rd_45min</v>
      </c>
      <c r="E63" s="20">
        <v>5</v>
      </c>
      <c r="F63" s="20">
        <f>IFERROR(_xlfn.IFNA(IF(E63&lt;VLOOKUP(D63,'Pre-analysis'!D:E,2,0),VLOOKUP(D63,'Pre-analysis'!D:F,3,0)-((VLOOKUP(D63,'Pre-analysis'!D:E,2,0)-E63)*9),IF(E63=VLOOKUP(D63,'Pre-analysis'!D:E,2,0),VLOOKUP(D63,'Pre-analysis'!D:F,3,0),"NA")),"NA"),"NA")</f>
        <v>156</v>
      </c>
    </row>
    <row r="64" spans="1:6">
      <c r="A64" s="12" t="s">
        <v>20</v>
      </c>
      <c r="B64" s="13" t="s">
        <v>53</v>
      </c>
      <c r="C64" s="12" t="s">
        <v>14</v>
      </c>
      <c r="D64" s="12" t="str">
        <f t="shared" si="0"/>
        <v>Sub01 Session3 3rd_45min</v>
      </c>
      <c r="E64" s="20">
        <v>6</v>
      </c>
      <c r="F64" s="20">
        <f>IFERROR(_xlfn.IFNA(IF(E64&lt;VLOOKUP(D64,'Pre-analysis'!D:E,2,0),VLOOKUP(D64,'Pre-analysis'!D:F,3,0)-((VLOOKUP(D64,'Pre-analysis'!D:E,2,0)-E64)*9),IF(E64=VLOOKUP(D64,'Pre-analysis'!D:E,2,0),VLOOKUP(D64,'Pre-analysis'!D:F,3,0),"NA")),"NA"),"NA")</f>
        <v>165</v>
      </c>
    </row>
    <row r="65" spans="1:6">
      <c r="A65" s="12" t="s">
        <v>20</v>
      </c>
      <c r="B65" s="13" t="s">
        <v>53</v>
      </c>
      <c r="C65" s="12" t="s">
        <v>15</v>
      </c>
      <c r="D65" s="12" t="str">
        <f t="shared" si="0"/>
        <v>Sub01 Session3 3rd_45min_e</v>
      </c>
      <c r="E65" s="20" t="s">
        <v>29</v>
      </c>
      <c r="F65" s="20" t="str">
        <f>IFERROR(_xlfn.IFNA(IF(E65&lt;VLOOKUP(D65,'Pre-analysis'!D:E,2,0),VLOOKUP(D65,'Pre-analysis'!D:F,3,0)-((VLOOKUP(D65,'Pre-analysis'!D:E,2,0)-E65)*9),IF(E65=VLOOKUP(D65,'Pre-analysis'!D:E,2,0),VLOOKUP(D65,'Pre-analysis'!D:F,3,0),"NA")),"NA"),"NA")</f>
        <v>NA</v>
      </c>
    </row>
    <row r="66" spans="1:6">
      <c r="A66" s="12" t="s">
        <v>20</v>
      </c>
      <c r="B66" s="13" t="s">
        <v>54</v>
      </c>
      <c r="C66" s="12" t="s">
        <v>10</v>
      </c>
      <c r="D66" s="12" t="str">
        <f t="shared" si="0"/>
        <v>Sub01 Session4 1st_45min</v>
      </c>
      <c r="E66" s="20">
        <v>1</v>
      </c>
      <c r="F66" s="20">
        <f>IFERROR(_xlfn.IFNA(IF(E66&lt;VLOOKUP(D66,'Pre-analysis'!D:E,2,0),VLOOKUP(D66,'Pre-analysis'!D:F,3,0)-((VLOOKUP(D66,'Pre-analysis'!D:E,2,0)-E66)*9),IF(E66=VLOOKUP(D66,'Pre-analysis'!D:E,2,0),VLOOKUP(D66,'Pre-analysis'!D:F,3,0),"NA")),"NA"),"NA")</f>
        <v>0</v>
      </c>
    </row>
    <row r="67" spans="1:6">
      <c r="A67" s="12" t="s">
        <v>20</v>
      </c>
      <c r="B67" s="13" t="s">
        <v>54</v>
      </c>
      <c r="C67" s="12" t="s">
        <v>10</v>
      </c>
      <c r="D67" s="12" t="str">
        <f t="shared" ref="D67:D86" si="1">A67&amp;" "&amp;B67&amp;" "&amp;C67</f>
        <v>Sub01 Session4 1st_45min</v>
      </c>
      <c r="E67" s="20">
        <v>2</v>
      </c>
      <c r="F67" s="20">
        <f>IFERROR(_xlfn.IFNA(IF(E67&lt;VLOOKUP(D67,'Pre-analysis'!D:E,2,0),VLOOKUP(D67,'Pre-analysis'!D:F,3,0)-((VLOOKUP(D67,'Pre-analysis'!D:E,2,0)-E67)*9),IF(E67=VLOOKUP(D67,'Pre-analysis'!D:E,2,0),VLOOKUP(D67,'Pre-analysis'!D:F,3,0),"NA")),"NA"),"NA")</f>
        <v>9</v>
      </c>
    </row>
    <row r="68" spans="1:6">
      <c r="A68" s="12" t="s">
        <v>20</v>
      </c>
      <c r="B68" s="13" t="s">
        <v>54</v>
      </c>
      <c r="C68" s="12" t="s">
        <v>10</v>
      </c>
      <c r="D68" s="12" t="str">
        <f t="shared" si="1"/>
        <v>Sub01 Session4 1st_45min</v>
      </c>
      <c r="E68" s="20">
        <v>3</v>
      </c>
      <c r="F68" s="20">
        <f>IFERROR(_xlfn.IFNA(IF(E68&lt;VLOOKUP(D68,'Pre-analysis'!D:E,2,0),VLOOKUP(D68,'Pre-analysis'!D:F,3,0)-((VLOOKUP(D68,'Pre-analysis'!D:E,2,0)-E68)*9),IF(E68=VLOOKUP(D68,'Pre-analysis'!D:E,2,0),VLOOKUP(D68,'Pre-analysis'!D:F,3,0),"NA")),"NA"),"NA")</f>
        <v>18</v>
      </c>
    </row>
    <row r="69" spans="1:6">
      <c r="A69" s="12" t="s">
        <v>20</v>
      </c>
      <c r="B69" s="13" t="s">
        <v>54</v>
      </c>
      <c r="C69" s="12" t="s">
        <v>10</v>
      </c>
      <c r="D69" s="12" t="str">
        <f t="shared" si="1"/>
        <v>Sub01 Session4 1st_45min</v>
      </c>
      <c r="E69" s="20">
        <v>4</v>
      </c>
      <c r="F69" s="20">
        <f>IFERROR(_xlfn.IFNA(IF(E69&lt;VLOOKUP(D69,'Pre-analysis'!D:E,2,0),VLOOKUP(D69,'Pre-analysis'!D:F,3,0)-((VLOOKUP(D69,'Pre-analysis'!D:E,2,0)-E69)*9),IF(E69=VLOOKUP(D69,'Pre-analysis'!D:E,2,0),VLOOKUP(D69,'Pre-analysis'!D:F,3,0),"NA")),"NA"),"NA")</f>
        <v>27</v>
      </c>
    </row>
    <row r="70" spans="1:6">
      <c r="A70" s="12" t="s">
        <v>20</v>
      </c>
      <c r="B70" s="13" t="s">
        <v>54</v>
      </c>
      <c r="C70" s="12" t="s">
        <v>10</v>
      </c>
      <c r="D70" s="12" t="str">
        <f t="shared" si="1"/>
        <v>Sub01 Session4 1st_45min</v>
      </c>
      <c r="E70" s="20">
        <v>5</v>
      </c>
      <c r="F70" s="20">
        <f>IFERROR(_xlfn.IFNA(IF(E70&lt;VLOOKUP(D70,'Pre-analysis'!D:E,2,0),VLOOKUP(D70,'Pre-analysis'!D:F,3,0)-((VLOOKUP(D70,'Pre-analysis'!D:E,2,0)-E70)*9),IF(E70=VLOOKUP(D70,'Pre-analysis'!D:E,2,0),VLOOKUP(D70,'Pre-analysis'!D:F,3,0),"NA")),"NA"),"NA")</f>
        <v>36</v>
      </c>
    </row>
    <row r="71" spans="1:6">
      <c r="A71" s="12" t="s">
        <v>20</v>
      </c>
      <c r="B71" s="13" t="s">
        <v>54</v>
      </c>
      <c r="C71" s="12" t="s">
        <v>10</v>
      </c>
      <c r="D71" s="12" t="str">
        <f t="shared" si="1"/>
        <v>Sub01 Session4 1st_45min</v>
      </c>
      <c r="E71" s="20">
        <v>6</v>
      </c>
      <c r="F71" s="20">
        <f>IFERROR(_xlfn.IFNA(IF(E71&lt;VLOOKUP(D71,'Pre-analysis'!D:E,2,0),VLOOKUP(D71,'Pre-analysis'!D:F,3,0)-((VLOOKUP(D71,'Pre-analysis'!D:E,2,0)-E71)*9),IF(E71=VLOOKUP(D71,'Pre-analysis'!D:E,2,0),VLOOKUP(D71,'Pre-analysis'!D:F,3,0),"NA")),"NA"),"NA")</f>
        <v>45</v>
      </c>
    </row>
    <row r="72" spans="1:6">
      <c r="A72" s="12" t="s">
        <v>20</v>
      </c>
      <c r="B72" s="13" t="s">
        <v>54</v>
      </c>
      <c r="C72" s="12" t="s">
        <v>11</v>
      </c>
      <c r="D72" s="12" t="str">
        <f t="shared" si="1"/>
        <v>Sub01 Session4 1st_45min_e</v>
      </c>
      <c r="E72" s="20" t="s">
        <v>29</v>
      </c>
      <c r="F72" s="20" t="str">
        <f>IFERROR(_xlfn.IFNA(IF(E72&lt;VLOOKUP(D72,'Pre-analysis'!D:E,2,0),VLOOKUP(D72,'Pre-analysis'!D:F,3,0)-((VLOOKUP(D72,'Pre-analysis'!D:E,2,0)-E72)*9),IF(E72=VLOOKUP(D72,'Pre-analysis'!D:E,2,0),VLOOKUP(D72,'Pre-analysis'!D:F,3,0),"NA")),"NA"),"NA")</f>
        <v>NA</v>
      </c>
    </row>
    <row r="73" spans="1:6">
      <c r="A73" s="12" t="s">
        <v>20</v>
      </c>
      <c r="B73" s="13" t="s">
        <v>54</v>
      </c>
      <c r="C73" s="12" t="s">
        <v>12</v>
      </c>
      <c r="D73" s="12" t="str">
        <f t="shared" si="1"/>
        <v>Sub01 Session4 2nd_45min</v>
      </c>
      <c r="E73" s="20">
        <v>1</v>
      </c>
      <c r="F73" s="20">
        <f>IFERROR(_xlfn.IFNA(IF(E73&lt;VLOOKUP(D73,'Pre-analysis'!D:E,2,0),VLOOKUP(D73,'Pre-analysis'!D:F,3,0)-((VLOOKUP(D73,'Pre-analysis'!D:E,2,0)-E73)*9),IF(E73=VLOOKUP(D73,'Pre-analysis'!D:E,2,0),VLOOKUP(D73,'Pre-analysis'!D:F,3,0),"NA")),"NA"),"NA")</f>
        <v>60</v>
      </c>
    </row>
    <row r="74" spans="1:6">
      <c r="A74" s="12" t="s">
        <v>20</v>
      </c>
      <c r="B74" s="13" t="s">
        <v>54</v>
      </c>
      <c r="C74" s="12" t="s">
        <v>12</v>
      </c>
      <c r="D74" s="12" t="str">
        <f t="shared" si="1"/>
        <v>Sub01 Session4 2nd_45min</v>
      </c>
      <c r="E74" s="20">
        <v>2</v>
      </c>
      <c r="F74" s="20">
        <f>IFERROR(_xlfn.IFNA(IF(E74&lt;VLOOKUP(D74,'Pre-analysis'!D:E,2,0),VLOOKUP(D74,'Pre-analysis'!D:F,3,0)-((VLOOKUP(D74,'Pre-analysis'!D:E,2,0)-E74)*9),IF(E74=VLOOKUP(D74,'Pre-analysis'!D:E,2,0),VLOOKUP(D74,'Pre-analysis'!D:F,3,0),"NA")),"NA"),"NA")</f>
        <v>69</v>
      </c>
    </row>
    <row r="75" spans="1:6">
      <c r="A75" s="12" t="s">
        <v>20</v>
      </c>
      <c r="B75" s="13" t="s">
        <v>54</v>
      </c>
      <c r="C75" s="12" t="s">
        <v>12</v>
      </c>
      <c r="D75" s="12" t="str">
        <f t="shared" si="1"/>
        <v>Sub01 Session4 2nd_45min</v>
      </c>
      <c r="E75" s="20">
        <v>3</v>
      </c>
      <c r="F75" s="20">
        <f>IFERROR(_xlfn.IFNA(IF(E75&lt;VLOOKUP(D75,'Pre-analysis'!D:E,2,0),VLOOKUP(D75,'Pre-analysis'!D:F,3,0)-((VLOOKUP(D75,'Pre-analysis'!D:E,2,0)-E75)*9),IF(E75=VLOOKUP(D75,'Pre-analysis'!D:E,2,0),VLOOKUP(D75,'Pre-analysis'!D:F,3,0),"NA")),"NA"),"NA")</f>
        <v>78</v>
      </c>
    </row>
    <row r="76" spans="1:6">
      <c r="A76" s="12" t="s">
        <v>20</v>
      </c>
      <c r="B76" s="13" t="s">
        <v>54</v>
      </c>
      <c r="C76" s="12" t="s">
        <v>12</v>
      </c>
      <c r="D76" s="12" t="str">
        <f t="shared" si="1"/>
        <v>Sub01 Session4 2nd_45min</v>
      </c>
      <c r="E76" s="20">
        <v>4</v>
      </c>
      <c r="F76" s="20">
        <f>IFERROR(_xlfn.IFNA(IF(E76&lt;VLOOKUP(D76,'Pre-analysis'!D:E,2,0),VLOOKUP(D76,'Pre-analysis'!D:F,3,0)-((VLOOKUP(D76,'Pre-analysis'!D:E,2,0)-E76)*9),IF(E76=VLOOKUP(D76,'Pre-analysis'!D:E,2,0),VLOOKUP(D76,'Pre-analysis'!D:F,3,0),"NA")),"NA"),"NA")</f>
        <v>87</v>
      </c>
    </row>
    <row r="77" spans="1:6">
      <c r="A77" s="12" t="s">
        <v>20</v>
      </c>
      <c r="B77" s="13" t="s">
        <v>54</v>
      </c>
      <c r="C77" s="12" t="s">
        <v>12</v>
      </c>
      <c r="D77" s="12" t="str">
        <f t="shared" si="1"/>
        <v>Sub01 Session4 2nd_45min</v>
      </c>
      <c r="E77" s="20">
        <v>5</v>
      </c>
      <c r="F77" s="20">
        <f>IFERROR(_xlfn.IFNA(IF(E77&lt;VLOOKUP(D77,'Pre-analysis'!D:E,2,0),VLOOKUP(D77,'Pre-analysis'!D:F,3,0)-((VLOOKUP(D77,'Pre-analysis'!D:E,2,0)-E77)*9),IF(E77=VLOOKUP(D77,'Pre-analysis'!D:E,2,0),VLOOKUP(D77,'Pre-analysis'!D:F,3,0),"NA")),"NA"),"NA")</f>
        <v>96</v>
      </c>
    </row>
    <row r="78" spans="1:6">
      <c r="A78" s="12" t="s">
        <v>20</v>
      </c>
      <c r="B78" s="13" t="s">
        <v>54</v>
      </c>
      <c r="C78" s="12" t="s">
        <v>12</v>
      </c>
      <c r="D78" s="12" t="str">
        <f t="shared" si="1"/>
        <v>Sub01 Session4 2nd_45min</v>
      </c>
      <c r="E78" s="20">
        <v>6</v>
      </c>
      <c r="F78" s="20">
        <f>IFERROR(_xlfn.IFNA(IF(E78&lt;VLOOKUP(D78,'Pre-analysis'!D:E,2,0),VLOOKUP(D78,'Pre-analysis'!D:F,3,0)-((VLOOKUP(D78,'Pre-analysis'!D:E,2,0)-E78)*9),IF(E78=VLOOKUP(D78,'Pre-analysis'!D:E,2,0),VLOOKUP(D78,'Pre-analysis'!D:F,3,0),"NA")),"NA"),"NA")</f>
        <v>105</v>
      </c>
    </row>
    <row r="79" spans="1:6">
      <c r="A79" s="12" t="s">
        <v>20</v>
      </c>
      <c r="B79" s="13" t="s">
        <v>54</v>
      </c>
      <c r="C79" s="12" t="s">
        <v>13</v>
      </c>
      <c r="D79" s="12" t="str">
        <f t="shared" si="1"/>
        <v>Sub01 Session4 2nd_45min_e</v>
      </c>
      <c r="E79" s="20" t="s">
        <v>29</v>
      </c>
      <c r="F79" s="20" t="str">
        <f>IFERROR(_xlfn.IFNA(IF(E79&lt;VLOOKUP(D79,'Pre-analysis'!D:E,2,0),VLOOKUP(D79,'Pre-analysis'!D:F,3,0)-((VLOOKUP(D79,'Pre-analysis'!D:E,2,0)-E79)*9),IF(E79=VLOOKUP(D79,'Pre-analysis'!D:E,2,0),VLOOKUP(D79,'Pre-analysis'!D:F,3,0),"NA")),"NA"),"NA")</f>
        <v>NA</v>
      </c>
    </row>
    <row r="80" spans="1:6">
      <c r="A80" s="12" t="s">
        <v>20</v>
      </c>
      <c r="B80" s="13" t="s">
        <v>54</v>
      </c>
      <c r="C80" s="12" t="s">
        <v>14</v>
      </c>
      <c r="D80" s="12" t="str">
        <f t="shared" si="1"/>
        <v>Sub01 Session4 3rd_45min</v>
      </c>
      <c r="E80" s="20">
        <v>1</v>
      </c>
      <c r="F80" s="20">
        <f>IFERROR(_xlfn.IFNA(IF(E80&lt;VLOOKUP(D80,'Pre-analysis'!D:E,2,0),VLOOKUP(D80,'Pre-analysis'!D:F,3,0)-((VLOOKUP(D80,'Pre-analysis'!D:E,2,0)-E80)*9),IF(E80=VLOOKUP(D80,'Pre-analysis'!D:E,2,0),VLOOKUP(D80,'Pre-analysis'!D:F,3,0),"NA")),"NA"),"NA")</f>
        <v>120</v>
      </c>
    </row>
    <row r="81" spans="1:6">
      <c r="A81" s="12" t="s">
        <v>20</v>
      </c>
      <c r="B81" s="13" t="s">
        <v>54</v>
      </c>
      <c r="C81" s="12" t="s">
        <v>14</v>
      </c>
      <c r="D81" s="12" t="str">
        <f t="shared" si="1"/>
        <v>Sub01 Session4 3rd_45min</v>
      </c>
      <c r="E81" s="20">
        <v>2</v>
      </c>
      <c r="F81" s="20">
        <f>IFERROR(_xlfn.IFNA(IF(E81&lt;VLOOKUP(D81,'Pre-analysis'!D:E,2,0),VLOOKUP(D81,'Pre-analysis'!D:F,3,0)-((VLOOKUP(D81,'Pre-analysis'!D:E,2,0)-E81)*9),IF(E81=VLOOKUP(D81,'Pre-analysis'!D:E,2,0),VLOOKUP(D81,'Pre-analysis'!D:F,3,0),"NA")),"NA"),"NA")</f>
        <v>129</v>
      </c>
    </row>
    <row r="82" spans="1:6">
      <c r="A82" s="12" t="s">
        <v>20</v>
      </c>
      <c r="B82" s="13" t="s">
        <v>54</v>
      </c>
      <c r="C82" s="12" t="s">
        <v>14</v>
      </c>
      <c r="D82" s="12" t="str">
        <f t="shared" si="1"/>
        <v>Sub01 Session4 3rd_45min</v>
      </c>
      <c r="E82" s="20">
        <v>3</v>
      </c>
      <c r="F82" s="20">
        <f>IFERROR(_xlfn.IFNA(IF(E82&lt;VLOOKUP(D82,'Pre-analysis'!D:E,2,0),VLOOKUP(D82,'Pre-analysis'!D:F,3,0)-((VLOOKUP(D82,'Pre-analysis'!D:E,2,0)-E82)*9),IF(E82=VLOOKUP(D82,'Pre-analysis'!D:E,2,0),VLOOKUP(D82,'Pre-analysis'!D:F,3,0),"NA")),"NA"),"NA")</f>
        <v>138</v>
      </c>
    </row>
    <row r="83" spans="1:6">
      <c r="A83" s="12" t="s">
        <v>20</v>
      </c>
      <c r="B83" s="13" t="s">
        <v>54</v>
      </c>
      <c r="C83" s="12" t="s">
        <v>14</v>
      </c>
      <c r="D83" s="12" t="str">
        <f t="shared" si="1"/>
        <v>Sub01 Session4 3rd_45min</v>
      </c>
      <c r="E83" s="20">
        <v>4</v>
      </c>
      <c r="F83" s="20">
        <f>IFERROR(_xlfn.IFNA(IF(E83&lt;VLOOKUP(D83,'Pre-analysis'!D:E,2,0),VLOOKUP(D83,'Pre-analysis'!D:F,3,0)-((VLOOKUP(D83,'Pre-analysis'!D:E,2,0)-E83)*9),IF(E83=VLOOKUP(D83,'Pre-analysis'!D:E,2,0),VLOOKUP(D83,'Pre-analysis'!D:F,3,0),"NA")),"NA"),"NA")</f>
        <v>147</v>
      </c>
    </row>
    <row r="84" spans="1:6">
      <c r="A84" s="12" t="s">
        <v>20</v>
      </c>
      <c r="B84" s="13" t="s">
        <v>54</v>
      </c>
      <c r="C84" s="12" t="s">
        <v>14</v>
      </c>
      <c r="D84" s="12" t="str">
        <f t="shared" si="1"/>
        <v>Sub01 Session4 3rd_45min</v>
      </c>
      <c r="E84" s="20">
        <v>5</v>
      </c>
      <c r="F84" s="20">
        <f>IFERROR(_xlfn.IFNA(IF(E84&lt;VLOOKUP(D84,'Pre-analysis'!D:E,2,0),VLOOKUP(D84,'Pre-analysis'!D:F,3,0)-((VLOOKUP(D84,'Pre-analysis'!D:E,2,0)-E84)*9),IF(E84=VLOOKUP(D84,'Pre-analysis'!D:E,2,0),VLOOKUP(D84,'Pre-analysis'!D:F,3,0),"NA")),"NA"),"NA")</f>
        <v>156</v>
      </c>
    </row>
    <row r="85" spans="1:6">
      <c r="A85" s="12" t="s">
        <v>20</v>
      </c>
      <c r="B85" s="13" t="s">
        <v>54</v>
      </c>
      <c r="C85" s="12" t="s">
        <v>14</v>
      </c>
      <c r="D85" s="12" t="str">
        <f t="shared" si="1"/>
        <v>Sub01 Session4 3rd_45min</v>
      </c>
      <c r="E85" s="20">
        <v>6</v>
      </c>
      <c r="F85" s="20">
        <f>IFERROR(_xlfn.IFNA(IF(E85&lt;VLOOKUP(D85,'Pre-analysis'!D:E,2,0),VLOOKUP(D85,'Pre-analysis'!D:F,3,0)-((VLOOKUP(D85,'Pre-analysis'!D:E,2,0)-E85)*9),IF(E85=VLOOKUP(D85,'Pre-analysis'!D:E,2,0),VLOOKUP(D85,'Pre-analysis'!D:F,3,0),"NA")),"NA"),"NA")</f>
        <v>165</v>
      </c>
    </row>
    <row r="86" spans="1:6">
      <c r="A86" s="12" t="s">
        <v>20</v>
      </c>
      <c r="B86" s="13" t="s">
        <v>54</v>
      </c>
      <c r="C86" s="12" t="s">
        <v>15</v>
      </c>
      <c r="D86" s="12" t="str">
        <f t="shared" si="1"/>
        <v>Sub01 Session4 3rd_45min_e</v>
      </c>
      <c r="E86" s="20" t="s">
        <v>29</v>
      </c>
      <c r="F86" s="20" t="str">
        <f>IFERROR(_xlfn.IFNA(IF(E86&lt;VLOOKUP(D86,'Pre-analysis'!D:E,2,0),VLOOKUP(D86,'Pre-analysis'!D:F,3,0)-((VLOOKUP(D86,'Pre-analysis'!D:E,2,0)-E86)*9),IF(E86=VLOOKUP(D86,'Pre-analysis'!D:E,2,0),VLOOKUP(D86,'Pre-analysis'!D:F,3,0),"NA")),"NA"),"NA")</f>
        <v>NA</v>
      </c>
    </row>
    <row r="87" spans="1:6">
      <c r="A87" s="12" t="s">
        <v>26</v>
      </c>
      <c r="B87" s="13" t="s">
        <v>51</v>
      </c>
      <c r="C87" s="12" t="s">
        <v>10</v>
      </c>
      <c r="D87" s="12" t="str">
        <f>A87&amp;" "&amp;B87&amp;" "&amp;C87</f>
        <v>Sub02 Session1 1st_45min</v>
      </c>
      <c r="E87" s="20">
        <v>1</v>
      </c>
      <c r="F87" s="20">
        <f>IFERROR(_xlfn.IFNA(IF(E87&lt;VLOOKUP(D87,'Pre-analysis'!D:E,2,0),VLOOKUP(D87,'Pre-analysis'!D:F,3,0)-((VLOOKUP(D87,'Pre-analysis'!D:E,2,0)-E87)*9),IF(E87=VLOOKUP(D87,'Pre-analysis'!D:E,2,0),VLOOKUP(D87,'Pre-analysis'!D:F,3,0),"NA")),"NA"),"NA")</f>
        <v>0</v>
      </c>
    </row>
    <row r="88" spans="1:6">
      <c r="A88" s="12" t="s">
        <v>26</v>
      </c>
      <c r="B88" s="13" t="s">
        <v>51</v>
      </c>
      <c r="C88" s="12" t="s">
        <v>10</v>
      </c>
      <c r="D88" s="12" t="str">
        <f t="shared" ref="D88:D152" si="2">A88&amp;" "&amp;B88&amp;" "&amp;C88</f>
        <v>Sub02 Session1 1st_45min</v>
      </c>
      <c r="E88" s="20">
        <v>2</v>
      </c>
      <c r="F88" s="20">
        <f>IFERROR(_xlfn.IFNA(IF(E88&lt;VLOOKUP(D88,'Pre-analysis'!D:E,2,0),VLOOKUP(D88,'Pre-analysis'!D:F,3,0)-((VLOOKUP(D88,'Pre-analysis'!D:E,2,0)-E88)*9),IF(E88=VLOOKUP(D88,'Pre-analysis'!D:E,2,0),VLOOKUP(D88,'Pre-analysis'!D:F,3,0),"NA")),"NA"),"NA")</f>
        <v>9</v>
      </c>
    </row>
    <row r="89" spans="1:6">
      <c r="A89" s="12" t="s">
        <v>26</v>
      </c>
      <c r="B89" s="13" t="s">
        <v>51</v>
      </c>
      <c r="C89" s="12" t="s">
        <v>10</v>
      </c>
      <c r="D89" s="12" t="str">
        <f t="shared" si="2"/>
        <v>Sub02 Session1 1st_45min</v>
      </c>
      <c r="E89" s="20">
        <v>3</v>
      </c>
      <c r="F89" s="20">
        <f>IFERROR(_xlfn.IFNA(IF(E89&lt;VLOOKUP(D89,'Pre-analysis'!D:E,2,0),VLOOKUP(D89,'Pre-analysis'!D:F,3,0)-((VLOOKUP(D89,'Pre-analysis'!D:E,2,0)-E89)*9),IF(E89=VLOOKUP(D89,'Pre-analysis'!D:E,2,0),VLOOKUP(D89,'Pre-analysis'!D:F,3,0),"NA")),"NA"),"NA")</f>
        <v>18</v>
      </c>
    </row>
    <row r="90" spans="1:6">
      <c r="A90" s="12" t="s">
        <v>26</v>
      </c>
      <c r="B90" s="13" t="s">
        <v>51</v>
      </c>
      <c r="C90" s="12" t="s">
        <v>10</v>
      </c>
      <c r="D90" s="12" t="str">
        <f t="shared" si="2"/>
        <v>Sub02 Session1 1st_45min</v>
      </c>
      <c r="E90" s="20">
        <v>4</v>
      </c>
      <c r="F90" s="20">
        <f>IFERROR(_xlfn.IFNA(IF(E90&lt;VLOOKUP(D90,'Pre-analysis'!D:E,2,0),VLOOKUP(D90,'Pre-analysis'!D:F,3,0)-((VLOOKUP(D90,'Pre-analysis'!D:E,2,0)-E90)*9),IF(E90=VLOOKUP(D90,'Pre-analysis'!D:E,2,0),VLOOKUP(D90,'Pre-analysis'!D:F,3,0),"NA")),"NA"),"NA")</f>
        <v>27</v>
      </c>
    </row>
    <row r="91" spans="1:6">
      <c r="A91" s="12" t="s">
        <v>26</v>
      </c>
      <c r="B91" s="13" t="s">
        <v>51</v>
      </c>
      <c r="C91" s="12" t="s">
        <v>10</v>
      </c>
      <c r="D91" s="12" t="str">
        <f t="shared" si="2"/>
        <v>Sub02 Session1 1st_45min</v>
      </c>
      <c r="E91" s="20">
        <v>5</v>
      </c>
      <c r="F91" s="20">
        <f>IFERROR(_xlfn.IFNA(IF(E91&lt;VLOOKUP(D91,'Pre-analysis'!D:E,2,0),VLOOKUP(D91,'Pre-analysis'!D:F,3,0)-((VLOOKUP(D91,'Pre-analysis'!D:E,2,0)-E91)*9),IF(E91=VLOOKUP(D91,'Pre-analysis'!D:E,2,0),VLOOKUP(D91,'Pre-analysis'!D:F,3,0),"NA")),"NA"),"NA")</f>
        <v>36</v>
      </c>
    </row>
    <row r="92" spans="1:6">
      <c r="A92" s="12" t="s">
        <v>26</v>
      </c>
      <c r="B92" s="13" t="s">
        <v>51</v>
      </c>
      <c r="C92" s="12" t="s">
        <v>10</v>
      </c>
      <c r="D92" s="12" t="str">
        <f t="shared" si="2"/>
        <v>Sub02 Session1 1st_45min</v>
      </c>
      <c r="E92" s="20">
        <v>6</v>
      </c>
      <c r="F92" s="20">
        <f>IFERROR(_xlfn.IFNA(IF(E92&lt;VLOOKUP(D92,'Pre-analysis'!D:E,2,0),VLOOKUP(D92,'Pre-analysis'!D:F,3,0)-((VLOOKUP(D92,'Pre-analysis'!D:E,2,0)-E92)*9),IF(E92=VLOOKUP(D92,'Pre-analysis'!D:E,2,0),VLOOKUP(D92,'Pre-analysis'!D:F,3,0),"NA")),"NA"),"NA")</f>
        <v>45</v>
      </c>
    </row>
    <row r="93" spans="1:6">
      <c r="A93" s="12" t="s">
        <v>26</v>
      </c>
      <c r="B93" s="13" t="s">
        <v>51</v>
      </c>
      <c r="C93" s="12" t="s">
        <v>11</v>
      </c>
      <c r="D93" s="12" t="str">
        <f t="shared" si="2"/>
        <v>Sub02 Session1 1st_45min_e</v>
      </c>
      <c r="E93" s="20" t="s">
        <v>29</v>
      </c>
      <c r="F93" s="20" t="str">
        <f>IFERROR(_xlfn.IFNA(IF(E93&lt;VLOOKUP(D93,'Pre-analysis'!D:E,2,0),VLOOKUP(D93,'Pre-analysis'!D:F,3,0)-((VLOOKUP(D93,'Pre-analysis'!D:E,2,0)-E93)*9),IF(E93=VLOOKUP(D93,'Pre-analysis'!D:E,2,0),VLOOKUP(D93,'Pre-analysis'!D:F,3,0),"NA")),"NA"),"NA")</f>
        <v>NA</v>
      </c>
    </row>
    <row r="94" spans="1:6">
      <c r="A94" s="12" t="s">
        <v>26</v>
      </c>
      <c r="B94" s="13" t="s">
        <v>51</v>
      </c>
      <c r="C94" s="12" t="s">
        <v>12</v>
      </c>
      <c r="D94" s="12" t="str">
        <f t="shared" si="2"/>
        <v>Sub02 Session1 2nd_45min</v>
      </c>
      <c r="E94" s="20">
        <v>1</v>
      </c>
      <c r="F94" s="20">
        <f>IFERROR(_xlfn.IFNA(IF(E94&lt;VLOOKUP(D94,'Pre-analysis'!D:E,2,0),VLOOKUP(D94,'Pre-analysis'!D:F,3,0)-((VLOOKUP(D94,'Pre-analysis'!D:E,2,0)-E94)*9),IF(E94=VLOOKUP(D94,'Pre-analysis'!D:E,2,0),VLOOKUP(D94,'Pre-analysis'!D:F,3,0),"NA")),"NA"),"NA")</f>
        <v>60</v>
      </c>
    </row>
    <row r="95" spans="1:6">
      <c r="A95" s="12" t="s">
        <v>26</v>
      </c>
      <c r="B95" s="13" t="s">
        <v>51</v>
      </c>
      <c r="C95" s="12" t="s">
        <v>12</v>
      </c>
      <c r="D95" s="12" t="str">
        <f t="shared" si="2"/>
        <v>Sub02 Session1 2nd_45min</v>
      </c>
      <c r="E95" s="20">
        <v>2</v>
      </c>
      <c r="F95" s="20">
        <f>IFERROR(_xlfn.IFNA(IF(E95&lt;VLOOKUP(D95,'Pre-analysis'!D:E,2,0),VLOOKUP(D95,'Pre-analysis'!D:F,3,0)-((VLOOKUP(D95,'Pre-analysis'!D:E,2,0)-E95)*9),IF(E95=VLOOKUP(D95,'Pre-analysis'!D:E,2,0),VLOOKUP(D95,'Pre-analysis'!D:F,3,0),"NA")),"NA"),"NA")</f>
        <v>69</v>
      </c>
    </row>
    <row r="96" spans="1:6">
      <c r="A96" s="12" t="s">
        <v>26</v>
      </c>
      <c r="B96" s="13" t="s">
        <v>51</v>
      </c>
      <c r="C96" s="12" t="s">
        <v>12</v>
      </c>
      <c r="D96" s="12" t="str">
        <f t="shared" si="2"/>
        <v>Sub02 Session1 2nd_45min</v>
      </c>
      <c r="E96" s="20">
        <v>3</v>
      </c>
      <c r="F96" s="20">
        <f>IFERROR(_xlfn.IFNA(IF(E96&lt;VLOOKUP(D96,'Pre-analysis'!D:E,2,0),VLOOKUP(D96,'Pre-analysis'!D:F,3,0)-((VLOOKUP(D96,'Pre-analysis'!D:E,2,0)-E96)*9),IF(E96=VLOOKUP(D96,'Pre-analysis'!D:E,2,0),VLOOKUP(D96,'Pre-analysis'!D:F,3,0),"NA")),"NA"),"NA")</f>
        <v>78</v>
      </c>
    </row>
    <row r="97" spans="1:6">
      <c r="A97" s="12" t="s">
        <v>26</v>
      </c>
      <c r="B97" s="13" t="s">
        <v>51</v>
      </c>
      <c r="C97" s="12" t="s">
        <v>12</v>
      </c>
      <c r="D97" s="12" t="str">
        <f t="shared" si="2"/>
        <v>Sub02 Session1 2nd_45min</v>
      </c>
      <c r="E97" s="20">
        <v>4</v>
      </c>
      <c r="F97" s="20">
        <f>IFERROR(_xlfn.IFNA(IF(E97&lt;VLOOKUP(D97,'Pre-analysis'!D:E,2,0),VLOOKUP(D97,'Pre-analysis'!D:F,3,0)-((VLOOKUP(D97,'Pre-analysis'!D:E,2,0)-E97)*9),IF(E97=VLOOKUP(D97,'Pre-analysis'!D:E,2,0),VLOOKUP(D97,'Pre-analysis'!D:F,3,0),"NA")),"NA"),"NA")</f>
        <v>87</v>
      </c>
    </row>
    <row r="98" spans="1:6">
      <c r="A98" s="12" t="s">
        <v>26</v>
      </c>
      <c r="B98" s="13" t="s">
        <v>51</v>
      </c>
      <c r="C98" s="12" t="s">
        <v>12</v>
      </c>
      <c r="D98" s="12" t="str">
        <f t="shared" si="2"/>
        <v>Sub02 Session1 2nd_45min</v>
      </c>
      <c r="E98" s="20">
        <v>5</v>
      </c>
      <c r="F98" s="20">
        <f>IFERROR(_xlfn.IFNA(IF(E98&lt;VLOOKUP(D98,'Pre-analysis'!D:E,2,0),VLOOKUP(D98,'Pre-analysis'!D:F,3,0)-((VLOOKUP(D98,'Pre-analysis'!D:E,2,0)-E98)*9),IF(E98=VLOOKUP(D98,'Pre-analysis'!D:E,2,0),VLOOKUP(D98,'Pre-analysis'!D:F,3,0),"NA")),"NA"),"NA")</f>
        <v>96</v>
      </c>
    </row>
    <row r="99" spans="1:6">
      <c r="A99" s="12" t="s">
        <v>26</v>
      </c>
      <c r="B99" s="13" t="s">
        <v>51</v>
      </c>
      <c r="C99" s="12" t="s">
        <v>12</v>
      </c>
      <c r="D99" s="12" t="str">
        <f t="shared" si="2"/>
        <v>Sub02 Session1 2nd_45min</v>
      </c>
      <c r="E99" s="20">
        <v>6</v>
      </c>
      <c r="F99" s="20">
        <f>IFERROR(_xlfn.IFNA(IF(E99&lt;VLOOKUP(D99,'Pre-analysis'!D:E,2,0),VLOOKUP(D99,'Pre-analysis'!D:F,3,0)-((VLOOKUP(D99,'Pre-analysis'!D:E,2,0)-E99)*9),IF(E99=VLOOKUP(D99,'Pre-analysis'!D:E,2,0),VLOOKUP(D99,'Pre-analysis'!D:F,3,0),"NA")),"NA"),"NA")</f>
        <v>105</v>
      </c>
    </row>
    <row r="100" spans="1:6">
      <c r="A100" s="12" t="s">
        <v>26</v>
      </c>
      <c r="B100" s="13" t="s">
        <v>51</v>
      </c>
      <c r="C100" s="12" t="s">
        <v>13</v>
      </c>
      <c r="D100" s="12" t="str">
        <f t="shared" si="2"/>
        <v>Sub02 Session1 2nd_45min_e</v>
      </c>
      <c r="E100" s="20" t="s">
        <v>29</v>
      </c>
      <c r="F100" s="20" t="str">
        <f>IFERROR(_xlfn.IFNA(IF(E100&lt;VLOOKUP(D100,'Pre-analysis'!D:E,2,0),VLOOKUP(D100,'Pre-analysis'!D:F,3,0)-((VLOOKUP(D100,'Pre-analysis'!D:E,2,0)-E100)*9),IF(E100=VLOOKUP(D100,'Pre-analysis'!D:E,2,0),VLOOKUP(D100,'Pre-analysis'!D:F,3,0),"NA")),"NA"),"NA")</f>
        <v>NA</v>
      </c>
    </row>
    <row r="101" spans="1:6">
      <c r="A101" s="12" t="s">
        <v>26</v>
      </c>
      <c r="B101" s="13" t="s">
        <v>51</v>
      </c>
      <c r="C101" s="12" t="s">
        <v>14</v>
      </c>
      <c r="D101" s="12" t="str">
        <f t="shared" si="2"/>
        <v>Sub02 Session1 3rd_45min</v>
      </c>
      <c r="E101" s="20">
        <v>1</v>
      </c>
      <c r="F101" s="20">
        <f>IFERROR(_xlfn.IFNA(IF(E101&lt;VLOOKUP(D101,'Pre-analysis'!D:E,2,0),VLOOKUP(D101,'Pre-analysis'!D:F,3,0)-((VLOOKUP(D101,'Pre-analysis'!D:E,2,0)-E101)*9),IF(E101=VLOOKUP(D101,'Pre-analysis'!D:E,2,0),VLOOKUP(D101,'Pre-analysis'!D:F,3,0),"NA")),"NA"),"NA")</f>
        <v>120</v>
      </c>
    </row>
    <row r="102" spans="1:6">
      <c r="A102" s="12" t="s">
        <v>26</v>
      </c>
      <c r="B102" s="13" t="s">
        <v>51</v>
      </c>
      <c r="C102" s="12" t="s">
        <v>14</v>
      </c>
      <c r="D102" s="12" t="str">
        <f t="shared" si="2"/>
        <v>Sub02 Session1 3rd_45min</v>
      </c>
      <c r="E102" s="20">
        <v>2</v>
      </c>
      <c r="F102" s="20">
        <f>IFERROR(_xlfn.IFNA(IF(E102&lt;VLOOKUP(D102,'Pre-analysis'!D:E,2,0),VLOOKUP(D102,'Pre-analysis'!D:F,3,0)-((VLOOKUP(D102,'Pre-analysis'!D:E,2,0)-E102)*9),IF(E102=VLOOKUP(D102,'Pre-analysis'!D:E,2,0),VLOOKUP(D102,'Pre-analysis'!D:F,3,0),"NA")),"NA"),"NA")</f>
        <v>129</v>
      </c>
    </row>
    <row r="103" spans="1:6">
      <c r="A103" s="12" t="s">
        <v>26</v>
      </c>
      <c r="B103" s="13" t="s">
        <v>51</v>
      </c>
      <c r="C103" s="12" t="s">
        <v>14</v>
      </c>
      <c r="D103" s="12" t="str">
        <f t="shared" si="2"/>
        <v>Sub02 Session1 3rd_45min</v>
      </c>
      <c r="E103" s="20">
        <v>3</v>
      </c>
      <c r="F103" s="20">
        <f>IFERROR(_xlfn.IFNA(IF(E103&lt;VLOOKUP(D103,'Pre-analysis'!D:E,2,0),VLOOKUP(D103,'Pre-analysis'!D:F,3,0)-((VLOOKUP(D103,'Pre-analysis'!D:E,2,0)-E103)*9),IF(E103=VLOOKUP(D103,'Pre-analysis'!D:E,2,0),VLOOKUP(D103,'Pre-analysis'!D:F,3,0),"NA")),"NA"),"NA")</f>
        <v>138</v>
      </c>
    </row>
    <row r="104" spans="1:6">
      <c r="A104" s="12" t="s">
        <v>26</v>
      </c>
      <c r="B104" s="13" t="s">
        <v>51</v>
      </c>
      <c r="C104" s="12" t="s">
        <v>14</v>
      </c>
      <c r="D104" s="12" t="str">
        <f t="shared" si="2"/>
        <v>Sub02 Session1 3rd_45min</v>
      </c>
      <c r="E104" s="20">
        <v>4</v>
      </c>
      <c r="F104" s="20">
        <f>IFERROR(_xlfn.IFNA(IF(E104&lt;VLOOKUP(D104,'Pre-analysis'!D:E,2,0),VLOOKUP(D104,'Pre-analysis'!D:F,3,0)-((VLOOKUP(D104,'Pre-analysis'!D:E,2,0)-E104)*9),IF(E104=VLOOKUP(D104,'Pre-analysis'!D:E,2,0),VLOOKUP(D104,'Pre-analysis'!D:F,3,0),"NA")),"NA"),"NA")</f>
        <v>147</v>
      </c>
    </row>
    <row r="105" spans="1:6">
      <c r="A105" s="12" t="s">
        <v>26</v>
      </c>
      <c r="B105" s="13" t="s">
        <v>51</v>
      </c>
      <c r="C105" s="12" t="s">
        <v>14</v>
      </c>
      <c r="D105" s="12" t="str">
        <f t="shared" si="2"/>
        <v>Sub02 Session1 3rd_45min</v>
      </c>
      <c r="E105" s="20">
        <v>5</v>
      </c>
      <c r="F105" s="20">
        <f>IFERROR(_xlfn.IFNA(IF(E105&lt;VLOOKUP(D105,'Pre-analysis'!D:E,2,0),VLOOKUP(D105,'Pre-analysis'!D:F,3,0)-((VLOOKUP(D105,'Pre-analysis'!D:E,2,0)-E105)*9),IF(E105=VLOOKUP(D105,'Pre-analysis'!D:E,2,0),VLOOKUP(D105,'Pre-analysis'!D:F,3,0),"NA")),"NA"),"NA")</f>
        <v>156</v>
      </c>
    </row>
    <row r="106" spans="1:6">
      <c r="A106" s="12" t="s">
        <v>26</v>
      </c>
      <c r="B106" s="13" t="s">
        <v>51</v>
      </c>
      <c r="C106" s="12" t="s">
        <v>14</v>
      </c>
      <c r="D106" s="12" t="str">
        <f t="shared" si="2"/>
        <v>Sub02 Session1 3rd_45min</v>
      </c>
      <c r="E106" s="20">
        <v>6</v>
      </c>
      <c r="F106" s="20">
        <f>IFERROR(_xlfn.IFNA(IF(E106&lt;VLOOKUP(D106,'Pre-analysis'!D:E,2,0),VLOOKUP(D106,'Pre-analysis'!D:F,3,0)-((VLOOKUP(D106,'Pre-analysis'!D:E,2,0)-E106)*9),IF(E106=VLOOKUP(D106,'Pre-analysis'!D:E,2,0),VLOOKUP(D106,'Pre-analysis'!D:F,3,0),"NA")),"NA"),"NA")</f>
        <v>165</v>
      </c>
    </row>
    <row r="107" spans="1:6">
      <c r="A107" s="12" t="s">
        <v>26</v>
      </c>
      <c r="B107" s="13" t="s">
        <v>51</v>
      </c>
      <c r="C107" s="12" t="s">
        <v>15</v>
      </c>
      <c r="D107" s="12" t="str">
        <f t="shared" si="2"/>
        <v>Sub02 Session1 3rd_45min_e</v>
      </c>
      <c r="E107" s="20" t="s">
        <v>29</v>
      </c>
      <c r="F107" s="20" t="str">
        <f>IFERROR(_xlfn.IFNA(IF(E107&lt;VLOOKUP(D107,'Pre-analysis'!D:E,2,0),VLOOKUP(D107,'Pre-analysis'!D:F,3,0)-((VLOOKUP(D107,'Pre-analysis'!D:E,2,0)-E107)*9),IF(E107=VLOOKUP(D107,'Pre-analysis'!D:E,2,0),VLOOKUP(D107,'Pre-analysis'!D:F,3,0),"NA")),"NA"),"NA")</f>
        <v>NA</v>
      </c>
    </row>
    <row r="108" spans="1:6">
      <c r="A108" s="12" t="s">
        <v>26</v>
      </c>
      <c r="B108" s="13" t="s">
        <v>52</v>
      </c>
      <c r="C108" s="12" t="s">
        <v>10</v>
      </c>
      <c r="D108" s="12" t="str">
        <f t="shared" si="2"/>
        <v>Sub02 Session2 1st_45min</v>
      </c>
      <c r="E108" s="20">
        <v>1</v>
      </c>
      <c r="F108" s="20">
        <f>IFERROR(_xlfn.IFNA(IF(E108&lt;VLOOKUP(D108,'Pre-analysis'!D:E,2,0),VLOOKUP(D108,'Pre-analysis'!D:F,3,0)-((VLOOKUP(D108,'Pre-analysis'!D:E,2,0)-E108)*9),IF(E108=VLOOKUP(D108,'Pre-analysis'!D:E,2,0),VLOOKUP(D108,'Pre-analysis'!D:F,3,0),"NA")),"NA"),"NA")</f>
        <v>0</v>
      </c>
    </row>
    <row r="109" spans="1:6">
      <c r="A109" s="12" t="s">
        <v>26</v>
      </c>
      <c r="B109" s="13" t="s">
        <v>52</v>
      </c>
      <c r="C109" s="12" t="s">
        <v>10</v>
      </c>
      <c r="D109" s="12" t="str">
        <f t="shared" si="2"/>
        <v>Sub02 Session2 1st_45min</v>
      </c>
      <c r="E109" s="20">
        <v>2</v>
      </c>
      <c r="F109" s="20">
        <f>IFERROR(_xlfn.IFNA(IF(E109&lt;VLOOKUP(D109,'Pre-analysis'!D:E,2,0),VLOOKUP(D109,'Pre-analysis'!D:F,3,0)-((VLOOKUP(D109,'Pre-analysis'!D:E,2,0)-E109)*9),IF(E109=VLOOKUP(D109,'Pre-analysis'!D:E,2,0),VLOOKUP(D109,'Pre-analysis'!D:F,3,0),"NA")),"NA"),"NA")</f>
        <v>9</v>
      </c>
    </row>
    <row r="110" spans="1:6">
      <c r="A110" s="12" t="s">
        <v>26</v>
      </c>
      <c r="B110" s="13" t="s">
        <v>52</v>
      </c>
      <c r="C110" s="12" t="s">
        <v>10</v>
      </c>
      <c r="D110" s="12" t="str">
        <f t="shared" si="2"/>
        <v>Sub02 Session2 1st_45min</v>
      </c>
      <c r="E110" s="20">
        <v>3</v>
      </c>
      <c r="F110" s="20">
        <f>IFERROR(_xlfn.IFNA(IF(E110&lt;VLOOKUP(D110,'Pre-analysis'!D:E,2,0),VLOOKUP(D110,'Pre-analysis'!D:F,3,0)-((VLOOKUP(D110,'Pre-analysis'!D:E,2,0)-E110)*9),IF(E110=VLOOKUP(D110,'Pre-analysis'!D:E,2,0),VLOOKUP(D110,'Pre-analysis'!D:F,3,0),"NA")),"NA"),"NA")</f>
        <v>18</v>
      </c>
    </row>
    <row r="111" spans="1:6">
      <c r="A111" s="12" t="s">
        <v>26</v>
      </c>
      <c r="B111" s="13" t="s">
        <v>52</v>
      </c>
      <c r="C111" s="12" t="s">
        <v>10</v>
      </c>
      <c r="D111" s="12" t="str">
        <f t="shared" si="2"/>
        <v>Sub02 Session2 1st_45min</v>
      </c>
      <c r="E111" s="20">
        <v>4</v>
      </c>
      <c r="F111" s="20">
        <f>IFERROR(_xlfn.IFNA(IF(E111&lt;VLOOKUP(D111,'Pre-analysis'!D:E,2,0),VLOOKUP(D111,'Pre-analysis'!D:F,3,0)-((VLOOKUP(D111,'Pre-analysis'!D:E,2,0)-E111)*9),IF(E111=VLOOKUP(D111,'Pre-analysis'!D:E,2,0),VLOOKUP(D111,'Pre-analysis'!D:F,3,0),"NA")),"NA"),"NA")</f>
        <v>27</v>
      </c>
    </row>
    <row r="112" spans="1:6">
      <c r="A112" s="12" t="s">
        <v>26</v>
      </c>
      <c r="B112" s="13" t="s">
        <v>52</v>
      </c>
      <c r="C112" s="12" t="s">
        <v>10</v>
      </c>
      <c r="D112" s="12" t="str">
        <f t="shared" si="2"/>
        <v>Sub02 Session2 1st_45min</v>
      </c>
      <c r="E112" s="20">
        <v>5</v>
      </c>
      <c r="F112" s="20">
        <f>IFERROR(_xlfn.IFNA(IF(E112&lt;VLOOKUP(D112,'Pre-analysis'!D:E,2,0),VLOOKUP(D112,'Pre-analysis'!D:F,3,0)-((VLOOKUP(D112,'Pre-analysis'!D:E,2,0)-E112)*9),IF(E112=VLOOKUP(D112,'Pre-analysis'!D:E,2,0),VLOOKUP(D112,'Pre-analysis'!D:F,3,0),"NA")),"NA"),"NA")</f>
        <v>36</v>
      </c>
    </row>
    <row r="113" spans="1:6">
      <c r="A113" s="12" t="s">
        <v>26</v>
      </c>
      <c r="B113" s="13" t="s">
        <v>52</v>
      </c>
      <c r="C113" s="12" t="s">
        <v>10</v>
      </c>
      <c r="D113" s="12" t="str">
        <f t="shared" si="2"/>
        <v>Sub02 Session2 1st_45min</v>
      </c>
      <c r="E113" s="20">
        <v>6</v>
      </c>
      <c r="F113" s="20">
        <f>IFERROR(_xlfn.IFNA(IF(E113&lt;VLOOKUP(D113,'Pre-analysis'!D:E,2,0),VLOOKUP(D113,'Pre-analysis'!D:F,3,0)-((VLOOKUP(D113,'Pre-analysis'!D:E,2,0)-E113)*9),IF(E113=VLOOKUP(D113,'Pre-analysis'!D:E,2,0),VLOOKUP(D113,'Pre-analysis'!D:F,3,0),"NA")),"NA"),"NA")</f>
        <v>45</v>
      </c>
    </row>
    <row r="114" spans="1:6">
      <c r="A114" s="12" t="s">
        <v>26</v>
      </c>
      <c r="B114" s="13" t="s">
        <v>52</v>
      </c>
      <c r="C114" s="12" t="s">
        <v>11</v>
      </c>
      <c r="D114" s="12" t="str">
        <f t="shared" si="2"/>
        <v>Sub02 Session2 1st_45min_e</v>
      </c>
      <c r="E114" s="20" t="s">
        <v>29</v>
      </c>
      <c r="F114" s="20" t="str">
        <f>IFERROR(_xlfn.IFNA(IF(E114&lt;VLOOKUP(D114,'Pre-analysis'!D:E,2,0),VLOOKUP(D114,'Pre-analysis'!D:F,3,0)-((VLOOKUP(D114,'Pre-analysis'!D:E,2,0)-E114)*9),IF(E114=VLOOKUP(D114,'Pre-analysis'!D:E,2,0),VLOOKUP(D114,'Pre-analysis'!D:F,3,0),"NA")),"NA"),"NA")</f>
        <v>NA</v>
      </c>
    </row>
    <row r="115" spans="1:6">
      <c r="A115" s="12" t="s">
        <v>26</v>
      </c>
      <c r="B115" s="13" t="s">
        <v>52</v>
      </c>
      <c r="C115" s="12" t="s">
        <v>12</v>
      </c>
      <c r="D115" s="12" t="str">
        <f t="shared" si="2"/>
        <v>Sub02 Session2 2nd_45min</v>
      </c>
      <c r="E115" s="20">
        <v>1</v>
      </c>
      <c r="F115" s="20">
        <f>IFERROR(_xlfn.IFNA(IF(E115&lt;VLOOKUP(D115,'Pre-analysis'!D:E,2,0),VLOOKUP(D115,'Pre-analysis'!D:F,3,0)-((VLOOKUP(D115,'Pre-analysis'!D:E,2,0)-E115)*9),IF(E115=VLOOKUP(D115,'Pre-analysis'!D:E,2,0),VLOOKUP(D115,'Pre-analysis'!D:F,3,0),"NA")),"NA"),"NA")</f>
        <v>60</v>
      </c>
    </row>
    <row r="116" spans="1:6">
      <c r="A116" s="12" t="s">
        <v>26</v>
      </c>
      <c r="B116" s="13" t="s">
        <v>52</v>
      </c>
      <c r="C116" s="12" t="s">
        <v>12</v>
      </c>
      <c r="D116" s="12" t="str">
        <f t="shared" si="2"/>
        <v>Sub02 Session2 2nd_45min</v>
      </c>
      <c r="E116" s="20">
        <v>2</v>
      </c>
      <c r="F116" s="20">
        <f>IFERROR(_xlfn.IFNA(IF(E116&lt;VLOOKUP(D116,'Pre-analysis'!D:E,2,0),VLOOKUP(D116,'Pre-analysis'!D:F,3,0)-((VLOOKUP(D116,'Pre-analysis'!D:E,2,0)-E116)*9),IF(E116=VLOOKUP(D116,'Pre-analysis'!D:E,2,0),VLOOKUP(D116,'Pre-analysis'!D:F,3,0),"NA")),"NA"),"NA")</f>
        <v>69</v>
      </c>
    </row>
    <row r="117" spans="1:6">
      <c r="A117" s="12" t="s">
        <v>26</v>
      </c>
      <c r="B117" s="13" t="s">
        <v>52</v>
      </c>
      <c r="C117" s="12" t="s">
        <v>12</v>
      </c>
      <c r="D117" s="12" t="str">
        <f t="shared" si="2"/>
        <v>Sub02 Session2 2nd_45min</v>
      </c>
      <c r="E117" s="20">
        <v>3</v>
      </c>
      <c r="F117" s="20">
        <f>IFERROR(_xlfn.IFNA(IF(E117&lt;VLOOKUP(D117,'Pre-analysis'!D:E,2,0),VLOOKUP(D117,'Pre-analysis'!D:F,3,0)-((VLOOKUP(D117,'Pre-analysis'!D:E,2,0)-E117)*9),IF(E117=VLOOKUP(D117,'Pre-analysis'!D:E,2,0),VLOOKUP(D117,'Pre-analysis'!D:F,3,0),"NA")),"NA"),"NA")</f>
        <v>78</v>
      </c>
    </row>
    <row r="118" spans="1:6">
      <c r="A118" s="12" t="s">
        <v>26</v>
      </c>
      <c r="B118" s="13" t="s">
        <v>52</v>
      </c>
      <c r="C118" s="12" t="s">
        <v>12</v>
      </c>
      <c r="D118" s="12" t="str">
        <f t="shared" si="2"/>
        <v>Sub02 Session2 2nd_45min</v>
      </c>
      <c r="E118" s="20">
        <v>4</v>
      </c>
      <c r="F118" s="20">
        <f>IFERROR(_xlfn.IFNA(IF(E118&lt;VLOOKUP(D118,'Pre-analysis'!D:E,2,0),VLOOKUP(D118,'Pre-analysis'!D:F,3,0)-((VLOOKUP(D118,'Pre-analysis'!D:E,2,0)-E118)*9),IF(E118=VLOOKUP(D118,'Pre-analysis'!D:E,2,0),VLOOKUP(D118,'Pre-analysis'!D:F,3,0),"NA")),"NA"),"NA")</f>
        <v>87</v>
      </c>
    </row>
    <row r="119" spans="1:6">
      <c r="A119" s="12" t="s">
        <v>26</v>
      </c>
      <c r="B119" s="13" t="s">
        <v>52</v>
      </c>
      <c r="C119" s="12" t="s">
        <v>12</v>
      </c>
      <c r="D119" s="12" t="str">
        <f t="shared" si="2"/>
        <v>Sub02 Session2 2nd_45min</v>
      </c>
      <c r="E119" s="20">
        <v>5</v>
      </c>
      <c r="F119" s="20">
        <f>IFERROR(_xlfn.IFNA(IF(E119&lt;VLOOKUP(D119,'Pre-analysis'!D:E,2,0),VLOOKUP(D119,'Pre-analysis'!D:F,3,0)-((VLOOKUP(D119,'Pre-analysis'!D:E,2,0)-E119)*9),IF(E119=VLOOKUP(D119,'Pre-analysis'!D:E,2,0),VLOOKUP(D119,'Pre-analysis'!D:F,3,0),"NA")),"NA"),"NA")</f>
        <v>96</v>
      </c>
    </row>
    <row r="120" spans="1:6">
      <c r="A120" s="12" t="s">
        <v>26</v>
      </c>
      <c r="B120" s="13" t="s">
        <v>52</v>
      </c>
      <c r="C120" s="12" t="s">
        <v>12</v>
      </c>
      <c r="D120" s="12" t="str">
        <f t="shared" si="2"/>
        <v>Sub02 Session2 2nd_45min</v>
      </c>
      <c r="E120" s="20">
        <v>6</v>
      </c>
      <c r="F120" s="20">
        <f>IFERROR(_xlfn.IFNA(IF(E120&lt;VLOOKUP(D120,'Pre-analysis'!D:E,2,0),VLOOKUP(D120,'Pre-analysis'!D:F,3,0)-((VLOOKUP(D120,'Pre-analysis'!D:E,2,0)-E120)*9),IF(E120=VLOOKUP(D120,'Pre-analysis'!D:E,2,0),VLOOKUP(D120,'Pre-analysis'!D:F,3,0),"NA")),"NA"),"NA")</f>
        <v>105</v>
      </c>
    </row>
    <row r="121" spans="1:6">
      <c r="A121" s="12" t="s">
        <v>26</v>
      </c>
      <c r="B121" s="13" t="s">
        <v>52</v>
      </c>
      <c r="C121" s="12" t="s">
        <v>13</v>
      </c>
      <c r="D121" s="12" t="str">
        <f t="shared" si="2"/>
        <v>Sub02 Session2 2nd_45min_e</v>
      </c>
      <c r="E121" s="20" t="s">
        <v>29</v>
      </c>
      <c r="F121" s="20" t="str">
        <f>IFERROR(_xlfn.IFNA(IF(E121&lt;VLOOKUP(D121,'Pre-analysis'!D:E,2,0),VLOOKUP(D121,'Pre-analysis'!D:F,3,0)-((VLOOKUP(D121,'Pre-analysis'!D:E,2,0)-E121)*9),IF(E121=VLOOKUP(D121,'Pre-analysis'!D:E,2,0),VLOOKUP(D121,'Pre-analysis'!D:F,3,0),"NA")),"NA"),"NA")</f>
        <v>NA</v>
      </c>
    </row>
    <row r="122" spans="1:6">
      <c r="A122" s="12" t="s">
        <v>26</v>
      </c>
      <c r="B122" s="13" t="s">
        <v>52</v>
      </c>
      <c r="C122" s="12" t="s">
        <v>14</v>
      </c>
      <c r="D122" s="12" t="str">
        <f t="shared" si="2"/>
        <v>Sub02 Session2 3rd_45min</v>
      </c>
      <c r="E122" s="20">
        <v>1</v>
      </c>
      <c r="F122" s="20">
        <f>IFERROR(_xlfn.IFNA(IF(E122&lt;VLOOKUP(D122,'Pre-analysis'!D:E,2,0),VLOOKUP(D122,'Pre-analysis'!D:F,3,0)-((VLOOKUP(D122,'Pre-analysis'!D:E,2,0)-E122)*9),IF(E122=VLOOKUP(D122,'Pre-analysis'!D:E,2,0),VLOOKUP(D122,'Pre-analysis'!D:F,3,0),"NA")),"NA"),"NA")</f>
        <v>120</v>
      </c>
    </row>
    <row r="123" spans="1:6">
      <c r="A123" s="12" t="s">
        <v>26</v>
      </c>
      <c r="B123" s="13" t="s">
        <v>52</v>
      </c>
      <c r="C123" s="12" t="s">
        <v>14</v>
      </c>
      <c r="D123" s="12" t="str">
        <f t="shared" si="2"/>
        <v>Sub02 Session2 3rd_45min</v>
      </c>
      <c r="E123" s="20">
        <v>2</v>
      </c>
      <c r="F123" s="20">
        <f>IFERROR(_xlfn.IFNA(IF(E123&lt;VLOOKUP(D123,'Pre-analysis'!D:E,2,0),VLOOKUP(D123,'Pre-analysis'!D:F,3,0)-((VLOOKUP(D123,'Pre-analysis'!D:E,2,0)-E123)*9),IF(E123=VLOOKUP(D123,'Pre-analysis'!D:E,2,0),VLOOKUP(D123,'Pre-analysis'!D:F,3,0),"NA")),"NA"),"NA")</f>
        <v>129</v>
      </c>
    </row>
    <row r="124" spans="1:6">
      <c r="A124" s="12" t="s">
        <v>26</v>
      </c>
      <c r="B124" s="13" t="s">
        <v>52</v>
      </c>
      <c r="C124" s="12" t="s">
        <v>14</v>
      </c>
      <c r="D124" s="12" t="str">
        <f t="shared" si="2"/>
        <v>Sub02 Session2 3rd_45min</v>
      </c>
      <c r="E124" s="20">
        <v>3</v>
      </c>
      <c r="F124" s="20">
        <f>IFERROR(_xlfn.IFNA(IF(E124&lt;VLOOKUP(D124,'Pre-analysis'!D:E,2,0),VLOOKUP(D124,'Pre-analysis'!D:F,3,0)-((VLOOKUP(D124,'Pre-analysis'!D:E,2,0)-E124)*9),IF(E124=VLOOKUP(D124,'Pre-analysis'!D:E,2,0),VLOOKUP(D124,'Pre-analysis'!D:F,3,0),"NA")),"NA"),"NA")</f>
        <v>138</v>
      </c>
    </row>
    <row r="125" spans="1:6">
      <c r="A125" s="12" t="s">
        <v>26</v>
      </c>
      <c r="B125" s="13" t="s">
        <v>52</v>
      </c>
      <c r="C125" s="12" t="s">
        <v>14</v>
      </c>
      <c r="D125" s="12" t="str">
        <f t="shared" si="2"/>
        <v>Sub02 Session2 3rd_45min</v>
      </c>
      <c r="E125" s="20">
        <v>4</v>
      </c>
      <c r="F125" s="20">
        <f>IFERROR(_xlfn.IFNA(IF(E125&lt;VLOOKUP(D125,'Pre-analysis'!D:E,2,0),VLOOKUP(D125,'Pre-analysis'!D:F,3,0)-((VLOOKUP(D125,'Pre-analysis'!D:E,2,0)-E125)*9),IF(E125=VLOOKUP(D125,'Pre-analysis'!D:E,2,0),VLOOKUP(D125,'Pre-analysis'!D:F,3,0),"NA")),"NA"),"NA")</f>
        <v>147</v>
      </c>
    </row>
    <row r="126" spans="1:6">
      <c r="A126" s="12" t="s">
        <v>26</v>
      </c>
      <c r="B126" s="13" t="s">
        <v>52</v>
      </c>
      <c r="C126" s="12" t="s">
        <v>14</v>
      </c>
      <c r="D126" s="12" t="str">
        <f t="shared" si="2"/>
        <v>Sub02 Session2 3rd_45min</v>
      </c>
      <c r="E126" s="20">
        <v>5</v>
      </c>
      <c r="F126" s="20">
        <f>IFERROR(_xlfn.IFNA(IF(E126&lt;VLOOKUP(D126,'Pre-analysis'!D:E,2,0),VLOOKUP(D126,'Pre-analysis'!D:F,3,0)-((VLOOKUP(D126,'Pre-analysis'!D:E,2,0)-E126)*9),IF(E126=VLOOKUP(D126,'Pre-analysis'!D:E,2,0),VLOOKUP(D126,'Pre-analysis'!D:F,3,0),"NA")),"NA"),"NA")</f>
        <v>156</v>
      </c>
    </row>
    <row r="127" spans="1:6">
      <c r="A127" s="12" t="s">
        <v>26</v>
      </c>
      <c r="B127" s="13" t="s">
        <v>52</v>
      </c>
      <c r="C127" s="12" t="s">
        <v>14</v>
      </c>
      <c r="D127" s="12" t="str">
        <f t="shared" si="2"/>
        <v>Sub02 Session2 3rd_45min</v>
      </c>
      <c r="E127" s="20">
        <v>6</v>
      </c>
      <c r="F127" s="20">
        <f>IFERROR(_xlfn.IFNA(IF(E127&lt;VLOOKUP(D127,'Pre-analysis'!D:E,2,0),VLOOKUP(D127,'Pre-analysis'!D:F,3,0)-((VLOOKUP(D127,'Pre-analysis'!D:E,2,0)-E127)*9),IF(E127=VLOOKUP(D127,'Pre-analysis'!D:E,2,0),VLOOKUP(D127,'Pre-analysis'!D:F,3,0),"NA")),"NA"),"NA")</f>
        <v>165</v>
      </c>
    </row>
    <row r="128" spans="1:6">
      <c r="A128" s="12" t="s">
        <v>26</v>
      </c>
      <c r="B128" s="13" t="s">
        <v>52</v>
      </c>
      <c r="C128" s="12" t="s">
        <v>15</v>
      </c>
      <c r="D128" s="12" t="str">
        <f t="shared" si="2"/>
        <v>Sub02 Session2 3rd_45min_e</v>
      </c>
      <c r="E128" s="20" t="s">
        <v>29</v>
      </c>
      <c r="F128" s="20" t="str">
        <f>IFERROR(_xlfn.IFNA(IF(E128&lt;VLOOKUP(D128,'Pre-analysis'!D:E,2,0),VLOOKUP(D128,'Pre-analysis'!D:F,3,0)-((VLOOKUP(D128,'Pre-analysis'!D:E,2,0)-E128)*9),IF(E128=VLOOKUP(D128,'Pre-analysis'!D:E,2,0),VLOOKUP(D128,'Pre-analysis'!D:F,3,0),"NA")),"NA"),"NA")</f>
        <v>NA</v>
      </c>
    </row>
    <row r="129" spans="1:6">
      <c r="A129" s="12" t="s">
        <v>26</v>
      </c>
      <c r="B129" s="13" t="s">
        <v>53</v>
      </c>
      <c r="C129" s="12" t="s">
        <v>10</v>
      </c>
      <c r="D129" s="12" t="str">
        <f t="shared" si="2"/>
        <v>Sub02 Session3 1st_45min</v>
      </c>
      <c r="E129" s="20">
        <v>1</v>
      </c>
      <c r="F129" s="20">
        <f>IFERROR(_xlfn.IFNA(IF(E129&lt;VLOOKUP(D129,'Pre-analysis'!D:E,2,0),VLOOKUP(D129,'Pre-analysis'!D:F,3,0)-((VLOOKUP(D129,'Pre-analysis'!D:E,2,0)-E129)*9),IF(E129=VLOOKUP(D129,'Pre-analysis'!D:E,2,0),VLOOKUP(D129,'Pre-analysis'!D:F,3,0),"NA")),"NA"),"NA")</f>
        <v>0</v>
      </c>
    </row>
    <row r="130" spans="1:6">
      <c r="A130" s="12" t="s">
        <v>26</v>
      </c>
      <c r="B130" s="13" t="s">
        <v>53</v>
      </c>
      <c r="C130" s="12" t="s">
        <v>10</v>
      </c>
      <c r="D130" s="12" t="str">
        <f t="shared" si="2"/>
        <v>Sub02 Session3 1st_45min</v>
      </c>
      <c r="E130" s="20">
        <v>2</v>
      </c>
      <c r="F130" s="20">
        <f>IFERROR(_xlfn.IFNA(IF(E130&lt;VLOOKUP(D130,'Pre-analysis'!D:E,2,0),VLOOKUP(D130,'Pre-analysis'!D:F,3,0)-((VLOOKUP(D130,'Pre-analysis'!D:E,2,0)-E130)*9),IF(E130=VLOOKUP(D130,'Pre-analysis'!D:E,2,0),VLOOKUP(D130,'Pre-analysis'!D:F,3,0),"NA")),"NA"),"NA")</f>
        <v>9</v>
      </c>
    </row>
    <row r="131" spans="1:6">
      <c r="A131" s="12" t="s">
        <v>26</v>
      </c>
      <c r="B131" s="13" t="s">
        <v>53</v>
      </c>
      <c r="C131" s="12" t="s">
        <v>10</v>
      </c>
      <c r="D131" s="12" t="str">
        <f t="shared" si="2"/>
        <v>Sub02 Session3 1st_45min</v>
      </c>
      <c r="E131" s="20">
        <v>3</v>
      </c>
      <c r="F131" s="20">
        <f>IFERROR(_xlfn.IFNA(IF(E131&lt;VLOOKUP(D131,'Pre-analysis'!D:E,2,0),VLOOKUP(D131,'Pre-analysis'!D:F,3,0)-((VLOOKUP(D131,'Pre-analysis'!D:E,2,0)-E131)*9),IF(E131=VLOOKUP(D131,'Pre-analysis'!D:E,2,0),VLOOKUP(D131,'Pre-analysis'!D:F,3,0),"NA")),"NA"),"NA")</f>
        <v>18</v>
      </c>
    </row>
    <row r="132" spans="1:6">
      <c r="A132" s="12" t="s">
        <v>26</v>
      </c>
      <c r="B132" s="13" t="s">
        <v>53</v>
      </c>
      <c r="C132" s="12" t="s">
        <v>10</v>
      </c>
      <c r="D132" s="12" t="str">
        <f t="shared" si="2"/>
        <v>Sub02 Session3 1st_45min</v>
      </c>
      <c r="E132" s="20">
        <v>4</v>
      </c>
      <c r="F132" s="20">
        <f>IFERROR(_xlfn.IFNA(IF(E132&lt;VLOOKUP(D132,'Pre-analysis'!D:E,2,0),VLOOKUP(D132,'Pre-analysis'!D:F,3,0)-((VLOOKUP(D132,'Pre-analysis'!D:E,2,0)-E132)*9),IF(E132=VLOOKUP(D132,'Pre-analysis'!D:E,2,0),VLOOKUP(D132,'Pre-analysis'!D:F,3,0),"NA")),"NA"),"NA")</f>
        <v>27</v>
      </c>
    </row>
    <row r="133" spans="1:6">
      <c r="A133" s="12" t="s">
        <v>26</v>
      </c>
      <c r="B133" s="13" t="s">
        <v>53</v>
      </c>
      <c r="C133" s="12" t="s">
        <v>10</v>
      </c>
      <c r="D133" s="12" t="str">
        <f t="shared" si="2"/>
        <v>Sub02 Session3 1st_45min</v>
      </c>
      <c r="E133" s="20">
        <v>5</v>
      </c>
      <c r="F133" s="20">
        <f>IFERROR(_xlfn.IFNA(IF(E133&lt;VLOOKUP(D133,'Pre-analysis'!D:E,2,0),VLOOKUP(D133,'Pre-analysis'!D:F,3,0)-((VLOOKUP(D133,'Pre-analysis'!D:E,2,0)-E133)*9),IF(E133=VLOOKUP(D133,'Pre-analysis'!D:E,2,0),VLOOKUP(D133,'Pre-analysis'!D:F,3,0),"NA")),"NA"),"NA")</f>
        <v>36</v>
      </c>
    </row>
    <row r="134" spans="1:6">
      <c r="A134" s="12" t="s">
        <v>26</v>
      </c>
      <c r="B134" s="13" t="s">
        <v>53</v>
      </c>
      <c r="C134" s="12" t="s">
        <v>10</v>
      </c>
      <c r="D134" s="12" t="str">
        <f t="shared" si="2"/>
        <v>Sub02 Session3 1st_45min</v>
      </c>
      <c r="E134" s="20">
        <v>6</v>
      </c>
      <c r="F134" s="20">
        <f>IFERROR(_xlfn.IFNA(IF(E134&lt;VLOOKUP(D134,'Pre-analysis'!D:E,2,0),VLOOKUP(D134,'Pre-analysis'!D:F,3,0)-((VLOOKUP(D134,'Pre-analysis'!D:E,2,0)-E134)*9),IF(E134=VLOOKUP(D134,'Pre-analysis'!D:E,2,0),VLOOKUP(D134,'Pre-analysis'!D:F,3,0),"NA")),"NA"),"NA")</f>
        <v>45</v>
      </c>
    </row>
    <row r="135" spans="1:6">
      <c r="A135" s="12" t="s">
        <v>26</v>
      </c>
      <c r="B135" s="13" t="s">
        <v>53</v>
      </c>
      <c r="C135" s="12" t="s">
        <v>11</v>
      </c>
      <c r="D135" s="12" t="str">
        <f t="shared" si="2"/>
        <v>Sub02 Session3 1st_45min_e</v>
      </c>
      <c r="E135" s="20" t="s">
        <v>29</v>
      </c>
      <c r="F135" s="20" t="str">
        <f>IFERROR(_xlfn.IFNA(IF(E135&lt;VLOOKUP(D135,'Pre-analysis'!D:E,2,0),VLOOKUP(D135,'Pre-analysis'!D:F,3,0)-((VLOOKUP(D135,'Pre-analysis'!D:E,2,0)-E135)*9),IF(E135=VLOOKUP(D135,'Pre-analysis'!D:E,2,0),VLOOKUP(D135,'Pre-analysis'!D:F,3,0),"NA")),"NA"),"NA")</f>
        <v>NA</v>
      </c>
    </row>
    <row r="136" spans="1:6">
      <c r="A136" s="12" t="s">
        <v>26</v>
      </c>
      <c r="B136" s="13" t="s">
        <v>53</v>
      </c>
      <c r="C136" s="12" t="s">
        <v>12</v>
      </c>
      <c r="D136" s="12" t="str">
        <f t="shared" si="2"/>
        <v>Sub02 Session3 2nd_45min</v>
      </c>
      <c r="E136" s="20">
        <v>1</v>
      </c>
      <c r="F136" s="20">
        <f>IFERROR(_xlfn.IFNA(IF(E136&lt;VLOOKUP(D136,'Pre-analysis'!D:E,2,0),VLOOKUP(D136,'Pre-analysis'!D:F,3,0)-((VLOOKUP(D136,'Pre-analysis'!D:E,2,0)-E136)*9),IF(E136=VLOOKUP(D136,'Pre-analysis'!D:E,2,0),VLOOKUP(D136,'Pre-analysis'!D:F,3,0),"NA")),"NA"),"NA")</f>
        <v>60</v>
      </c>
    </row>
    <row r="137" spans="1:6">
      <c r="A137" s="12" t="s">
        <v>26</v>
      </c>
      <c r="B137" s="13" t="s">
        <v>53</v>
      </c>
      <c r="C137" s="12" t="s">
        <v>12</v>
      </c>
      <c r="D137" s="12" t="str">
        <f t="shared" si="2"/>
        <v>Sub02 Session3 2nd_45min</v>
      </c>
      <c r="E137" s="20">
        <v>2</v>
      </c>
      <c r="F137" s="20">
        <f>IFERROR(_xlfn.IFNA(IF(E137&lt;VLOOKUP(D137,'Pre-analysis'!D:E,2,0),VLOOKUP(D137,'Pre-analysis'!D:F,3,0)-((VLOOKUP(D137,'Pre-analysis'!D:E,2,0)-E137)*9),IF(E137=VLOOKUP(D137,'Pre-analysis'!D:E,2,0),VLOOKUP(D137,'Pre-analysis'!D:F,3,0),"NA")),"NA"),"NA")</f>
        <v>69</v>
      </c>
    </row>
    <row r="138" spans="1:6">
      <c r="A138" s="12" t="s">
        <v>26</v>
      </c>
      <c r="B138" s="13" t="s">
        <v>53</v>
      </c>
      <c r="C138" s="12" t="s">
        <v>12</v>
      </c>
      <c r="D138" s="12" t="str">
        <f t="shared" si="2"/>
        <v>Sub02 Session3 2nd_45min</v>
      </c>
      <c r="E138" s="20">
        <v>3</v>
      </c>
      <c r="F138" s="20">
        <f>IFERROR(_xlfn.IFNA(IF(E138&lt;VLOOKUP(D138,'Pre-analysis'!D:E,2,0),VLOOKUP(D138,'Pre-analysis'!D:F,3,0)-((VLOOKUP(D138,'Pre-analysis'!D:E,2,0)-E138)*9),IF(E138=VLOOKUP(D138,'Pre-analysis'!D:E,2,0),VLOOKUP(D138,'Pre-analysis'!D:F,3,0),"NA")),"NA"),"NA")</f>
        <v>78</v>
      </c>
    </row>
    <row r="139" spans="1:6">
      <c r="A139" s="12" t="s">
        <v>26</v>
      </c>
      <c r="B139" s="13" t="s">
        <v>53</v>
      </c>
      <c r="C139" s="12" t="s">
        <v>12</v>
      </c>
      <c r="D139" s="12" t="str">
        <f t="shared" si="2"/>
        <v>Sub02 Session3 2nd_45min</v>
      </c>
      <c r="E139" s="20">
        <v>4</v>
      </c>
      <c r="F139" s="20">
        <f>IFERROR(_xlfn.IFNA(IF(E139&lt;VLOOKUP(D139,'Pre-analysis'!D:E,2,0),VLOOKUP(D139,'Pre-analysis'!D:F,3,0)-((VLOOKUP(D139,'Pre-analysis'!D:E,2,0)-E139)*9),IF(E139=VLOOKUP(D139,'Pre-analysis'!D:E,2,0),VLOOKUP(D139,'Pre-analysis'!D:F,3,0),"NA")),"NA"),"NA")</f>
        <v>87</v>
      </c>
    </row>
    <row r="140" spans="1:6">
      <c r="A140" s="12" t="s">
        <v>26</v>
      </c>
      <c r="B140" s="13" t="s">
        <v>53</v>
      </c>
      <c r="C140" s="12" t="s">
        <v>12</v>
      </c>
      <c r="D140" s="12" t="str">
        <f t="shared" si="2"/>
        <v>Sub02 Session3 2nd_45min</v>
      </c>
      <c r="E140" s="20">
        <v>5</v>
      </c>
      <c r="F140" s="20">
        <f>IFERROR(_xlfn.IFNA(IF(E140&lt;VLOOKUP(D140,'Pre-analysis'!D:E,2,0),VLOOKUP(D140,'Pre-analysis'!D:F,3,0)-((VLOOKUP(D140,'Pre-analysis'!D:E,2,0)-E140)*9),IF(E140=VLOOKUP(D140,'Pre-analysis'!D:E,2,0),VLOOKUP(D140,'Pre-analysis'!D:F,3,0),"NA")),"NA"),"NA")</f>
        <v>96</v>
      </c>
    </row>
    <row r="141" spans="1:6">
      <c r="A141" s="12" t="s">
        <v>26</v>
      </c>
      <c r="B141" s="13" t="s">
        <v>53</v>
      </c>
      <c r="C141" s="12" t="s">
        <v>12</v>
      </c>
      <c r="D141" s="12" t="str">
        <f t="shared" si="2"/>
        <v>Sub02 Session3 2nd_45min</v>
      </c>
      <c r="E141" s="20">
        <v>6</v>
      </c>
      <c r="F141" s="20">
        <f>IFERROR(_xlfn.IFNA(IF(E141&lt;VLOOKUP(D141,'Pre-analysis'!D:E,2,0),VLOOKUP(D141,'Pre-analysis'!D:F,3,0)-((VLOOKUP(D141,'Pre-analysis'!D:E,2,0)-E141)*9),IF(E141=VLOOKUP(D141,'Pre-analysis'!D:E,2,0),VLOOKUP(D141,'Pre-analysis'!D:F,3,0),"NA")),"NA"),"NA")</f>
        <v>105</v>
      </c>
    </row>
    <row r="142" spans="1:6">
      <c r="A142" s="12" t="s">
        <v>26</v>
      </c>
      <c r="B142" s="13" t="s">
        <v>53</v>
      </c>
      <c r="C142" s="12" t="s">
        <v>13</v>
      </c>
      <c r="D142" s="12" t="str">
        <f t="shared" si="2"/>
        <v>Sub02 Session3 2nd_45min_e</v>
      </c>
      <c r="E142" s="20" t="s">
        <v>29</v>
      </c>
      <c r="F142" s="20" t="str">
        <f>IFERROR(_xlfn.IFNA(IF(E142&lt;VLOOKUP(D142,'Pre-analysis'!D:E,2,0),VLOOKUP(D142,'Pre-analysis'!D:F,3,0)-((VLOOKUP(D142,'Pre-analysis'!D:E,2,0)-E142)*9),IF(E142=VLOOKUP(D142,'Pre-analysis'!D:E,2,0),VLOOKUP(D142,'Pre-analysis'!D:F,3,0),"NA")),"NA"),"NA")</f>
        <v>NA</v>
      </c>
    </row>
    <row r="143" spans="1:6">
      <c r="A143" s="12" t="s">
        <v>26</v>
      </c>
      <c r="B143" s="13" t="s">
        <v>53</v>
      </c>
      <c r="C143" s="12" t="s">
        <v>14</v>
      </c>
      <c r="D143" s="12" t="str">
        <f t="shared" si="2"/>
        <v>Sub02 Session3 3rd_45min</v>
      </c>
      <c r="E143" s="20">
        <v>1</v>
      </c>
      <c r="F143" s="20">
        <f>IFERROR(_xlfn.IFNA(IF(E143&lt;VLOOKUP(D143,'Pre-analysis'!D:E,2,0),VLOOKUP(D143,'Pre-analysis'!D:F,3,0)-((VLOOKUP(D143,'Pre-analysis'!D:E,2,0)-E143)*9),IF(E143=VLOOKUP(D143,'Pre-analysis'!D:E,2,0),VLOOKUP(D143,'Pre-analysis'!D:F,3,0),"NA")),"NA"),"NA")</f>
        <v>120</v>
      </c>
    </row>
    <row r="144" spans="1:6">
      <c r="A144" s="12" t="s">
        <v>26</v>
      </c>
      <c r="B144" s="13" t="s">
        <v>53</v>
      </c>
      <c r="C144" s="12" t="s">
        <v>14</v>
      </c>
      <c r="D144" s="12" t="str">
        <f t="shared" si="2"/>
        <v>Sub02 Session3 3rd_45min</v>
      </c>
      <c r="E144" s="20">
        <v>2</v>
      </c>
      <c r="F144" s="20">
        <f>IFERROR(_xlfn.IFNA(IF(E144&lt;VLOOKUP(D144,'Pre-analysis'!D:E,2,0),VLOOKUP(D144,'Pre-analysis'!D:F,3,0)-((VLOOKUP(D144,'Pre-analysis'!D:E,2,0)-E144)*9),IF(E144=VLOOKUP(D144,'Pre-analysis'!D:E,2,0),VLOOKUP(D144,'Pre-analysis'!D:F,3,0),"NA")),"NA"),"NA")</f>
        <v>129</v>
      </c>
    </row>
    <row r="145" spans="1:6">
      <c r="A145" s="12" t="s">
        <v>26</v>
      </c>
      <c r="B145" s="13" t="s">
        <v>53</v>
      </c>
      <c r="C145" s="12" t="s">
        <v>14</v>
      </c>
      <c r="D145" s="12" t="str">
        <f t="shared" si="2"/>
        <v>Sub02 Session3 3rd_45min</v>
      </c>
      <c r="E145" s="20">
        <v>3</v>
      </c>
      <c r="F145" s="20">
        <f>IFERROR(_xlfn.IFNA(IF(E145&lt;VLOOKUP(D145,'Pre-analysis'!D:E,2,0),VLOOKUP(D145,'Pre-analysis'!D:F,3,0)-((VLOOKUP(D145,'Pre-analysis'!D:E,2,0)-E145)*9),IF(E145=VLOOKUP(D145,'Pre-analysis'!D:E,2,0),VLOOKUP(D145,'Pre-analysis'!D:F,3,0),"NA")),"NA"),"NA")</f>
        <v>138</v>
      </c>
    </row>
    <row r="146" spans="1:6">
      <c r="A146" s="12" t="s">
        <v>26</v>
      </c>
      <c r="B146" s="13" t="s">
        <v>53</v>
      </c>
      <c r="C146" s="12" t="s">
        <v>14</v>
      </c>
      <c r="D146" s="12" t="str">
        <f t="shared" si="2"/>
        <v>Sub02 Session3 3rd_45min</v>
      </c>
      <c r="E146" s="20">
        <v>4</v>
      </c>
      <c r="F146" s="20">
        <f>IFERROR(_xlfn.IFNA(IF(E146&lt;VLOOKUP(D146,'Pre-analysis'!D:E,2,0),VLOOKUP(D146,'Pre-analysis'!D:F,3,0)-((VLOOKUP(D146,'Pre-analysis'!D:E,2,0)-E146)*9),IF(E146=VLOOKUP(D146,'Pre-analysis'!D:E,2,0),VLOOKUP(D146,'Pre-analysis'!D:F,3,0),"NA")),"NA"),"NA")</f>
        <v>147</v>
      </c>
    </row>
    <row r="147" spans="1:6">
      <c r="A147" s="12" t="s">
        <v>26</v>
      </c>
      <c r="B147" s="13" t="s">
        <v>53</v>
      </c>
      <c r="C147" s="12" t="s">
        <v>14</v>
      </c>
      <c r="D147" s="12" t="str">
        <f t="shared" si="2"/>
        <v>Sub02 Session3 3rd_45min</v>
      </c>
      <c r="E147" s="20">
        <v>5</v>
      </c>
      <c r="F147" s="20">
        <f>IFERROR(_xlfn.IFNA(IF(E147&lt;VLOOKUP(D147,'Pre-analysis'!D:E,2,0),VLOOKUP(D147,'Pre-analysis'!D:F,3,0)-((VLOOKUP(D147,'Pre-analysis'!D:E,2,0)-E147)*9),IF(E147=VLOOKUP(D147,'Pre-analysis'!D:E,2,0),VLOOKUP(D147,'Pre-analysis'!D:F,3,0),"NA")),"NA"),"NA")</f>
        <v>156</v>
      </c>
    </row>
    <row r="148" spans="1:6">
      <c r="A148" s="12" t="s">
        <v>26</v>
      </c>
      <c r="B148" s="13" t="s">
        <v>53</v>
      </c>
      <c r="C148" s="12" t="s">
        <v>14</v>
      </c>
      <c r="D148" s="12" t="str">
        <f t="shared" si="2"/>
        <v>Sub02 Session3 3rd_45min</v>
      </c>
      <c r="E148" s="20">
        <v>6</v>
      </c>
      <c r="F148" s="20">
        <f>IFERROR(_xlfn.IFNA(IF(E148&lt;VLOOKUP(D148,'Pre-analysis'!D:E,2,0),VLOOKUP(D148,'Pre-analysis'!D:F,3,0)-((VLOOKUP(D148,'Pre-analysis'!D:E,2,0)-E148)*9),IF(E148=VLOOKUP(D148,'Pre-analysis'!D:E,2,0),VLOOKUP(D148,'Pre-analysis'!D:F,3,0),"NA")),"NA"),"NA")</f>
        <v>165</v>
      </c>
    </row>
    <row r="149" spans="1:6">
      <c r="A149" s="12" t="s">
        <v>26</v>
      </c>
      <c r="B149" s="13" t="s">
        <v>53</v>
      </c>
      <c r="C149" s="12" t="s">
        <v>15</v>
      </c>
      <c r="D149" s="12" t="str">
        <f t="shared" si="2"/>
        <v>Sub02 Session3 3rd_45min_e</v>
      </c>
      <c r="E149" s="20" t="s">
        <v>29</v>
      </c>
      <c r="F149" s="20" t="str">
        <f>IFERROR(_xlfn.IFNA(IF(E149&lt;VLOOKUP(D149,'Pre-analysis'!D:E,2,0),VLOOKUP(D149,'Pre-analysis'!D:F,3,0)-((VLOOKUP(D149,'Pre-analysis'!D:E,2,0)-E149)*9),IF(E149=VLOOKUP(D149,'Pre-analysis'!D:E,2,0),VLOOKUP(D149,'Pre-analysis'!D:F,3,0),"NA")),"NA"),"NA")</f>
        <v>NA</v>
      </c>
    </row>
    <row r="150" spans="1:6">
      <c r="A150" s="12" t="s">
        <v>26</v>
      </c>
      <c r="B150" s="13" t="s">
        <v>54</v>
      </c>
      <c r="C150" s="12" t="s">
        <v>10</v>
      </c>
      <c r="D150" s="12" t="str">
        <f t="shared" ref="D150" si="3">A150&amp;" "&amp;B150&amp;" "&amp;C150</f>
        <v>Sub02 Session4 1st_45min</v>
      </c>
      <c r="E150" s="20">
        <v>1</v>
      </c>
      <c r="F150" s="20">
        <f>IFERROR(_xlfn.IFNA(IF(E150&lt;VLOOKUP(D150,'Pre-analysis'!D:E,2,0),VLOOKUP(D150,'Pre-analysis'!D:F,3,0)-((VLOOKUP(D150,'Pre-analysis'!D:E,2,0)-E150)*9),IF(E150=VLOOKUP(D150,'Pre-analysis'!D:E,2,0),VLOOKUP(D150,'Pre-analysis'!D:F,3,0),"NA")),"NA"),"NA")</f>
        <v>0</v>
      </c>
    </row>
    <row r="151" spans="1:6">
      <c r="A151" s="12" t="s">
        <v>26</v>
      </c>
      <c r="B151" s="13" t="s">
        <v>54</v>
      </c>
      <c r="C151" s="12" t="s">
        <v>10</v>
      </c>
      <c r="D151" s="12" t="str">
        <f t="shared" si="2"/>
        <v>Sub02 Session4 1st_45min</v>
      </c>
      <c r="E151" s="20">
        <v>2</v>
      </c>
      <c r="F151" s="20">
        <f>IFERROR(_xlfn.IFNA(IF(E151&lt;VLOOKUP(D151,'Pre-analysis'!D:E,2,0),VLOOKUP(D151,'Pre-analysis'!D:F,3,0)-((VLOOKUP(D151,'Pre-analysis'!D:E,2,0)-E151)*9),IF(E151=VLOOKUP(D151,'Pre-analysis'!D:E,2,0),VLOOKUP(D151,'Pre-analysis'!D:F,3,0),"NA")),"NA"),"NA")</f>
        <v>9</v>
      </c>
    </row>
    <row r="152" spans="1:6">
      <c r="A152" s="12" t="s">
        <v>26</v>
      </c>
      <c r="B152" s="13" t="s">
        <v>54</v>
      </c>
      <c r="C152" s="12" t="s">
        <v>10</v>
      </c>
      <c r="D152" s="12" t="str">
        <f t="shared" si="2"/>
        <v>Sub02 Session4 1st_45min</v>
      </c>
      <c r="E152" s="20">
        <v>3</v>
      </c>
      <c r="F152" s="20">
        <f>IFERROR(_xlfn.IFNA(IF(E152&lt;VLOOKUP(D152,'Pre-analysis'!D:E,2,0),VLOOKUP(D152,'Pre-analysis'!D:F,3,0)-((VLOOKUP(D152,'Pre-analysis'!D:E,2,0)-E152)*9),IF(E152=VLOOKUP(D152,'Pre-analysis'!D:E,2,0),VLOOKUP(D152,'Pre-analysis'!D:F,3,0),"NA")),"NA"),"NA")</f>
        <v>18</v>
      </c>
    </row>
    <row r="153" spans="1:6">
      <c r="A153" s="12" t="s">
        <v>26</v>
      </c>
      <c r="B153" s="13" t="s">
        <v>54</v>
      </c>
      <c r="C153" s="12" t="s">
        <v>10</v>
      </c>
      <c r="D153" s="12" t="str">
        <f t="shared" ref="D153:D170" si="4">A153&amp;" "&amp;B153&amp;" "&amp;C153</f>
        <v>Sub02 Session4 1st_45min</v>
      </c>
      <c r="E153" s="20">
        <v>4</v>
      </c>
      <c r="F153" s="20">
        <f>IFERROR(_xlfn.IFNA(IF(E153&lt;VLOOKUP(D153,'Pre-analysis'!D:E,2,0),VLOOKUP(D153,'Pre-analysis'!D:F,3,0)-((VLOOKUP(D153,'Pre-analysis'!D:E,2,0)-E153)*9),IF(E153=VLOOKUP(D153,'Pre-analysis'!D:E,2,0),VLOOKUP(D153,'Pre-analysis'!D:F,3,0),"NA")),"NA"),"NA")</f>
        <v>27</v>
      </c>
    </row>
    <row r="154" spans="1:6">
      <c r="A154" s="12" t="s">
        <v>26</v>
      </c>
      <c r="B154" s="13" t="s">
        <v>54</v>
      </c>
      <c r="C154" s="12" t="s">
        <v>10</v>
      </c>
      <c r="D154" s="12" t="str">
        <f t="shared" si="4"/>
        <v>Sub02 Session4 1st_45min</v>
      </c>
      <c r="E154" s="20">
        <v>5</v>
      </c>
      <c r="F154" s="20">
        <f>IFERROR(_xlfn.IFNA(IF(E154&lt;VLOOKUP(D154,'Pre-analysis'!D:E,2,0),VLOOKUP(D154,'Pre-analysis'!D:F,3,0)-((VLOOKUP(D154,'Pre-analysis'!D:E,2,0)-E154)*9),IF(E154=VLOOKUP(D154,'Pre-analysis'!D:E,2,0),VLOOKUP(D154,'Pre-analysis'!D:F,3,0),"NA")),"NA"),"NA")</f>
        <v>36</v>
      </c>
    </row>
    <row r="155" spans="1:6">
      <c r="A155" s="12" t="s">
        <v>26</v>
      </c>
      <c r="B155" s="13" t="s">
        <v>54</v>
      </c>
      <c r="C155" s="12" t="s">
        <v>10</v>
      </c>
      <c r="D155" s="12" t="str">
        <f t="shared" si="4"/>
        <v>Sub02 Session4 1st_45min</v>
      </c>
      <c r="E155" s="20">
        <v>6</v>
      </c>
      <c r="F155" s="20">
        <f>IFERROR(_xlfn.IFNA(IF(E155&lt;VLOOKUP(D155,'Pre-analysis'!D:E,2,0),VLOOKUP(D155,'Pre-analysis'!D:F,3,0)-((VLOOKUP(D155,'Pre-analysis'!D:E,2,0)-E155)*9),IF(E155=VLOOKUP(D155,'Pre-analysis'!D:E,2,0),VLOOKUP(D155,'Pre-analysis'!D:F,3,0),"NA")),"NA"),"NA")</f>
        <v>45</v>
      </c>
    </row>
    <row r="156" spans="1:6">
      <c r="A156" s="12" t="s">
        <v>26</v>
      </c>
      <c r="B156" s="13" t="s">
        <v>54</v>
      </c>
      <c r="C156" s="12" t="s">
        <v>11</v>
      </c>
      <c r="D156" s="12" t="str">
        <f t="shared" si="4"/>
        <v>Sub02 Session4 1st_45min_e</v>
      </c>
      <c r="E156" s="20" t="s">
        <v>29</v>
      </c>
      <c r="F156" s="20" t="str">
        <f>IFERROR(_xlfn.IFNA(IF(E156&lt;VLOOKUP(D156,'Pre-analysis'!D:E,2,0),VLOOKUP(D156,'Pre-analysis'!D:F,3,0)-((VLOOKUP(D156,'Pre-analysis'!D:E,2,0)-E156)*9),IF(E156=VLOOKUP(D156,'Pre-analysis'!D:E,2,0),VLOOKUP(D156,'Pre-analysis'!D:F,3,0),"NA")),"NA"),"NA")</f>
        <v>NA</v>
      </c>
    </row>
    <row r="157" spans="1:6">
      <c r="A157" s="12" t="s">
        <v>26</v>
      </c>
      <c r="B157" s="13" t="s">
        <v>54</v>
      </c>
      <c r="C157" s="12" t="s">
        <v>12</v>
      </c>
      <c r="D157" s="12" t="str">
        <f t="shared" si="4"/>
        <v>Sub02 Session4 2nd_45min</v>
      </c>
      <c r="E157" s="20">
        <v>1</v>
      </c>
      <c r="F157" s="20">
        <f>IFERROR(_xlfn.IFNA(IF(E157&lt;VLOOKUP(D157,'Pre-analysis'!D:E,2,0),VLOOKUP(D157,'Pre-analysis'!D:F,3,0)-((VLOOKUP(D157,'Pre-analysis'!D:E,2,0)-E157)*9),IF(E157=VLOOKUP(D157,'Pre-analysis'!D:E,2,0),VLOOKUP(D157,'Pre-analysis'!D:F,3,0),"NA")),"NA"),"NA")</f>
        <v>60</v>
      </c>
    </row>
    <row r="158" spans="1:6">
      <c r="A158" s="12" t="s">
        <v>26</v>
      </c>
      <c r="B158" s="13" t="s">
        <v>54</v>
      </c>
      <c r="C158" s="12" t="s">
        <v>12</v>
      </c>
      <c r="D158" s="12" t="str">
        <f t="shared" si="4"/>
        <v>Sub02 Session4 2nd_45min</v>
      </c>
      <c r="E158" s="20">
        <v>2</v>
      </c>
      <c r="F158" s="20">
        <f>IFERROR(_xlfn.IFNA(IF(E158&lt;VLOOKUP(D158,'Pre-analysis'!D:E,2,0),VLOOKUP(D158,'Pre-analysis'!D:F,3,0)-((VLOOKUP(D158,'Pre-analysis'!D:E,2,0)-E158)*9),IF(E158=VLOOKUP(D158,'Pre-analysis'!D:E,2,0),VLOOKUP(D158,'Pre-analysis'!D:F,3,0),"NA")),"NA"),"NA")</f>
        <v>69</v>
      </c>
    </row>
    <row r="159" spans="1:6">
      <c r="A159" s="12" t="s">
        <v>26</v>
      </c>
      <c r="B159" s="13" t="s">
        <v>54</v>
      </c>
      <c r="C159" s="12" t="s">
        <v>12</v>
      </c>
      <c r="D159" s="12" t="str">
        <f t="shared" si="4"/>
        <v>Sub02 Session4 2nd_45min</v>
      </c>
      <c r="E159" s="20">
        <v>3</v>
      </c>
      <c r="F159" s="20">
        <f>IFERROR(_xlfn.IFNA(IF(E159&lt;VLOOKUP(D159,'Pre-analysis'!D:E,2,0),VLOOKUP(D159,'Pre-analysis'!D:F,3,0)-((VLOOKUP(D159,'Pre-analysis'!D:E,2,0)-E159)*9),IF(E159=VLOOKUP(D159,'Pre-analysis'!D:E,2,0),VLOOKUP(D159,'Pre-analysis'!D:F,3,0),"NA")),"NA"),"NA")</f>
        <v>78</v>
      </c>
    </row>
    <row r="160" spans="1:6">
      <c r="A160" s="12" t="s">
        <v>26</v>
      </c>
      <c r="B160" s="13" t="s">
        <v>54</v>
      </c>
      <c r="C160" s="12" t="s">
        <v>12</v>
      </c>
      <c r="D160" s="12" t="str">
        <f t="shared" si="4"/>
        <v>Sub02 Session4 2nd_45min</v>
      </c>
      <c r="E160" s="20">
        <v>4</v>
      </c>
      <c r="F160" s="20">
        <f>IFERROR(_xlfn.IFNA(IF(E160&lt;VLOOKUP(D160,'Pre-analysis'!D:E,2,0),VLOOKUP(D160,'Pre-analysis'!D:F,3,0)-((VLOOKUP(D160,'Pre-analysis'!D:E,2,0)-E160)*9),IF(E160=VLOOKUP(D160,'Pre-analysis'!D:E,2,0),VLOOKUP(D160,'Pre-analysis'!D:F,3,0),"NA")),"NA"),"NA")</f>
        <v>87</v>
      </c>
    </row>
    <row r="161" spans="1:6">
      <c r="A161" s="12" t="s">
        <v>26</v>
      </c>
      <c r="B161" s="13" t="s">
        <v>54</v>
      </c>
      <c r="C161" s="12" t="s">
        <v>12</v>
      </c>
      <c r="D161" s="12" t="str">
        <f t="shared" si="4"/>
        <v>Sub02 Session4 2nd_45min</v>
      </c>
      <c r="E161" s="20">
        <v>5</v>
      </c>
      <c r="F161" s="20">
        <f>IFERROR(_xlfn.IFNA(IF(E161&lt;VLOOKUP(D161,'Pre-analysis'!D:E,2,0),VLOOKUP(D161,'Pre-analysis'!D:F,3,0)-((VLOOKUP(D161,'Pre-analysis'!D:E,2,0)-E161)*9),IF(E161=VLOOKUP(D161,'Pre-analysis'!D:E,2,0),VLOOKUP(D161,'Pre-analysis'!D:F,3,0),"NA")),"NA"),"NA")</f>
        <v>96</v>
      </c>
    </row>
    <row r="162" spans="1:6">
      <c r="A162" s="12" t="s">
        <v>26</v>
      </c>
      <c r="B162" s="13" t="s">
        <v>54</v>
      </c>
      <c r="C162" s="12" t="s">
        <v>12</v>
      </c>
      <c r="D162" s="12" t="str">
        <f t="shared" si="4"/>
        <v>Sub02 Session4 2nd_45min</v>
      </c>
      <c r="E162" s="20">
        <v>6</v>
      </c>
      <c r="F162" s="20">
        <f>IFERROR(_xlfn.IFNA(IF(E162&lt;VLOOKUP(D162,'Pre-analysis'!D:E,2,0),VLOOKUP(D162,'Pre-analysis'!D:F,3,0)-((VLOOKUP(D162,'Pre-analysis'!D:E,2,0)-E162)*9),IF(E162=VLOOKUP(D162,'Pre-analysis'!D:E,2,0),VLOOKUP(D162,'Pre-analysis'!D:F,3,0),"NA")),"NA"),"NA")</f>
        <v>105</v>
      </c>
    </row>
    <row r="163" spans="1:6">
      <c r="A163" s="12" t="s">
        <v>26</v>
      </c>
      <c r="B163" s="13" t="s">
        <v>54</v>
      </c>
      <c r="C163" s="12" t="s">
        <v>13</v>
      </c>
      <c r="D163" s="12" t="str">
        <f t="shared" si="4"/>
        <v>Sub02 Session4 2nd_45min_e</v>
      </c>
      <c r="E163" s="20" t="s">
        <v>29</v>
      </c>
      <c r="F163" s="20" t="str">
        <f>IFERROR(_xlfn.IFNA(IF(E163&lt;VLOOKUP(D163,'Pre-analysis'!D:E,2,0),VLOOKUP(D163,'Pre-analysis'!D:F,3,0)-((VLOOKUP(D163,'Pre-analysis'!D:E,2,0)-E163)*9),IF(E163=VLOOKUP(D163,'Pre-analysis'!D:E,2,0),VLOOKUP(D163,'Pre-analysis'!D:F,3,0),"NA")),"NA"),"NA")</f>
        <v>NA</v>
      </c>
    </row>
    <row r="164" spans="1:6">
      <c r="A164" s="12" t="s">
        <v>26</v>
      </c>
      <c r="B164" s="13" t="s">
        <v>54</v>
      </c>
      <c r="C164" s="12" t="s">
        <v>14</v>
      </c>
      <c r="D164" s="12" t="str">
        <f t="shared" si="4"/>
        <v>Sub02 Session4 3rd_45min</v>
      </c>
      <c r="E164" s="20">
        <v>1</v>
      </c>
      <c r="F164" s="20">
        <f>IFERROR(_xlfn.IFNA(IF(E164&lt;VLOOKUP(D164,'Pre-analysis'!D:E,2,0),VLOOKUP(D164,'Pre-analysis'!D:F,3,0)-((VLOOKUP(D164,'Pre-analysis'!D:E,2,0)-E164)*9),IF(E164=VLOOKUP(D164,'Pre-analysis'!D:E,2,0),VLOOKUP(D164,'Pre-analysis'!D:F,3,0),"NA")),"NA"),"NA")</f>
        <v>120</v>
      </c>
    </row>
    <row r="165" spans="1:6">
      <c r="A165" s="12" t="s">
        <v>26</v>
      </c>
      <c r="B165" s="13" t="s">
        <v>54</v>
      </c>
      <c r="C165" s="12" t="s">
        <v>14</v>
      </c>
      <c r="D165" s="12" t="str">
        <f t="shared" si="4"/>
        <v>Sub02 Session4 3rd_45min</v>
      </c>
      <c r="E165" s="20">
        <v>2</v>
      </c>
      <c r="F165" s="20">
        <f>IFERROR(_xlfn.IFNA(IF(E165&lt;VLOOKUP(D165,'Pre-analysis'!D:E,2,0),VLOOKUP(D165,'Pre-analysis'!D:F,3,0)-((VLOOKUP(D165,'Pre-analysis'!D:E,2,0)-E165)*9),IF(E165=VLOOKUP(D165,'Pre-analysis'!D:E,2,0),VLOOKUP(D165,'Pre-analysis'!D:F,3,0),"NA")),"NA"),"NA")</f>
        <v>129</v>
      </c>
    </row>
    <row r="166" spans="1:6">
      <c r="A166" s="12" t="s">
        <v>26</v>
      </c>
      <c r="B166" s="13" t="s">
        <v>54</v>
      </c>
      <c r="C166" s="12" t="s">
        <v>14</v>
      </c>
      <c r="D166" s="12" t="str">
        <f t="shared" si="4"/>
        <v>Sub02 Session4 3rd_45min</v>
      </c>
      <c r="E166" s="20">
        <v>3</v>
      </c>
      <c r="F166" s="20">
        <f>IFERROR(_xlfn.IFNA(IF(E166&lt;VLOOKUP(D166,'Pre-analysis'!D:E,2,0),VLOOKUP(D166,'Pre-analysis'!D:F,3,0)-((VLOOKUP(D166,'Pre-analysis'!D:E,2,0)-E166)*9),IF(E166=VLOOKUP(D166,'Pre-analysis'!D:E,2,0),VLOOKUP(D166,'Pre-analysis'!D:F,3,0),"NA")),"NA"),"NA")</f>
        <v>138</v>
      </c>
    </row>
    <row r="167" spans="1:6">
      <c r="A167" s="12" t="s">
        <v>26</v>
      </c>
      <c r="B167" s="13" t="s">
        <v>54</v>
      </c>
      <c r="C167" s="12" t="s">
        <v>14</v>
      </c>
      <c r="D167" s="12" t="str">
        <f t="shared" si="4"/>
        <v>Sub02 Session4 3rd_45min</v>
      </c>
      <c r="E167" s="20">
        <v>4</v>
      </c>
      <c r="F167" s="20">
        <f>IFERROR(_xlfn.IFNA(IF(E167&lt;VLOOKUP(D167,'Pre-analysis'!D:E,2,0),VLOOKUP(D167,'Pre-analysis'!D:F,3,0)-((VLOOKUP(D167,'Pre-analysis'!D:E,2,0)-E167)*9),IF(E167=VLOOKUP(D167,'Pre-analysis'!D:E,2,0),VLOOKUP(D167,'Pre-analysis'!D:F,3,0),"NA")),"NA"),"NA")</f>
        <v>147</v>
      </c>
    </row>
    <row r="168" spans="1:6">
      <c r="A168" s="12" t="s">
        <v>26</v>
      </c>
      <c r="B168" s="13" t="s">
        <v>54</v>
      </c>
      <c r="C168" s="12" t="s">
        <v>14</v>
      </c>
      <c r="D168" s="12" t="str">
        <f t="shared" si="4"/>
        <v>Sub02 Session4 3rd_45min</v>
      </c>
      <c r="E168" s="20">
        <v>5</v>
      </c>
      <c r="F168" s="20">
        <f>IFERROR(_xlfn.IFNA(IF(E168&lt;VLOOKUP(D168,'Pre-analysis'!D:E,2,0),VLOOKUP(D168,'Pre-analysis'!D:F,3,0)-((VLOOKUP(D168,'Pre-analysis'!D:E,2,0)-E168)*9),IF(E168=VLOOKUP(D168,'Pre-analysis'!D:E,2,0),VLOOKUP(D168,'Pre-analysis'!D:F,3,0),"NA")),"NA"),"NA")</f>
        <v>156</v>
      </c>
    </row>
    <row r="169" spans="1:6">
      <c r="A169" s="12" t="s">
        <v>26</v>
      </c>
      <c r="B169" s="13" t="s">
        <v>54</v>
      </c>
      <c r="C169" s="12" t="s">
        <v>14</v>
      </c>
      <c r="D169" s="12" t="str">
        <f t="shared" si="4"/>
        <v>Sub02 Session4 3rd_45min</v>
      </c>
      <c r="E169" s="20">
        <v>6</v>
      </c>
      <c r="F169" s="20">
        <f>IFERROR(_xlfn.IFNA(IF(E169&lt;VLOOKUP(D169,'Pre-analysis'!D:E,2,0),VLOOKUP(D169,'Pre-analysis'!D:F,3,0)-((VLOOKUP(D169,'Pre-analysis'!D:E,2,0)-E169)*9),IF(E169=VLOOKUP(D169,'Pre-analysis'!D:E,2,0),VLOOKUP(D169,'Pre-analysis'!D:F,3,0),"NA")),"NA"),"NA")</f>
        <v>165</v>
      </c>
    </row>
    <row r="170" spans="1:6">
      <c r="A170" s="12" t="s">
        <v>26</v>
      </c>
      <c r="B170" s="13" t="s">
        <v>54</v>
      </c>
      <c r="C170" s="12" t="s">
        <v>15</v>
      </c>
      <c r="D170" s="12" t="str">
        <f t="shared" si="4"/>
        <v>Sub02 Session4 3rd_45min_e</v>
      </c>
      <c r="E170" s="20" t="s">
        <v>29</v>
      </c>
      <c r="F170" s="20" t="str">
        <f>IFERROR(_xlfn.IFNA(IF(E170&lt;VLOOKUP(D170,'Pre-analysis'!D:E,2,0),VLOOKUP(D170,'Pre-analysis'!D:F,3,0)-((VLOOKUP(D170,'Pre-analysis'!D:E,2,0)-E170)*9),IF(E170=VLOOKUP(D170,'Pre-analysis'!D:E,2,0),VLOOKUP(D170,'Pre-analysis'!D:F,3,0),"NA")),"NA"),"NA")</f>
        <v>NA</v>
      </c>
    </row>
    <row r="171" spans="1:6">
      <c r="A171" s="12" t="s">
        <v>28</v>
      </c>
      <c r="B171" s="13" t="s">
        <v>51</v>
      </c>
      <c r="C171" s="12" t="s">
        <v>10</v>
      </c>
      <c r="D171" s="12" t="str">
        <f>A171&amp;" "&amp;B171&amp;" "&amp;C171</f>
        <v>Sub03 Session1 1st_45min</v>
      </c>
      <c r="E171" s="20">
        <v>1</v>
      </c>
      <c r="F171" s="20">
        <f>IFERROR(_xlfn.IFNA(IF(E171&lt;VLOOKUP(D171,'Pre-analysis'!D:E,2,0),VLOOKUP(D171,'Pre-analysis'!D:F,3,0)-((VLOOKUP(D171,'Pre-analysis'!D:E,2,0)-E171)*9),IF(E171=VLOOKUP(D171,'Pre-analysis'!D:E,2,0),VLOOKUP(D171,'Pre-analysis'!D:F,3,0),"NA")),"NA"),"NA")</f>
        <v>0</v>
      </c>
    </row>
    <row r="172" spans="1:6">
      <c r="A172" s="12" t="s">
        <v>28</v>
      </c>
      <c r="B172" s="13" t="s">
        <v>51</v>
      </c>
      <c r="C172" s="12" t="s">
        <v>10</v>
      </c>
      <c r="D172" s="12" t="str">
        <f t="shared" ref="D172:D236" si="5">A172&amp;" "&amp;B172&amp;" "&amp;C172</f>
        <v>Sub03 Session1 1st_45min</v>
      </c>
      <c r="E172" s="20">
        <v>2</v>
      </c>
      <c r="F172" s="20">
        <f>IFERROR(_xlfn.IFNA(IF(E172&lt;VLOOKUP(D172,'Pre-analysis'!D:E,2,0),VLOOKUP(D172,'Pre-analysis'!D:F,3,0)-((VLOOKUP(D172,'Pre-analysis'!D:E,2,0)-E172)*9),IF(E172=VLOOKUP(D172,'Pre-analysis'!D:E,2,0),VLOOKUP(D172,'Pre-analysis'!D:F,3,0),"NA")),"NA"),"NA")</f>
        <v>9</v>
      </c>
    </row>
    <row r="173" spans="1:6">
      <c r="A173" s="12" t="s">
        <v>28</v>
      </c>
      <c r="B173" s="13" t="s">
        <v>51</v>
      </c>
      <c r="C173" s="12" t="s">
        <v>10</v>
      </c>
      <c r="D173" s="12" t="str">
        <f t="shared" si="5"/>
        <v>Sub03 Session1 1st_45min</v>
      </c>
      <c r="E173" s="20">
        <v>3</v>
      </c>
      <c r="F173" s="20">
        <f>IFERROR(_xlfn.IFNA(IF(E173&lt;VLOOKUP(D173,'Pre-analysis'!D:E,2,0),VLOOKUP(D173,'Pre-analysis'!D:F,3,0)-((VLOOKUP(D173,'Pre-analysis'!D:E,2,0)-E173)*9),IF(E173=VLOOKUP(D173,'Pre-analysis'!D:E,2,0),VLOOKUP(D173,'Pre-analysis'!D:F,3,0),"NA")),"NA"),"NA")</f>
        <v>18</v>
      </c>
    </row>
    <row r="174" spans="1:6">
      <c r="A174" s="12" t="s">
        <v>28</v>
      </c>
      <c r="B174" s="13" t="s">
        <v>51</v>
      </c>
      <c r="C174" s="12" t="s">
        <v>10</v>
      </c>
      <c r="D174" s="12" t="str">
        <f t="shared" si="5"/>
        <v>Sub03 Session1 1st_45min</v>
      </c>
      <c r="E174" s="20">
        <v>4</v>
      </c>
      <c r="F174" s="20" t="str">
        <f>IFERROR(_xlfn.IFNA(IF(E174&lt;VLOOKUP(D174,'Pre-analysis'!D:E,2,0),VLOOKUP(D174,'Pre-analysis'!D:F,3,0)-((VLOOKUP(D174,'Pre-analysis'!D:E,2,0)-E174)*9),IF(E174=VLOOKUP(D174,'Pre-analysis'!D:E,2,0),VLOOKUP(D174,'Pre-analysis'!D:F,3,0),"NA")),"NA"),"NA")</f>
        <v>NA</v>
      </c>
    </row>
    <row r="175" spans="1:6">
      <c r="A175" s="12" t="s">
        <v>28</v>
      </c>
      <c r="B175" s="13" t="s">
        <v>51</v>
      </c>
      <c r="C175" s="12" t="s">
        <v>10</v>
      </c>
      <c r="D175" s="12" t="str">
        <f t="shared" si="5"/>
        <v>Sub03 Session1 1st_45min</v>
      </c>
      <c r="E175" s="20">
        <v>5</v>
      </c>
      <c r="F175" s="20" t="str">
        <f>IFERROR(_xlfn.IFNA(IF(E175&lt;VLOOKUP(D175,'Pre-analysis'!D:E,2,0),VLOOKUP(D175,'Pre-analysis'!D:F,3,0)-((VLOOKUP(D175,'Pre-analysis'!D:E,2,0)-E175)*9),IF(E175=VLOOKUP(D175,'Pre-analysis'!D:E,2,0),VLOOKUP(D175,'Pre-analysis'!D:F,3,0),"NA")),"NA"),"NA")</f>
        <v>NA</v>
      </c>
    </row>
    <row r="176" spans="1:6">
      <c r="A176" s="12" t="s">
        <v>28</v>
      </c>
      <c r="B176" s="13" t="s">
        <v>51</v>
      </c>
      <c r="C176" s="12" t="s">
        <v>10</v>
      </c>
      <c r="D176" s="12" t="str">
        <f t="shared" si="5"/>
        <v>Sub03 Session1 1st_45min</v>
      </c>
      <c r="E176" s="20">
        <v>6</v>
      </c>
      <c r="F176" s="20" t="str">
        <f>IFERROR(_xlfn.IFNA(IF(E176&lt;VLOOKUP(D176,'Pre-analysis'!D:E,2,0),VLOOKUP(D176,'Pre-analysis'!D:F,3,0)-((VLOOKUP(D176,'Pre-analysis'!D:E,2,0)-E176)*9),IF(E176=VLOOKUP(D176,'Pre-analysis'!D:E,2,0),VLOOKUP(D176,'Pre-analysis'!D:F,3,0),"NA")),"NA"),"NA")</f>
        <v>NA</v>
      </c>
    </row>
    <row r="177" spans="1:6">
      <c r="A177" s="12" t="s">
        <v>28</v>
      </c>
      <c r="B177" s="13" t="s">
        <v>51</v>
      </c>
      <c r="C177" s="12" t="s">
        <v>11</v>
      </c>
      <c r="D177" s="12" t="str">
        <f t="shared" si="5"/>
        <v>Sub03 Session1 1st_45min_e</v>
      </c>
      <c r="E177" s="20" t="s">
        <v>29</v>
      </c>
      <c r="F177" s="20">
        <f>IFERROR(_xlfn.IFNA(IF(E177&lt;VLOOKUP(D177,'Pre-analysis'!D:E,2,0),VLOOKUP(D177,'Pre-analysis'!D:F,3,0)-((VLOOKUP(D177,'Pre-analysis'!D:E,2,0)-E177)*9),IF(E177=VLOOKUP(D177,'Pre-analysis'!D:E,2,0),VLOOKUP(D177,'Pre-analysis'!D:F,3,0),"NA")),"NA"),"NA")</f>
        <v>20</v>
      </c>
    </row>
    <row r="178" spans="1:6">
      <c r="A178" s="12" t="s">
        <v>28</v>
      </c>
      <c r="B178" s="13" t="s">
        <v>51</v>
      </c>
      <c r="C178" s="12" t="s">
        <v>12</v>
      </c>
      <c r="D178" s="12" t="str">
        <f t="shared" si="5"/>
        <v>Sub03 Session1 2nd_45min</v>
      </c>
      <c r="E178" s="20">
        <v>1</v>
      </c>
      <c r="F178" s="20">
        <f>IFERROR(_xlfn.IFNA(IF(E178&lt;VLOOKUP(D178,'Pre-analysis'!D:E,2,0),VLOOKUP(D178,'Pre-analysis'!D:F,3,0)-((VLOOKUP(D178,'Pre-analysis'!D:E,2,0)-E178)*9),IF(E178=VLOOKUP(D178,'Pre-analysis'!D:E,2,0),VLOOKUP(D178,'Pre-analysis'!D:F,3,0),"NA")),"NA"),"NA")</f>
        <v>35</v>
      </c>
    </row>
    <row r="179" spans="1:6">
      <c r="A179" s="12" t="s">
        <v>28</v>
      </c>
      <c r="B179" s="13" t="s">
        <v>51</v>
      </c>
      <c r="C179" s="12" t="s">
        <v>12</v>
      </c>
      <c r="D179" s="12" t="str">
        <f t="shared" si="5"/>
        <v>Sub03 Session1 2nd_45min</v>
      </c>
      <c r="E179" s="20">
        <v>2</v>
      </c>
      <c r="F179" s="20">
        <f>IFERROR(_xlfn.IFNA(IF(E179&lt;VLOOKUP(D179,'Pre-analysis'!D:E,2,0),VLOOKUP(D179,'Pre-analysis'!D:F,3,0)-((VLOOKUP(D179,'Pre-analysis'!D:E,2,0)-E179)*9),IF(E179=VLOOKUP(D179,'Pre-analysis'!D:E,2,0),VLOOKUP(D179,'Pre-analysis'!D:F,3,0),"NA")),"NA"),"NA")</f>
        <v>44</v>
      </c>
    </row>
    <row r="180" spans="1:6">
      <c r="A180" s="12" t="s">
        <v>28</v>
      </c>
      <c r="B180" s="13" t="s">
        <v>51</v>
      </c>
      <c r="C180" s="12" t="s">
        <v>12</v>
      </c>
      <c r="D180" s="12" t="str">
        <f t="shared" si="5"/>
        <v>Sub03 Session1 2nd_45min</v>
      </c>
      <c r="E180" s="20">
        <v>3</v>
      </c>
      <c r="F180" s="20">
        <f>IFERROR(_xlfn.IFNA(IF(E180&lt;VLOOKUP(D180,'Pre-analysis'!D:E,2,0),VLOOKUP(D180,'Pre-analysis'!D:F,3,0)-((VLOOKUP(D180,'Pre-analysis'!D:E,2,0)-E180)*9),IF(E180=VLOOKUP(D180,'Pre-analysis'!D:E,2,0),VLOOKUP(D180,'Pre-analysis'!D:F,3,0),"NA")),"NA"),"NA")</f>
        <v>53</v>
      </c>
    </row>
    <row r="181" spans="1:6">
      <c r="A181" s="12" t="s">
        <v>28</v>
      </c>
      <c r="B181" s="13" t="s">
        <v>51</v>
      </c>
      <c r="C181" s="12" t="s">
        <v>12</v>
      </c>
      <c r="D181" s="12" t="str">
        <f t="shared" si="5"/>
        <v>Sub03 Session1 2nd_45min</v>
      </c>
      <c r="E181" s="20">
        <v>4</v>
      </c>
      <c r="F181" s="20" t="str">
        <f>IFERROR(_xlfn.IFNA(IF(E181&lt;VLOOKUP(D181,'Pre-analysis'!D:E,2,0),VLOOKUP(D181,'Pre-analysis'!D:F,3,0)-((VLOOKUP(D181,'Pre-analysis'!D:E,2,0)-E181)*9),IF(E181=VLOOKUP(D181,'Pre-analysis'!D:E,2,0),VLOOKUP(D181,'Pre-analysis'!D:F,3,0),"NA")),"NA"),"NA")</f>
        <v>NA</v>
      </c>
    </row>
    <row r="182" spans="1:6">
      <c r="A182" s="12" t="s">
        <v>28</v>
      </c>
      <c r="B182" s="13" t="s">
        <v>51</v>
      </c>
      <c r="C182" s="12" t="s">
        <v>12</v>
      </c>
      <c r="D182" s="12" t="str">
        <f t="shared" si="5"/>
        <v>Sub03 Session1 2nd_45min</v>
      </c>
      <c r="E182" s="20">
        <v>5</v>
      </c>
      <c r="F182" s="20" t="str">
        <f>IFERROR(_xlfn.IFNA(IF(E182&lt;VLOOKUP(D182,'Pre-analysis'!D:E,2,0),VLOOKUP(D182,'Pre-analysis'!D:F,3,0)-((VLOOKUP(D182,'Pre-analysis'!D:E,2,0)-E182)*9),IF(E182=VLOOKUP(D182,'Pre-analysis'!D:E,2,0),VLOOKUP(D182,'Pre-analysis'!D:F,3,0),"NA")),"NA"),"NA")</f>
        <v>NA</v>
      </c>
    </row>
    <row r="183" spans="1:6">
      <c r="A183" s="12" t="s">
        <v>28</v>
      </c>
      <c r="B183" s="13" t="s">
        <v>51</v>
      </c>
      <c r="C183" s="12" t="s">
        <v>12</v>
      </c>
      <c r="D183" s="12" t="str">
        <f t="shared" si="5"/>
        <v>Sub03 Session1 2nd_45min</v>
      </c>
      <c r="E183" s="20">
        <v>6</v>
      </c>
      <c r="F183" s="20" t="str">
        <f>IFERROR(_xlfn.IFNA(IF(E183&lt;VLOOKUP(D183,'Pre-analysis'!D:E,2,0),VLOOKUP(D183,'Pre-analysis'!D:F,3,0)-((VLOOKUP(D183,'Pre-analysis'!D:E,2,0)-E183)*9),IF(E183=VLOOKUP(D183,'Pre-analysis'!D:E,2,0),VLOOKUP(D183,'Pre-analysis'!D:F,3,0),"NA")),"NA"),"NA")</f>
        <v>NA</v>
      </c>
    </row>
    <row r="184" spans="1:6">
      <c r="A184" s="12" t="s">
        <v>28</v>
      </c>
      <c r="B184" s="13" t="s">
        <v>51</v>
      </c>
      <c r="C184" s="12" t="s">
        <v>13</v>
      </c>
      <c r="D184" s="12" t="str">
        <f t="shared" si="5"/>
        <v>Sub03 Session1 2nd_45min_e</v>
      </c>
      <c r="E184" s="20" t="s">
        <v>29</v>
      </c>
      <c r="F184" s="20">
        <f>IFERROR(_xlfn.IFNA(IF(E184&lt;VLOOKUP(D184,'Pre-analysis'!D:E,2,0),VLOOKUP(D184,'Pre-analysis'!D:F,3,0)-((VLOOKUP(D184,'Pre-analysis'!D:E,2,0)-E184)*9),IF(E184=VLOOKUP(D184,'Pre-analysis'!D:E,2,0),VLOOKUP(D184,'Pre-analysis'!D:F,3,0),"NA")),"NA"),"NA")</f>
        <v>55</v>
      </c>
    </row>
    <row r="185" spans="1:6">
      <c r="A185" s="12" t="s">
        <v>28</v>
      </c>
      <c r="B185" s="13" t="s">
        <v>51</v>
      </c>
      <c r="C185" s="12" t="s">
        <v>14</v>
      </c>
      <c r="D185" s="12" t="str">
        <f t="shared" si="5"/>
        <v>Sub03 Session1 3rd_45min</v>
      </c>
      <c r="E185" s="20">
        <v>1</v>
      </c>
      <c r="F185" s="20">
        <f>IFERROR(_xlfn.IFNA(IF(E185&lt;VLOOKUP(D185,'Pre-analysis'!D:E,2,0),VLOOKUP(D185,'Pre-analysis'!D:F,3,0)-((VLOOKUP(D185,'Pre-analysis'!D:E,2,0)-E185)*9),IF(E185=VLOOKUP(D185,'Pre-analysis'!D:E,2,0),VLOOKUP(D185,'Pre-analysis'!D:F,3,0),"NA")),"NA"),"NA")</f>
        <v>70</v>
      </c>
    </row>
    <row r="186" spans="1:6">
      <c r="A186" s="12" t="s">
        <v>28</v>
      </c>
      <c r="B186" s="13" t="s">
        <v>51</v>
      </c>
      <c r="C186" s="12" t="s">
        <v>14</v>
      </c>
      <c r="D186" s="12" t="str">
        <f t="shared" si="5"/>
        <v>Sub03 Session1 3rd_45min</v>
      </c>
      <c r="E186" s="20">
        <v>2</v>
      </c>
      <c r="F186" s="20" t="str">
        <f>IFERROR(_xlfn.IFNA(IF(E186&lt;VLOOKUP(D186,'Pre-analysis'!D:E,2,0),VLOOKUP(D186,'Pre-analysis'!D:F,3,0)-((VLOOKUP(D186,'Pre-analysis'!D:E,2,0)-E186)*9),IF(E186=VLOOKUP(D186,'Pre-analysis'!D:E,2,0),VLOOKUP(D186,'Pre-analysis'!D:F,3,0),"NA")),"NA"),"NA")</f>
        <v>NA</v>
      </c>
    </row>
    <row r="187" spans="1:6">
      <c r="A187" s="12" t="s">
        <v>28</v>
      </c>
      <c r="B187" s="13" t="s">
        <v>51</v>
      </c>
      <c r="C187" s="12" t="s">
        <v>14</v>
      </c>
      <c r="D187" s="12" t="str">
        <f t="shared" si="5"/>
        <v>Sub03 Session1 3rd_45min</v>
      </c>
      <c r="E187" s="20">
        <v>3</v>
      </c>
      <c r="F187" s="20" t="str">
        <f>IFERROR(_xlfn.IFNA(IF(E187&lt;VLOOKUP(D187,'Pre-analysis'!D:E,2,0),VLOOKUP(D187,'Pre-analysis'!D:F,3,0)-((VLOOKUP(D187,'Pre-analysis'!D:E,2,0)-E187)*9),IF(E187=VLOOKUP(D187,'Pre-analysis'!D:E,2,0),VLOOKUP(D187,'Pre-analysis'!D:F,3,0),"NA")),"NA"),"NA")</f>
        <v>NA</v>
      </c>
    </row>
    <row r="188" spans="1:6">
      <c r="A188" s="12" t="s">
        <v>28</v>
      </c>
      <c r="B188" s="13" t="s">
        <v>51</v>
      </c>
      <c r="C188" s="12" t="s">
        <v>14</v>
      </c>
      <c r="D188" s="12" t="str">
        <f t="shared" si="5"/>
        <v>Sub03 Session1 3rd_45min</v>
      </c>
      <c r="E188" s="20">
        <v>4</v>
      </c>
      <c r="F188" s="20" t="str">
        <f>IFERROR(_xlfn.IFNA(IF(E188&lt;VLOOKUP(D188,'Pre-analysis'!D:E,2,0),VLOOKUP(D188,'Pre-analysis'!D:F,3,0)-((VLOOKUP(D188,'Pre-analysis'!D:E,2,0)-E188)*9),IF(E188=VLOOKUP(D188,'Pre-analysis'!D:E,2,0),VLOOKUP(D188,'Pre-analysis'!D:F,3,0),"NA")),"NA"),"NA")</f>
        <v>NA</v>
      </c>
    </row>
    <row r="189" spans="1:6">
      <c r="A189" s="12" t="s">
        <v>28</v>
      </c>
      <c r="B189" s="13" t="s">
        <v>51</v>
      </c>
      <c r="C189" s="12" t="s">
        <v>14</v>
      </c>
      <c r="D189" s="12" t="str">
        <f t="shared" si="5"/>
        <v>Sub03 Session1 3rd_45min</v>
      </c>
      <c r="E189" s="20">
        <v>5</v>
      </c>
      <c r="F189" s="20" t="str">
        <f>IFERROR(_xlfn.IFNA(IF(E189&lt;VLOOKUP(D189,'Pre-analysis'!D:E,2,0),VLOOKUP(D189,'Pre-analysis'!D:F,3,0)-((VLOOKUP(D189,'Pre-analysis'!D:E,2,0)-E189)*9),IF(E189=VLOOKUP(D189,'Pre-analysis'!D:E,2,0),VLOOKUP(D189,'Pre-analysis'!D:F,3,0),"NA")),"NA"),"NA")</f>
        <v>NA</v>
      </c>
    </row>
    <row r="190" spans="1:6">
      <c r="A190" s="12" t="s">
        <v>28</v>
      </c>
      <c r="B190" s="13" t="s">
        <v>51</v>
      </c>
      <c r="C190" s="12" t="s">
        <v>14</v>
      </c>
      <c r="D190" s="12" t="str">
        <f t="shared" si="5"/>
        <v>Sub03 Session1 3rd_45min</v>
      </c>
      <c r="E190" s="20">
        <v>6</v>
      </c>
      <c r="F190" s="20" t="str">
        <f>IFERROR(_xlfn.IFNA(IF(E190&lt;VLOOKUP(D190,'Pre-analysis'!D:E,2,0),VLOOKUP(D190,'Pre-analysis'!D:F,3,0)-((VLOOKUP(D190,'Pre-analysis'!D:E,2,0)-E190)*9),IF(E190=VLOOKUP(D190,'Pre-analysis'!D:E,2,0),VLOOKUP(D190,'Pre-analysis'!D:F,3,0),"NA")),"NA"),"NA")</f>
        <v>NA</v>
      </c>
    </row>
    <row r="191" spans="1:6">
      <c r="A191" s="12" t="s">
        <v>28</v>
      </c>
      <c r="B191" s="13" t="s">
        <v>51</v>
      </c>
      <c r="C191" s="12" t="s">
        <v>15</v>
      </c>
      <c r="D191" s="12" t="str">
        <f t="shared" si="5"/>
        <v>Sub03 Session1 3rd_45min_e</v>
      </c>
      <c r="E191" s="20" t="s">
        <v>29</v>
      </c>
      <c r="F191" s="20">
        <f>IFERROR(_xlfn.IFNA(IF(E191&lt;VLOOKUP(D191,'Pre-analysis'!D:E,2,0),VLOOKUP(D191,'Pre-analysis'!D:F,3,0)-((VLOOKUP(D191,'Pre-analysis'!D:E,2,0)-E191)*9),IF(E191=VLOOKUP(D191,'Pre-analysis'!D:E,2,0),VLOOKUP(D191,'Pre-analysis'!D:F,3,0),"NA")),"NA"),"NA")</f>
        <v>75</v>
      </c>
    </row>
    <row r="192" spans="1:6">
      <c r="A192" s="12" t="s">
        <v>28</v>
      </c>
      <c r="B192" s="13" t="s">
        <v>52</v>
      </c>
      <c r="C192" s="12" t="s">
        <v>10</v>
      </c>
      <c r="D192" s="12" t="str">
        <f t="shared" si="5"/>
        <v>Sub03 Session2 1st_45min</v>
      </c>
      <c r="E192" s="20">
        <v>1</v>
      </c>
      <c r="F192" s="20">
        <f>IFERROR(_xlfn.IFNA(IF(E192&lt;VLOOKUP(D192,'Pre-analysis'!D:E,2,0),VLOOKUP(D192,'Pre-analysis'!D:F,3,0)-((VLOOKUP(D192,'Pre-analysis'!D:E,2,0)-E192)*9),IF(E192=VLOOKUP(D192,'Pre-analysis'!D:E,2,0),VLOOKUP(D192,'Pre-analysis'!D:F,3,0),"NA")),"NA"),"NA")</f>
        <v>0</v>
      </c>
    </row>
    <row r="193" spans="1:6">
      <c r="A193" s="12" t="s">
        <v>28</v>
      </c>
      <c r="B193" s="13" t="s">
        <v>52</v>
      </c>
      <c r="C193" s="12" t="s">
        <v>10</v>
      </c>
      <c r="D193" s="12" t="str">
        <f t="shared" si="5"/>
        <v>Sub03 Session2 1st_45min</v>
      </c>
      <c r="E193" s="20">
        <v>2</v>
      </c>
      <c r="F193" s="20">
        <f>IFERROR(_xlfn.IFNA(IF(E193&lt;VLOOKUP(D193,'Pre-analysis'!D:E,2,0),VLOOKUP(D193,'Pre-analysis'!D:F,3,0)-((VLOOKUP(D193,'Pre-analysis'!D:E,2,0)-E193)*9),IF(E193=VLOOKUP(D193,'Pre-analysis'!D:E,2,0),VLOOKUP(D193,'Pre-analysis'!D:F,3,0),"NA")),"NA"),"NA")</f>
        <v>9</v>
      </c>
    </row>
    <row r="194" spans="1:6">
      <c r="A194" s="12" t="s">
        <v>28</v>
      </c>
      <c r="B194" s="13" t="s">
        <v>52</v>
      </c>
      <c r="C194" s="12" t="s">
        <v>10</v>
      </c>
      <c r="D194" s="12" t="str">
        <f t="shared" si="5"/>
        <v>Sub03 Session2 1st_45min</v>
      </c>
      <c r="E194" s="20">
        <v>3</v>
      </c>
      <c r="F194" s="20">
        <f>IFERROR(_xlfn.IFNA(IF(E194&lt;VLOOKUP(D194,'Pre-analysis'!D:E,2,0),VLOOKUP(D194,'Pre-analysis'!D:F,3,0)-((VLOOKUP(D194,'Pre-analysis'!D:E,2,0)-E194)*9),IF(E194=VLOOKUP(D194,'Pre-analysis'!D:E,2,0),VLOOKUP(D194,'Pre-analysis'!D:F,3,0),"NA")),"NA"),"NA")</f>
        <v>18</v>
      </c>
    </row>
    <row r="195" spans="1:6">
      <c r="A195" s="12" t="s">
        <v>28</v>
      </c>
      <c r="B195" s="13" t="s">
        <v>52</v>
      </c>
      <c r="C195" s="12" t="s">
        <v>10</v>
      </c>
      <c r="D195" s="12" t="str">
        <f t="shared" si="5"/>
        <v>Sub03 Session2 1st_45min</v>
      </c>
      <c r="E195" s="20">
        <v>4</v>
      </c>
      <c r="F195" s="20">
        <f>IFERROR(_xlfn.IFNA(IF(E195&lt;VLOOKUP(D195,'Pre-analysis'!D:E,2,0),VLOOKUP(D195,'Pre-analysis'!D:F,3,0)-((VLOOKUP(D195,'Pre-analysis'!D:E,2,0)-E195)*9),IF(E195=VLOOKUP(D195,'Pre-analysis'!D:E,2,0),VLOOKUP(D195,'Pre-analysis'!D:F,3,0),"NA")),"NA"),"NA")</f>
        <v>27</v>
      </c>
    </row>
    <row r="196" spans="1:6">
      <c r="A196" s="12" t="s">
        <v>28</v>
      </c>
      <c r="B196" s="13" t="s">
        <v>52</v>
      </c>
      <c r="C196" s="12" t="s">
        <v>10</v>
      </c>
      <c r="D196" s="12" t="str">
        <f t="shared" si="5"/>
        <v>Sub03 Session2 1st_45min</v>
      </c>
      <c r="E196" s="20">
        <v>5</v>
      </c>
      <c r="F196" s="20">
        <f>IFERROR(_xlfn.IFNA(IF(E196&lt;VLOOKUP(D196,'Pre-analysis'!D:E,2,0),VLOOKUP(D196,'Pre-analysis'!D:F,3,0)-((VLOOKUP(D196,'Pre-analysis'!D:E,2,0)-E196)*9),IF(E196=VLOOKUP(D196,'Pre-analysis'!D:E,2,0),VLOOKUP(D196,'Pre-analysis'!D:F,3,0),"NA")),"NA"),"NA")</f>
        <v>36</v>
      </c>
    </row>
    <row r="197" spans="1:6">
      <c r="A197" s="12" t="s">
        <v>28</v>
      </c>
      <c r="B197" s="13" t="s">
        <v>52</v>
      </c>
      <c r="C197" s="12" t="s">
        <v>10</v>
      </c>
      <c r="D197" s="12" t="str">
        <f t="shared" si="5"/>
        <v>Sub03 Session2 1st_45min</v>
      </c>
      <c r="E197" s="20">
        <v>6</v>
      </c>
      <c r="F197" s="20">
        <f>IFERROR(_xlfn.IFNA(IF(E197&lt;VLOOKUP(D197,'Pre-analysis'!D:E,2,0),VLOOKUP(D197,'Pre-analysis'!D:F,3,0)-((VLOOKUP(D197,'Pre-analysis'!D:E,2,0)-E197)*9),IF(E197=VLOOKUP(D197,'Pre-analysis'!D:E,2,0),VLOOKUP(D197,'Pre-analysis'!D:F,3,0),"NA")),"NA"),"NA")</f>
        <v>45</v>
      </c>
    </row>
    <row r="198" spans="1:6">
      <c r="A198" s="12" t="s">
        <v>28</v>
      </c>
      <c r="B198" s="13" t="s">
        <v>52</v>
      </c>
      <c r="C198" s="12" t="s">
        <v>11</v>
      </c>
      <c r="D198" s="12" t="str">
        <f t="shared" si="5"/>
        <v>Sub03 Session2 1st_45min_e</v>
      </c>
      <c r="E198" s="20" t="s">
        <v>29</v>
      </c>
      <c r="F198" s="20" t="str">
        <f>IFERROR(_xlfn.IFNA(IF(E198&lt;VLOOKUP(D198,'Pre-analysis'!D:E,2,0),VLOOKUP(D198,'Pre-analysis'!D:F,3,0)-((VLOOKUP(D198,'Pre-analysis'!D:E,2,0)-E198)*9),IF(E198=VLOOKUP(D198,'Pre-analysis'!D:E,2,0),VLOOKUP(D198,'Pre-analysis'!D:F,3,0),"NA")),"NA"),"NA")</f>
        <v>NA</v>
      </c>
    </row>
    <row r="199" spans="1:6">
      <c r="A199" s="12" t="s">
        <v>28</v>
      </c>
      <c r="B199" s="13" t="s">
        <v>52</v>
      </c>
      <c r="C199" s="12" t="s">
        <v>12</v>
      </c>
      <c r="D199" s="12" t="str">
        <f t="shared" si="5"/>
        <v>Sub03 Session2 2nd_45min</v>
      </c>
      <c r="E199" s="20">
        <v>1</v>
      </c>
      <c r="F199" s="20">
        <f>IFERROR(_xlfn.IFNA(IF(E199&lt;VLOOKUP(D199,'Pre-analysis'!D:E,2,0),VLOOKUP(D199,'Pre-analysis'!D:F,3,0)-((VLOOKUP(D199,'Pre-analysis'!D:E,2,0)-E199)*9),IF(E199=VLOOKUP(D199,'Pre-analysis'!D:E,2,0),VLOOKUP(D199,'Pre-analysis'!D:F,3,0),"NA")),"NA"),"NA")</f>
        <v>60</v>
      </c>
    </row>
    <row r="200" spans="1:6">
      <c r="A200" s="12" t="s">
        <v>28</v>
      </c>
      <c r="B200" s="13" t="s">
        <v>52</v>
      </c>
      <c r="C200" s="12" t="s">
        <v>12</v>
      </c>
      <c r="D200" s="12" t="str">
        <f t="shared" si="5"/>
        <v>Sub03 Session2 2nd_45min</v>
      </c>
      <c r="E200" s="20">
        <v>2</v>
      </c>
      <c r="F200" s="20">
        <f>IFERROR(_xlfn.IFNA(IF(E200&lt;VLOOKUP(D200,'Pre-analysis'!D:E,2,0),VLOOKUP(D200,'Pre-analysis'!D:F,3,0)-((VLOOKUP(D200,'Pre-analysis'!D:E,2,0)-E200)*9),IF(E200=VLOOKUP(D200,'Pre-analysis'!D:E,2,0),VLOOKUP(D200,'Pre-analysis'!D:F,3,0),"NA")),"NA"),"NA")</f>
        <v>69</v>
      </c>
    </row>
    <row r="201" spans="1:6">
      <c r="A201" s="12" t="s">
        <v>28</v>
      </c>
      <c r="B201" s="13" t="s">
        <v>52</v>
      </c>
      <c r="C201" s="12" t="s">
        <v>12</v>
      </c>
      <c r="D201" s="12" t="str">
        <f t="shared" si="5"/>
        <v>Sub03 Session2 2nd_45min</v>
      </c>
      <c r="E201" s="20">
        <v>3</v>
      </c>
      <c r="F201" s="20">
        <f>IFERROR(_xlfn.IFNA(IF(E201&lt;VLOOKUP(D201,'Pre-analysis'!D:E,2,0),VLOOKUP(D201,'Pre-analysis'!D:F,3,0)-((VLOOKUP(D201,'Pre-analysis'!D:E,2,0)-E201)*9),IF(E201=VLOOKUP(D201,'Pre-analysis'!D:E,2,0),VLOOKUP(D201,'Pre-analysis'!D:F,3,0),"NA")),"NA"),"NA")</f>
        <v>78</v>
      </c>
    </row>
    <row r="202" spans="1:6">
      <c r="A202" s="12" t="s">
        <v>28</v>
      </c>
      <c r="B202" s="13" t="s">
        <v>52</v>
      </c>
      <c r="C202" s="12" t="s">
        <v>12</v>
      </c>
      <c r="D202" s="12" t="str">
        <f t="shared" si="5"/>
        <v>Sub03 Session2 2nd_45min</v>
      </c>
      <c r="E202" s="20">
        <v>4</v>
      </c>
      <c r="F202" s="20">
        <f>IFERROR(_xlfn.IFNA(IF(E202&lt;VLOOKUP(D202,'Pre-analysis'!D:E,2,0),VLOOKUP(D202,'Pre-analysis'!D:F,3,0)-((VLOOKUP(D202,'Pre-analysis'!D:E,2,0)-E202)*9),IF(E202=VLOOKUP(D202,'Pre-analysis'!D:E,2,0),VLOOKUP(D202,'Pre-analysis'!D:F,3,0),"NA")),"NA"),"NA")</f>
        <v>87</v>
      </c>
    </row>
    <row r="203" spans="1:6">
      <c r="A203" s="12" t="s">
        <v>28</v>
      </c>
      <c r="B203" s="13" t="s">
        <v>52</v>
      </c>
      <c r="C203" s="12" t="s">
        <v>12</v>
      </c>
      <c r="D203" s="12" t="str">
        <f t="shared" si="5"/>
        <v>Sub03 Session2 2nd_45min</v>
      </c>
      <c r="E203" s="20">
        <v>5</v>
      </c>
      <c r="F203" s="20">
        <f>IFERROR(_xlfn.IFNA(IF(E203&lt;VLOOKUP(D203,'Pre-analysis'!D:E,2,0),VLOOKUP(D203,'Pre-analysis'!D:F,3,0)-((VLOOKUP(D203,'Pre-analysis'!D:E,2,0)-E203)*9),IF(E203=VLOOKUP(D203,'Pre-analysis'!D:E,2,0),VLOOKUP(D203,'Pre-analysis'!D:F,3,0),"NA")),"NA"),"NA")</f>
        <v>96</v>
      </c>
    </row>
    <row r="204" spans="1:6">
      <c r="A204" s="12" t="s">
        <v>28</v>
      </c>
      <c r="B204" s="13" t="s">
        <v>52</v>
      </c>
      <c r="C204" s="12" t="s">
        <v>12</v>
      </c>
      <c r="D204" s="12" t="str">
        <f t="shared" si="5"/>
        <v>Sub03 Session2 2nd_45min</v>
      </c>
      <c r="E204" s="20">
        <v>6</v>
      </c>
      <c r="F204" s="20">
        <f>IFERROR(_xlfn.IFNA(IF(E204&lt;VLOOKUP(D204,'Pre-analysis'!D:E,2,0),VLOOKUP(D204,'Pre-analysis'!D:F,3,0)-((VLOOKUP(D204,'Pre-analysis'!D:E,2,0)-E204)*9),IF(E204=VLOOKUP(D204,'Pre-analysis'!D:E,2,0),VLOOKUP(D204,'Pre-analysis'!D:F,3,0),"NA")),"NA"),"NA")</f>
        <v>105</v>
      </c>
    </row>
    <row r="205" spans="1:6">
      <c r="A205" s="12" t="s">
        <v>28</v>
      </c>
      <c r="B205" s="13" t="s">
        <v>52</v>
      </c>
      <c r="C205" s="12" t="s">
        <v>13</v>
      </c>
      <c r="D205" s="12" t="str">
        <f t="shared" si="5"/>
        <v>Sub03 Session2 2nd_45min_e</v>
      </c>
      <c r="E205" s="20" t="s">
        <v>29</v>
      </c>
      <c r="F205" s="20" t="str">
        <f>IFERROR(_xlfn.IFNA(IF(E205&lt;VLOOKUP(D205,'Pre-analysis'!D:E,2,0),VLOOKUP(D205,'Pre-analysis'!D:F,3,0)-((VLOOKUP(D205,'Pre-analysis'!D:E,2,0)-E205)*9),IF(E205=VLOOKUP(D205,'Pre-analysis'!D:E,2,0),VLOOKUP(D205,'Pre-analysis'!D:F,3,0),"NA")),"NA"),"NA")</f>
        <v>NA</v>
      </c>
    </row>
    <row r="206" spans="1:6">
      <c r="A206" s="12" t="s">
        <v>28</v>
      </c>
      <c r="B206" s="13" t="s">
        <v>52</v>
      </c>
      <c r="C206" s="12" t="s">
        <v>14</v>
      </c>
      <c r="D206" s="12" t="str">
        <f t="shared" si="5"/>
        <v>Sub03 Session2 3rd_45min</v>
      </c>
      <c r="E206" s="20">
        <v>1</v>
      </c>
      <c r="F206" s="20">
        <f>IFERROR(_xlfn.IFNA(IF(E206&lt;VLOOKUP(D206,'Pre-analysis'!D:E,2,0),VLOOKUP(D206,'Pre-analysis'!D:F,3,0)-((VLOOKUP(D206,'Pre-analysis'!D:E,2,0)-E206)*9),IF(E206=VLOOKUP(D206,'Pre-analysis'!D:E,2,0),VLOOKUP(D206,'Pre-analysis'!D:F,3,0),"NA")),"NA"),"NA")</f>
        <v>120</v>
      </c>
    </row>
    <row r="207" spans="1:6">
      <c r="A207" s="12" t="s">
        <v>28</v>
      </c>
      <c r="B207" s="13" t="s">
        <v>52</v>
      </c>
      <c r="C207" s="12" t="s">
        <v>14</v>
      </c>
      <c r="D207" s="12" t="str">
        <f t="shared" si="5"/>
        <v>Sub03 Session2 3rd_45min</v>
      </c>
      <c r="E207" s="20">
        <v>2</v>
      </c>
      <c r="F207" s="20">
        <f>IFERROR(_xlfn.IFNA(IF(E207&lt;VLOOKUP(D207,'Pre-analysis'!D:E,2,0),VLOOKUP(D207,'Pre-analysis'!D:F,3,0)-((VLOOKUP(D207,'Pre-analysis'!D:E,2,0)-E207)*9),IF(E207=VLOOKUP(D207,'Pre-analysis'!D:E,2,0),VLOOKUP(D207,'Pre-analysis'!D:F,3,0),"NA")),"NA"),"NA")</f>
        <v>129</v>
      </c>
    </row>
    <row r="208" spans="1:6">
      <c r="A208" s="12" t="s">
        <v>28</v>
      </c>
      <c r="B208" s="13" t="s">
        <v>52</v>
      </c>
      <c r="C208" s="12" t="s">
        <v>14</v>
      </c>
      <c r="D208" s="12" t="str">
        <f t="shared" si="5"/>
        <v>Sub03 Session2 3rd_45min</v>
      </c>
      <c r="E208" s="20">
        <v>3</v>
      </c>
      <c r="F208" s="20">
        <f>IFERROR(_xlfn.IFNA(IF(E208&lt;VLOOKUP(D208,'Pre-analysis'!D:E,2,0),VLOOKUP(D208,'Pre-analysis'!D:F,3,0)-((VLOOKUP(D208,'Pre-analysis'!D:E,2,0)-E208)*9),IF(E208=VLOOKUP(D208,'Pre-analysis'!D:E,2,0),VLOOKUP(D208,'Pre-analysis'!D:F,3,0),"NA")),"NA"),"NA")</f>
        <v>138</v>
      </c>
    </row>
    <row r="209" spans="1:6">
      <c r="A209" s="12" t="s">
        <v>28</v>
      </c>
      <c r="B209" s="13" t="s">
        <v>52</v>
      </c>
      <c r="C209" s="12" t="s">
        <v>14</v>
      </c>
      <c r="D209" s="12" t="str">
        <f t="shared" si="5"/>
        <v>Sub03 Session2 3rd_45min</v>
      </c>
      <c r="E209" s="20">
        <v>4</v>
      </c>
      <c r="F209" s="20">
        <f>IFERROR(_xlfn.IFNA(IF(E209&lt;VLOOKUP(D209,'Pre-analysis'!D:E,2,0),VLOOKUP(D209,'Pre-analysis'!D:F,3,0)-((VLOOKUP(D209,'Pre-analysis'!D:E,2,0)-E209)*9),IF(E209=VLOOKUP(D209,'Pre-analysis'!D:E,2,0),VLOOKUP(D209,'Pre-analysis'!D:F,3,0),"NA")),"NA"),"NA")</f>
        <v>147</v>
      </c>
    </row>
    <row r="210" spans="1:6">
      <c r="A210" s="12" t="s">
        <v>28</v>
      </c>
      <c r="B210" s="13" t="s">
        <v>52</v>
      </c>
      <c r="C210" s="12" t="s">
        <v>14</v>
      </c>
      <c r="D210" s="12" t="str">
        <f t="shared" si="5"/>
        <v>Sub03 Session2 3rd_45min</v>
      </c>
      <c r="E210" s="20">
        <v>5</v>
      </c>
      <c r="F210" s="20">
        <f>IFERROR(_xlfn.IFNA(IF(E210&lt;VLOOKUP(D210,'Pre-analysis'!D:E,2,0),VLOOKUP(D210,'Pre-analysis'!D:F,3,0)-((VLOOKUP(D210,'Pre-analysis'!D:E,2,0)-E210)*9),IF(E210=VLOOKUP(D210,'Pre-analysis'!D:E,2,0),VLOOKUP(D210,'Pre-analysis'!D:F,3,0),"NA")),"NA"),"NA")</f>
        <v>156</v>
      </c>
    </row>
    <row r="211" spans="1:6">
      <c r="A211" s="12" t="s">
        <v>28</v>
      </c>
      <c r="B211" s="13" t="s">
        <v>52</v>
      </c>
      <c r="C211" s="12" t="s">
        <v>14</v>
      </c>
      <c r="D211" s="12" t="str">
        <f t="shared" si="5"/>
        <v>Sub03 Session2 3rd_45min</v>
      </c>
      <c r="E211" s="20">
        <v>6</v>
      </c>
      <c r="F211" s="20">
        <f>IFERROR(_xlfn.IFNA(IF(E211&lt;VLOOKUP(D211,'Pre-analysis'!D:E,2,0),VLOOKUP(D211,'Pre-analysis'!D:F,3,0)-((VLOOKUP(D211,'Pre-analysis'!D:E,2,0)-E211)*9),IF(E211=VLOOKUP(D211,'Pre-analysis'!D:E,2,0),VLOOKUP(D211,'Pre-analysis'!D:F,3,0),"NA")),"NA"),"NA")</f>
        <v>165</v>
      </c>
    </row>
    <row r="212" spans="1:6">
      <c r="A212" s="12" t="s">
        <v>28</v>
      </c>
      <c r="B212" s="13" t="s">
        <v>52</v>
      </c>
      <c r="C212" s="12" t="s">
        <v>15</v>
      </c>
      <c r="D212" s="12" t="str">
        <f t="shared" si="5"/>
        <v>Sub03 Session2 3rd_45min_e</v>
      </c>
      <c r="E212" s="20" t="s">
        <v>29</v>
      </c>
      <c r="F212" s="20" t="str">
        <f>IFERROR(_xlfn.IFNA(IF(E212&lt;VLOOKUP(D212,'Pre-analysis'!D:E,2,0),VLOOKUP(D212,'Pre-analysis'!D:F,3,0)-((VLOOKUP(D212,'Pre-analysis'!D:E,2,0)-E212)*9),IF(E212=VLOOKUP(D212,'Pre-analysis'!D:E,2,0),VLOOKUP(D212,'Pre-analysis'!D:F,3,0),"NA")),"NA"),"NA")</f>
        <v>NA</v>
      </c>
    </row>
    <row r="213" spans="1:6">
      <c r="A213" s="12" t="s">
        <v>28</v>
      </c>
      <c r="B213" s="13" t="s">
        <v>53</v>
      </c>
      <c r="C213" s="12" t="s">
        <v>10</v>
      </c>
      <c r="D213" s="12" t="str">
        <f t="shared" si="5"/>
        <v>Sub03 Session3 1st_45min</v>
      </c>
      <c r="E213" s="20">
        <v>1</v>
      </c>
      <c r="F213" s="20">
        <f>IFERROR(_xlfn.IFNA(IF(E213&lt;VLOOKUP(D213,'Pre-analysis'!D:E,2,0),VLOOKUP(D213,'Pre-analysis'!D:F,3,0)-((VLOOKUP(D213,'Pre-analysis'!D:E,2,0)-E213)*9),IF(E213=VLOOKUP(D213,'Pre-analysis'!D:E,2,0),VLOOKUP(D213,'Pre-analysis'!D:F,3,0),"NA")),"NA"),"NA")</f>
        <v>0</v>
      </c>
    </row>
    <row r="214" spans="1:6">
      <c r="A214" s="12" t="s">
        <v>28</v>
      </c>
      <c r="B214" s="13" t="s">
        <v>53</v>
      </c>
      <c r="C214" s="12" t="s">
        <v>10</v>
      </c>
      <c r="D214" s="12" t="str">
        <f t="shared" si="5"/>
        <v>Sub03 Session3 1st_45min</v>
      </c>
      <c r="E214" s="20">
        <v>2</v>
      </c>
      <c r="F214" s="20">
        <f>IFERROR(_xlfn.IFNA(IF(E214&lt;VLOOKUP(D214,'Pre-analysis'!D:E,2,0),VLOOKUP(D214,'Pre-analysis'!D:F,3,0)-((VLOOKUP(D214,'Pre-analysis'!D:E,2,0)-E214)*9),IF(E214=VLOOKUP(D214,'Pre-analysis'!D:E,2,0),VLOOKUP(D214,'Pre-analysis'!D:F,3,0),"NA")),"NA"),"NA")</f>
        <v>9</v>
      </c>
    </row>
    <row r="215" spans="1:6">
      <c r="A215" s="12" t="s">
        <v>28</v>
      </c>
      <c r="B215" s="13" t="s">
        <v>53</v>
      </c>
      <c r="C215" s="12" t="s">
        <v>10</v>
      </c>
      <c r="D215" s="12" t="str">
        <f t="shared" si="5"/>
        <v>Sub03 Session3 1st_45min</v>
      </c>
      <c r="E215" s="20">
        <v>3</v>
      </c>
      <c r="F215" s="20">
        <f>IFERROR(_xlfn.IFNA(IF(E215&lt;VLOOKUP(D215,'Pre-analysis'!D:E,2,0),VLOOKUP(D215,'Pre-analysis'!D:F,3,0)-((VLOOKUP(D215,'Pre-analysis'!D:E,2,0)-E215)*9),IF(E215=VLOOKUP(D215,'Pre-analysis'!D:E,2,0),VLOOKUP(D215,'Pre-analysis'!D:F,3,0),"NA")),"NA"),"NA")</f>
        <v>18</v>
      </c>
    </row>
    <row r="216" spans="1:6">
      <c r="A216" s="12" t="s">
        <v>28</v>
      </c>
      <c r="B216" s="13" t="s">
        <v>53</v>
      </c>
      <c r="C216" s="12" t="s">
        <v>10</v>
      </c>
      <c r="D216" s="12" t="str">
        <f t="shared" si="5"/>
        <v>Sub03 Session3 1st_45min</v>
      </c>
      <c r="E216" s="20">
        <v>4</v>
      </c>
      <c r="F216" s="20">
        <f>IFERROR(_xlfn.IFNA(IF(E216&lt;VLOOKUP(D216,'Pre-analysis'!D:E,2,0),VLOOKUP(D216,'Pre-analysis'!D:F,3,0)-((VLOOKUP(D216,'Pre-analysis'!D:E,2,0)-E216)*9),IF(E216=VLOOKUP(D216,'Pre-analysis'!D:E,2,0),VLOOKUP(D216,'Pre-analysis'!D:F,3,0),"NA")),"NA"),"NA")</f>
        <v>27</v>
      </c>
    </row>
    <row r="217" spans="1:6">
      <c r="A217" s="12" t="s">
        <v>28</v>
      </c>
      <c r="B217" s="13" t="s">
        <v>53</v>
      </c>
      <c r="C217" s="12" t="s">
        <v>10</v>
      </c>
      <c r="D217" s="12" t="str">
        <f t="shared" si="5"/>
        <v>Sub03 Session3 1st_45min</v>
      </c>
      <c r="E217" s="20">
        <v>5</v>
      </c>
      <c r="F217" s="20">
        <f>IFERROR(_xlfn.IFNA(IF(E217&lt;VLOOKUP(D217,'Pre-analysis'!D:E,2,0),VLOOKUP(D217,'Pre-analysis'!D:F,3,0)-((VLOOKUP(D217,'Pre-analysis'!D:E,2,0)-E217)*9),IF(E217=VLOOKUP(D217,'Pre-analysis'!D:E,2,0),VLOOKUP(D217,'Pre-analysis'!D:F,3,0),"NA")),"NA"),"NA")</f>
        <v>36</v>
      </c>
    </row>
    <row r="218" spans="1:6">
      <c r="A218" s="12" t="s">
        <v>28</v>
      </c>
      <c r="B218" s="13" t="s">
        <v>53</v>
      </c>
      <c r="C218" s="12" t="s">
        <v>10</v>
      </c>
      <c r="D218" s="12" t="str">
        <f t="shared" si="5"/>
        <v>Sub03 Session3 1st_45min</v>
      </c>
      <c r="E218" s="20">
        <v>6</v>
      </c>
      <c r="F218" s="20">
        <f>IFERROR(_xlfn.IFNA(IF(E218&lt;VLOOKUP(D218,'Pre-analysis'!D:E,2,0),VLOOKUP(D218,'Pre-analysis'!D:F,3,0)-((VLOOKUP(D218,'Pre-analysis'!D:E,2,0)-E218)*9),IF(E218=VLOOKUP(D218,'Pre-analysis'!D:E,2,0),VLOOKUP(D218,'Pre-analysis'!D:F,3,0),"NA")),"NA"),"NA")</f>
        <v>45</v>
      </c>
    </row>
    <row r="219" spans="1:6">
      <c r="A219" s="12" t="s">
        <v>28</v>
      </c>
      <c r="B219" s="13" t="s">
        <v>53</v>
      </c>
      <c r="C219" s="12" t="s">
        <v>11</v>
      </c>
      <c r="D219" s="12" t="str">
        <f t="shared" si="5"/>
        <v>Sub03 Session3 1st_45min_e</v>
      </c>
      <c r="E219" s="20" t="s">
        <v>29</v>
      </c>
      <c r="F219" s="20" t="str">
        <f>IFERROR(_xlfn.IFNA(IF(E219&lt;VLOOKUP(D219,'Pre-analysis'!D:E,2,0),VLOOKUP(D219,'Pre-analysis'!D:F,3,0)-((VLOOKUP(D219,'Pre-analysis'!D:E,2,0)-E219)*9),IF(E219=VLOOKUP(D219,'Pre-analysis'!D:E,2,0),VLOOKUP(D219,'Pre-analysis'!D:F,3,0),"NA")),"NA"),"NA")</f>
        <v>NA</v>
      </c>
    </row>
    <row r="220" spans="1:6">
      <c r="A220" s="12" t="s">
        <v>28</v>
      </c>
      <c r="B220" s="13" t="s">
        <v>53</v>
      </c>
      <c r="C220" s="12" t="s">
        <v>12</v>
      </c>
      <c r="D220" s="12" t="str">
        <f t="shared" si="5"/>
        <v>Sub03 Session3 2nd_45min</v>
      </c>
      <c r="E220" s="20">
        <v>1</v>
      </c>
      <c r="F220" s="20">
        <f>IFERROR(_xlfn.IFNA(IF(E220&lt;VLOOKUP(D220,'Pre-analysis'!D:E,2,0),VLOOKUP(D220,'Pre-analysis'!D:F,3,0)-((VLOOKUP(D220,'Pre-analysis'!D:E,2,0)-E220)*9),IF(E220=VLOOKUP(D220,'Pre-analysis'!D:E,2,0),VLOOKUP(D220,'Pre-analysis'!D:F,3,0),"NA")),"NA"),"NA")</f>
        <v>60</v>
      </c>
    </row>
    <row r="221" spans="1:6">
      <c r="A221" s="12" t="s">
        <v>28</v>
      </c>
      <c r="B221" s="13" t="s">
        <v>53</v>
      </c>
      <c r="C221" s="12" t="s">
        <v>12</v>
      </c>
      <c r="D221" s="12" t="str">
        <f t="shared" si="5"/>
        <v>Sub03 Session3 2nd_45min</v>
      </c>
      <c r="E221" s="20">
        <v>2</v>
      </c>
      <c r="F221" s="20">
        <f>IFERROR(_xlfn.IFNA(IF(E221&lt;VLOOKUP(D221,'Pre-analysis'!D:E,2,0),VLOOKUP(D221,'Pre-analysis'!D:F,3,0)-((VLOOKUP(D221,'Pre-analysis'!D:E,2,0)-E221)*9),IF(E221=VLOOKUP(D221,'Pre-analysis'!D:E,2,0),VLOOKUP(D221,'Pre-analysis'!D:F,3,0),"NA")),"NA"),"NA")</f>
        <v>69</v>
      </c>
    </row>
    <row r="222" spans="1:6">
      <c r="A222" s="12" t="s">
        <v>28</v>
      </c>
      <c r="B222" s="13" t="s">
        <v>53</v>
      </c>
      <c r="C222" s="12" t="s">
        <v>12</v>
      </c>
      <c r="D222" s="12" t="str">
        <f t="shared" si="5"/>
        <v>Sub03 Session3 2nd_45min</v>
      </c>
      <c r="E222" s="20">
        <v>3</v>
      </c>
      <c r="F222" s="20">
        <f>IFERROR(_xlfn.IFNA(IF(E222&lt;VLOOKUP(D222,'Pre-analysis'!D:E,2,0),VLOOKUP(D222,'Pre-analysis'!D:F,3,0)-((VLOOKUP(D222,'Pre-analysis'!D:E,2,0)-E222)*9),IF(E222=VLOOKUP(D222,'Pre-analysis'!D:E,2,0),VLOOKUP(D222,'Pre-analysis'!D:F,3,0),"NA")),"NA"),"NA")</f>
        <v>78</v>
      </c>
    </row>
    <row r="223" spans="1:6">
      <c r="A223" s="12" t="s">
        <v>28</v>
      </c>
      <c r="B223" s="13" t="s">
        <v>53</v>
      </c>
      <c r="C223" s="12" t="s">
        <v>12</v>
      </c>
      <c r="D223" s="12" t="str">
        <f t="shared" si="5"/>
        <v>Sub03 Session3 2nd_45min</v>
      </c>
      <c r="E223" s="20">
        <v>4</v>
      </c>
      <c r="F223" s="20">
        <f>IFERROR(_xlfn.IFNA(IF(E223&lt;VLOOKUP(D223,'Pre-analysis'!D:E,2,0),VLOOKUP(D223,'Pre-analysis'!D:F,3,0)-((VLOOKUP(D223,'Pre-analysis'!D:E,2,0)-E223)*9),IF(E223=VLOOKUP(D223,'Pre-analysis'!D:E,2,0),VLOOKUP(D223,'Pre-analysis'!D:F,3,0),"NA")),"NA"),"NA")</f>
        <v>87</v>
      </c>
    </row>
    <row r="224" spans="1:6">
      <c r="A224" s="12" t="s">
        <v>28</v>
      </c>
      <c r="B224" s="13" t="s">
        <v>53</v>
      </c>
      <c r="C224" s="12" t="s">
        <v>12</v>
      </c>
      <c r="D224" s="12" t="str">
        <f t="shared" si="5"/>
        <v>Sub03 Session3 2nd_45min</v>
      </c>
      <c r="E224" s="20">
        <v>5</v>
      </c>
      <c r="F224" s="20">
        <f>IFERROR(_xlfn.IFNA(IF(E224&lt;VLOOKUP(D224,'Pre-analysis'!D:E,2,0),VLOOKUP(D224,'Pre-analysis'!D:F,3,0)-((VLOOKUP(D224,'Pre-analysis'!D:E,2,0)-E224)*9),IF(E224=VLOOKUP(D224,'Pre-analysis'!D:E,2,0),VLOOKUP(D224,'Pre-analysis'!D:F,3,0),"NA")),"NA"),"NA")</f>
        <v>96</v>
      </c>
    </row>
    <row r="225" spans="1:6">
      <c r="A225" s="12" t="s">
        <v>28</v>
      </c>
      <c r="B225" s="13" t="s">
        <v>53</v>
      </c>
      <c r="C225" s="12" t="s">
        <v>12</v>
      </c>
      <c r="D225" s="12" t="str">
        <f t="shared" si="5"/>
        <v>Sub03 Session3 2nd_45min</v>
      </c>
      <c r="E225" s="20">
        <v>6</v>
      </c>
      <c r="F225" s="20">
        <f>IFERROR(_xlfn.IFNA(IF(E225&lt;VLOOKUP(D225,'Pre-analysis'!D:E,2,0),VLOOKUP(D225,'Pre-analysis'!D:F,3,0)-((VLOOKUP(D225,'Pre-analysis'!D:E,2,0)-E225)*9),IF(E225=VLOOKUP(D225,'Pre-analysis'!D:E,2,0),VLOOKUP(D225,'Pre-analysis'!D:F,3,0),"NA")),"NA"),"NA")</f>
        <v>105</v>
      </c>
    </row>
    <row r="226" spans="1:6">
      <c r="A226" s="12" t="s">
        <v>28</v>
      </c>
      <c r="B226" s="13" t="s">
        <v>53</v>
      </c>
      <c r="C226" s="12" t="s">
        <v>13</v>
      </c>
      <c r="D226" s="12" t="str">
        <f t="shared" si="5"/>
        <v>Sub03 Session3 2nd_45min_e</v>
      </c>
      <c r="E226" s="20" t="s">
        <v>29</v>
      </c>
      <c r="F226" s="20" t="str">
        <f>IFERROR(_xlfn.IFNA(IF(E226&lt;VLOOKUP(D226,'Pre-analysis'!D:E,2,0),VLOOKUP(D226,'Pre-analysis'!D:F,3,0)-((VLOOKUP(D226,'Pre-analysis'!D:E,2,0)-E226)*9),IF(E226=VLOOKUP(D226,'Pre-analysis'!D:E,2,0),VLOOKUP(D226,'Pre-analysis'!D:F,3,0),"NA")),"NA"),"NA")</f>
        <v>NA</v>
      </c>
    </row>
    <row r="227" spans="1:6">
      <c r="A227" s="12" t="s">
        <v>28</v>
      </c>
      <c r="B227" s="13" t="s">
        <v>53</v>
      </c>
      <c r="C227" s="12" t="s">
        <v>14</v>
      </c>
      <c r="D227" s="12" t="str">
        <f t="shared" si="5"/>
        <v>Sub03 Session3 3rd_45min</v>
      </c>
      <c r="E227" s="20">
        <v>1</v>
      </c>
      <c r="F227" s="20">
        <f>IFERROR(_xlfn.IFNA(IF(E227&lt;VLOOKUP(D227,'Pre-analysis'!D:E,2,0),VLOOKUP(D227,'Pre-analysis'!D:F,3,0)-((VLOOKUP(D227,'Pre-analysis'!D:E,2,0)-E227)*9),IF(E227=VLOOKUP(D227,'Pre-analysis'!D:E,2,0),VLOOKUP(D227,'Pre-analysis'!D:F,3,0),"NA")),"NA"),"NA")</f>
        <v>120</v>
      </c>
    </row>
    <row r="228" spans="1:6">
      <c r="A228" s="12" t="s">
        <v>28</v>
      </c>
      <c r="B228" s="13" t="s">
        <v>53</v>
      </c>
      <c r="C228" s="12" t="s">
        <v>14</v>
      </c>
      <c r="D228" s="12" t="str">
        <f t="shared" si="5"/>
        <v>Sub03 Session3 3rd_45min</v>
      </c>
      <c r="E228" s="20">
        <v>2</v>
      </c>
      <c r="F228" s="20">
        <f>IFERROR(_xlfn.IFNA(IF(E228&lt;VLOOKUP(D228,'Pre-analysis'!D:E,2,0),VLOOKUP(D228,'Pre-analysis'!D:F,3,0)-((VLOOKUP(D228,'Pre-analysis'!D:E,2,0)-E228)*9),IF(E228=VLOOKUP(D228,'Pre-analysis'!D:E,2,0),VLOOKUP(D228,'Pre-analysis'!D:F,3,0),"NA")),"NA"),"NA")</f>
        <v>129</v>
      </c>
    </row>
    <row r="229" spans="1:6">
      <c r="A229" s="12" t="s">
        <v>28</v>
      </c>
      <c r="B229" s="13" t="s">
        <v>53</v>
      </c>
      <c r="C229" s="12" t="s">
        <v>14</v>
      </c>
      <c r="D229" s="12" t="str">
        <f t="shared" si="5"/>
        <v>Sub03 Session3 3rd_45min</v>
      </c>
      <c r="E229" s="20">
        <v>3</v>
      </c>
      <c r="F229" s="20">
        <f>IFERROR(_xlfn.IFNA(IF(E229&lt;VLOOKUP(D229,'Pre-analysis'!D:E,2,0),VLOOKUP(D229,'Pre-analysis'!D:F,3,0)-((VLOOKUP(D229,'Pre-analysis'!D:E,2,0)-E229)*9),IF(E229=VLOOKUP(D229,'Pre-analysis'!D:E,2,0),VLOOKUP(D229,'Pre-analysis'!D:F,3,0),"NA")),"NA"),"NA")</f>
        <v>138</v>
      </c>
    </row>
    <row r="230" spans="1:6">
      <c r="A230" s="12" t="s">
        <v>28</v>
      </c>
      <c r="B230" s="13" t="s">
        <v>53</v>
      </c>
      <c r="C230" s="12" t="s">
        <v>14</v>
      </c>
      <c r="D230" s="12" t="str">
        <f t="shared" si="5"/>
        <v>Sub03 Session3 3rd_45min</v>
      </c>
      <c r="E230" s="20">
        <v>4</v>
      </c>
      <c r="F230" s="20" t="str">
        <f>IFERROR(_xlfn.IFNA(IF(E230&lt;VLOOKUP(D230,'Pre-analysis'!D:E,2,0),VLOOKUP(D230,'Pre-analysis'!D:F,3,0)-((VLOOKUP(D230,'Pre-analysis'!D:E,2,0)-E230)*9),IF(E230=VLOOKUP(D230,'Pre-analysis'!D:E,2,0),VLOOKUP(D230,'Pre-analysis'!D:F,3,0),"NA")),"NA"),"NA")</f>
        <v>NA</v>
      </c>
    </row>
    <row r="231" spans="1:6">
      <c r="A231" s="12" t="s">
        <v>28</v>
      </c>
      <c r="B231" s="13" t="s">
        <v>53</v>
      </c>
      <c r="C231" s="12" t="s">
        <v>14</v>
      </c>
      <c r="D231" s="12" t="str">
        <f t="shared" si="5"/>
        <v>Sub03 Session3 3rd_45min</v>
      </c>
      <c r="E231" s="20">
        <v>5</v>
      </c>
      <c r="F231" s="20" t="str">
        <f>IFERROR(_xlfn.IFNA(IF(E231&lt;VLOOKUP(D231,'Pre-analysis'!D:E,2,0),VLOOKUP(D231,'Pre-analysis'!D:F,3,0)-((VLOOKUP(D231,'Pre-analysis'!D:E,2,0)-E231)*9),IF(E231=VLOOKUP(D231,'Pre-analysis'!D:E,2,0),VLOOKUP(D231,'Pre-analysis'!D:F,3,0),"NA")),"NA"),"NA")</f>
        <v>NA</v>
      </c>
    </row>
    <row r="232" spans="1:6">
      <c r="A232" s="12" t="s">
        <v>28</v>
      </c>
      <c r="B232" s="13" t="s">
        <v>53</v>
      </c>
      <c r="C232" s="12" t="s">
        <v>14</v>
      </c>
      <c r="D232" s="12" t="str">
        <f t="shared" si="5"/>
        <v>Sub03 Session3 3rd_45min</v>
      </c>
      <c r="E232" s="20">
        <v>6</v>
      </c>
      <c r="F232" s="20" t="str">
        <f>IFERROR(_xlfn.IFNA(IF(E232&lt;VLOOKUP(D232,'Pre-analysis'!D:E,2,0),VLOOKUP(D232,'Pre-analysis'!D:F,3,0)-((VLOOKUP(D232,'Pre-analysis'!D:E,2,0)-E232)*9),IF(E232=VLOOKUP(D232,'Pre-analysis'!D:E,2,0),VLOOKUP(D232,'Pre-analysis'!D:F,3,0),"NA")),"NA"),"NA")</f>
        <v>NA</v>
      </c>
    </row>
    <row r="233" spans="1:6">
      <c r="A233" s="12" t="s">
        <v>28</v>
      </c>
      <c r="B233" s="13" t="s">
        <v>53</v>
      </c>
      <c r="C233" s="12" t="s">
        <v>15</v>
      </c>
      <c r="D233" s="12" t="str">
        <f t="shared" si="5"/>
        <v>Sub03 Session3 3rd_45min_e</v>
      </c>
      <c r="E233" s="20" t="s">
        <v>29</v>
      </c>
      <c r="F233" s="20">
        <f>IFERROR(_xlfn.IFNA(IF(E233&lt;VLOOKUP(D233,'Pre-analysis'!D:E,2,0),VLOOKUP(D233,'Pre-analysis'!D:F,3,0)-((VLOOKUP(D233,'Pre-analysis'!D:E,2,0)-E233)*9),IF(E233=VLOOKUP(D233,'Pre-analysis'!D:E,2,0),VLOOKUP(D233,'Pre-analysis'!D:F,3,0),"NA")),"NA"),"NA")</f>
        <v>140</v>
      </c>
    </row>
    <row r="234" spans="1:6">
      <c r="A234" s="12" t="s">
        <v>28</v>
      </c>
      <c r="B234" s="13" t="s">
        <v>54</v>
      </c>
      <c r="C234" s="12" t="s">
        <v>10</v>
      </c>
      <c r="D234" s="12" t="str">
        <f t="shared" ref="D234" si="6">A234&amp;" "&amp;B234&amp;" "&amp;C234</f>
        <v>Sub03 Session4 1st_45min</v>
      </c>
      <c r="E234" s="20">
        <v>1</v>
      </c>
      <c r="F234" s="20">
        <f>IFERROR(_xlfn.IFNA(IF(E234&lt;VLOOKUP(D234,'Pre-analysis'!D:E,2,0),VLOOKUP(D234,'Pre-analysis'!D:F,3,0)-((VLOOKUP(D234,'Pre-analysis'!D:E,2,0)-E234)*9),IF(E234=VLOOKUP(D234,'Pre-analysis'!D:E,2,0),VLOOKUP(D234,'Pre-analysis'!D:F,3,0),"NA")),"NA"),"NA")</f>
        <v>0</v>
      </c>
    </row>
    <row r="235" spans="1:6">
      <c r="A235" s="12" t="s">
        <v>28</v>
      </c>
      <c r="B235" s="13" t="s">
        <v>54</v>
      </c>
      <c r="C235" s="12" t="s">
        <v>10</v>
      </c>
      <c r="D235" s="12" t="str">
        <f t="shared" si="5"/>
        <v>Sub03 Session4 1st_45min</v>
      </c>
      <c r="E235" s="20">
        <v>2</v>
      </c>
      <c r="F235" s="20">
        <f>IFERROR(_xlfn.IFNA(IF(E235&lt;VLOOKUP(D235,'Pre-analysis'!D:E,2,0),VLOOKUP(D235,'Pre-analysis'!D:F,3,0)-((VLOOKUP(D235,'Pre-analysis'!D:E,2,0)-E235)*9),IF(E235=VLOOKUP(D235,'Pre-analysis'!D:E,2,0),VLOOKUP(D235,'Pre-analysis'!D:F,3,0),"NA")),"NA"),"NA")</f>
        <v>9</v>
      </c>
    </row>
    <row r="236" spans="1:6">
      <c r="A236" s="12" t="s">
        <v>28</v>
      </c>
      <c r="B236" s="13" t="s">
        <v>54</v>
      </c>
      <c r="C236" s="12" t="s">
        <v>10</v>
      </c>
      <c r="D236" s="12" t="str">
        <f t="shared" si="5"/>
        <v>Sub03 Session4 1st_45min</v>
      </c>
      <c r="E236" s="20">
        <v>3</v>
      </c>
      <c r="F236" s="20">
        <f>IFERROR(_xlfn.IFNA(IF(E236&lt;VLOOKUP(D236,'Pre-analysis'!D:E,2,0),VLOOKUP(D236,'Pre-analysis'!D:F,3,0)-((VLOOKUP(D236,'Pre-analysis'!D:E,2,0)-E236)*9),IF(E236=VLOOKUP(D236,'Pre-analysis'!D:E,2,0),VLOOKUP(D236,'Pre-analysis'!D:F,3,0),"NA")),"NA"),"NA")</f>
        <v>18</v>
      </c>
    </row>
    <row r="237" spans="1:6">
      <c r="A237" s="12" t="s">
        <v>28</v>
      </c>
      <c r="B237" s="13" t="s">
        <v>54</v>
      </c>
      <c r="C237" s="12" t="s">
        <v>10</v>
      </c>
      <c r="D237" s="12" t="str">
        <f t="shared" ref="D237:D254" si="7">A237&amp;" "&amp;B237&amp;" "&amp;C237</f>
        <v>Sub03 Session4 1st_45min</v>
      </c>
      <c r="E237" s="20">
        <v>4</v>
      </c>
      <c r="F237" s="20">
        <f>IFERROR(_xlfn.IFNA(IF(E237&lt;VLOOKUP(D237,'Pre-analysis'!D:E,2,0),VLOOKUP(D237,'Pre-analysis'!D:F,3,0)-((VLOOKUP(D237,'Pre-analysis'!D:E,2,0)-E237)*9),IF(E237=VLOOKUP(D237,'Pre-analysis'!D:E,2,0),VLOOKUP(D237,'Pre-analysis'!D:F,3,0),"NA")),"NA"),"NA")</f>
        <v>27</v>
      </c>
    </row>
    <row r="238" spans="1:6">
      <c r="A238" s="12" t="s">
        <v>28</v>
      </c>
      <c r="B238" s="13" t="s">
        <v>54</v>
      </c>
      <c r="C238" s="12" t="s">
        <v>10</v>
      </c>
      <c r="D238" s="12" t="str">
        <f t="shared" si="7"/>
        <v>Sub03 Session4 1st_45min</v>
      </c>
      <c r="E238" s="20">
        <v>5</v>
      </c>
      <c r="F238" s="20">
        <f>IFERROR(_xlfn.IFNA(IF(E238&lt;VLOOKUP(D238,'Pre-analysis'!D:E,2,0),VLOOKUP(D238,'Pre-analysis'!D:F,3,0)-((VLOOKUP(D238,'Pre-analysis'!D:E,2,0)-E238)*9),IF(E238=VLOOKUP(D238,'Pre-analysis'!D:E,2,0),VLOOKUP(D238,'Pre-analysis'!D:F,3,0),"NA")),"NA"),"NA")</f>
        <v>36</v>
      </c>
    </row>
    <row r="239" spans="1:6">
      <c r="A239" s="12" t="s">
        <v>28</v>
      </c>
      <c r="B239" s="13" t="s">
        <v>54</v>
      </c>
      <c r="C239" s="12" t="s">
        <v>10</v>
      </c>
      <c r="D239" s="12" t="str">
        <f t="shared" si="7"/>
        <v>Sub03 Session4 1st_45min</v>
      </c>
      <c r="E239" s="20">
        <v>6</v>
      </c>
      <c r="F239" s="20">
        <f>IFERROR(_xlfn.IFNA(IF(E239&lt;VLOOKUP(D239,'Pre-analysis'!D:E,2,0),VLOOKUP(D239,'Pre-analysis'!D:F,3,0)-((VLOOKUP(D239,'Pre-analysis'!D:E,2,0)-E239)*9),IF(E239=VLOOKUP(D239,'Pre-analysis'!D:E,2,0),VLOOKUP(D239,'Pre-analysis'!D:F,3,0),"NA")),"NA"),"NA")</f>
        <v>45</v>
      </c>
    </row>
    <row r="240" spans="1:6">
      <c r="A240" s="12" t="s">
        <v>28</v>
      </c>
      <c r="B240" s="13" t="s">
        <v>54</v>
      </c>
      <c r="C240" s="12" t="s">
        <v>11</v>
      </c>
      <c r="D240" s="12" t="str">
        <f t="shared" si="7"/>
        <v>Sub03 Session4 1st_45min_e</v>
      </c>
      <c r="E240" s="20" t="s">
        <v>29</v>
      </c>
      <c r="F240" s="20" t="str">
        <f>IFERROR(_xlfn.IFNA(IF(E240&lt;VLOOKUP(D240,'Pre-analysis'!D:E,2,0),VLOOKUP(D240,'Pre-analysis'!D:F,3,0)-((VLOOKUP(D240,'Pre-analysis'!D:E,2,0)-E240)*9),IF(E240=VLOOKUP(D240,'Pre-analysis'!D:E,2,0),VLOOKUP(D240,'Pre-analysis'!D:F,3,0),"NA")),"NA"),"NA")</f>
        <v>NA</v>
      </c>
    </row>
    <row r="241" spans="1:6">
      <c r="A241" s="12" t="s">
        <v>28</v>
      </c>
      <c r="B241" s="13" t="s">
        <v>54</v>
      </c>
      <c r="C241" s="12" t="s">
        <v>12</v>
      </c>
      <c r="D241" s="12" t="str">
        <f t="shared" si="7"/>
        <v>Sub03 Session4 2nd_45min</v>
      </c>
      <c r="E241" s="20">
        <v>1</v>
      </c>
      <c r="F241" s="20">
        <f>IFERROR(_xlfn.IFNA(IF(E241&lt;VLOOKUP(D241,'Pre-analysis'!D:E,2,0),VLOOKUP(D241,'Pre-analysis'!D:F,3,0)-((VLOOKUP(D241,'Pre-analysis'!D:E,2,0)-E241)*9),IF(E241=VLOOKUP(D241,'Pre-analysis'!D:E,2,0),VLOOKUP(D241,'Pre-analysis'!D:F,3,0),"NA")),"NA"),"NA")</f>
        <v>60</v>
      </c>
    </row>
    <row r="242" spans="1:6">
      <c r="A242" s="12" t="s">
        <v>28</v>
      </c>
      <c r="B242" s="13" t="s">
        <v>54</v>
      </c>
      <c r="C242" s="12" t="s">
        <v>12</v>
      </c>
      <c r="D242" s="12" t="str">
        <f t="shared" si="7"/>
        <v>Sub03 Session4 2nd_45min</v>
      </c>
      <c r="E242" s="20">
        <v>2</v>
      </c>
      <c r="F242" s="20">
        <f>IFERROR(_xlfn.IFNA(IF(E242&lt;VLOOKUP(D242,'Pre-analysis'!D:E,2,0),VLOOKUP(D242,'Pre-analysis'!D:F,3,0)-((VLOOKUP(D242,'Pre-analysis'!D:E,2,0)-E242)*9),IF(E242=VLOOKUP(D242,'Pre-analysis'!D:E,2,0),VLOOKUP(D242,'Pre-analysis'!D:F,3,0),"NA")),"NA"),"NA")</f>
        <v>69</v>
      </c>
    </row>
    <row r="243" spans="1:6">
      <c r="A243" s="12" t="s">
        <v>28</v>
      </c>
      <c r="B243" s="13" t="s">
        <v>54</v>
      </c>
      <c r="C243" s="12" t="s">
        <v>12</v>
      </c>
      <c r="D243" s="12" t="str">
        <f t="shared" si="7"/>
        <v>Sub03 Session4 2nd_45min</v>
      </c>
      <c r="E243" s="20">
        <v>3</v>
      </c>
      <c r="F243" s="20">
        <f>IFERROR(_xlfn.IFNA(IF(E243&lt;VLOOKUP(D243,'Pre-analysis'!D:E,2,0),VLOOKUP(D243,'Pre-analysis'!D:F,3,0)-((VLOOKUP(D243,'Pre-analysis'!D:E,2,0)-E243)*9),IF(E243=VLOOKUP(D243,'Pre-analysis'!D:E,2,0),VLOOKUP(D243,'Pre-analysis'!D:F,3,0),"NA")),"NA"),"NA")</f>
        <v>78</v>
      </c>
    </row>
    <row r="244" spans="1:6">
      <c r="A244" s="12" t="s">
        <v>28</v>
      </c>
      <c r="B244" s="13" t="s">
        <v>54</v>
      </c>
      <c r="C244" s="12" t="s">
        <v>12</v>
      </c>
      <c r="D244" s="12" t="str">
        <f t="shared" si="7"/>
        <v>Sub03 Session4 2nd_45min</v>
      </c>
      <c r="E244" s="20">
        <v>4</v>
      </c>
      <c r="F244" s="20">
        <f>IFERROR(_xlfn.IFNA(IF(E244&lt;VLOOKUP(D244,'Pre-analysis'!D:E,2,0),VLOOKUP(D244,'Pre-analysis'!D:F,3,0)-((VLOOKUP(D244,'Pre-analysis'!D:E,2,0)-E244)*9),IF(E244=VLOOKUP(D244,'Pre-analysis'!D:E,2,0),VLOOKUP(D244,'Pre-analysis'!D:F,3,0),"NA")),"NA"),"NA")</f>
        <v>87</v>
      </c>
    </row>
    <row r="245" spans="1:6">
      <c r="A245" s="12" t="s">
        <v>28</v>
      </c>
      <c r="B245" s="13" t="s">
        <v>54</v>
      </c>
      <c r="C245" s="12" t="s">
        <v>12</v>
      </c>
      <c r="D245" s="12" t="str">
        <f t="shared" si="7"/>
        <v>Sub03 Session4 2nd_45min</v>
      </c>
      <c r="E245" s="20">
        <v>5</v>
      </c>
      <c r="F245" s="20">
        <f>IFERROR(_xlfn.IFNA(IF(E245&lt;VLOOKUP(D245,'Pre-analysis'!D:E,2,0),VLOOKUP(D245,'Pre-analysis'!D:F,3,0)-((VLOOKUP(D245,'Pre-analysis'!D:E,2,0)-E245)*9),IF(E245=VLOOKUP(D245,'Pre-analysis'!D:E,2,0),VLOOKUP(D245,'Pre-analysis'!D:F,3,0),"NA")),"NA"),"NA")</f>
        <v>96</v>
      </c>
    </row>
    <row r="246" spans="1:6">
      <c r="A246" s="12" t="s">
        <v>28</v>
      </c>
      <c r="B246" s="13" t="s">
        <v>54</v>
      </c>
      <c r="C246" s="12" t="s">
        <v>12</v>
      </c>
      <c r="D246" s="12" t="str">
        <f t="shared" si="7"/>
        <v>Sub03 Session4 2nd_45min</v>
      </c>
      <c r="E246" s="20">
        <v>6</v>
      </c>
      <c r="F246" s="20">
        <f>IFERROR(_xlfn.IFNA(IF(E246&lt;VLOOKUP(D246,'Pre-analysis'!D:E,2,0),VLOOKUP(D246,'Pre-analysis'!D:F,3,0)-((VLOOKUP(D246,'Pre-analysis'!D:E,2,0)-E246)*9),IF(E246=VLOOKUP(D246,'Pre-analysis'!D:E,2,0),VLOOKUP(D246,'Pre-analysis'!D:F,3,0),"NA")),"NA"),"NA")</f>
        <v>105</v>
      </c>
    </row>
    <row r="247" spans="1:6">
      <c r="A247" s="12" t="s">
        <v>28</v>
      </c>
      <c r="B247" s="13" t="s">
        <v>54</v>
      </c>
      <c r="C247" s="12" t="s">
        <v>13</v>
      </c>
      <c r="D247" s="12" t="str">
        <f t="shared" si="7"/>
        <v>Sub03 Session4 2nd_45min_e</v>
      </c>
      <c r="E247" s="20" t="s">
        <v>29</v>
      </c>
      <c r="F247" s="20" t="str">
        <f>IFERROR(_xlfn.IFNA(IF(E247&lt;VLOOKUP(D247,'Pre-analysis'!D:E,2,0),VLOOKUP(D247,'Pre-analysis'!D:F,3,0)-((VLOOKUP(D247,'Pre-analysis'!D:E,2,0)-E247)*9),IF(E247=VLOOKUP(D247,'Pre-analysis'!D:E,2,0),VLOOKUP(D247,'Pre-analysis'!D:F,3,0),"NA")),"NA"),"NA")</f>
        <v>NA</v>
      </c>
    </row>
    <row r="248" spans="1:6">
      <c r="A248" s="12" t="s">
        <v>28</v>
      </c>
      <c r="B248" s="13" t="s">
        <v>54</v>
      </c>
      <c r="C248" s="12" t="s">
        <v>14</v>
      </c>
      <c r="D248" s="12" t="str">
        <f t="shared" si="7"/>
        <v>Sub03 Session4 3rd_45min</v>
      </c>
      <c r="E248" s="20">
        <v>1</v>
      </c>
      <c r="F248" s="20">
        <f>IFERROR(_xlfn.IFNA(IF(E248&lt;VLOOKUP(D248,'Pre-analysis'!D:E,2,0),VLOOKUP(D248,'Pre-analysis'!D:F,3,0)-((VLOOKUP(D248,'Pre-analysis'!D:E,2,0)-E248)*9),IF(E248=VLOOKUP(D248,'Pre-analysis'!D:E,2,0),VLOOKUP(D248,'Pre-analysis'!D:F,3,0),"NA")),"NA"),"NA")</f>
        <v>120</v>
      </c>
    </row>
    <row r="249" spans="1:6">
      <c r="A249" s="12" t="s">
        <v>28</v>
      </c>
      <c r="B249" s="13" t="s">
        <v>54</v>
      </c>
      <c r="C249" s="12" t="s">
        <v>14</v>
      </c>
      <c r="D249" s="12" t="str">
        <f t="shared" si="7"/>
        <v>Sub03 Session4 3rd_45min</v>
      </c>
      <c r="E249" s="20">
        <v>2</v>
      </c>
      <c r="F249" s="20">
        <f>IFERROR(_xlfn.IFNA(IF(E249&lt;VLOOKUP(D249,'Pre-analysis'!D:E,2,0),VLOOKUP(D249,'Pre-analysis'!D:F,3,0)-((VLOOKUP(D249,'Pre-analysis'!D:E,2,0)-E249)*9),IF(E249=VLOOKUP(D249,'Pre-analysis'!D:E,2,0),VLOOKUP(D249,'Pre-analysis'!D:F,3,0),"NA")),"NA"),"NA")</f>
        <v>129</v>
      </c>
    </row>
    <row r="250" spans="1:6">
      <c r="A250" s="12" t="s">
        <v>28</v>
      </c>
      <c r="B250" s="13" t="s">
        <v>54</v>
      </c>
      <c r="C250" s="12" t="s">
        <v>14</v>
      </c>
      <c r="D250" s="12" t="str">
        <f t="shared" si="7"/>
        <v>Sub03 Session4 3rd_45min</v>
      </c>
      <c r="E250" s="20">
        <v>3</v>
      </c>
      <c r="F250" s="20">
        <f>IFERROR(_xlfn.IFNA(IF(E250&lt;VLOOKUP(D250,'Pre-analysis'!D:E,2,0),VLOOKUP(D250,'Pre-analysis'!D:F,3,0)-((VLOOKUP(D250,'Pre-analysis'!D:E,2,0)-E250)*9),IF(E250=VLOOKUP(D250,'Pre-analysis'!D:E,2,0),VLOOKUP(D250,'Pre-analysis'!D:F,3,0),"NA")),"NA"),"NA")</f>
        <v>138</v>
      </c>
    </row>
    <row r="251" spans="1:6">
      <c r="A251" s="12" t="s">
        <v>28</v>
      </c>
      <c r="B251" s="13" t="s">
        <v>54</v>
      </c>
      <c r="C251" s="12" t="s">
        <v>14</v>
      </c>
      <c r="D251" s="12" t="str">
        <f t="shared" si="7"/>
        <v>Sub03 Session4 3rd_45min</v>
      </c>
      <c r="E251" s="20">
        <v>4</v>
      </c>
      <c r="F251" s="20">
        <f>IFERROR(_xlfn.IFNA(IF(E251&lt;VLOOKUP(D251,'Pre-analysis'!D:E,2,0),VLOOKUP(D251,'Pre-analysis'!D:F,3,0)-((VLOOKUP(D251,'Pre-analysis'!D:E,2,0)-E251)*9),IF(E251=VLOOKUP(D251,'Pre-analysis'!D:E,2,0),VLOOKUP(D251,'Pre-analysis'!D:F,3,0),"NA")),"NA"),"NA")</f>
        <v>147</v>
      </c>
    </row>
    <row r="252" spans="1:6">
      <c r="A252" s="12" t="s">
        <v>28</v>
      </c>
      <c r="B252" s="13" t="s">
        <v>54</v>
      </c>
      <c r="C252" s="12" t="s">
        <v>14</v>
      </c>
      <c r="D252" s="12" t="str">
        <f t="shared" si="7"/>
        <v>Sub03 Session4 3rd_45min</v>
      </c>
      <c r="E252" s="20">
        <v>5</v>
      </c>
      <c r="F252" s="20">
        <f>IFERROR(_xlfn.IFNA(IF(E252&lt;VLOOKUP(D252,'Pre-analysis'!D:E,2,0),VLOOKUP(D252,'Pre-analysis'!D:F,3,0)-((VLOOKUP(D252,'Pre-analysis'!D:E,2,0)-E252)*9),IF(E252=VLOOKUP(D252,'Pre-analysis'!D:E,2,0),VLOOKUP(D252,'Pre-analysis'!D:F,3,0),"NA")),"NA"),"NA")</f>
        <v>156</v>
      </c>
    </row>
    <row r="253" spans="1:6">
      <c r="A253" s="12" t="s">
        <v>28</v>
      </c>
      <c r="B253" s="13" t="s">
        <v>54</v>
      </c>
      <c r="C253" s="12" t="s">
        <v>14</v>
      </c>
      <c r="D253" s="12" t="str">
        <f t="shared" si="7"/>
        <v>Sub03 Session4 3rd_45min</v>
      </c>
      <c r="E253" s="20">
        <v>6</v>
      </c>
      <c r="F253" s="20">
        <f>IFERROR(_xlfn.IFNA(IF(E253&lt;VLOOKUP(D253,'Pre-analysis'!D:E,2,0),VLOOKUP(D253,'Pre-analysis'!D:F,3,0)-((VLOOKUP(D253,'Pre-analysis'!D:E,2,0)-E253)*9),IF(E253=VLOOKUP(D253,'Pre-analysis'!D:E,2,0),VLOOKUP(D253,'Pre-analysis'!D:F,3,0),"NA")),"NA"),"NA")</f>
        <v>165</v>
      </c>
    </row>
    <row r="254" spans="1:6">
      <c r="A254" s="12" t="s">
        <v>28</v>
      </c>
      <c r="B254" s="13" t="s">
        <v>54</v>
      </c>
      <c r="C254" s="12" t="s">
        <v>15</v>
      </c>
      <c r="D254" s="12" t="str">
        <f t="shared" si="7"/>
        <v>Sub03 Session4 3rd_45min_e</v>
      </c>
      <c r="E254" s="20" t="s">
        <v>29</v>
      </c>
      <c r="F254" s="20" t="str">
        <f>IFERROR(_xlfn.IFNA(IF(E254&lt;VLOOKUP(D254,'Pre-analysis'!D:E,2,0),VLOOKUP(D254,'Pre-analysis'!D:F,3,0)-((VLOOKUP(D254,'Pre-analysis'!D:E,2,0)-E254)*9),IF(E254=VLOOKUP(D254,'Pre-analysis'!D:E,2,0),VLOOKUP(D254,'Pre-analysis'!D:F,3,0),"NA")),"NA"),"NA")</f>
        <v>NA</v>
      </c>
    </row>
    <row r="255" spans="1:6">
      <c r="A255" s="12" t="s">
        <v>30</v>
      </c>
      <c r="B255" s="13" t="s">
        <v>51</v>
      </c>
      <c r="C255" s="12" t="s">
        <v>10</v>
      </c>
      <c r="D255" s="12" t="str">
        <f>A255&amp;" "&amp;B255&amp;" "&amp;C255</f>
        <v>Sub04 Session1 1st_45min</v>
      </c>
      <c r="E255" s="20">
        <v>1</v>
      </c>
      <c r="F255" s="20">
        <f>IFERROR(_xlfn.IFNA(IF(E255&lt;VLOOKUP(D255,'Pre-analysis'!D:E,2,0),VLOOKUP(D255,'Pre-analysis'!D:F,3,0)-((VLOOKUP(D255,'Pre-analysis'!D:E,2,0)-E255)*9),IF(E255=VLOOKUP(D255,'Pre-analysis'!D:E,2,0),VLOOKUP(D255,'Pre-analysis'!D:F,3,0),"NA")),"NA"),"NA")</f>
        <v>0</v>
      </c>
    </row>
    <row r="256" spans="1:6">
      <c r="A256" s="12" t="s">
        <v>30</v>
      </c>
      <c r="B256" s="13" t="s">
        <v>51</v>
      </c>
      <c r="C256" s="12" t="s">
        <v>10</v>
      </c>
      <c r="D256" s="12" t="str">
        <f t="shared" ref="D256:D320" si="8">A256&amp;" "&amp;B256&amp;" "&amp;C256</f>
        <v>Sub04 Session1 1st_45min</v>
      </c>
      <c r="E256" s="20">
        <v>2</v>
      </c>
      <c r="F256" s="20">
        <f>IFERROR(_xlfn.IFNA(IF(E256&lt;VLOOKUP(D256,'Pre-analysis'!D:E,2,0),VLOOKUP(D256,'Pre-analysis'!D:F,3,0)-((VLOOKUP(D256,'Pre-analysis'!D:E,2,0)-E256)*9),IF(E256=VLOOKUP(D256,'Pre-analysis'!D:E,2,0),VLOOKUP(D256,'Pre-analysis'!D:F,3,0),"NA")),"NA"),"NA")</f>
        <v>9</v>
      </c>
    </row>
    <row r="257" spans="1:6">
      <c r="A257" s="12" t="s">
        <v>30</v>
      </c>
      <c r="B257" s="13" t="s">
        <v>51</v>
      </c>
      <c r="C257" s="12" t="s">
        <v>10</v>
      </c>
      <c r="D257" s="12" t="str">
        <f t="shared" si="8"/>
        <v>Sub04 Session1 1st_45min</v>
      </c>
      <c r="E257" s="20">
        <v>3</v>
      </c>
      <c r="F257" s="20">
        <f>IFERROR(_xlfn.IFNA(IF(E257&lt;VLOOKUP(D257,'Pre-analysis'!D:E,2,0),VLOOKUP(D257,'Pre-analysis'!D:F,3,0)-((VLOOKUP(D257,'Pre-analysis'!D:E,2,0)-E257)*9),IF(E257=VLOOKUP(D257,'Pre-analysis'!D:E,2,0),VLOOKUP(D257,'Pre-analysis'!D:F,3,0),"NA")),"NA"),"NA")</f>
        <v>18</v>
      </c>
    </row>
    <row r="258" spans="1:6">
      <c r="A258" s="12" t="s">
        <v>30</v>
      </c>
      <c r="B258" s="13" t="s">
        <v>51</v>
      </c>
      <c r="C258" s="12" t="s">
        <v>10</v>
      </c>
      <c r="D258" s="12" t="str">
        <f t="shared" si="8"/>
        <v>Sub04 Session1 1st_45min</v>
      </c>
      <c r="E258" s="20">
        <v>4</v>
      </c>
      <c r="F258" s="20">
        <f>IFERROR(_xlfn.IFNA(IF(E258&lt;VLOOKUP(D258,'Pre-analysis'!D:E,2,0),VLOOKUP(D258,'Pre-analysis'!D:F,3,0)-((VLOOKUP(D258,'Pre-analysis'!D:E,2,0)-E258)*9),IF(E258=VLOOKUP(D258,'Pre-analysis'!D:E,2,0),VLOOKUP(D258,'Pre-analysis'!D:F,3,0),"NA")),"NA"),"NA")</f>
        <v>27</v>
      </c>
    </row>
    <row r="259" spans="1:6">
      <c r="A259" s="12" t="s">
        <v>30</v>
      </c>
      <c r="B259" s="13" t="s">
        <v>51</v>
      </c>
      <c r="C259" s="12" t="s">
        <v>10</v>
      </c>
      <c r="D259" s="12" t="str">
        <f t="shared" si="8"/>
        <v>Sub04 Session1 1st_45min</v>
      </c>
      <c r="E259" s="20">
        <v>5</v>
      </c>
      <c r="F259" s="20">
        <f>IFERROR(_xlfn.IFNA(IF(E259&lt;VLOOKUP(D259,'Pre-analysis'!D:E,2,0),VLOOKUP(D259,'Pre-analysis'!D:F,3,0)-((VLOOKUP(D259,'Pre-analysis'!D:E,2,0)-E259)*9),IF(E259=VLOOKUP(D259,'Pre-analysis'!D:E,2,0),VLOOKUP(D259,'Pre-analysis'!D:F,3,0),"NA")),"NA"),"NA")</f>
        <v>36</v>
      </c>
    </row>
    <row r="260" spans="1:6">
      <c r="A260" s="12" t="s">
        <v>30</v>
      </c>
      <c r="B260" s="13" t="s">
        <v>51</v>
      </c>
      <c r="C260" s="12" t="s">
        <v>10</v>
      </c>
      <c r="D260" s="12" t="str">
        <f t="shared" si="8"/>
        <v>Sub04 Session1 1st_45min</v>
      </c>
      <c r="E260" s="20">
        <v>6</v>
      </c>
      <c r="F260" s="20">
        <f>IFERROR(_xlfn.IFNA(IF(E260&lt;VLOOKUP(D260,'Pre-analysis'!D:E,2,0),VLOOKUP(D260,'Pre-analysis'!D:F,3,0)-((VLOOKUP(D260,'Pre-analysis'!D:E,2,0)-E260)*9),IF(E260=VLOOKUP(D260,'Pre-analysis'!D:E,2,0),VLOOKUP(D260,'Pre-analysis'!D:F,3,0),"NA")),"NA"),"NA")</f>
        <v>45</v>
      </c>
    </row>
    <row r="261" spans="1:6">
      <c r="A261" s="12" t="s">
        <v>30</v>
      </c>
      <c r="B261" s="13" t="s">
        <v>51</v>
      </c>
      <c r="C261" s="12" t="s">
        <v>11</v>
      </c>
      <c r="D261" s="12" t="str">
        <f t="shared" si="8"/>
        <v>Sub04 Session1 1st_45min_e</v>
      </c>
      <c r="E261" s="20" t="s">
        <v>29</v>
      </c>
      <c r="F261" s="20" t="str">
        <f>IFERROR(_xlfn.IFNA(IF(E261&lt;VLOOKUP(D261,'Pre-analysis'!D:E,2,0),VLOOKUP(D261,'Pre-analysis'!D:F,3,0)-((VLOOKUP(D261,'Pre-analysis'!D:E,2,0)-E261)*9),IF(E261=VLOOKUP(D261,'Pre-analysis'!D:E,2,0),VLOOKUP(D261,'Pre-analysis'!D:F,3,0),"NA")),"NA"),"NA")</f>
        <v>NA</v>
      </c>
    </row>
    <row r="262" spans="1:6">
      <c r="A262" s="12" t="s">
        <v>30</v>
      </c>
      <c r="B262" s="13" t="s">
        <v>51</v>
      </c>
      <c r="C262" s="12" t="s">
        <v>12</v>
      </c>
      <c r="D262" s="12" t="str">
        <f t="shared" si="8"/>
        <v>Sub04 Session1 2nd_45min</v>
      </c>
      <c r="E262" s="20">
        <v>1</v>
      </c>
      <c r="F262" s="20">
        <f>IFERROR(_xlfn.IFNA(IF(E262&lt;VLOOKUP(D262,'Pre-analysis'!D:E,2,0),VLOOKUP(D262,'Pre-analysis'!D:F,3,0)-((VLOOKUP(D262,'Pre-analysis'!D:E,2,0)-E262)*9),IF(E262=VLOOKUP(D262,'Pre-analysis'!D:E,2,0),VLOOKUP(D262,'Pre-analysis'!D:F,3,0),"NA")),"NA"),"NA")</f>
        <v>60</v>
      </c>
    </row>
    <row r="263" spans="1:6">
      <c r="A263" s="12" t="s">
        <v>30</v>
      </c>
      <c r="B263" s="13" t="s">
        <v>51</v>
      </c>
      <c r="C263" s="12" t="s">
        <v>12</v>
      </c>
      <c r="D263" s="12" t="str">
        <f t="shared" si="8"/>
        <v>Sub04 Session1 2nd_45min</v>
      </c>
      <c r="E263" s="20">
        <v>2</v>
      </c>
      <c r="F263" s="20">
        <f>IFERROR(_xlfn.IFNA(IF(E263&lt;VLOOKUP(D263,'Pre-analysis'!D:E,2,0),VLOOKUP(D263,'Pre-analysis'!D:F,3,0)-((VLOOKUP(D263,'Pre-analysis'!D:E,2,0)-E263)*9),IF(E263=VLOOKUP(D263,'Pre-analysis'!D:E,2,0),VLOOKUP(D263,'Pre-analysis'!D:F,3,0),"NA")),"NA"),"NA")</f>
        <v>69</v>
      </c>
    </row>
    <row r="264" spans="1:6">
      <c r="A264" s="12" t="s">
        <v>30</v>
      </c>
      <c r="B264" s="13" t="s">
        <v>51</v>
      </c>
      <c r="C264" s="12" t="s">
        <v>12</v>
      </c>
      <c r="D264" s="12" t="str">
        <f t="shared" si="8"/>
        <v>Sub04 Session1 2nd_45min</v>
      </c>
      <c r="E264" s="20">
        <v>3</v>
      </c>
      <c r="F264" s="20">
        <f>IFERROR(_xlfn.IFNA(IF(E264&lt;VLOOKUP(D264,'Pre-analysis'!D:E,2,0),VLOOKUP(D264,'Pre-analysis'!D:F,3,0)-((VLOOKUP(D264,'Pre-analysis'!D:E,2,0)-E264)*9),IF(E264=VLOOKUP(D264,'Pre-analysis'!D:E,2,0),VLOOKUP(D264,'Pre-analysis'!D:F,3,0),"NA")),"NA"),"NA")</f>
        <v>78</v>
      </c>
    </row>
    <row r="265" spans="1:6">
      <c r="A265" s="12" t="s">
        <v>30</v>
      </c>
      <c r="B265" s="13" t="s">
        <v>51</v>
      </c>
      <c r="C265" s="12" t="s">
        <v>12</v>
      </c>
      <c r="D265" s="12" t="str">
        <f t="shared" si="8"/>
        <v>Sub04 Session1 2nd_45min</v>
      </c>
      <c r="E265" s="20">
        <v>4</v>
      </c>
      <c r="F265" s="20">
        <f>IFERROR(_xlfn.IFNA(IF(E265&lt;VLOOKUP(D265,'Pre-analysis'!D:E,2,0),VLOOKUP(D265,'Pre-analysis'!D:F,3,0)-((VLOOKUP(D265,'Pre-analysis'!D:E,2,0)-E265)*9),IF(E265=VLOOKUP(D265,'Pre-analysis'!D:E,2,0),VLOOKUP(D265,'Pre-analysis'!D:F,3,0),"NA")),"NA"),"NA")</f>
        <v>87</v>
      </c>
    </row>
    <row r="266" spans="1:6">
      <c r="A266" s="12" t="s">
        <v>30</v>
      </c>
      <c r="B266" s="13" t="s">
        <v>51</v>
      </c>
      <c r="C266" s="12" t="s">
        <v>12</v>
      </c>
      <c r="D266" s="12" t="str">
        <f t="shared" si="8"/>
        <v>Sub04 Session1 2nd_45min</v>
      </c>
      <c r="E266" s="20">
        <v>5</v>
      </c>
      <c r="F266" s="20">
        <f>IFERROR(_xlfn.IFNA(IF(E266&lt;VLOOKUP(D266,'Pre-analysis'!D:E,2,0),VLOOKUP(D266,'Pre-analysis'!D:F,3,0)-((VLOOKUP(D266,'Pre-analysis'!D:E,2,0)-E266)*9),IF(E266=VLOOKUP(D266,'Pre-analysis'!D:E,2,0),VLOOKUP(D266,'Pre-analysis'!D:F,3,0),"NA")),"NA"),"NA")</f>
        <v>96</v>
      </c>
    </row>
    <row r="267" spans="1:6">
      <c r="A267" s="12" t="s">
        <v>30</v>
      </c>
      <c r="B267" s="13" t="s">
        <v>51</v>
      </c>
      <c r="C267" s="12" t="s">
        <v>12</v>
      </c>
      <c r="D267" s="12" t="str">
        <f t="shared" si="8"/>
        <v>Sub04 Session1 2nd_45min</v>
      </c>
      <c r="E267" s="20">
        <v>6</v>
      </c>
      <c r="F267" s="20">
        <f>IFERROR(_xlfn.IFNA(IF(E267&lt;VLOOKUP(D267,'Pre-analysis'!D:E,2,0),VLOOKUP(D267,'Pre-analysis'!D:F,3,0)-((VLOOKUP(D267,'Pre-analysis'!D:E,2,0)-E267)*9),IF(E267=VLOOKUP(D267,'Pre-analysis'!D:E,2,0),VLOOKUP(D267,'Pre-analysis'!D:F,3,0),"NA")),"NA"),"NA")</f>
        <v>105</v>
      </c>
    </row>
    <row r="268" spans="1:6">
      <c r="A268" s="12" t="s">
        <v>30</v>
      </c>
      <c r="B268" s="13" t="s">
        <v>51</v>
      </c>
      <c r="C268" s="12" t="s">
        <v>13</v>
      </c>
      <c r="D268" s="12" t="str">
        <f t="shared" si="8"/>
        <v>Sub04 Session1 2nd_45min_e</v>
      </c>
      <c r="E268" s="20" t="s">
        <v>29</v>
      </c>
      <c r="F268" s="20" t="str">
        <f>IFERROR(_xlfn.IFNA(IF(E268&lt;VLOOKUP(D268,'Pre-analysis'!D:E,2,0),VLOOKUP(D268,'Pre-analysis'!D:F,3,0)-((VLOOKUP(D268,'Pre-analysis'!D:E,2,0)-E268)*9),IF(E268=VLOOKUP(D268,'Pre-analysis'!D:E,2,0),VLOOKUP(D268,'Pre-analysis'!D:F,3,0),"NA")),"NA"),"NA")</f>
        <v>NA</v>
      </c>
    </row>
    <row r="269" spans="1:6">
      <c r="A269" s="12" t="s">
        <v>30</v>
      </c>
      <c r="B269" s="13" t="s">
        <v>51</v>
      </c>
      <c r="C269" s="12" t="s">
        <v>14</v>
      </c>
      <c r="D269" s="12" t="str">
        <f t="shared" si="8"/>
        <v>Sub04 Session1 3rd_45min</v>
      </c>
      <c r="E269" s="20">
        <v>1</v>
      </c>
      <c r="F269" s="20">
        <f>IFERROR(_xlfn.IFNA(IF(E269&lt;VLOOKUP(D269,'Pre-analysis'!D:E,2,0),VLOOKUP(D269,'Pre-analysis'!D:F,3,0)-((VLOOKUP(D269,'Pre-analysis'!D:E,2,0)-E269)*9),IF(E269=VLOOKUP(D269,'Pre-analysis'!D:E,2,0),VLOOKUP(D269,'Pre-analysis'!D:F,3,0),"NA")),"NA"),"NA")</f>
        <v>120</v>
      </c>
    </row>
    <row r="270" spans="1:6">
      <c r="A270" s="12" t="s">
        <v>30</v>
      </c>
      <c r="B270" s="13" t="s">
        <v>51</v>
      </c>
      <c r="C270" s="12" t="s">
        <v>14</v>
      </c>
      <c r="D270" s="12" t="str">
        <f t="shared" si="8"/>
        <v>Sub04 Session1 3rd_45min</v>
      </c>
      <c r="E270" s="20">
        <v>2</v>
      </c>
      <c r="F270" s="20">
        <f>IFERROR(_xlfn.IFNA(IF(E270&lt;VLOOKUP(D270,'Pre-analysis'!D:E,2,0),VLOOKUP(D270,'Pre-analysis'!D:F,3,0)-((VLOOKUP(D270,'Pre-analysis'!D:E,2,0)-E270)*9),IF(E270=VLOOKUP(D270,'Pre-analysis'!D:E,2,0),VLOOKUP(D270,'Pre-analysis'!D:F,3,0),"NA")),"NA"),"NA")</f>
        <v>129</v>
      </c>
    </row>
    <row r="271" spans="1:6">
      <c r="A271" s="12" t="s">
        <v>30</v>
      </c>
      <c r="B271" s="13" t="s">
        <v>51</v>
      </c>
      <c r="C271" s="12" t="s">
        <v>14</v>
      </c>
      <c r="D271" s="12" t="str">
        <f t="shared" si="8"/>
        <v>Sub04 Session1 3rd_45min</v>
      </c>
      <c r="E271" s="20">
        <v>3</v>
      </c>
      <c r="F271" s="20">
        <f>IFERROR(_xlfn.IFNA(IF(E271&lt;VLOOKUP(D271,'Pre-analysis'!D:E,2,0),VLOOKUP(D271,'Pre-analysis'!D:F,3,0)-((VLOOKUP(D271,'Pre-analysis'!D:E,2,0)-E271)*9),IF(E271=VLOOKUP(D271,'Pre-analysis'!D:E,2,0),VLOOKUP(D271,'Pre-analysis'!D:F,3,0),"NA")),"NA"),"NA")</f>
        <v>138</v>
      </c>
    </row>
    <row r="272" spans="1:6">
      <c r="A272" s="12" t="s">
        <v>30</v>
      </c>
      <c r="B272" s="13" t="s">
        <v>51</v>
      </c>
      <c r="C272" s="12" t="s">
        <v>14</v>
      </c>
      <c r="D272" s="12" t="str">
        <f t="shared" si="8"/>
        <v>Sub04 Session1 3rd_45min</v>
      </c>
      <c r="E272" s="20">
        <v>4</v>
      </c>
      <c r="F272" s="20">
        <f>IFERROR(_xlfn.IFNA(IF(E272&lt;VLOOKUP(D272,'Pre-analysis'!D:E,2,0),VLOOKUP(D272,'Pre-analysis'!D:F,3,0)-((VLOOKUP(D272,'Pre-analysis'!D:E,2,0)-E272)*9),IF(E272=VLOOKUP(D272,'Pre-analysis'!D:E,2,0),VLOOKUP(D272,'Pre-analysis'!D:F,3,0),"NA")),"NA"),"NA")</f>
        <v>147</v>
      </c>
    </row>
    <row r="273" spans="1:6">
      <c r="A273" s="12" t="s">
        <v>30</v>
      </c>
      <c r="B273" s="13" t="s">
        <v>51</v>
      </c>
      <c r="C273" s="12" t="s">
        <v>14</v>
      </c>
      <c r="D273" s="12" t="str">
        <f t="shared" si="8"/>
        <v>Sub04 Session1 3rd_45min</v>
      </c>
      <c r="E273" s="20">
        <v>5</v>
      </c>
      <c r="F273" s="20">
        <f>IFERROR(_xlfn.IFNA(IF(E273&lt;VLOOKUP(D273,'Pre-analysis'!D:E,2,0),VLOOKUP(D273,'Pre-analysis'!D:F,3,0)-((VLOOKUP(D273,'Pre-analysis'!D:E,2,0)-E273)*9),IF(E273=VLOOKUP(D273,'Pre-analysis'!D:E,2,0),VLOOKUP(D273,'Pre-analysis'!D:F,3,0),"NA")),"NA"),"NA")</f>
        <v>156</v>
      </c>
    </row>
    <row r="274" spans="1:6">
      <c r="A274" s="12" t="s">
        <v>30</v>
      </c>
      <c r="B274" s="13" t="s">
        <v>51</v>
      </c>
      <c r="C274" s="12" t="s">
        <v>14</v>
      </c>
      <c r="D274" s="12" t="str">
        <f t="shared" si="8"/>
        <v>Sub04 Session1 3rd_45min</v>
      </c>
      <c r="E274" s="20">
        <v>6</v>
      </c>
      <c r="F274" s="20">
        <f>IFERROR(_xlfn.IFNA(IF(E274&lt;VLOOKUP(D274,'Pre-analysis'!D:E,2,0),VLOOKUP(D274,'Pre-analysis'!D:F,3,0)-((VLOOKUP(D274,'Pre-analysis'!D:E,2,0)-E274)*9),IF(E274=VLOOKUP(D274,'Pre-analysis'!D:E,2,0),VLOOKUP(D274,'Pre-analysis'!D:F,3,0),"NA")),"NA"),"NA")</f>
        <v>165</v>
      </c>
    </row>
    <row r="275" spans="1:6">
      <c r="A275" s="12" t="s">
        <v>30</v>
      </c>
      <c r="B275" s="13" t="s">
        <v>51</v>
      </c>
      <c r="C275" s="12" t="s">
        <v>15</v>
      </c>
      <c r="D275" s="12" t="str">
        <f t="shared" si="8"/>
        <v>Sub04 Session1 3rd_45min_e</v>
      </c>
      <c r="E275" s="20" t="s">
        <v>29</v>
      </c>
      <c r="F275" s="20" t="str">
        <f>IFERROR(_xlfn.IFNA(IF(E275&lt;VLOOKUP(D275,'Pre-analysis'!D:E,2,0),VLOOKUP(D275,'Pre-analysis'!D:F,3,0)-((VLOOKUP(D275,'Pre-analysis'!D:E,2,0)-E275)*9),IF(E275=VLOOKUP(D275,'Pre-analysis'!D:E,2,0),VLOOKUP(D275,'Pre-analysis'!D:F,3,0),"NA")),"NA"),"NA")</f>
        <v>NA</v>
      </c>
    </row>
    <row r="276" spans="1:6">
      <c r="A276" s="12" t="s">
        <v>30</v>
      </c>
      <c r="B276" s="13" t="s">
        <v>52</v>
      </c>
      <c r="C276" s="12" t="s">
        <v>10</v>
      </c>
      <c r="D276" s="12" t="str">
        <f t="shared" si="8"/>
        <v>Sub04 Session2 1st_45min</v>
      </c>
      <c r="E276" s="20">
        <v>1</v>
      </c>
      <c r="F276" s="20">
        <f>IFERROR(_xlfn.IFNA(IF(E276&lt;VLOOKUP(D276,'Pre-analysis'!D:E,2,0),VLOOKUP(D276,'Pre-analysis'!D:F,3,0)-((VLOOKUP(D276,'Pre-analysis'!D:E,2,0)-E276)*9),IF(E276=VLOOKUP(D276,'Pre-analysis'!D:E,2,0),VLOOKUP(D276,'Pre-analysis'!D:F,3,0),"NA")),"NA"),"NA")</f>
        <v>0</v>
      </c>
    </row>
    <row r="277" spans="1:6">
      <c r="A277" s="12" t="s">
        <v>30</v>
      </c>
      <c r="B277" s="13" t="s">
        <v>52</v>
      </c>
      <c r="C277" s="12" t="s">
        <v>10</v>
      </c>
      <c r="D277" s="12" t="str">
        <f t="shared" si="8"/>
        <v>Sub04 Session2 1st_45min</v>
      </c>
      <c r="E277" s="20">
        <v>2</v>
      </c>
      <c r="F277" s="20">
        <f>IFERROR(_xlfn.IFNA(IF(E277&lt;VLOOKUP(D277,'Pre-analysis'!D:E,2,0),VLOOKUP(D277,'Pre-analysis'!D:F,3,0)-((VLOOKUP(D277,'Pre-analysis'!D:E,2,0)-E277)*9),IF(E277=VLOOKUP(D277,'Pre-analysis'!D:E,2,0),VLOOKUP(D277,'Pre-analysis'!D:F,3,0),"NA")),"NA"),"NA")</f>
        <v>9</v>
      </c>
    </row>
    <row r="278" spans="1:6">
      <c r="A278" s="12" t="s">
        <v>30</v>
      </c>
      <c r="B278" s="13" t="s">
        <v>52</v>
      </c>
      <c r="C278" s="12" t="s">
        <v>10</v>
      </c>
      <c r="D278" s="12" t="str">
        <f t="shared" si="8"/>
        <v>Sub04 Session2 1st_45min</v>
      </c>
      <c r="E278" s="20">
        <v>3</v>
      </c>
      <c r="F278" s="20">
        <f>IFERROR(_xlfn.IFNA(IF(E278&lt;VLOOKUP(D278,'Pre-analysis'!D:E,2,0),VLOOKUP(D278,'Pre-analysis'!D:F,3,0)-((VLOOKUP(D278,'Pre-analysis'!D:E,2,0)-E278)*9),IF(E278=VLOOKUP(D278,'Pre-analysis'!D:E,2,0),VLOOKUP(D278,'Pre-analysis'!D:F,3,0),"NA")),"NA"),"NA")</f>
        <v>18</v>
      </c>
    </row>
    <row r="279" spans="1:6">
      <c r="A279" s="12" t="s">
        <v>30</v>
      </c>
      <c r="B279" s="13" t="s">
        <v>52</v>
      </c>
      <c r="C279" s="12" t="s">
        <v>10</v>
      </c>
      <c r="D279" s="12" t="str">
        <f t="shared" si="8"/>
        <v>Sub04 Session2 1st_45min</v>
      </c>
      <c r="E279" s="20">
        <v>4</v>
      </c>
      <c r="F279" s="20">
        <f>IFERROR(_xlfn.IFNA(IF(E279&lt;VLOOKUP(D279,'Pre-analysis'!D:E,2,0),VLOOKUP(D279,'Pre-analysis'!D:F,3,0)-((VLOOKUP(D279,'Pre-analysis'!D:E,2,0)-E279)*9),IF(E279=VLOOKUP(D279,'Pre-analysis'!D:E,2,0),VLOOKUP(D279,'Pre-analysis'!D:F,3,0),"NA")),"NA"),"NA")</f>
        <v>27</v>
      </c>
    </row>
    <row r="280" spans="1:6">
      <c r="A280" s="12" t="s">
        <v>30</v>
      </c>
      <c r="B280" s="13" t="s">
        <v>52</v>
      </c>
      <c r="C280" s="12" t="s">
        <v>10</v>
      </c>
      <c r="D280" s="12" t="str">
        <f t="shared" si="8"/>
        <v>Sub04 Session2 1st_45min</v>
      </c>
      <c r="E280" s="20">
        <v>5</v>
      </c>
      <c r="F280" s="20">
        <f>IFERROR(_xlfn.IFNA(IF(E280&lt;VLOOKUP(D280,'Pre-analysis'!D:E,2,0),VLOOKUP(D280,'Pre-analysis'!D:F,3,0)-((VLOOKUP(D280,'Pre-analysis'!D:E,2,0)-E280)*9),IF(E280=VLOOKUP(D280,'Pre-analysis'!D:E,2,0),VLOOKUP(D280,'Pre-analysis'!D:F,3,0),"NA")),"NA"),"NA")</f>
        <v>36</v>
      </c>
    </row>
    <row r="281" spans="1:6">
      <c r="A281" s="12" t="s">
        <v>30</v>
      </c>
      <c r="B281" s="13" t="s">
        <v>52</v>
      </c>
      <c r="C281" s="12" t="s">
        <v>10</v>
      </c>
      <c r="D281" s="12" t="str">
        <f t="shared" si="8"/>
        <v>Sub04 Session2 1st_45min</v>
      </c>
      <c r="E281" s="20">
        <v>6</v>
      </c>
      <c r="F281" s="20">
        <f>IFERROR(_xlfn.IFNA(IF(E281&lt;VLOOKUP(D281,'Pre-analysis'!D:E,2,0),VLOOKUP(D281,'Pre-analysis'!D:F,3,0)-((VLOOKUP(D281,'Pre-analysis'!D:E,2,0)-E281)*9),IF(E281=VLOOKUP(D281,'Pre-analysis'!D:E,2,0),VLOOKUP(D281,'Pre-analysis'!D:F,3,0),"NA")),"NA"),"NA")</f>
        <v>45</v>
      </c>
    </row>
    <row r="282" spans="1:6">
      <c r="A282" s="12" t="s">
        <v>30</v>
      </c>
      <c r="B282" s="13" t="s">
        <v>52</v>
      </c>
      <c r="C282" s="12" t="s">
        <v>11</v>
      </c>
      <c r="D282" s="12" t="str">
        <f t="shared" si="8"/>
        <v>Sub04 Session2 1st_45min_e</v>
      </c>
      <c r="E282" s="20" t="s">
        <v>29</v>
      </c>
      <c r="F282" s="20" t="str">
        <f>IFERROR(_xlfn.IFNA(IF(E282&lt;VLOOKUP(D282,'Pre-analysis'!D:E,2,0),VLOOKUP(D282,'Pre-analysis'!D:F,3,0)-((VLOOKUP(D282,'Pre-analysis'!D:E,2,0)-E282)*9),IF(E282=VLOOKUP(D282,'Pre-analysis'!D:E,2,0),VLOOKUP(D282,'Pre-analysis'!D:F,3,0),"NA")),"NA"),"NA")</f>
        <v>NA</v>
      </c>
    </row>
    <row r="283" spans="1:6">
      <c r="A283" s="12" t="s">
        <v>30</v>
      </c>
      <c r="B283" s="13" t="s">
        <v>52</v>
      </c>
      <c r="C283" s="12" t="s">
        <v>12</v>
      </c>
      <c r="D283" s="12" t="str">
        <f t="shared" si="8"/>
        <v>Sub04 Session2 2nd_45min</v>
      </c>
      <c r="E283" s="20">
        <v>1</v>
      </c>
      <c r="F283" s="20">
        <f>IFERROR(_xlfn.IFNA(IF(E283&lt;VLOOKUP(D283,'Pre-analysis'!D:E,2,0),VLOOKUP(D283,'Pre-analysis'!D:F,3,0)-((VLOOKUP(D283,'Pre-analysis'!D:E,2,0)-E283)*9),IF(E283=VLOOKUP(D283,'Pre-analysis'!D:E,2,0),VLOOKUP(D283,'Pre-analysis'!D:F,3,0),"NA")),"NA"),"NA")</f>
        <v>60</v>
      </c>
    </row>
    <row r="284" spans="1:6">
      <c r="A284" s="12" t="s">
        <v>30</v>
      </c>
      <c r="B284" s="13" t="s">
        <v>52</v>
      </c>
      <c r="C284" s="12" t="s">
        <v>12</v>
      </c>
      <c r="D284" s="12" t="str">
        <f t="shared" si="8"/>
        <v>Sub04 Session2 2nd_45min</v>
      </c>
      <c r="E284" s="20">
        <v>2</v>
      </c>
      <c r="F284" s="20">
        <f>IFERROR(_xlfn.IFNA(IF(E284&lt;VLOOKUP(D284,'Pre-analysis'!D:E,2,0),VLOOKUP(D284,'Pre-analysis'!D:F,3,0)-((VLOOKUP(D284,'Pre-analysis'!D:E,2,0)-E284)*9),IF(E284=VLOOKUP(D284,'Pre-analysis'!D:E,2,0),VLOOKUP(D284,'Pre-analysis'!D:F,3,0),"NA")),"NA"),"NA")</f>
        <v>69</v>
      </c>
    </row>
    <row r="285" spans="1:6">
      <c r="A285" s="12" t="s">
        <v>30</v>
      </c>
      <c r="B285" s="13" t="s">
        <v>52</v>
      </c>
      <c r="C285" s="12" t="s">
        <v>12</v>
      </c>
      <c r="D285" s="12" t="str">
        <f t="shared" si="8"/>
        <v>Sub04 Session2 2nd_45min</v>
      </c>
      <c r="E285" s="20">
        <v>3</v>
      </c>
      <c r="F285" s="20">
        <f>IFERROR(_xlfn.IFNA(IF(E285&lt;VLOOKUP(D285,'Pre-analysis'!D:E,2,0),VLOOKUP(D285,'Pre-analysis'!D:F,3,0)-((VLOOKUP(D285,'Pre-analysis'!D:E,2,0)-E285)*9),IF(E285=VLOOKUP(D285,'Pre-analysis'!D:E,2,0),VLOOKUP(D285,'Pre-analysis'!D:F,3,0),"NA")),"NA"),"NA")</f>
        <v>78</v>
      </c>
    </row>
    <row r="286" spans="1:6">
      <c r="A286" s="12" t="s">
        <v>30</v>
      </c>
      <c r="B286" s="13" t="s">
        <v>52</v>
      </c>
      <c r="C286" s="12" t="s">
        <v>12</v>
      </c>
      <c r="D286" s="12" t="str">
        <f t="shared" si="8"/>
        <v>Sub04 Session2 2nd_45min</v>
      </c>
      <c r="E286" s="20">
        <v>4</v>
      </c>
      <c r="F286" s="20">
        <f>IFERROR(_xlfn.IFNA(IF(E286&lt;VLOOKUP(D286,'Pre-analysis'!D:E,2,0),VLOOKUP(D286,'Pre-analysis'!D:F,3,0)-((VLOOKUP(D286,'Pre-analysis'!D:E,2,0)-E286)*9),IF(E286=VLOOKUP(D286,'Pre-analysis'!D:E,2,0),VLOOKUP(D286,'Pre-analysis'!D:F,3,0),"NA")),"NA"),"NA")</f>
        <v>87</v>
      </c>
    </row>
    <row r="287" spans="1:6">
      <c r="A287" s="12" t="s">
        <v>30</v>
      </c>
      <c r="B287" s="13" t="s">
        <v>52</v>
      </c>
      <c r="C287" s="12" t="s">
        <v>12</v>
      </c>
      <c r="D287" s="12" t="str">
        <f t="shared" si="8"/>
        <v>Sub04 Session2 2nd_45min</v>
      </c>
      <c r="E287" s="20">
        <v>5</v>
      </c>
      <c r="F287" s="20">
        <f>IFERROR(_xlfn.IFNA(IF(E287&lt;VLOOKUP(D287,'Pre-analysis'!D:E,2,0),VLOOKUP(D287,'Pre-analysis'!D:F,3,0)-((VLOOKUP(D287,'Pre-analysis'!D:E,2,0)-E287)*9),IF(E287=VLOOKUP(D287,'Pre-analysis'!D:E,2,0),VLOOKUP(D287,'Pre-analysis'!D:F,3,0),"NA")),"NA"),"NA")</f>
        <v>96</v>
      </c>
    </row>
    <row r="288" spans="1:6">
      <c r="A288" s="12" t="s">
        <v>30</v>
      </c>
      <c r="B288" s="13" t="s">
        <v>52</v>
      </c>
      <c r="C288" s="12" t="s">
        <v>12</v>
      </c>
      <c r="D288" s="12" t="str">
        <f t="shared" si="8"/>
        <v>Sub04 Session2 2nd_45min</v>
      </c>
      <c r="E288" s="20">
        <v>6</v>
      </c>
      <c r="F288" s="20">
        <f>IFERROR(_xlfn.IFNA(IF(E288&lt;VLOOKUP(D288,'Pre-analysis'!D:E,2,0),VLOOKUP(D288,'Pre-analysis'!D:F,3,0)-((VLOOKUP(D288,'Pre-analysis'!D:E,2,0)-E288)*9),IF(E288=VLOOKUP(D288,'Pre-analysis'!D:E,2,0),VLOOKUP(D288,'Pre-analysis'!D:F,3,0),"NA")),"NA"),"NA")</f>
        <v>105</v>
      </c>
    </row>
    <row r="289" spans="1:6">
      <c r="A289" s="12" t="s">
        <v>30</v>
      </c>
      <c r="B289" s="13" t="s">
        <v>52</v>
      </c>
      <c r="C289" s="12" t="s">
        <v>13</v>
      </c>
      <c r="D289" s="12" t="str">
        <f t="shared" si="8"/>
        <v>Sub04 Session2 2nd_45min_e</v>
      </c>
      <c r="E289" s="20" t="s">
        <v>29</v>
      </c>
      <c r="F289" s="20" t="str">
        <f>IFERROR(_xlfn.IFNA(IF(E289&lt;VLOOKUP(D289,'Pre-analysis'!D:E,2,0),VLOOKUP(D289,'Pre-analysis'!D:F,3,0)-((VLOOKUP(D289,'Pre-analysis'!D:E,2,0)-E289)*9),IF(E289=VLOOKUP(D289,'Pre-analysis'!D:E,2,0),VLOOKUP(D289,'Pre-analysis'!D:F,3,0),"NA")),"NA"),"NA")</f>
        <v>NA</v>
      </c>
    </row>
    <row r="290" spans="1:6">
      <c r="A290" s="12" t="s">
        <v>30</v>
      </c>
      <c r="B290" s="13" t="s">
        <v>52</v>
      </c>
      <c r="C290" s="12" t="s">
        <v>14</v>
      </c>
      <c r="D290" s="12" t="str">
        <f t="shared" si="8"/>
        <v>Sub04 Session2 3rd_45min</v>
      </c>
      <c r="E290" s="20">
        <v>1</v>
      </c>
      <c r="F290" s="20">
        <f>IFERROR(_xlfn.IFNA(IF(E290&lt;VLOOKUP(D290,'Pre-analysis'!D:E,2,0),VLOOKUP(D290,'Pre-analysis'!D:F,3,0)-((VLOOKUP(D290,'Pre-analysis'!D:E,2,0)-E290)*9),IF(E290=VLOOKUP(D290,'Pre-analysis'!D:E,2,0),VLOOKUP(D290,'Pre-analysis'!D:F,3,0),"NA")),"NA"),"NA")</f>
        <v>120</v>
      </c>
    </row>
    <row r="291" spans="1:6">
      <c r="A291" s="12" t="s">
        <v>30</v>
      </c>
      <c r="B291" s="13" t="s">
        <v>52</v>
      </c>
      <c r="C291" s="12" t="s">
        <v>14</v>
      </c>
      <c r="D291" s="12" t="str">
        <f t="shared" si="8"/>
        <v>Sub04 Session2 3rd_45min</v>
      </c>
      <c r="E291" s="20">
        <v>2</v>
      </c>
      <c r="F291" s="20">
        <f>IFERROR(_xlfn.IFNA(IF(E291&lt;VLOOKUP(D291,'Pre-analysis'!D:E,2,0),VLOOKUP(D291,'Pre-analysis'!D:F,3,0)-((VLOOKUP(D291,'Pre-analysis'!D:E,2,0)-E291)*9),IF(E291=VLOOKUP(D291,'Pre-analysis'!D:E,2,0),VLOOKUP(D291,'Pre-analysis'!D:F,3,0),"NA")),"NA"),"NA")</f>
        <v>129</v>
      </c>
    </row>
    <row r="292" spans="1:6">
      <c r="A292" s="12" t="s">
        <v>30</v>
      </c>
      <c r="B292" s="13" t="s">
        <v>52</v>
      </c>
      <c r="C292" s="12" t="s">
        <v>14</v>
      </c>
      <c r="D292" s="12" t="str">
        <f t="shared" si="8"/>
        <v>Sub04 Session2 3rd_45min</v>
      </c>
      <c r="E292" s="20">
        <v>3</v>
      </c>
      <c r="F292" s="20">
        <f>IFERROR(_xlfn.IFNA(IF(E292&lt;VLOOKUP(D292,'Pre-analysis'!D:E,2,0),VLOOKUP(D292,'Pre-analysis'!D:F,3,0)-((VLOOKUP(D292,'Pre-analysis'!D:E,2,0)-E292)*9),IF(E292=VLOOKUP(D292,'Pre-analysis'!D:E,2,0),VLOOKUP(D292,'Pre-analysis'!D:F,3,0),"NA")),"NA"),"NA")</f>
        <v>138</v>
      </c>
    </row>
    <row r="293" spans="1:6">
      <c r="A293" s="12" t="s">
        <v>30</v>
      </c>
      <c r="B293" s="13" t="s">
        <v>52</v>
      </c>
      <c r="C293" s="12" t="s">
        <v>14</v>
      </c>
      <c r="D293" s="12" t="str">
        <f t="shared" si="8"/>
        <v>Sub04 Session2 3rd_45min</v>
      </c>
      <c r="E293" s="20">
        <v>4</v>
      </c>
      <c r="F293" s="20">
        <f>IFERROR(_xlfn.IFNA(IF(E293&lt;VLOOKUP(D293,'Pre-analysis'!D:E,2,0),VLOOKUP(D293,'Pre-analysis'!D:F,3,0)-((VLOOKUP(D293,'Pre-analysis'!D:E,2,0)-E293)*9),IF(E293=VLOOKUP(D293,'Pre-analysis'!D:E,2,0),VLOOKUP(D293,'Pre-analysis'!D:F,3,0),"NA")),"NA"),"NA")</f>
        <v>147</v>
      </c>
    </row>
    <row r="294" spans="1:6">
      <c r="A294" s="12" t="s">
        <v>30</v>
      </c>
      <c r="B294" s="13" t="s">
        <v>52</v>
      </c>
      <c r="C294" s="12" t="s">
        <v>14</v>
      </c>
      <c r="D294" s="12" t="str">
        <f t="shared" si="8"/>
        <v>Sub04 Session2 3rd_45min</v>
      </c>
      <c r="E294" s="20">
        <v>5</v>
      </c>
      <c r="F294" s="20">
        <f>IFERROR(_xlfn.IFNA(IF(E294&lt;VLOOKUP(D294,'Pre-analysis'!D:E,2,0),VLOOKUP(D294,'Pre-analysis'!D:F,3,0)-((VLOOKUP(D294,'Pre-analysis'!D:E,2,0)-E294)*9),IF(E294=VLOOKUP(D294,'Pre-analysis'!D:E,2,0),VLOOKUP(D294,'Pre-analysis'!D:F,3,0),"NA")),"NA"),"NA")</f>
        <v>156</v>
      </c>
    </row>
    <row r="295" spans="1:6">
      <c r="A295" s="12" t="s">
        <v>30</v>
      </c>
      <c r="B295" s="13" t="s">
        <v>52</v>
      </c>
      <c r="C295" s="12" t="s">
        <v>14</v>
      </c>
      <c r="D295" s="12" t="str">
        <f t="shared" si="8"/>
        <v>Sub04 Session2 3rd_45min</v>
      </c>
      <c r="E295" s="20">
        <v>6</v>
      </c>
      <c r="F295" s="20">
        <f>IFERROR(_xlfn.IFNA(IF(E295&lt;VLOOKUP(D295,'Pre-analysis'!D:E,2,0),VLOOKUP(D295,'Pre-analysis'!D:F,3,0)-((VLOOKUP(D295,'Pre-analysis'!D:E,2,0)-E295)*9),IF(E295=VLOOKUP(D295,'Pre-analysis'!D:E,2,0),VLOOKUP(D295,'Pre-analysis'!D:F,3,0),"NA")),"NA"),"NA")</f>
        <v>165</v>
      </c>
    </row>
    <row r="296" spans="1:6">
      <c r="A296" s="12" t="s">
        <v>30</v>
      </c>
      <c r="B296" s="13" t="s">
        <v>52</v>
      </c>
      <c r="C296" s="12" t="s">
        <v>15</v>
      </c>
      <c r="D296" s="12" t="str">
        <f t="shared" si="8"/>
        <v>Sub04 Session2 3rd_45min_e</v>
      </c>
      <c r="E296" s="20" t="s">
        <v>29</v>
      </c>
      <c r="F296" s="20" t="str">
        <f>IFERROR(_xlfn.IFNA(IF(E296&lt;VLOOKUP(D296,'Pre-analysis'!D:E,2,0),VLOOKUP(D296,'Pre-analysis'!D:F,3,0)-((VLOOKUP(D296,'Pre-analysis'!D:E,2,0)-E296)*9),IF(E296=VLOOKUP(D296,'Pre-analysis'!D:E,2,0),VLOOKUP(D296,'Pre-analysis'!D:F,3,0),"NA")),"NA"),"NA")</f>
        <v>NA</v>
      </c>
    </row>
    <row r="297" spans="1:6">
      <c r="A297" s="12" t="s">
        <v>30</v>
      </c>
      <c r="B297" s="13" t="s">
        <v>53</v>
      </c>
      <c r="C297" s="12" t="s">
        <v>10</v>
      </c>
      <c r="D297" s="12" t="str">
        <f t="shared" si="8"/>
        <v>Sub04 Session3 1st_45min</v>
      </c>
      <c r="E297" s="20">
        <v>1</v>
      </c>
      <c r="F297" s="20">
        <f>IFERROR(_xlfn.IFNA(IF(E297&lt;VLOOKUP(D297,'Pre-analysis'!D:E,2,0),VLOOKUP(D297,'Pre-analysis'!D:F,3,0)-((VLOOKUP(D297,'Pre-analysis'!D:E,2,0)-E297)*9),IF(E297=VLOOKUP(D297,'Pre-analysis'!D:E,2,0),VLOOKUP(D297,'Pre-analysis'!D:F,3,0),"NA")),"NA"),"NA")</f>
        <v>0</v>
      </c>
    </row>
    <row r="298" spans="1:6">
      <c r="A298" s="12" t="s">
        <v>30</v>
      </c>
      <c r="B298" s="13" t="s">
        <v>53</v>
      </c>
      <c r="C298" s="12" t="s">
        <v>10</v>
      </c>
      <c r="D298" s="12" t="str">
        <f t="shared" si="8"/>
        <v>Sub04 Session3 1st_45min</v>
      </c>
      <c r="E298" s="20">
        <v>2</v>
      </c>
      <c r="F298" s="20">
        <f>IFERROR(_xlfn.IFNA(IF(E298&lt;VLOOKUP(D298,'Pre-analysis'!D:E,2,0),VLOOKUP(D298,'Pre-analysis'!D:F,3,0)-((VLOOKUP(D298,'Pre-analysis'!D:E,2,0)-E298)*9),IF(E298=VLOOKUP(D298,'Pre-analysis'!D:E,2,0),VLOOKUP(D298,'Pre-analysis'!D:F,3,0),"NA")),"NA"),"NA")</f>
        <v>9</v>
      </c>
    </row>
    <row r="299" spans="1:6">
      <c r="A299" s="12" t="s">
        <v>30</v>
      </c>
      <c r="B299" s="13" t="s">
        <v>53</v>
      </c>
      <c r="C299" s="12" t="s">
        <v>10</v>
      </c>
      <c r="D299" s="12" t="str">
        <f t="shared" si="8"/>
        <v>Sub04 Session3 1st_45min</v>
      </c>
      <c r="E299" s="20">
        <v>3</v>
      </c>
      <c r="F299" s="20">
        <f>IFERROR(_xlfn.IFNA(IF(E299&lt;VLOOKUP(D299,'Pre-analysis'!D:E,2,0),VLOOKUP(D299,'Pre-analysis'!D:F,3,0)-((VLOOKUP(D299,'Pre-analysis'!D:E,2,0)-E299)*9),IF(E299=VLOOKUP(D299,'Pre-analysis'!D:E,2,0),VLOOKUP(D299,'Pre-analysis'!D:F,3,0),"NA")),"NA"),"NA")</f>
        <v>18</v>
      </c>
    </row>
    <row r="300" spans="1:6">
      <c r="A300" s="12" t="s">
        <v>30</v>
      </c>
      <c r="B300" s="13" t="s">
        <v>53</v>
      </c>
      <c r="C300" s="12" t="s">
        <v>10</v>
      </c>
      <c r="D300" s="12" t="str">
        <f t="shared" si="8"/>
        <v>Sub04 Session3 1st_45min</v>
      </c>
      <c r="E300" s="20">
        <v>4</v>
      </c>
      <c r="F300" s="20">
        <f>IFERROR(_xlfn.IFNA(IF(E300&lt;VLOOKUP(D300,'Pre-analysis'!D:E,2,0),VLOOKUP(D300,'Pre-analysis'!D:F,3,0)-((VLOOKUP(D300,'Pre-analysis'!D:E,2,0)-E300)*9),IF(E300=VLOOKUP(D300,'Pre-analysis'!D:E,2,0),VLOOKUP(D300,'Pre-analysis'!D:F,3,0),"NA")),"NA"),"NA")</f>
        <v>27</v>
      </c>
    </row>
    <row r="301" spans="1:6">
      <c r="A301" s="12" t="s">
        <v>30</v>
      </c>
      <c r="B301" s="13" t="s">
        <v>53</v>
      </c>
      <c r="C301" s="12" t="s">
        <v>10</v>
      </c>
      <c r="D301" s="12" t="str">
        <f t="shared" si="8"/>
        <v>Sub04 Session3 1st_45min</v>
      </c>
      <c r="E301" s="20">
        <v>5</v>
      </c>
      <c r="F301" s="20">
        <f>IFERROR(_xlfn.IFNA(IF(E301&lt;VLOOKUP(D301,'Pre-analysis'!D:E,2,0),VLOOKUP(D301,'Pre-analysis'!D:F,3,0)-((VLOOKUP(D301,'Pre-analysis'!D:E,2,0)-E301)*9),IF(E301=VLOOKUP(D301,'Pre-analysis'!D:E,2,0),VLOOKUP(D301,'Pre-analysis'!D:F,3,0),"NA")),"NA"),"NA")</f>
        <v>36</v>
      </c>
    </row>
    <row r="302" spans="1:6">
      <c r="A302" s="12" t="s">
        <v>30</v>
      </c>
      <c r="B302" s="13" t="s">
        <v>53</v>
      </c>
      <c r="C302" s="12" t="s">
        <v>10</v>
      </c>
      <c r="D302" s="12" t="str">
        <f t="shared" si="8"/>
        <v>Sub04 Session3 1st_45min</v>
      </c>
      <c r="E302" s="20">
        <v>6</v>
      </c>
      <c r="F302" s="20">
        <f>IFERROR(_xlfn.IFNA(IF(E302&lt;VLOOKUP(D302,'Pre-analysis'!D:E,2,0),VLOOKUP(D302,'Pre-analysis'!D:F,3,0)-((VLOOKUP(D302,'Pre-analysis'!D:E,2,0)-E302)*9),IF(E302=VLOOKUP(D302,'Pre-analysis'!D:E,2,0),VLOOKUP(D302,'Pre-analysis'!D:F,3,0),"NA")),"NA"),"NA")</f>
        <v>45</v>
      </c>
    </row>
    <row r="303" spans="1:6">
      <c r="A303" s="12" t="s">
        <v>30</v>
      </c>
      <c r="B303" s="13" t="s">
        <v>53</v>
      </c>
      <c r="C303" s="12" t="s">
        <v>11</v>
      </c>
      <c r="D303" s="12" t="str">
        <f t="shared" si="8"/>
        <v>Sub04 Session3 1st_45min_e</v>
      </c>
      <c r="E303" s="20" t="s">
        <v>29</v>
      </c>
      <c r="F303" s="20" t="str">
        <f>IFERROR(_xlfn.IFNA(IF(E303&lt;VLOOKUP(D303,'Pre-analysis'!D:E,2,0),VLOOKUP(D303,'Pre-analysis'!D:F,3,0)-((VLOOKUP(D303,'Pre-analysis'!D:E,2,0)-E303)*9),IF(E303=VLOOKUP(D303,'Pre-analysis'!D:E,2,0),VLOOKUP(D303,'Pre-analysis'!D:F,3,0),"NA")),"NA"),"NA")</f>
        <v>NA</v>
      </c>
    </row>
    <row r="304" spans="1:6">
      <c r="A304" s="12" t="s">
        <v>30</v>
      </c>
      <c r="B304" s="13" t="s">
        <v>53</v>
      </c>
      <c r="C304" s="12" t="s">
        <v>12</v>
      </c>
      <c r="D304" s="12" t="str">
        <f t="shared" si="8"/>
        <v>Sub04 Session3 2nd_45min</v>
      </c>
      <c r="E304" s="20">
        <v>1</v>
      </c>
      <c r="F304" s="20">
        <f>IFERROR(_xlfn.IFNA(IF(E304&lt;VLOOKUP(D304,'Pre-analysis'!D:E,2,0),VLOOKUP(D304,'Pre-analysis'!D:F,3,0)-((VLOOKUP(D304,'Pre-analysis'!D:E,2,0)-E304)*9),IF(E304=VLOOKUP(D304,'Pre-analysis'!D:E,2,0),VLOOKUP(D304,'Pre-analysis'!D:F,3,0),"NA")),"NA"),"NA")</f>
        <v>60</v>
      </c>
    </row>
    <row r="305" spans="1:6">
      <c r="A305" s="12" t="s">
        <v>30</v>
      </c>
      <c r="B305" s="13" t="s">
        <v>53</v>
      </c>
      <c r="C305" s="12" t="s">
        <v>12</v>
      </c>
      <c r="D305" s="12" t="str">
        <f t="shared" si="8"/>
        <v>Sub04 Session3 2nd_45min</v>
      </c>
      <c r="E305" s="20">
        <v>2</v>
      </c>
      <c r="F305" s="20">
        <f>IFERROR(_xlfn.IFNA(IF(E305&lt;VLOOKUP(D305,'Pre-analysis'!D:E,2,0),VLOOKUP(D305,'Pre-analysis'!D:F,3,0)-((VLOOKUP(D305,'Pre-analysis'!D:E,2,0)-E305)*9),IF(E305=VLOOKUP(D305,'Pre-analysis'!D:E,2,0),VLOOKUP(D305,'Pre-analysis'!D:F,3,0),"NA")),"NA"),"NA")</f>
        <v>69</v>
      </c>
    </row>
    <row r="306" spans="1:6">
      <c r="A306" s="12" t="s">
        <v>30</v>
      </c>
      <c r="B306" s="13" t="s">
        <v>53</v>
      </c>
      <c r="C306" s="12" t="s">
        <v>12</v>
      </c>
      <c r="D306" s="12" t="str">
        <f t="shared" si="8"/>
        <v>Sub04 Session3 2nd_45min</v>
      </c>
      <c r="E306" s="20">
        <v>3</v>
      </c>
      <c r="F306" s="20">
        <f>IFERROR(_xlfn.IFNA(IF(E306&lt;VLOOKUP(D306,'Pre-analysis'!D:E,2,0),VLOOKUP(D306,'Pre-analysis'!D:F,3,0)-((VLOOKUP(D306,'Pre-analysis'!D:E,2,0)-E306)*9),IF(E306=VLOOKUP(D306,'Pre-analysis'!D:E,2,0),VLOOKUP(D306,'Pre-analysis'!D:F,3,0),"NA")),"NA"),"NA")</f>
        <v>78</v>
      </c>
    </row>
    <row r="307" spans="1:6">
      <c r="A307" s="12" t="s">
        <v>30</v>
      </c>
      <c r="B307" s="13" t="s">
        <v>53</v>
      </c>
      <c r="C307" s="12" t="s">
        <v>12</v>
      </c>
      <c r="D307" s="12" t="str">
        <f t="shared" si="8"/>
        <v>Sub04 Session3 2nd_45min</v>
      </c>
      <c r="E307" s="20">
        <v>4</v>
      </c>
      <c r="F307" s="20">
        <f>IFERROR(_xlfn.IFNA(IF(E307&lt;VLOOKUP(D307,'Pre-analysis'!D:E,2,0),VLOOKUP(D307,'Pre-analysis'!D:F,3,0)-((VLOOKUP(D307,'Pre-analysis'!D:E,2,0)-E307)*9),IF(E307=VLOOKUP(D307,'Pre-analysis'!D:E,2,0),VLOOKUP(D307,'Pre-analysis'!D:F,3,0),"NA")),"NA"),"NA")</f>
        <v>87</v>
      </c>
    </row>
    <row r="308" spans="1:6">
      <c r="A308" s="12" t="s">
        <v>30</v>
      </c>
      <c r="B308" s="13" t="s">
        <v>53</v>
      </c>
      <c r="C308" s="12" t="s">
        <v>12</v>
      </c>
      <c r="D308" s="12" t="str">
        <f t="shared" si="8"/>
        <v>Sub04 Session3 2nd_45min</v>
      </c>
      <c r="E308" s="20">
        <v>5</v>
      </c>
      <c r="F308" s="20">
        <f>IFERROR(_xlfn.IFNA(IF(E308&lt;VLOOKUP(D308,'Pre-analysis'!D:E,2,0),VLOOKUP(D308,'Pre-analysis'!D:F,3,0)-((VLOOKUP(D308,'Pre-analysis'!D:E,2,0)-E308)*9),IF(E308=VLOOKUP(D308,'Pre-analysis'!D:E,2,0),VLOOKUP(D308,'Pre-analysis'!D:F,3,0),"NA")),"NA"),"NA")</f>
        <v>96</v>
      </c>
    </row>
    <row r="309" spans="1:6">
      <c r="A309" s="12" t="s">
        <v>30</v>
      </c>
      <c r="B309" s="13" t="s">
        <v>53</v>
      </c>
      <c r="C309" s="12" t="s">
        <v>12</v>
      </c>
      <c r="D309" s="12" t="str">
        <f t="shared" si="8"/>
        <v>Sub04 Session3 2nd_45min</v>
      </c>
      <c r="E309" s="20">
        <v>6</v>
      </c>
      <c r="F309" s="20">
        <f>IFERROR(_xlfn.IFNA(IF(E309&lt;VLOOKUP(D309,'Pre-analysis'!D:E,2,0),VLOOKUP(D309,'Pre-analysis'!D:F,3,0)-((VLOOKUP(D309,'Pre-analysis'!D:E,2,0)-E309)*9),IF(E309=VLOOKUP(D309,'Pre-analysis'!D:E,2,0),VLOOKUP(D309,'Pre-analysis'!D:F,3,0),"NA")),"NA"),"NA")</f>
        <v>105</v>
      </c>
    </row>
    <row r="310" spans="1:6">
      <c r="A310" s="12" t="s">
        <v>30</v>
      </c>
      <c r="B310" s="13" t="s">
        <v>53</v>
      </c>
      <c r="C310" s="12" t="s">
        <v>13</v>
      </c>
      <c r="D310" s="12" t="str">
        <f t="shared" si="8"/>
        <v>Sub04 Session3 2nd_45min_e</v>
      </c>
      <c r="E310" s="20" t="s">
        <v>29</v>
      </c>
      <c r="F310" s="20" t="str">
        <f>IFERROR(_xlfn.IFNA(IF(E310&lt;VLOOKUP(D310,'Pre-analysis'!D:E,2,0),VLOOKUP(D310,'Pre-analysis'!D:F,3,0)-((VLOOKUP(D310,'Pre-analysis'!D:E,2,0)-E310)*9),IF(E310=VLOOKUP(D310,'Pre-analysis'!D:E,2,0),VLOOKUP(D310,'Pre-analysis'!D:F,3,0),"NA")),"NA"),"NA")</f>
        <v>NA</v>
      </c>
    </row>
    <row r="311" spans="1:6">
      <c r="A311" s="12" t="s">
        <v>30</v>
      </c>
      <c r="B311" s="13" t="s">
        <v>53</v>
      </c>
      <c r="C311" s="12" t="s">
        <v>14</v>
      </c>
      <c r="D311" s="12" t="str">
        <f t="shared" si="8"/>
        <v>Sub04 Session3 3rd_45min</v>
      </c>
      <c r="E311" s="20">
        <v>1</v>
      </c>
      <c r="F311" s="20">
        <f>IFERROR(_xlfn.IFNA(IF(E311&lt;VLOOKUP(D311,'Pre-analysis'!D:E,2,0),VLOOKUP(D311,'Pre-analysis'!D:F,3,0)-((VLOOKUP(D311,'Pre-analysis'!D:E,2,0)-E311)*9),IF(E311=VLOOKUP(D311,'Pre-analysis'!D:E,2,0),VLOOKUP(D311,'Pre-analysis'!D:F,3,0),"NA")),"NA"),"NA")</f>
        <v>120</v>
      </c>
    </row>
    <row r="312" spans="1:6">
      <c r="A312" s="12" t="s">
        <v>30</v>
      </c>
      <c r="B312" s="13" t="s">
        <v>53</v>
      </c>
      <c r="C312" s="12" t="s">
        <v>14</v>
      </c>
      <c r="D312" s="12" t="str">
        <f t="shared" si="8"/>
        <v>Sub04 Session3 3rd_45min</v>
      </c>
      <c r="E312" s="20">
        <v>2</v>
      </c>
      <c r="F312" s="20">
        <f>IFERROR(_xlfn.IFNA(IF(E312&lt;VLOOKUP(D312,'Pre-analysis'!D:E,2,0),VLOOKUP(D312,'Pre-analysis'!D:F,3,0)-((VLOOKUP(D312,'Pre-analysis'!D:E,2,0)-E312)*9),IF(E312=VLOOKUP(D312,'Pre-analysis'!D:E,2,0),VLOOKUP(D312,'Pre-analysis'!D:F,3,0),"NA")),"NA"),"NA")</f>
        <v>129</v>
      </c>
    </row>
    <row r="313" spans="1:6">
      <c r="A313" s="12" t="s">
        <v>30</v>
      </c>
      <c r="B313" s="13" t="s">
        <v>53</v>
      </c>
      <c r="C313" s="12" t="s">
        <v>14</v>
      </c>
      <c r="D313" s="12" t="str">
        <f t="shared" si="8"/>
        <v>Sub04 Session3 3rd_45min</v>
      </c>
      <c r="E313" s="20">
        <v>3</v>
      </c>
      <c r="F313" s="20">
        <f>IFERROR(_xlfn.IFNA(IF(E313&lt;VLOOKUP(D313,'Pre-analysis'!D:E,2,0),VLOOKUP(D313,'Pre-analysis'!D:F,3,0)-((VLOOKUP(D313,'Pre-analysis'!D:E,2,0)-E313)*9),IF(E313=VLOOKUP(D313,'Pre-analysis'!D:E,2,0),VLOOKUP(D313,'Pre-analysis'!D:F,3,0),"NA")),"NA"),"NA")</f>
        <v>138</v>
      </c>
    </row>
    <row r="314" spans="1:6">
      <c r="A314" s="12" t="s">
        <v>30</v>
      </c>
      <c r="B314" s="13" t="s">
        <v>53</v>
      </c>
      <c r="C314" s="12" t="s">
        <v>14</v>
      </c>
      <c r="D314" s="12" t="str">
        <f t="shared" si="8"/>
        <v>Sub04 Session3 3rd_45min</v>
      </c>
      <c r="E314" s="20">
        <v>4</v>
      </c>
      <c r="F314" s="20">
        <f>IFERROR(_xlfn.IFNA(IF(E314&lt;VLOOKUP(D314,'Pre-analysis'!D:E,2,0),VLOOKUP(D314,'Pre-analysis'!D:F,3,0)-((VLOOKUP(D314,'Pre-analysis'!D:E,2,0)-E314)*9),IF(E314=VLOOKUP(D314,'Pre-analysis'!D:E,2,0),VLOOKUP(D314,'Pre-analysis'!D:F,3,0),"NA")),"NA"),"NA")</f>
        <v>147</v>
      </c>
    </row>
    <row r="315" spans="1:6">
      <c r="A315" s="12" t="s">
        <v>30</v>
      </c>
      <c r="B315" s="13" t="s">
        <v>53</v>
      </c>
      <c r="C315" s="12" t="s">
        <v>14</v>
      </c>
      <c r="D315" s="12" t="str">
        <f t="shared" si="8"/>
        <v>Sub04 Session3 3rd_45min</v>
      </c>
      <c r="E315" s="20">
        <v>5</v>
      </c>
      <c r="F315" s="20">
        <f>IFERROR(_xlfn.IFNA(IF(E315&lt;VLOOKUP(D315,'Pre-analysis'!D:E,2,0),VLOOKUP(D315,'Pre-analysis'!D:F,3,0)-((VLOOKUP(D315,'Pre-analysis'!D:E,2,0)-E315)*9),IF(E315=VLOOKUP(D315,'Pre-analysis'!D:E,2,0),VLOOKUP(D315,'Pre-analysis'!D:F,3,0),"NA")),"NA"),"NA")</f>
        <v>156</v>
      </c>
    </row>
    <row r="316" spans="1:6">
      <c r="A316" s="12" t="s">
        <v>30</v>
      </c>
      <c r="B316" s="13" t="s">
        <v>53</v>
      </c>
      <c r="C316" s="12" t="s">
        <v>14</v>
      </c>
      <c r="D316" s="12" t="str">
        <f t="shared" si="8"/>
        <v>Sub04 Session3 3rd_45min</v>
      </c>
      <c r="E316" s="20">
        <v>6</v>
      </c>
      <c r="F316" s="20">
        <f>IFERROR(_xlfn.IFNA(IF(E316&lt;VLOOKUP(D316,'Pre-analysis'!D:E,2,0),VLOOKUP(D316,'Pre-analysis'!D:F,3,0)-((VLOOKUP(D316,'Pre-analysis'!D:E,2,0)-E316)*9),IF(E316=VLOOKUP(D316,'Pre-analysis'!D:E,2,0),VLOOKUP(D316,'Pre-analysis'!D:F,3,0),"NA")),"NA"),"NA")</f>
        <v>165</v>
      </c>
    </row>
    <row r="317" spans="1:6">
      <c r="A317" s="12" t="s">
        <v>30</v>
      </c>
      <c r="B317" s="13" t="s">
        <v>53</v>
      </c>
      <c r="C317" s="12" t="s">
        <v>15</v>
      </c>
      <c r="D317" s="12" t="str">
        <f t="shared" si="8"/>
        <v>Sub04 Session3 3rd_45min_e</v>
      </c>
      <c r="E317" s="20" t="s">
        <v>29</v>
      </c>
      <c r="F317" s="20" t="str">
        <f>IFERROR(_xlfn.IFNA(IF(E317&lt;VLOOKUP(D317,'Pre-analysis'!D:E,2,0),VLOOKUP(D317,'Pre-analysis'!D:F,3,0)-((VLOOKUP(D317,'Pre-analysis'!D:E,2,0)-E317)*9),IF(E317=VLOOKUP(D317,'Pre-analysis'!D:E,2,0),VLOOKUP(D317,'Pre-analysis'!D:F,3,0),"NA")),"NA"),"NA")</f>
        <v>NA</v>
      </c>
    </row>
    <row r="318" spans="1:6">
      <c r="A318" s="12" t="s">
        <v>30</v>
      </c>
      <c r="B318" s="13" t="s">
        <v>54</v>
      </c>
      <c r="C318" s="12" t="s">
        <v>10</v>
      </c>
      <c r="D318" s="12" t="str">
        <f t="shared" ref="D318" si="9">A318&amp;" "&amp;B318&amp;" "&amp;C318</f>
        <v>Sub04 Session4 1st_45min</v>
      </c>
      <c r="E318" s="20">
        <v>1</v>
      </c>
      <c r="F318" s="20">
        <f>IFERROR(_xlfn.IFNA(IF(E318&lt;VLOOKUP(D318,'Pre-analysis'!D:E,2,0),VLOOKUP(D318,'Pre-analysis'!D:F,3,0)-((VLOOKUP(D318,'Pre-analysis'!D:E,2,0)-E318)*9),IF(E318=VLOOKUP(D318,'Pre-analysis'!D:E,2,0),VLOOKUP(D318,'Pre-analysis'!D:F,3,0),"NA")),"NA"),"NA")</f>
        <v>0</v>
      </c>
    </row>
    <row r="319" spans="1:6">
      <c r="A319" s="12" t="s">
        <v>30</v>
      </c>
      <c r="B319" s="13" t="s">
        <v>54</v>
      </c>
      <c r="C319" s="12" t="s">
        <v>10</v>
      </c>
      <c r="D319" s="12" t="str">
        <f t="shared" si="8"/>
        <v>Sub04 Session4 1st_45min</v>
      </c>
      <c r="E319" s="20">
        <v>2</v>
      </c>
      <c r="F319" s="20">
        <f>IFERROR(_xlfn.IFNA(IF(E319&lt;VLOOKUP(D319,'Pre-analysis'!D:E,2,0),VLOOKUP(D319,'Pre-analysis'!D:F,3,0)-((VLOOKUP(D319,'Pre-analysis'!D:E,2,0)-E319)*9),IF(E319=VLOOKUP(D319,'Pre-analysis'!D:E,2,0),VLOOKUP(D319,'Pre-analysis'!D:F,3,0),"NA")),"NA"),"NA")</f>
        <v>9</v>
      </c>
    </row>
    <row r="320" spans="1:6">
      <c r="A320" s="12" t="s">
        <v>30</v>
      </c>
      <c r="B320" s="13" t="s">
        <v>54</v>
      </c>
      <c r="C320" s="12" t="s">
        <v>10</v>
      </c>
      <c r="D320" s="12" t="str">
        <f t="shared" si="8"/>
        <v>Sub04 Session4 1st_45min</v>
      </c>
      <c r="E320" s="20">
        <v>3</v>
      </c>
      <c r="F320" s="20">
        <f>IFERROR(_xlfn.IFNA(IF(E320&lt;VLOOKUP(D320,'Pre-analysis'!D:E,2,0),VLOOKUP(D320,'Pre-analysis'!D:F,3,0)-((VLOOKUP(D320,'Pre-analysis'!D:E,2,0)-E320)*9),IF(E320=VLOOKUP(D320,'Pre-analysis'!D:E,2,0),VLOOKUP(D320,'Pre-analysis'!D:F,3,0),"NA")),"NA"),"NA")</f>
        <v>18</v>
      </c>
    </row>
    <row r="321" spans="1:6">
      <c r="A321" s="12" t="s">
        <v>30</v>
      </c>
      <c r="B321" s="13" t="s">
        <v>54</v>
      </c>
      <c r="C321" s="12" t="s">
        <v>10</v>
      </c>
      <c r="D321" s="12" t="str">
        <f t="shared" ref="D321:D384" si="10">A321&amp;" "&amp;B321&amp;" "&amp;C321</f>
        <v>Sub04 Session4 1st_45min</v>
      </c>
      <c r="E321" s="20">
        <v>4</v>
      </c>
      <c r="F321" s="20">
        <f>IFERROR(_xlfn.IFNA(IF(E321&lt;VLOOKUP(D321,'Pre-analysis'!D:E,2,0),VLOOKUP(D321,'Pre-analysis'!D:F,3,0)-((VLOOKUP(D321,'Pre-analysis'!D:E,2,0)-E321)*9),IF(E321=VLOOKUP(D321,'Pre-analysis'!D:E,2,0),VLOOKUP(D321,'Pre-analysis'!D:F,3,0),"NA")),"NA"),"NA")</f>
        <v>27</v>
      </c>
    </row>
    <row r="322" spans="1:6">
      <c r="A322" s="12" t="s">
        <v>30</v>
      </c>
      <c r="B322" s="13" t="s">
        <v>54</v>
      </c>
      <c r="C322" s="12" t="s">
        <v>10</v>
      </c>
      <c r="D322" s="12" t="str">
        <f t="shared" si="10"/>
        <v>Sub04 Session4 1st_45min</v>
      </c>
      <c r="E322" s="20">
        <v>5</v>
      </c>
      <c r="F322" s="20">
        <f>IFERROR(_xlfn.IFNA(IF(E322&lt;VLOOKUP(D322,'Pre-analysis'!D:E,2,0),VLOOKUP(D322,'Pre-analysis'!D:F,3,0)-((VLOOKUP(D322,'Pre-analysis'!D:E,2,0)-E322)*9),IF(E322=VLOOKUP(D322,'Pre-analysis'!D:E,2,0),VLOOKUP(D322,'Pre-analysis'!D:F,3,0),"NA")),"NA"),"NA")</f>
        <v>36</v>
      </c>
    </row>
    <row r="323" spans="1:6">
      <c r="A323" s="12" t="s">
        <v>30</v>
      </c>
      <c r="B323" s="13" t="s">
        <v>54</v>
      </c>
      <c r="C323" s="12" t="s">
        <v>10</v>
      </c>
      <c r="D323" s="12" t="str">
        <f t="shared" si="10"/>
        <v>Sub04 Session4 1st_45min</v>
      </c>
      <c r="E323" s="20">
        <v>6</v>
      </c>
      <c r="F323" s="20">
        <f>IFERROR(_xlfn.IFNA(IF(E323&lt;VLOOKUP(D323,'Pre-analysis'!D:E,2,0),VLOOKUP(D323,'Pre-analysis'!D:F,3,0)-((VLOOKUP(D323,'Pre-analysis'!D:E,2,0)-E323)*9),IF(E323=VLOOKUP(D323,'Pre-analysis'!D:E,2,0),VLOOKUP(D323,'Pre-analysis'!D:F,3,0),"NA")),"NA"),"NA")</f>
        <v>45</v>
      </c>
    </row>
    <row r="324" spans="1:6">
      <c r="A324" s="12" t="s">
        <v>30</v>
      </c>
      <c r="B324" s="13" t="s">
        <v>54</v>
      </c>
      <c r="C324" s="12" t="s">
        <v>11</v>
      </c>
      <c r="D324" s="12" t="str">
        <f t="shared" si="10"/>
        <v>Sub04 Session4 1st_45min_e</v>
      </c>
      <c r="E324" s="20" t="s">
        <v>29</v>
      </c>
      <c r="F324" s="20" t="str">
        <f>IFERROR(_xlfn.IFNA(IF(E324&lt;VLOOKUP(D324,'Pre-analysis'!D:E,2,0),VLOOKUP(D324,'Pre-analysis'!D:F,3,0)-((VLOOKUP(D324,'Pre-analysis'!D:E,2,0)-E324)*9),IF(E324=VLOOKUP(D324,'Pre-analysis'!D:E,2,0),VLOOKUP(D324,'Pre-analysis'!D:F,3,0),"NA")),"NA"),"NA")</f>
        <v>NA</v>
      </c>
    </row>
    <row r="325" spans="1:6">
      <c r="A325" s="12" t="s">
        <v>30</v>
      </c>
      <c r="B325" s="13" t="s">
        <v>54</v>
      </c>
      <c r="C325" s="12" t="s">
        <v>12</v>
      </c>
      <c r="D325" s="12" t="str">
        <f t="shared" si="10"/>
        <v>Sub04 Session4 2nd_45min</v>
      </c>
      <c r="E325" s="20">
        <v>1</v>
      </c>
      <c r="F325" s="20">
        <f>IFERROR(_xlfn.IFNA(IF(E325&lt;VLOOKUP(D325,'Pre-analysis'!D:E,2,0),VLOOKUP(D325,'Pre-analysis'!D:F,3,0)-((VLOOKUP(D325,'Pre-analysis'!D:E,2,0)-E325)*9),IF(E325=VLOOKUP(D325,'Pre-analysis'!D:E,2,0),VLOOKUP(D325,'Pre-analysis'!D:F,3,0),"NA")),"NA"),"NA")</f>
        <v>60</v>
      </c>
    </row>
    <row r="326" spans="1:6">
      <c r="A326" s="12" t="s">
        <v>30</v>
      </c>
      <c r="B326" s="13" t="s">
        <v>54</v>
      </c>
      <c r="C326" s="12" t="s">
        <v>12</v>
      </c>
      <c r="D326" s="12" t="str">
        <f t="shared" si="10"/>
        <v>Sub04 Session4 2nd_45min</v>
      </c>
      <c r="E326" s="20">
        <v>2</v>
      </c>
      <c r="F326" s="20">
        <f>IFERROR(_xlfn.IFNA(IF(E326&lt;VLOOKUP(D326,'Pre-analysis'!D:E,2,0),VLOOKUP(D326,'Pre-analysis'!D:F,3,0)-((VLOOKUP(D326,'Pre-analysis'!D:E,2,0)-E326)*9),IF(E326=VLOOKUP(D326,'Pre-analysis'!D:E,2,0),VLOOKUP(D326,'Pre-analysis'!D:F,3,0),"NA")),"NA"),"NA")</f>
        <v>69</v>
      </c>
    </row>
    <row r="327" spans="1:6">
      <c r="A327" s="12" t="s">
        <v>30</v>
      </c>
      <c r="B327" s="13" t="s">
        <v>54</v>
      </c>
      <c r="C327" s="12" t="s">
        <v>12</v>
      </c>
      <c r="D327" s="12" t="str">
        <f t="shared" si="10"/>
        <v>Sub04 Session4 2nd_45min</v>
      </c>
      <c r="E327" s="20">
        <v>3</v>
      </c>
      <c r="F327" s="20">
        <f>IFERROR(_xlfn.IFNA(IF(E327&lt;VLOOKUP(D327,'Pre-analysis'!D:E,2,0),VLOOKUP(D327,'Pre-analysis'!D:F,3,0)-((VLOOKUP(D327,'Pre-analysis'!D:E,2,0)-E327)*9),IF(E327=VLOOKUP(D327,'Pre-analysis'!D:E,2,0),VLOOKUP(D327,'Pre-analysis'!D:F,3,0),"NA")),"NA"),"NA")</f>
        <v>78</v>
      </c>
    </row>
    <row r="328" spans="1:6">
      <c r="A328" s="12" t="s">
        <v>30</v>
      </c>
      <c r="B328" s="13" t="s">
        <v>54</v>
      </c>
      <c r="C328" s="12" t="s">
        <v>12</v>
      </c>
      <c r="D328" s="12" t="str">
        <f t="shared" si="10"/>
        <v>Sub04 Session4 2nd_45min</v>
      </c>
      <c r="E328" s="20">
        <v>4</v>
      </c>
      <c r="F328" s="20">
        <f>IFERROR(_xlfn.IFNA(IF(E328&lt;VLOOKUP(D328,'Pre-analysis'!D:E,2,0),VLOOKUP(D328,'Pre-analysis'!D:F,3,0)-((VLOOKUP(D328,'Pre-analysis'!D:E,2,0)-E328)*9),IF(E328=VLOOKUP(D328,'Pre-analysis'!D:E,2,0),VLOOKUP(D328,'Pre-analysis'!D:F,3,0),"NA")),"NA"),"NA")</f>
        <v>87</v>
      </c>
    </row>
    <row r="329" spans="1:6">
      <c r="A329" s="12" t="s">
        <v>30</v>
      </c>
      <c r="B329" s="13" t="s">
        <v>54</v>
      </c>
      <c r="C329" s="12" t="s">
        <v>12</v>
      </c>
      <c r="D329" s="12" t="str">
        <f t="shared" si="10"/>
        <v>Sub04 Session4 2nd_45min</v>
      </c>
      <c r="E329" s="20">
        <v>5</v>
      </c>
      <c r="F329" s="20">
        <f>IFERROR(_xlfn.IFNA(IF(E329&lt;VLOOKUP(D329,'Pre-analysis'!D:E,2,0),VLOOKUP(D329,'Pre-analysis'!D:F,3,0)-((VLOOKUP(D329,'Pre-analysis'!D:E,2,0)-E329)*9),IF(E329=VLOOKUP(D329,'Pre-analysis'!D:E,2,0),VLOOKUP(D329,'Pre-analysis'!D:F,3,0),"NA")),"NA"),"NA")</f>
        <v>96</v>
      </c>
    </row>
    <row r="330" spans="1:6">
      <c r="A330" s="12" t="s">
        <v>30</v>
      </c>
      <c r="B330" s="13" t="s">
        <v>54</v>
      </c>
      <c r="C330" s="12" t="s">
        <v>12</v>
      </c>
      <c r="D330" s="12" t="str">
        <f t="shared" si="10"/>
        <v>Sub04 Session4 2nd_45min</v>
      </c>
      <c r="E330" s="20">
        <v>6</v>
      </c>
      <c r="F330" s="20">
        <f>IFERROR(_xlfn.IFNA(IF(E330&lt;VLOOKUP(D330,'Pre-analysis'!D:E,2,0),VLOOKUP(D330,'Pre-analysis'!D:F,3,0)-((VLOOKUP(D330,'Pre-analysis'!D:E,2,0)-E330)*9),IF(E330=VLOOKUP(D330,'Pre-analysis'!D:E,2,0),VLOOKUP(D330,'Pre-analysis'!D:F,3,0),"NA")),"NA"),"NA")</f>
        <v>105</v>
      </c>
    </row>
    <row r="331" spans="1:6">
      <c r="A331" s="12" t="s">
        <v>30</v>
      </c>
      <c r="B331" s="13" t="s">
        <v>54</v>
      </c>
      <c r="C331" s="12" t="s">
        <v>13</v>
      </c>
      <c r="D331" s="12" t="str">
        <f t="shared" si="10"/>
        <v>Sub04 Session4 2nd_45min_e</v>
      </c>
      <c r="E331" s="20" t="s">
        <v>29</v>
      </c>
      <c r="F331" s="20" t="str">
        <f>IFERROR(_xlfn.IFNA(IF(E331&lt;VLOOKUP(D331,'Pre-analysis'!D:E,2,0),VLOOKUP(D331,'Pre-analysis'!D:F,3,0)-((VLOOKUP(D331,'Pre-analysis'!D:E,2,0)-E331)*9),IF(E331=VLOOKUP(D331,'Pre-analysis'!D:E,2,0),VLOOKUP(D331,'Pre-analysis'!D:F,3,0),"NA")),"NA"),"NA")</f>
        <v>NA</v>
      </c>
    </row>
    <row r="332" spans="1:6">
      <c r="A332" s="12" t="s">
        <v>30</v>
      </c>
      <c r="B332" s="13" t="s">
        <v>54</v>
      </c>
      <c r="C332" s="12" t="s">
        <v>14</v>
      </c>
      <c r="D332" s="12" t="str">
        <f t="shared" si="10"/>
        <v>Sub04 Session4 3rd_45min</v>
      </c>
      <c r="E332" s="20">
        <v>1</v>
      </c>
      <c r="F332" s="20">
        <f>IFERROR(_xlfn.IFNA(IF(E332&lt;VLOOKUP(D332,'Pre-analysis'!D:E,2,0),VLOOKUP(D332,'Pre-analysis'!D:F,3,0)-((VLOOKUP(D332,'Pre-analysis'!D:E,2,0)-E332)*9),IF(E332=VLOOKUP(D332,'Pre-analysis'!D:E,2,0),VLOOKUP(D332,'Pre-analysis'!D:F,3,0),"NA")),"NA"),"NA")</f>
        <v>120</v>
      </c>
    </row>
    <row r="333" spans="1:6">
      <c r="A333" s="12" t="s">
        <v>30</v>
      </c>
      <c r="B333" s="13" t="s">
        <v>54</v>
      </c>
      <c r="C333" s="12" t="s">
        <v>14</v>
      </c>
      <c r="D333" s="12" t="str">
        <f t="shared" si="10"/>
        <v>Sub04 Session4 3rd_45min</v>
      </c>
      <c r="E333" s="20">
        <v>2</v>
      </c>
      <c r="F333" s="20">
        <f>IFERROR(_xlfn.IFNA(IF(E333&lt;VLOOKUP(D333,'Pre-analysis'!D:E,2,0),VLOOKUP(D333,'Pre-analysis'!D:F,3,0)-((VLOOKUP(D333,'Pre-analysis'!D:E,2,0)-E333)*9),IF(E333=VLOOKUP(D333,'Pre-analysis'!D:E,2,0),VLOOKUP(D333,'Pre-analysis'!D:F,3,0),"NA")),"NA"),"NA")</f>
        <v>129</v>
      </c>
    </row>
    <row r="334" spans="1:6">
      <c r="A334" s="12" t="s">
        <v>30</v>
      </c>
      <c r="B334" s="13" t="s">
        <v>54</v>
      </c>
      <c r="C334" s="12" t="s">
        <v>14</v>
      </c>
      <c r="D334" s="12" t="str">
        <f t="shared" si="10"/>
        <v>Sub04 Session4 3rd_45min</v>
      </c>
      <c r="E334" s="20">
        <v>3</v>
      </c>
      <c r="F334" s="20">
        <f>IFERROR(_xlfn.IFNA(IF(E334&lt;VLOOKUP(D334,'Pre-analysis'!D:E,2,0),VLOOKUP(D334,'Pre-analysis'!D:F,3,0)-((VLOOKUP(D334,'Pre-analysis'!D:E,2,0)-E334)*9),IF(E334=VLOOKUP(D334,'Pre-analysis'!D:E,2,0),VLOOKUP(D334,'Pre-analysis'!D:F,3,0),"NA")),"NA"),"NA")</f>
        <v>138</v>
      </c>
    </row>
    <row r="335" spans="1:6">
      <c r="A335" s="12" t="s">
        <v>30</v>
      </c>
      <c r="B335" s="13" t="s">
        <v>54</v>
      </c>
      <c r="C335" s="12" t="s">
        <v>14</v>
      </c>
      <c r="D335" s="12" t="str">
        <f t="shared" si="10"/>
        <v>Sub04 Session4 3rd_45min</v>
      </c>
      <c r="E335" s="20">
        <v>4</v>
      </c>
      <c r="F335" s="20">
        <f>IFERROR(_xlfn.IFNA(IF(E335&lt;VLOOKUP(D335,'Pre-analysis'!D:E,2,0),VLOOKUP(D335,'Pre-analysis'!D:F,3,0)-((VLOOKUP(D335,'Pre-analysis'!D:E,2,0)-E335)*9),IF(E335=VLOOKUP(D335,'Pre-analysis'!D:E,2,0),VLOOKUP(D335,'Pre-analysis'!D:F,3,0),"NA")),"NA"),"NA")</f>
        <v>147</v>
      </c>
    </row>
    <row r="336" spans="1:6">
      <c r="A336" s="12" t="s">
        <v>30</v>
      </c>
      <c r="B336" s="13" t="s">
        <v>54</v>
      </c>
      <c r="C336" s="12" t="s">
        <v>14</v>
      </c>
      <c r="D336" s="12" t="str">
        <f t="shared" si="10"/>
        <v>Sub04 Session4 3rd_45min</v>
      </c>
      <c r="E336" s="20">
        <v>5</v>
      </c>
      <c r="F336" s="20">
        <f>IFERROR(_xlfn.IFNA(IF(E336&lt;VLOOKUP(D336,'Pre-analysis'!D:E,2,0),VLOOKUP(D336,'Pre-analysis'!D:F,3,0)-((VLOOKUP(D336,'Pre-analysis'!D:E,2,0)-E336)*9),IF(E336=VLOOKUP(D336,'Pre-analysis'!D:E,2,0),VLOOKUP(D336,'Pre-analysis'!D:F,3,0),"NA")),"NA"),"NA")</f>
        <v>156</v>
      </c>
    </row>
    <row r="337" spans="1:6">
      <c r="A337" s="12" t="s">
        <v>30</v>
      </c>
      <c r="B337" s="13" t="s">
        <v>54</v>
      </c>
      <c r="C337" s="12" t="s">
        <v>14</v>
      </c>
      <c r="D337" s="12" t="str">
        <f t="shared" si="10"/>
        <v>Sub04 Session4 3rd_45min</v>
      </c>
      <c r="E337" s="20">
        <v>6</v>
      </c>
      <c r="F337" s="20">
        <f>IFERROR(_xlfn.IFNA(IF(E337&lt;VLOOKUP(D337,'Pre-analysis'!D:E,2,0),VLOOKUP(D337,'Pre-analysis'!D:F,3,0)-((VLOOKUP(D337,'Pre-analysis'!D:E,2,0)-E337)*9),IF(E337=VLOOKUP(D337,'Pre-analysis'!D:E,2,0),VLOOKUP(D337,'Pre-analysis'!D:F,3,0),"NA")),"NA"),"NA")</f>
        <v>165</v>
      </c>
    </row>
    <row r="338" spans="1:6">
      <c r="A338" s="12" t="s">
        <v>30</v>
      </c>
      <c r="B338" s="13" t="s">
        <v>54</v>
      </c>
      <c r="C338" s="12" t="s">
        <v>15</v>
      </c>
      <c r="D338" s="12" t="str">
        <f t="shared" si="10"/>
        <v>Sub04 Session4 3rd_45min_e</v>
      </c>
      <c r="E338" s="20" t="s">
        <v>29</v>
      </c>
      <c r="F338" s="20" t="str">
        <f>IFERROR(_xlfn.IFNA(IF(E338&lt;VLOOKUP(D338,'Pre-analysis'!D:E,2,0),VLOOKUP(D338,'Pre-analysis'!D:F,3,0)-((VLOOKUP(D338,'Pre-analysis'!D:E,2,0)-E338)*9),IF(E338=VLOOKUP(D338,'Pre-analysis'!D:E,2,0),VLOOKUP(D338,'Pre-analysis'!D:F,3,0),"NA")),"NA"),"NA")</f>
        <v>NA</v>
      </c>
    </row>
    <row r="339" spans="1:6">
      <c r="A339" s="12" t="s">
        <v>31</v>
      </c>
      <c r="B339" s="13" t="s">
        <v>51</v>
      </c>
      <c r="C339" s="12" t="s">
        <v>10</v>
      </c>
      <c r="D339" s="12" t="str">
        <f t="shared" si="10"/>
        <v>Sub05 Session1 1st_45min</v>
      </c>
      <c r="E339" s="20">
        <v>1</v>
      </c>
      <c r="F339" s="20">
        <f>IFERROR(_xlfn.IFNA(IF(E339&lt;VLOOKUP(D339,'Pre-analysis'!D:E,2,0),VLOOKUP(D339,'Pre-analysis'!D:F,3,0)-((VLOOKUP(D339,'Pre-analysis'!D:E,2,0)-E339)*9),IF(E339=VLOOKUP(D339,'Pre-analysis'!D:E,2,0),VLOOKUP(D339,'Pre-analysis'!D:F,3,0),"NA")),"NA"),"NA")</f>
        <v>0</v>
      </c>
    </row>
    <row r="340" spans="1:6">
      <c r="A340" s="12" t="s">
        <v>31</v>
      </c>
      <c r="B340" s="13" t="s">
        <v>51</v>
      </c>
      <c r="C340" s="12" t="s">
        <v>10</v>
      </c>
      <c r="D340" s="12" t="str">
        <f t="shared" si="10"/>
        <v>Sub05 Session1 1st_45min</v>
      </c>
      <c r="E340" s="20">
        <v>2</v>
      </c>
      <c r="F340" s="20">
        <f>IFERROR(_xlfn.IFNA(IF(E340&lt;VLOOKUP(D340,'Pre-analysis'!D:E,2,0),VLOOKUP(D340,'Pre-analysis'!D:F,3,0)-((VLOOKUP(D340,'Pre-analysis'!D:E,2,0)-E340)*9),IF(E340=VLOOKUP(D340,'Pre-analysis'!D:E,2,0),VLOOKUP(D340,'Pre-analysis'!D:F,3,0),"NA")),"NA"),"NA")</f>
        <v>9</v>
      </c>
    </row>
    <row r="341" spans="1:6">
      <c r="A341" s="12" t="s">
        <v>31</v>
      </c>
      <c r="B341" s="13" t="s">
        <v>51</v>
      </c>
      <c r="C341" s="12" t="s">
        <v>10</v>
      </c>
      <c r="D341" s="12" t="str">
        <f t="shared" si="10"/>
        <v>Sub05 Session1 1st_45min</v>
      </c>
      <c r="E341" s="20">
        <v>3</v>
      </c>
      <c r="F341" s="20">
        <f>IFERROR(_xlfn.IFNA(IF(E341&lt;VLOOKUP(D341,'Pre-analysis'!D:E,2,0),VLOOKUP(D341,'Pre-analysis'!D:F,3,0)-((VLOOKUP(D341,'Pre-analysis'!D:E,2,0)-E341)*9),IF(E341=VLOOKUP(D341,'Pre-analysis'!D:E,2,0),VLOOKUP(D341,'Pre-analysis'!D:F,3,0),"NA")),"NA"),"NA")</f>
        <v>18</v>
      </c>
    </row>
    <row r="342" spans="1:6">
      <c r="A342" s="12" t="s">
        <v>31</v>
      </c>
      <c r="B342" s="13" t="s">
        <v>51</v>
      </c>
      <c r="C342" s="12" t="s">
        <v>10</v>
      </c>
      <c r="D342" s="12" t="str">
        <f t="shared" si="10"/>
        <v>Sub05 Session1 1st_45min</v>
      </c>
      <c r="E342" s="20">
        <v>4</v>
      </c>
      <c r="F342" s="20">
        <f>IFERROR(_xlfn.IFNA(IF(E342&lt;VLOOKUP(D342,'Pre-analysis'!D:E,2,0),VLOOKUP(D342,'Pre-analysis'!D:F,3,0)-((VLOOKUP(D342,'Pre-analysis'!D:E,2,0)-E342)*9),IF(E342=VLOOKUP(D342,'Pre-analysis'!D:E,2,0),VLOOKUP(D342,'Pre-analysis'!D:F,3,0),"NA")),"NA"),"NA")</f>
        <v>27</v>
      </c>
    </row>
    <row r="343" spans="1:6">
      <c r="A343" s="12" t="s">
        <v>31</v>
      </c>
      <c r="B343" s="13" t="s">
        <v>51</v>
      </c>
      <c r="C343" s="12" t="s">
        <v>10</v>
      </c>
      <c r="D343" s="12" t="str">
        <f t="shared" si="10"/>
        <v>Sub05 Session1 1st_45min</v>
      </c>
      <c r="E343" s="20">
        <v>5</v>
      </c>
      <c r="F343" s="20">
        <f>IFERROR(_xlfn.IFNA(IF(E343&lt;VLOOKUP(D343,'Pre-analysis'!D:E,2,0),VLOOKUP(D343,'Pre-analysis'!D:F,3,0)-((VLOOKUP(D343,'Pre-analysis'!D:E,2,0)-E343)*9),IF(E343=VLOOKUP(D343,'Pre-analysis'!D:E,2,0),VLOOKUP(D343,'Pre-analysis'!D:F,3,0),"NA")),"NA"),"NA")</f>
        <v>36</v>
      </c>
    </row>
    <row r="344" spans="1:6">
      <c r="A344" s="12" t="s">
        <v>31</v>
      </c>
      <c r="B344" s="13" t="s">
        <v>51</v>
      </c>
      <c r="C344" s="12" t="s">
        <v>10</v>
      </c>
      <c r="D344" s="12" t="str">
        <f t="shared" si="10"/>
        <v>Sub05 Session1 1st_45min</v>
      </c>
      <c r="E344" s="20">
        <v>6</v>
      </c>
      <c r="F344" s="20">
        <f>IFERROR(_xlfn.IFNA(IF(E344&lt;VLOOKUP(D344,'Pre-analysis'!D:E,2,0),VLOOKUP(D344,'Pre-analysis'!D:F,3,0)-((VLOOKUP(D344,'Pre-analysis'!D:E,2,0)-E344)*9),IF(E344=VLOOKUP(D344,'Pre-analysis'!D:E,2,0),VLOOKUP(D344,'Pre-analysis'!D:F,3,0),"NA")),"NA"),"NA")</f>
        <v>45</v>
      </c>
    </row>
    <row r="345" spans="1:6">
      <c r="A345" s="12" t="s">
        <v>31</v>
      </c>
      <c r="B345" s="13" t="s">
        <v>51</v>
      </c>
      <c r="C345" s="12" t="s">
        <v>11</v>
      </c>
      <c r="D345" s="12" t="str">
        <f t="shared" si="10"/>
        <v>Sub05 Session1 1st_45min_e</v>
      </c>
      <c r="E345" s="20" t="s">
        <v>29</v>
      </c>
      <c r="F345" s="20" t="str">
        <f>IFERROR(_xlfn.IFNA(IF(E345&lt;VLOOKUP(D345,'Pre-analysis'!D:E,2,0),VLOOKUP(D345,'Pre-analysis'!D:F,3,0)-((VLOOKUP(D345,'Pre-analysis'!D:E,2,0)-E345)*9),IF(E345=VLOOKUP(D345,'Pre-analysis'!D:E,2,0),VLOOKUP(D345,'Pre-analysis'!D:F,3,0),"NA")),"NA"),"NA")</f>
        <v>NA</v>
      </c>
    </row>
    <row r="346" spans="1:6">
      <c r="A346" s="12" t="s">
        <v>31</v>
      </c>
      <c r="B346" s="13" t="s">
        <v>51</v>
      </c>
      <c r="C346" s="12" t="s">
        <v>12</v>
      </c>
      <c r="D346" s="12" t="str">
        <f t="shared" si="10"/>
        <v>Sub05 Session1 2nd_45min</v>
      </c>
      <c r="E346" s="20">
        <v>1</v>
      </c>
      <c r="F346" s="20">
        <f>IFERROR(_xlfn.IFNA(IF(E346&lt;VLOOKUP(D346,'Pre-analysis'!D:E,2,0),VLOOKUP(D346,'Pre-analysis'!D:F,3,0)-((VLOOKUP(D346,'Pre-analysis'!D:E,2,0)-E346)*9),IF(E346=VLOOKUP(D346,'Pre-analysis'!D:E,2,0),VLOOKUP(D346,'Pre-analysis'!D:F,3,0),"NA")),"NA"),"NA")</f>
        <v>60</v>
      </c>
    </row>
    <row r="347" spans="1:6">
      <c r="A347" s="12" t="s">
        <v>31</v>
      </c>
      <c r="B347" s="13" t="s">
        <v>51</v>
      </c>
      <c r="C347" s="12" t="s">
        <v>12</v>
      </c>
      <c r="D347" s="12" t="str">
        <f t="shared" si="10"/>
        <v>Sub05 Session1 2nd_45min</v>
      </c>
      <c r="E347" s="20">
        <v>2</v>
      </c>
      <c r="F347" s="20">
        <f>IFERROR(_xlfn.IFNA(IF(E347&lt;VLOOKUP(D347,'Pre-analysis'!D:E,2,0),VLOOKUP(D347,'Pre-analysis'!D:F,3,0)-((VLOOKUP(D347,'Pre-analysis'!D:E,2,0)-E347)*9),IF(E347=VLOOKUP(D347,'Pre-analysis'!D:E,2,0),VLOOKUP(D347,'Pre-analysis'!D:F,3,0),"NA")),"NA"),"NA")</f>
        <v>69</v>
      </c>
    </row>
    <row r="348" spans="1:6">
      <c r="A348" s="12" t="s">
        <v>31</v>
      </c>
      <c r="B348" s="13" t="s">
        <v>51</v>
      </c>
      <c r="C348" s="12" t="s">
        <v>12</v>
      </c>
      <c r="D348" s="12" t="str">
        <f t="shared" si="10"/>
        <v>Sub05 Session1 2nd_45min</v>
      </c>
      <c r="E348" s="20">
        <v>3</v>
      </c>
      <c r="F348" s="20">
        <f>IFERROR(_xlfn.IFNA(IF(E348&lt;VLOOKUP(D348,'Pre-analysis'!D:E,2,0),VLOOKUP(D348,'Pre-analysis'!D:F,3,0)-((VLOOKUP(D348,'Pre-analysis'!D:E,2,0)-E348)*9),IF(E348=VLOOKUP(D348,'Pre-analysis'!D:E,2,0),VLOOKUP(D348,'Pre-analysis'!D:F,3,0),"NA")),"NA"),"NA")</f>
        <v>78</v>
      </c>
    </row>
    <row r="349" spans="1:6">
      <c r="A349" s="12" t="s">
        <v>31</v>
      </c>
      <c r="B349" s="13" t="s">
        <v>51</v>
      </c>
      <c r="C349" s="12" t="s">
        <v>12</v>
      </c>
      <c r="D349" s="12" t="str">
        <f t="shared" si="10"/>
        <v>Sub05 Session1 2nd_45min</v>
      </c>
      <c r="E349" s="20">
        <v>4</v>
      </c>
      <c r="F349" s="20">
        <f>IFERROR(_xlfn.IFNA(IF(E349&lt;VLOOKUP(D349,'Pre-analysis'!D:E,2,0),VLOOKUP(D349,'Pre-analysis'!D:F,3,0)-((VLOOKUP(D349,'Pre-analysis'!D:E,2,0)-E349)*9),IF(E349=VLOOKUP(D349,'Pre-analysis'!D:E,2,0),VLOOKUP(D349,'Pre-analysis'!D:F,3,0),"NA")),"NA"),"NA")</f>
        <v>87</v>
      </c>
    </row>
    <row r="350" spans="1:6">
      <c r="A350" s="12" t="s">
        <v>31</v>
      </c>
      <c r="B350" s="13" t="s">
        <v>51</v>
      </c>
      <c r="C350" s="12" t="s">
        <v>12</v>
      </c>
      <c r="D350" s="12" t="str">
        <f t="shared" si="10"/>
        <v>Sub05 Session1 2nd_45min</v>
      </c>
      <c r="E350" s="20">
        <v>5</v>
      </c>
      <c r="F350" s="20">
        <f>IFERROR(_xlfn.IFNA(IF(E350&lt;VLOOKUP(D350,'Pre-analysis'!D:E,2,0),VLOOKUP(D350,'Pre-analysis'!D:F,3,0)-((VLOOKUP(D350,'Pre-analysis'!D:E,2,0)-E350)*9),IF(E350=VLOOKUP(D350,'Pre-analysis'!D:E,2,0),VLOOKUP(D350,'Pre-analysis'!D:F,3,0),"NA")),"NA"),"NA")</f>
        <v>96</v>
      </c>
    </row>
    <row r="351" spans="1:6">
      <c r="A351" s="12" t="s">
        <v>31</v>
      </c>
      <c r="B351" s="13" t="s">
        <v>51</v>
      </c>
      <c r="C351" s="12" t="s">
        <v>12</v>
      </c>
      <c r="D351" s="12" t="str">
        <f t="shared" si="10"/>
        <v>Sub05 Session1 2nd_45min</v>
      </c>
      <c r="E351" s="20">
        <v>6</v>
      </c>
      <c r="F351" s="20">
        <f>IFERROR(_xlfn.IFNA(IF(E351&lt;VLOOKUP(D351,'Pre-analysis'!D:E,2,0),VLOOKUP(D351,'Pre-analysis'!D:F,3,0)-((VLOOKUP(D351,'Pre-analysis'!D:E,2,0)-E351)*9),IF(E351=VLOOKUP(D351,'Pre-analysis'!D:E,2,0),VLOOKUP(D351,'Pre-analysis'!D:F,3,0),"NA")),"NA"),"NA")</f>
        <v>105</v>
      </c>
    </row>
    <row r="352" spans="1:6">
      <c r="A352" s="12" t="s">
        <v>31</v>
      </c>
      <c r="B352" s="13" t="s">
        <v>51</v>
      </c>
      <c r="C352" s="12" t="s">
        <v>13</v>
      </c>
      <c r="D352" s="12" t="str">
        <f t="shared" si="10"/>
        <v>Sub05 Session1 2nd_45min_e</v>
      </c>
      <c r="E352" s="20" t="s">
        <v>29</v>
      </c>
      <c r="F352" s="20" t="str">
        <f>IFERROR(_xlfn.IFNA(IF(E352&lt;VLOOKUP(D352,'Pre-analysis'!D:E,2,0),VLOOKUP(D352,'Pre-analysis'!D:F,3,0)-((VLOOKUP(D352,'Pre-analysis'!D:E,2,0)-E352)*9),IF(E352=VLOOKUP(D352,'Pre-analysis'!D:E,2,0),VLOOKUP(D352,'Pre-analysis'!D:F,3,0),"NA")),"NA"),"NA")</f>
        <v>NA</v>
      </c>
    </row>
    <row r="353" spans="1:6">
      <c r="A353" s="12" t="s">
        <v>31</v>
      </c>
      <c r="B353" s="13" t="s">
        <v>51</v>
      </c>
      <c r="C353" s="12" t="s">
        <v>14</v>
      </c>
      <c r="D353" s="12" t="str">
        <f t="shared" si="10"/>
        <v>Sub05 Session1 3rd_45min</v>
      </c>
      <c r="E353" s="20">
        <v>1</v>
      </c>
      <c r="F353" s="20">
        <f>IFERROR(_xlfn.IFNA(IF(E353&lt;VLOOKUP(D353,'Pre-analysis'!D:E,2,0),VLOOKUP(D353,'Pre-analysis'!D:F,3,0)-((VLOOKUP(D353,'Pre-analysis'!D:E,2,0)-E353)*9),IF(E353=VLOOKUP(D353,'Pre-analysis'!D:E,2,0),VLOOKUP(D353,'Pre-analysis'!D:F,3,0),"NA")),"NA"),"NA")</f>
        <v>120</v>
      </c>
    </row>
    <row r="354" spans="1:6">
      <c r="A354" s="12" t="s">
        <v>31</v>
      </c>
      <c r="B354" s="13" t="s">
        <v>51</v>
      </c>
      <c r="C354" s="12" t="s">
        <v>14</v>
      </c>
      <c r="D354" s="12" t="str">
        <f t="shared" si="10"/>
        <v>Sub05 Session1 3rd_45min</v>
      </c>
      <c r="E354" s="20">
        <v>2</v>
      </c>
      <c r="F354" s="20">
        <f>IFERROR(_xlfn.IFNA(IF(E354&lt;VLOOKUP(D354,'Pre-analysis'!D:E,2,0),VLOOKUP(D354,'Pre-analysis'!D:F,3,0)-((VLOOKUP(D354,'Pre-analysis'!D:E,2,0)-E354)*9),IF(E354=VLOOKUP(D354,'Pre-analysis'!D:E,2,0),VLOOKUP(D354,'Pre-analysis'!D:F,3,0),"NA")),"NA"),"NA")</f>
        <v>129</v>
      </c>
    </row>
    <row r="355" spans="1:6">
      <c r="A355" s="12" t="s">
        <v>31</v>
      </c>
      <c r="B355" s="13" t="s">
        <v>51</v>
      </c>
      <c r="C355" s="12" t="s">
        <v>14</v>
      </c>
      <c r="D355" s="12" t="str">
        <f t="shared" si="10"/>
        <v>Sub05 Session1 3rd_45min</v>
      </c>
      <c r="E355" s="20">
        <v>3</v>
      </c>
      <c r="F355" s="20">
        <f>IFERROR(_xlfn.IFNA(IF(E355&lt;VLOOKUP(D355,'Pre-analysis'!D:E,2,0),VLOOKUP(D355,'Pre-analysis'!D:F,3,0)-((VLOOKUP(D355,'Pre-analysis'!D:E,2,0)-E355)*9),IF(E355=VLOOKUP(D355,'Pre-analysis'!D:E,2,0),VLOOKUP(D355,'Pre-analysis'!D:F,3,0),"NA")),"NA"),"NA")</f>
        <v>138</v>
      </c>
    </row>
    <row r="356" spans="1:6">
      <c r="A356" s="12" t="s">
        <v>31</v>
      </c>
      <c r="B356" s="13" t="s">
        <v>51</v>
      </c>
      <c r="C356" s="12" t="s">
        <v>14</v>
      </c>
      <c r="D356" s="12" t="str">
        <f t="shared" si="10"/>
        <v>Sub05 Session1 3rd_45min</v>
      </c>
      <c r="E356" s="20">
        <v>4</v>
      </c>
      <c r="F356" s="20">
        <f>IFERROR(_xlfn.IFNA(IF(E356&lt;VLOOKUP(D356,'Pre-analysis'!D:E,2,0),VLOOKUP(D356,'Pre-analysis'!D:F,3,0)-((VLOOKUP(D356,'Pre-analysis'!D:E,2,0)-E356)*9),IF(E356=VLOOKUP(D356,'Pre-analysis'!D:E,2,0),VLOOKUP(D356,'Pre-analysis'!D:F,3,0),"NA")),"NA"),"NA")</f>
        <v>147</v>
      </c>
    </row>
    <row r="357" spans="1:6">
      <c r="A357" s="12" t="s">
        <v>31</v>
      </c>
      <c r="B357" s="13" t="s">
        <v>51</v>
      </c>
      <c r="C357" s="12" t="s">
        <v>14</v>
      </c>
      <c r="D357" s="12" t="str">
        <f t="shared" si="10"/>
        <v>Sub05 Session1 3rd_45min</v>
      </c>
      <c r="E357" s="20">
        <v>5</v>
      </c>
      <c r="F357" s="20">
        <f>IFERROR(_xlfn.IFNA(IF(E357&lt;VLOOKUP(D357,'Pre-analysis'!D:E,2,0),VLOOKUP(D357,'Pre-analysis'!D:F,3,0)-((VLOOKUP(D357,'Pre-analysis'!D:E,2,0)-E357)*9),IF(E357=VLOOKUP(D357,'Pre-analysis'!D:E,2,0),VLOOKUP(D357,'Pre-analysis'!D:F,3,0),"NA")),"NA"),"NA")</f>
        <v>156</v>
      </c>
    </row>
    <row r="358" spans="1:6">
      <c r="A358" s="12" t="s">
        <v>31</v>
      </c>
      <c r="B358" s="13" t="s">
        <v>51</v>
      </c>
      <c r="C358" s="12" t="s">
        <v>14</v>
      </c>
      <c r="D358" s="12" t="str">
        <f t="shared" si="10"/>
        <v>Sub05 Session1 3rd_45min</v>
      </c>
      <c r="E358" s="20">
        <v>6</v>
      </c>
      <c r="F358" s="20">
        <f>IFERROR(_xlfn.IFNA(IF(E358&lt;VLOOKUP(D358,'Pre-analysis'!D:E,2,0),VLOOKUP(D358,'Pre-analysis'!D:F,3,0)-((VLOOKUP(D358,'Pre-analysis'!D:E,2,0)-E358)*9),IF(E358=VLOOKUP(D358,'Pre-analysis'!D:E,2,0),VLOOKUP(D358,'Pre-analysis'!D:F,3,0),"NA")),"NA"),"NA")</f>
        <v>165</v>
      </c>
    </row>
    <row r="359" spans="1:6">
      <c r="A359" s="12" t="s">
        <v>31</v>
      </c>
      <c r="B359" s="13" t="s">
        <v>51</v>
      </c>
      <c r="C359" s="12" t="s">
        <v>15</v>
      </c>
      <c r="D359" s="12" t="str">
        <f t="shared" si="10"/>
        <v>Sub05 Session1 3rd_45min_e</v>
      </c>
      <c r="E359" s="20" t="s">
        <v>29</v>
      </c>
      <c r="F359" s="20" t="str">
        <f>IFERROR(_xlfn.IFNA(IF(E359&lt;VLOOKUP(D359,'Pre-analysis'!D:E,2,0),VLOOKUP(D359,'Pre-analysis'!D:F,3,0)-((VLOOKUP(D359,'Pre-analysis'!D:E,2,0)-E359)*9),IF(E359=VLOOKUP(D359,'Pre-analysis'!D:E,2,0),VLOOKUP(D359,'Pre-analysis'!D:F,3,0),"NA")),"NA"),"NA")</f>
        <v>NA</v>
      </c>
    </row>
    <row r="360" spans="1:6">
      <c r="A360" s="12" t="s">
        <v>31</v>
      </c>
      <c r="B360" s="13" t="s">
        <v>52</v>
      </c>
      <c r="C360" s="12" t="s">
        <v>10</v>
      </c>
      <c r="D360" s="12" t="str">
        <f t="shared" si="10"/>
        <v>Sub05 Session2 1st_45min</v>
      </c>
      <c r="E360" s="20">
        <v>1</v>
      </c>
      <c r="F360" s="20">
        <f>IFERROR(_xlfn.IFNA(IF(E360&lt;VLOOKUP(D360,'Pre-analysis'!D:E,2,0),VLOOKUP(D360,'Pre-analysis'!D:F,3,0)-((VLOOKUP(D360,'Pre-analysis'!D:E,2,0)-E360)*9),IF(E360=VLOOKUP(D360,'Pre-analysis'!D:E,2,0),VLOOKUP(D360,'Pre-analysis'!D:F,3,0),"NA")),"NA"),"NA")</f>
        <v>0</v>
      </c>
    </row>
    <row r="361" spans="1:6">
      <c r="A361" s="12" t="s">
        <v>31</v>
      </c>
      <c r="B361" s="13" t="s">
        <v>52</v>
      </c>
      <c r="C361" s="12" t="s">
        <v>10</v>
      </c>
      <c r="D361" s="12" t="str">
        <f t="shared" si="10"/>
        <v>Sub05 Session2 1st_45min</v>
      </c>
      <c r="E361" s="20">
        <v>2</v>
      </c>
      <c r="F361" s="20">
        <f>IFERROR(_xlfn.IFNA(IF(E361&lt;VLOOKUP(D361,'Pre-analysis'!D:E,2,0),VLOOKUP(D361,'Pre-analysis'!D:F,3,0)-((VLOOKUP(D361,'Pre-analysis'!D:E,2,0)-E361)*9),IF(E361=VLOOKUP(D361,'Pre-analysis'!D:E,2,0),VLOOKUP(D361,'Pre-analysis'!D:F,3,0),"NA")),"NA"),"NA")</f>
        <v>9</v>
      </c>
    </row>
    <row r="362" spans="1:6">
      <c r="A362" s="12" t="s">
        <v>31</v>
      </c>
      <c r="B362" s="13" t="s">
        <v>52</v>
      </c>
      <c r="C362" s="12" t="s">
        <v>10</v>
      </c>
      <c r="D362" s="12" t="str">
        <f t="shared" si="10"/>
        <v>Sub05 Session2 1st_45min</v>
      </c>
      <c r="E362" s="20">
        <v>3</v>
      </c>
      <c r="F362" s="20">
        <f>IFERROR(_xlfn.IFNA(IF(E362&lt;VLOOKUP(D362,'Pre-analysis'!D:E,2,0),VLOOKUP(D362,'Pre-analysis'!D:F,3,0)-((VLOOKUP(D362,'Pre-analysis'!D:E,2,0)-E362)*9),IF(E362=VLOOKUP(D362,'Pre-analysis'!D:E,2,0),VLOOKUP(D362,'Pre-analysis'!D:F,3,0),"NA")),"NA"),"NA")</f>
        <v>18</v>
      </c>
    </row>
    <row r="363" spans="1:6">
      <c r="A363" s="12" t="s">
        <v>31</v>
      </c>
      <c r="B363" s="13" t="s">
        <v>52</v>
      </c>
      <c r="C363" s="12" t="s">
        <v>10</v>
      </c>
      <c r="D363" s="12" t="str">
        <f t="shared" si="10"/>
        <v>Sub05 Session2 1st_45min</v>
      </c>
      <c r="E363" s="20">
        <v>4</v>
      </c>
      <c r="F363" s="20">
        <f>IFERROR(_xlfn.IFNA(IF(E363&lt;VLOOKUP(D363,'Pre-analysis'!D:E,2,0),VLOOKUP(D363,'Pre-analysis'!D:F,3,0)-((VLOOKUP(D363,'Pre-analysis'!D:E,2,0)-E363)*9),IF(E363=VLOOKUP(D363,'Pre-analysis'!D:E,2,0),VLOOKUP(D363,'Pre-analysis'!D:F,3,0),"NA")),"NA"),"NA")</f>
        <v>27</v>
      </c>
    </row>
    <row r="364" spans="1:6">
      <c r="A364" s="12" t="s">
        <v>31</v>
      </c>
      <c r="B364" s="13" t="s">
        <v>52</v>
      </c>
      <c r="C364" s="12" t="s">
        <v>10</v>
      </c>
      <c r="D364" s="12" t="str">
        <f t="shared" si="10"/>
        <v>Sub05 Session2 1st_45min</v>
      </c>
      <c r="E364" s="20">
        <v>5</v>
      </c>
      <c r="F364" s="20">
        <f>IFERROR(_xlfn.IFNA(IF(E364&lt;VLOOKUP(D364,'Pre-analysis'!D:E,2,0),VLOOKUP(D364,'Pre-analysis'!D:F,3,0)-((VLOOKUP(D364,'Pre-analysis'!D:E,2,0)-E364)*9),IF(E364=VLOOKUP(D364,'Pre-analysis'!D:E,2,0),VLOOKUP(D364,'Pre-analysis'!D:F,3,0),"NA")),"NA"),"NA")</f>
        <v>36</v>
      </c>
    </row>
    <row r="365" spans="1:6">
      <c r="A365" s="12" t="s">
        <v>31</v>
      </c>
      <c r="B365" s="13" t="s">
        <v>52</v>
      </c>
      <c r="C365" s="12" t="s">
        <v>10</v>
      </c>
      <c r="D365" s="12" t="str">
        <f t="shared" si="10"/>
        <v>Sub05 Session2 1st_45min</v>
      </c>
      <c r="E365" s="20">
        <v>6</v>
      </c>
      <c r="F365" s="20">
        <f>IFERROR(_xlfn.IFNA(IF(E365&lt;VLOOKUP(D365,'Pre-analysis'!D:E,2,0),VLOOKUP(D365,'Pre-analysis'!D:F,3,0)-((VLOOKUP(D365,'Pre-analysis'!D:E,2,0)-E365)*9),IF(E365=VLOOKUP(D365,'Pre-analysis'!D:E,2,0),VLOOKUP(D365,'Pre-analysis'!D:F,3,0),"NA")),"NA"),"NA")</f>
        <v>45</v>
      </c>
    </row>
    <row r="366" spans="1:6">
      <c r="A366" s="12" t="s">
        <v>31</v>
      </c>
      <c r="B366" s="13" t="s">
        <v>52</v>
      </c>
      <c r="C366" s="12" t="s">
        <v>11</v>
      </c>
      <c r="D366" s="12" t="str">
        <f t="shared" si="10"/>
        <v>Sub05 Session2 1st_45min_e</v>
      </c>
      <c r="E366" s="20" t="s">
        <v>29</v>
      </c>
      <c r="F366" s="20" t="str">
        <f>IFERROR(_xlfn.IFNA(IF(E366&lt;VLOOKUP(D366,'Pre-analysis'!D:E,2,0),VLOOKUP(D366,'Pre-analysis'!D:F,3,0)-((VLOOKUP(D366,'Pre-analysis'!D:E,2,0)-E366)*9),IF(E366=VLOOKUP(D366,'Pre-analysis'!D:E,2,0),VLOOKUP(D366,'Pre-analysis'!D:F,3,0),"NA")),"NA"),"NA")</f>
        <v>NA</v>
      </c>
    </row>
    <row r="367" spans="1:6">
      <c r="A367" s="12" t="s">
        <v>31</v>
      </c>
      <c r="B367" s="13" t="s">
        <v>52</v>
      </c>
      <c r="C367" s="12" t="s">
        <v>12</v>
      </c>
      <c r="D367" s="12" t="str">
        <f t="shared" si="10"/>
        <v>Sub05 Session2 2nd_45min</v>
      </c>
      <c r="E367" s="20">
        <v>1</v>
      </c>
      <c r="F367" s="20">
        <f>IFERROR(_xlfn.IFNA(IF(E367&lt;VLOOKUP(D367,'Pre-analysis'!D:E,2,0),VLOOKUP(D367,'Pre-analysis'!D:F,3,0)-((VLOOKUP(D367,'Pre-analysis'!D:E,2,0)-E367)*9),IF(E367=VLOOKUP(D367,'Pre-analysis'!D:E,2,0),VLOOKUP(D367,'Pre-analysis'!D:F,3,0),"NA")),"NA"),"NA")</f>
        <v>60</v>
      </c>
    </row>
    <row r="368" spans="1:6">
      <c r="A368" s="12" t="s">
        <v>31</v>
      </c>
      <c r="B368" s="13" t="s">
        <v>52</v>
      </c>
      <c r="C368" s="12" t="s">
        <v>12</v>
      </c>
      <c r="D368" s="12" t="str">
        <f t="shared" si="10"/>
        <v>Sub05 Session2 2nd_45min</v>
      </c>
      <c r="E368" s="20">
        <v>2</v>
      </c>
      <c r="F368" s="20">
        <f>IFERROR(_xlfn.IFNA(IF(E368&lt;VLOOKUP(D368,'Pre-analysis'!D:E,2,0),VLOOKUP(D368,'Pre-analysis'!D:F,3,0)-((VLOOKUP(D368,'Pre-analysis'!D:E,2,0)-E368)*9),IF(E368=VLOOKUP(D368,'Pre-analysis'!D:E,2,0),VLOOKUP(D368,'Pre-analysis'!D:F,3,0),"NA")),"NA"),"NA")</f>
        <v>69</v>
      </c>
    </row>
    <row r="369" spans="1:6">
      <c r="A369" s="12" t="s">
        <v>31</v>
      </c>
      <c r="B369" s="13" t="s">
        <v>52</v>
      </c>
      <c r="C369" s="12" t="s">
        <v>12</v>
      </c>
      <c r="D369" s="12" t="str">
        <f t="shared" si="10"/>
        <v>Sub05 Session2 2nd_45min</v>
      </c>
      <c r="E369" s="20">
        <v>3</v>
      </c>
      <c r="F369" s="20">
        <f>IFERROR(_xlfn.IFNA(IF(E369&lt;VLOOKUP(D369,'Pre-analysis'!D:E,2,0),VLOOKUP(D369,'Pre-analysis'!D:F,3,0)-((VLOOKUP(D369,'Pre-analysis'!D:E,2,0)-E369)*9),IF(E369=VLOOKUP(D369,'Pre-analysis'!D:E,2,0),VLOOKUP(D369,'Pre-analysis'!D:F,3,0),"NA")),"NA"),"NA")</f>
        <v>78</v>
      </c>
    </row>
    <row r="370" spans="1:6">
      <c r="A370" s="12" t="s">
        <v>31</v>
      </c>
      <c r="B370" s="13" t="s">
        <v>52</v>
      </c>
      <c r="C370" s="12" t="s">
        <v>12</v>
      </c>
      <c r="D370" s="12" t="str">
        <f t="shared" si="10"/>
        <v>Sub05 Session2 2nd_45min</v>
      </c>
      <c r="E370" s="20">
        <v>4</v>
      </c>
      <c r="F370" s="20">
        <f>IFERROR(_xlfn.IFNA(IF(E370&lt;VLOOKUP(D370,'Pre-analysis'!D:E,2,0),VLOOKUP(D370,'Pre-analysis'!D:F,3,0)-((VLOOKUP(D370,'Pre-analysis'!D:E,2,0)-E370)*9),IF(E370=VLOOKUP(D370,'Pre-analysis'!D:E,2,0),VLOOKUP(D370,'Pre-analysis'!D:F,3,0),"NA")),"NA"),"NA")</f>
        <v>87</v>
      </c>
    </row>
    <row r="371" spans="1:6">
      <c r="A371" s="12" t="s">
        <v>31</v>
      </c>
      <c r="B371" s="13" t="s">
        <v>52</v>
      </c>
      <c r="C371" s="12" t="s">
        <v>12</v>
      </c>
      <c r="D371" s="12" t="str">
        <f t="shared" si="10"/>
        <v>Sub05 Session2 2nd_45min</v>
      </c>
      <c r="E371" s="20">
        <v>5</v>
      </c>
      <c r="F371" s="20">
        <f>IFERROR(_xlfn.IFNA(IF(E371&lt;VLOOKUP(D371,'Pre-analysis'!D:E,2,0),VLOOKUP(D371,'Pre-analysis'!D:F,3,0)-((VLOOKUP(D371,'Pre-analysis'!D:E,2,0)-E371)*9),IF(E371=VLOOKUP(D371,'Pre-analysis'!D:E,2,0),VLOOKUP(D371,'Pre-analysis'!D:F,3,0),"NA")),"NA"),"NA")</f>
        <v>96</v>
      </c>
    </row>
    <row r="372" spans="1:6">
      <c r="A372" s="12" t="s">
        <v>31</v>
      </c>
      <c r="B372" s="13" t="s">
        <v>52</v>
      </c>
      <c r="C372" s="12" t="s">
        <v>12</v>
      </c>
      <c r="D372" s="12" t="str">
        <f t="shared" si="10"/>
        <v>Sub05 Session2 2nd_45min</v>
      </c>
      <c r="E372" s="20">
        <v>6</v>
      </c>
      <c r="F372" s="20">
        <f>IFERROR(_xlfn.IFNA(IF(E372&lt;VLOOKUP(D372,'Pre-analysis'!D:E,2,0),VLOOKUP(D372,'Pre-analysis'!D:F,3,0)-((VLOOKUP(D372,'Pre-analysis'!D:E,2,0)-E372)*9),IF(E372=VLOOKUP(D372,'Pre-analysis'!D:E,2,0),VLOOKUP(D372,'Pre-analysis'!D:F,3,0),"NA")),"NA"),"NA")</f>
        <v>105</v>
      </c>
    </row>
    <row r="373" spans="1:6">
      <c r="A373" s="12" t="s">
        <v>31</v>
      </c>
      <c r="B373" s="13" t="s">
        <v>52</v>
      </c>
      <c r="C373" s="12" t="s">
        <v>13</v>
      </c>
      <c r="D373" s="12" t="str">
        <f t="shared" si="10"/>
        <v>Sub05 Session2 2nd_45min_e</v>
      </c>
      <c r="E373" s="20" t="s">
        <v>29</v>
      </c>
      <c r="F373" s="20" t="str">
        <f>IFERROR(_xlfn.IFNA(IF(E373&lt;VLOOKUP(D373,'Pre-analysis'!D:E,2,0),VLOOKUP(D373,'Pre-analysis'!D:F,3,0)-((VLOOKUP(D373,'Pre-analysis'!D:E,2,0)-E373)*9),IF(E373=VLOOKUP(D373,'Pre-analysis'!D:E,2,0),VLOOKUP(D373,'Pre-analysis'!D:F,3,0),"NA")),"NA"),"NA")</f>
        <v>NA</v>
      </c>
    </row>
    <row r="374" spans="1:6">
      <c r="A374" s="12" t="s">
        <v>31</v>
      </c>
      <c r="B374" s="13" t="s">
        <v>52</v>
      </c>
      <c r="C374" s="12" t="s">
        <v>14</v>
      </c>
      <c r="D374" s="12" t="str">
        <f t="shared" si="10"/>
        <v>Sub05 Session2 3rd_45min</v>
      </c>
      <c r="E374" s="20">
        <v>1</v>
      </c>
      <c r="F374" s="20">
        <f>IFERROR(_xlfn.IFNA(IF(E374&lt;VLOOKUP(D374,'Pre-analysis'!D:E,2,0),VLOOKUP(D374,'Pre-analysis'!D:F,3,0)-((VLOOKUP(D374,'Pre-analysis'!D:E,2,0)-E374)*9),IF(E374=VLOOKUP(D374,'Pre-analysis'!D:E,2,0),VLOOKUP(D374,'Pre-analysis'!D:F,3,0),"NA")),"NA"),"NA")</f>
        <v>120</v>
      </c>
    </row>
    <row r="375" spans="1:6">
      <c r="A375" s="12" t="s">
        <v>31</v>
      </c>
      <c r="B375" s="13" t="s">
        <v>52</v>
      </c>
      <c r="C375" s="12" t="s">
        <v>14</v>
      </c>
      <c r="D375" s="12" t="str">
        <f t="shared" si="10"/>
        <v>Sub05 Session2 3rd_45min</v>
      </c>
      <c r="E375" s="20">
        <v>2</v>
      </c>
      <c r="F375" s="20">
        <f>IFERROR(_xlfn.IFNA(IF(E375&lt;VLOOKUP(D375,'Pre-analysis'!D:E,2,0),VLOOKUP(D375,'Pre-analysis'!D:F,3,0)-((VLOOKUP(D375,'Pre-analysis'!D:E,2,0)-E375)*9),IF(E375=VLOOKUP(D375,'Pre-analysis'!D:E,2,0),VLOOKUP(D375,'Pre-analysis'!D:F,3,0),"NA")),"NA"),"NA")</f>
        <v>129</v>
      </c>
    </row>
    <row r="376" spans="1:6">
      <c r="A376" s="12" t="s">
        <v>31</v>
      </c>
      <c r="B376" s="13" t="s">
        <v>52</v>
      </c>
      <c r="C376" s="12" t="s">
        <v>14</v>
      </c>
      <c r="D376" s="12" t="str">
        <f t="shared" si="10"/>
        <v>Sub05 Session2 3rd_45min</v>
      </c>
      <c r="E376" s="20">
        <v>3</v>
      </c>
      <c r="F376" s="20">
        <f>IFERROR(_xlfn.IFNA(IF(E376&lt;VLOOKUP(D376,'Pre-analysis'!D:E,2,0),VLOOKUP(D376,'Pre-analysis'!D:F,3,0)-((VLOOKUP(D376,'Pre-analysis'!D:E,2,0)-E376)*9),IF(E376=VLOOKUP(D376,'Pre-analysis'!D:E,2,0),VLOOKUP(D376,'Pre-analysis'!D:F,3,0),"NA")),"NA"),"NA")</f>
        <v>138</v>
      </c>
    </row>
    <row r="377" spans="1:6">
      <c r="A377" s="12" t="s">
        <v>31</v>
      </c>
      <c r="B377" s="13" t="s">
        <v>52</v>
      </c>
      <c r="C377" s="12" t="s">
        <v>14</v>
      </c>
      <c r="D377" s="12" t="str">
        <f t="shared" si="10"/>
        <v>Sub05 Session2 3rd_45min</v>
      </c>
      <c r="E377" s="20">
        <v>4</v>
      </c>
      <c r="F377" s="20">
        <f>IFERROR(_xlfn.IFNA(IF(E377&lt;VLOOKUP(D377,'Pre-analysis'!D:E,2,0),VLOOKUP(D377,'Pre-analysis'!D:F,3,0)-((VLOOKUP(D377,'Pre-analysis'!D:E,2,0)-E377)*9),IF(E377=VLOOKUP(D377,'Pre-analysis'!D:E,2,0),VLOOKUP(D377,'Pre-analysis'!D:F,3,0),"NA")),"NA"),"NA")</f>
        <v>147</v>
      </c>
    </row>
    <row r="378" spans="1:6">
      <c r="A378" s="12" t="s">
        <v>31</v>
      </c>
      <c r="B378" s="13" t="s">
        <v>52</v>
      </c>
      <c r="C378" s="12" t="s">
        <v>14</v>
      </c>
      <c r="D378" s="12" t="str">
        <f t="shared" si="10"/>
        <v>Sub05 Session2 3rd_45min</v>
      </c>
      <c r="E378" s="20">
        <v>5</v>
      </c>
      <c r="F378" s="20">
        <f>IFERROR(_xlfn.IFNA(IF(E378&lt;VLOOKUP(D378,'Pre-analysis'!D:E,2,0),VLOOKUP(D378,'Pre-analysis'!D:F,3,0)-((VLOOKUP(D378,'Pre-analysis'!D:E,2,0)-E378)*9),IF(E378=VLOOKUP(D378,'Pre-analysis'!D:E,2,0),VLOOKUP(D378,'Pre-analysis'!D:F,3,0),"NA")),"NA"),"NA")</f>
        <v>156</v>
      </c>
    </row>
    <row r="379" spans="1:6">
      <c r="A379" s="12" t="s">
        <v>31</v>
      </c>
      <c r="B379" s="13" t="s">
        <v>52</v>
      </c>
      <c r="C379" s="12" t="s">
        <v>14</v>
      </c>
      <c r="D379" s="12" t="str">
        <f t="shared" si="10"/>
        <v>Sub05 Session2 3rd_45min</v>
      </c>
      <c r="E379" s="20">
        <v>6</v>
      </c>
      <c r="F379" s="20">
        <f>IFERROR(_xlfn.IFNA(IF(E379&lt;VLOOKUP(D379,'Pre-analysis'!D:E,2,0),VLOOKUP(D379,'Pre-analysis'!D:F,3,0)-((VLOOKUP(D379,'Pre-analysis'!D:E,2,0)-E379)*9),IF(E379=VLOOKUP(D379,'Pre-analysis'!D:E,2,0),VLOOKUP(D379,'Pre-analysis'!D:F,3,0),"NA")),"NA"),"NA")</f>
        <v>165</v>
      </c>
    </row>
    <row r="380" spans="1:6">
      <c r="A380" s="12" t="s">
        <v>31</v>
      </c>
      <c r="B380" s="13" t="s">
        <v>52</v>
      </c>
      <c r="C380" s="12" t="s">
        <v>15</v>
      </c>
      <c r="D380" s="12" t="str">
        <f t="shared" si="10"/>
        <v>Sub05 Session2 3rd_45min_e</v>
      </c>
      <c r="E380" s="20" t="s">
        <v>29</v>
      </c>
      <c r="F380" s="20" t="str">
        <f>IFERROR(_xlfn.IFNA(IF(E380&lt;VLOOKUP(D380,'Pre-analysis'!D:E,2,0),VLOOKUP(D380,'Pre-analysis'!D:F,3,0)-((VLOOKUP(D380,'Pre-analysis'!D:E,2,0)-E380)*9),IF(E380=VLOOKUP(D380,'Pre-analysis'!D:E,2,0),VLOOKUP(D380,'Pre-analysis'!D:F,3,0),"NA")),"NA"),"NA")</f>
        <v>NA</v>
      </c>
    </row>
    <row r="381" spans="1:6">
      <c r="A381" s="12" t="s">
        <v>31</v>
      </c>
      <c r="B381" s="13" t="s">
        <v>53</v>
      </c>
      <c r="C381" s="12" t="s">
        <v>10</v>
      </c>
      <c r="D381" s="12" t="str">
        <f t="shared" si="10"/>
        <v>Sub05 Session3 1st_45min</v>
      </c>
      <c r="E381" s="20">
        <v>1</v>
      </c>
      <c r="F381" s="20">
        <f>IFERROR(_xlfn.IFNA(IF(E381&lt;VLOOKUP(D381,'Pre-analysis'!D:E,2,0),VLOOKUP(D381,'Pre-analysis'!D:F,3,0)-((VLOOKUP(D381,'Pre-analysis'!D:E,2,0)-E381)*9),IF(E381=VLOOKUP(D381,'Pre-analysis'!D:E,2,0),VLOOKUP(D381,'Pre-analysis'!D:F,3,0),"NA")),"NA"),"NA")</f>
        <v>0</v>
      </c>
    </row>
    <row r="382" spans="1:6">
      <c r="A382" s="12" t="s">
        <v>31</v>
      </c>
      <c r="B382" s="13" t="s">
        <v>53</v>
      </c>
      <c r="C382" s="12" t="s">
        <v>10</v>
      </c>
      <c r="D382" s="12" t="str">
        <f t="shared" si="10"/>
        <v>Sub05 Session3 1st_45min</v>
      </c>
      <c r="E382" s="20">
        <v>2</v>
      </c>
      <c r="F382" s="20">
        <f>IFERROR(_xlfn.IFNA(IF(E382&lt;VLOOKUP(D382,'Pre-analysis'!D:E,2,0),VLOOKUP(D382,'Pre-analysis'!D:F,3,0)-((VLOOKUP(D382,'Pre-analysis'!D:E,2,0)-E382)*9),IF(E382=VLOOKUP(D382,'Pre-analysis'!D:E,2,0),VLOOKUP(D382,'Pre-analysis'!D:F,3,0),"NA")),"NA"),"NA")</f>
        <v>9</v>
      </c>
    </row>
    <row r="383" spans="1:6">
      <c r="A383" s="12" t="s">
        <v>31</v>
      </c>
      <c r="B383" s="13" t="s">
        <v>53</v>
      </c>
      <c r="C383" s="12" t="s">
        <v>10</v>
      </c>
      <c r="D383" s="12" t="str">
        <f t="shared" si="10"/>
        <v>Sub05 Session3 1st_45min</v>
      </c>
      <c r="E383" s="20">
        <v>3</v>
      </c>
      <c r="F383" s="20">
        <f>IFERROR(_xlfn.IFNA(IF(E383&lt;VLOOKUP(D383,'Pre-analysis'!D:E,2,0),VLOOKUP(D383,'Pre-analysis'!D:F,3,0)-((VLOOKUP(D383,'Pre-analysis'!D:E,2,0)-E383)*9),IF(E383=VLOOKUP(D383,'Pre-analysis'!D:E,2,0),VLOOKUP(D383,'Pre-analysis'!D:F,3,0),"NA")),"NA"),"NA")</f>
        <v>18</v>
      </c>
    </row>
    <row r="384" spans="1:6">
      <c r="A384" s="12" t="s">
        <v>31</v>
      </c>
      <c r="B384" s="13" t="s">
        <v>53</v>
      </c>
      <c r="C384" s="12" t="s">
        <v>10</v>
      </c>
      <c r="D384" s="12" t="str">
        <f t="shared" si="10"/>
        <v>Sub05 Session3 1st_45min</v>
      </c>
      <c r="E384" s="20">
        <v>4</v>
      </c>
      <c r="F384" s="20">
        <f>IFERROR(_xlfn.IFNA(IF(E384&lt;VLOOKUP(D384,'Pre-analysis'!D:E,2,0),VLOOKUP(D384,'Pre-analysis'!D:F,3,0)-((VLOOKUP(D384,'Pre-analysis'!D:E,2,0)-E384)*9),IF(E384=VLOOKUP(D384,'Pre-analysis'!D:E,2,0),VLOOKUP(D384,'Pre-analysis'!D:F,3,0),"NA")),"NA"),"NA")</f>
        <v>27</v>
      </c>
    </row>
    <row r="385" spans="1:6">
      <c r="A385" s="12" t="s">
        <v>31</v>
      </c>
      <c r="B385" s="13" t="s">
        <v>53</v>
      </c>
      <c r="C385" s="12" t="s">
        <v>10</v>
      </c>
      <c r="D385" s="12" t="str">
        <f t="shared" ref="D385:D448" si="11">A385&amp;" "&amp;B385&amp;" "&amp;C385</f>
        <v>Sub05 Session3 1st_45min</v>
      </c>
      <c r="E385" s="20">
        <v>5</v>
      </c>
      <c r="F385" s="20">
        <f>IFERROR(_xlfn.IFNA(IF(E385&lt;VLOOKUP(D385,'Pre-analysis'!D:E,2,0),VLOOKUP(D385,'Pre-analysis'!D:F,3,0)-((VLOOKUP(D385,'Pre-analysis'!D:E,2,0)-E385)*9),IF(E385=VLOOKUP(D385,'Pre-analysis'!D:E,2,0),VLOOKUP(D385,'Pre-analysis'!D:F,3,0),"NA")),"NA"),"NA")</f>
        <v>36</v>
      </c>
    </row>
    <row r="386" spans="1:6">
      <c r="A386" s="12" t="s">
        <v>31</v>
      </c>
      <c r="B386" s="13" t="s">
        <v>53</v>
      </c>
      <c r="C386" s="12" t="s">
        <v>10</v>
      </c>
      <c r="D386" s="12" t="str">
        <f t="shared" si="11"/>
        <v>Sub05 Session3 1st_45min</v>
      </c>
      <c r="E386" s="20">
        <v>6</v>
      </c>
      <c r="F386" s="20">
        <f>IFERROR(_xlfn.IFNA(IF(E386&lt;VLOOKUP(D386,'Pre-analysis'!D:E,2,0),VLOOKUP(D386,'Pre-analysis'!D:F,3,0)-((VLOOKUP(D386,'Pre-analysis'!D:E,2,0)-E386)*9),IF(E386=VLOOKUP(D386,'Pre-analysis'!D:E,2,0),VLOOKUP(D386,'Pre-analysis'!D:F,3,0),"NA")),"NA"),"NA")</f>
        <v>45</v>
      </c>
    </row>
    <row r="387" spans="1:6">
      <c r="A387" s="12" t="s">
        <v>31</v>
      </c>
      <c r="B387" s="13" t="s">
        <v>53</v>
      </c>
      <c r="C387" s="12" t="s">
        <v>11</v>
      </c>
      <c r="D387" s="12" t="str">
        <f t="shared" si="11"/>
        <v>Sub05 Session3 1st_45min_e</v>
      </c>
      <c r="E387" s="20" t="s">
        <v>29</v>
      </c>
      <c r="F387" s="20" t="str">
        <f>IFERROR(_xlfn.IFNA(IF(E387&lt;VLOOKUP(D387,'Pre-analysis'!D:E,2,0),VLOOKUP(D387,'Pre-analysis'!D:F,3,0)-((VLOOKUP(D387,'Pre-analysis'!D:E,2,0)-E387)*9),IF(E387=VLOOKUP(D387,'Pre-analysis'!D:E,2,0),VLOOKUP(D387,'Pre-analysis'!D:F,3,0),"NA")),"NA"),"NA")</f>
        <v>NA</v>
      </c>
    </row>
    <row r="388" spans="1:6">
      <c r="A388" s="12" t="s">
        <v>31</v>
      </c>
      <c r="B388" s="13" t="s">
        <v>53</v>
      </c>
      <c r="C388" s="12" t="s">
        <v>12</v>
      </c>
      <c r="D388" s="12" t="str">
        <f t="shared" si="11"/>
        <v>Sub05 Session3 2nd_45min</v>
      </c>
      <c r="E388" s="20">
        <v>1</v>
      </c>
      <c r="F388" s="20">
        <f>IFERROR(_xlfn.IFNA(IF(E388&lt;VLOOKUP(D388,'Pre-analysis'!D:E,2,0),VLOOKUP(D388,'Pre-analysis'!D:F,3,0)-((VLOOKUP(D388,'Pre-analysis'!D:E,2,0)-E388)*9),IF(E388=VLOOKUP(D388,'Pre-analysis'!D:E,2,0),VLOOKUP(D388,'Pre-analysis'!D:F,3,0),"NA")),"NA"),"NA")</f>
        <v>60</v>
      </c>
    </row>
    <row r="389" spans="1:6">
      <c r="A389" s="12" t="s">
        <v>31</v>
      </c>
      <c r="B389" s="13" t="s">
        <v>53</v>
      </c>
      <c r="C389" s="12" t="s">
        <v>12</v>
      </c>
      <c r="D389" s="12" t="str">
        <f t="shared" si="11"/>
        <v>Sub05 Session3 2nd_45min</v>
      </c>
      <c r="E389" s="20">
        <v>2</v>
      </c>
      <c r="F389" s="20">
        <f>IFERROR(_xlfn.IFNA(IF(E389&lt;VLOOKUP(D389,'Pre-analysis'!D:E,2,0),VLOOKUP(D389,'Pre-analysis'!D:F,3,0)-((VLOOKUP(D389,'Pre-analysis'!D:E,2,0)-E389)*9),IF(E389=VLOOKUP(D389,'Pre-analysis'!D:E,2,0),VLOOKUP(D389,'Pre-analysis'!D:F,3,0),"NA")),"NA"),"NA")</f>
        <v>69</v>
      </c>
    </row>
    <row r="390" spans="1:6">
      <c r="A390" s="12" t="s">
        <v>31</v>
      </c>
      <c r="B390" s="13" t="s">
        <v>53</v>
      </c>
      <c r="C390" s="12" t="s">
        <v>12</v>
      </c>
      <c r="D390" s="12" t="str">
        <f t="shared" si="11"/>
        <v>Sub05 Session3 2nd_45min</v>
      </c>
      <c r="E390" s="20">
        <v>3</v>
      </c>
      <c r="F390" s="20">
        <f>IFERROR(_xlfn.IFNA(IF(E390&lt;VLOOKUP(D390,'Pre-analysis'!D:E,2,0),VLOOKUP(D390,'Pre-analysis'!D:F,3,0)-((VLOOKUP(D390,'Pre-analysis'!D:E,2,0)-E390)*9),IF(E390=VLOOKUP(D390,'Pre-analysis'!D:E,2,0),VLOOKUP(D390,'Pre-analysis'!D:F,3,0),"NA")),"NA"),"NA")</f>
        <v>78</v>
      </c>
    </row>
    <row r="391" spans="1:6">
      <c r="A391" s="12" t="s">
        <v>31</v>
      </c>
      <c r="B391" s="13" t="s">
        <v>53</v>
      </c>
      <c r="C391" s="12" t="s">
        <v>12</v>
      </c>
      <c r="D391" s="12" t="str">
        <f t="shared" si="11"/>
        <v>Sub05 Session3 2nd_45min</v>
      </c>
      <c r="E391" s="20">
        <v>4</v>
      </c>
      <c r="F391" s="20">
        <f>IFERROR(_xlfn.IFNA(IF(E391&lt;VLOOKUP(D391,'Pre-analysis'!D:E,2,0),VLOOKUP(D391,'Pre-analysis'!D:F,3,0)-((VLOOKUP(D391,'Pre-analysis'!D:E,2,0)-E391)*9),IF(E391=VLOOKUP(D391,'Pre-analysis'!D:E,2,0),VLOOKUP(D391,'Pre-analysis'!D:F,3,0),"NA")),"NA"),"NA")</f>
        <v>87</v>
      </c>
    </row>
    <row r="392" spans="1:6">
      <c r="A392" s="12" t="s">
        <v>31</v>
      </c>
      <c r="B392" s="13" t="s">
        <v>53</v>
      </c>
      <c r="C392" s="12" t="s">
        <v>12</v>
      </c>
      <c r="D392" s="12" t="str">
        <f t="shared" si="11"/>
        <v>Sub05 Session3 2nd_45min</v>
      </c>
      <c r="E392" s="20">
        <v>5</v>
      </c>
      <c r="F392" s="20">
        <f>IFERROR(_xlfn.IFNA(IF(E392&lt;VLOOKUP(D392,'Pre-analysis'!D:E,2,0),VLOOKUP(D392,'Pre-analysis'!D:F,3,0)-((VLOOKUP(D392,'Pre-analysis'!D:E,2,0)-E392)*9),IF(E392=VLOOKUP(D392,'Pre-analysis'!D:E,2,0),VLOOKUP(D392,'Pre-analysis'!D:F,3,0),"NA")),"NA"),"NA")</f>
        <v>96</v>
      </c>
    </row>
    <row r="393" spans="1:6">
      <c r="A393" s="12" t="s">
        <v>31</v>
      </c>
      <c r="B393" s="13" t="s">
        <v>53</v>
      </c>
      <c r="C393" s="12" t="s">
        <v>12</v>
      </c>
      <c r="D393" s="12" t="str">
        <f t="shared" si="11"/>
        <v>Sub05 Session3 2nd_45min</v>
      </c>
      <c r="E393" s="20">
        <v>6</v>
      </c>
      <c r="F393" s="20">
        <f>IFERROR(_xlfn.IFNA(IF(E393&lt;VLOOKUP(D393,'Pre-analysis'!D:E,2,0),VLOOKUP(D393,'Pre-analysis'!D:F,3,0)-((VLOOKUP(D393,'Pre-analysis'!D:E,2,0)-E393)*9),IF(E393=VLOOKUP(D393,'Pre-analysis'!D:E,2,0),VLOOKUP(D393,'Pre-analysis'!D:F,3,0),"NA")),"NA"),"NA")</f>
        <v>105</v>
      </c>
    </row>
    <row r="394" spans="1:6">
      <c r="A394" s="12" t="s">
        <v>31</v>
      </c>
      <c r="B394" s="13" t="s">
        <v>53</v>
      </c>
      <c r="C394" s="12" t="s">
        <v>13</v>
      </c>
      <c r="D394" s="12" t="str">
        <f t="shared" si="11"/>
        <v>Sub05 Session3 2nd_45min_e</v>
      </c>
      <c r="E394" s="20" t="s">
        <v>29</v>
      </c>
      <c r="F394" s="20" t="str">
        <f>IFERROR(_xlfn.IFNA(IF(E394&lt;VLOOKUP(D394,'Pre-analysis'!D:E,2,0),VLOOKUP(D394,'Pre-analysis'!D:F,3,0)-((VLOOKUP(D394,'Pre-analysis'!D:E,2,0)-E394)*9),IF(E394=VLOOKUP(D394,'Pre-analysis'!D:E,2,0),VLOOKUP(D394,'Pre-analysis'!D:F,3,0),"NA")),"NA"),"NA")</f>
        <v>NA</v>
      </c>
    </row>
    <row r="395" spans="1:6">
      <c r="A395" s="12" t="s">
        <v>31</v>
      </c>
      <c r="B395" s="13" t="s">
        <v>53</v>
      </c>
      <c r="C395" s="12" t="s">
        <v>14</v>
      </c>
      <c r="D395" s="12" t="str">
        <f t="shared" si="11"/>
        <v>Sub05 Session3 3rd_45min</v>
      </c>
      <c r="E395" s="20">
        <v>1</v>
      </c>
      <c r="F395" s="20">
        <f>IFERROR(_xlfn.IFNA(IF(E395&lt;VLOOKUP(D395,'Pre-analysis'!D:E,2,0),VLOOKUP(D395,'Pre-analysis'!D:F,3,0)-((VLOOKUP(D395,'Pre-analysis'!D:E,2,0)-E395)*9),IF(E395=VLOOKUP(D395,'Pre-analysis'!D:E,2,0),VLOOKUP(D395,'Pre-analysis'!D:F,3,0),"NA")),"NA"),"NA")</f>
        <v>120</v>
      </c>
    </row>
    <row r="396" spans="1:6">
      <c r="A396" s="12" t="s">
        <v>31</v>
      </c>
      <c r="B396" s="13" t="s">
        <v>53</v>
      </c>
      <c r="C396" s="12" t="s">
        <v>14</v>
      </c>
      <c r="D396" s="12" t="str">
        <f t="shared" si="11"/>
        <v>Sub05 Session3 3rd_45min</v>
      </c>
      <c r="E396" s="20">
        <v>2</v>
      </c>
      <c r="F396" s="20">
        <f>IFERROR(_xlfn.IFNA(IF(E396&lt;VLOOKUP(D396,'Pre-analysis'!D:E,2,0),VLOOKUP(D396,'Pre-analysis'!D:F,3,0)-((VLOOKUP(D396,'Pre-analysis'!D:E,2,0)-E396)*9),IF(E396=VLOOKUP(D396,'Pre-analysis'!D:E,2,0),VLOOKUP(D396,'Pre-analysis'!D:F,3,0),"NA")),"NA"),"NA")</f>
        <v>129</v>
      </c>
    </row>
    <row r="397" spans="1:6">
      <c r="A397" s="12" t="s">
        <v>31</v>
      </c>
      <c r="B397" s="13" t="s">
        <v>53</v>
      </c>
      <c r="C397" s="12" t="s">
        <v>14</v>
      </c>
      <c r="D397" s="12" t="str">
        <f t="shared" si="11"/>
        <v>Sub05 Session3 3rd_45min</v>
      </c>
      <c r="E397" s="20">
        <v>3</v>
      </c>
      <c r="F397" s="20">
        <f>IFERROR(_xlfn.IFNA(IF(E397&lt;VLOOKUP(D397,'Pre-analysis'!D:E,2,0),VLOOKUP(D397,'Pre-analysis'!D:F,3,0)-((VLOOKUP(D397,'Pre-analysis'!D:E,2,0)-E397)*9),IF(E397=VLOOKUP(D397,'Pre-analysis'!D:E,2,0),VLOOKUP(D397,'Pre-analysis'!D:F,3,0),"NA")),"NA"),"NA")</f>
        <v>138</v>
      </c>
    </row>
    <row r="398" spans="1:6">
      <c r="A398" s="12" t="s">
        <v>31</v>
      </c>
      <c r="B398" s="13" t="s">
        <v>53</v>
      </c>
      <c r="C398" s="12" t="s">
        <v>14</v>
      </c>
      <c r="D398" s="12" t="str">
        <f t="shared" si="11"/>
        <v>Sub05 Session3 3rd_45min</v>
      </c>
      <c r="E398" s="20">
        <v>4</v>
      </c>
      <c r="F398" s="20">
        <f>IFERROR(_xlfn.IFNA(IF(E398&lt;VLOOKUP(D398,'Pre-analysis'!D:E,2,0),VLOOKUP(D398,'Pre-analysis'!D:F,3,0)-((VLOOKUP(D398,'Pre-analysis'!D:E,2,0)-E398)*9),IF(E398=VLOOKUP(D398,'Pre-analysis'!D:E,2,0),VLOOKUP(D398,'Pre-analysis'!D:F,3,0),"NA")),"NA"),"NA")</f>
        <v>147</v>
      </c>
    </row>
    <row r="399" spans="1:6">
      <c r="A399" s="12" t="s">
        <v>31</v>
      </c>
      <c r="B399" s="13" t="s">
        <v>53</v>
      </c>
      <c r="C399" s="12" t="s">
        <v>14</v>
      </c>
      <c r="D399" s="12" t="str">
        <f t="shared" si="11"/>
        <v>Sub05 Session3 3rd_45min</v>
      </c>
      <c r="E399" s="20">
        <v>5</v>
      </c>
      <c r="F399" s="20">
        <f>IFERROR(_xlfn.IFNA(IF(E399&lt;VLOOKUP(D399,'Pre-analysis'!D:E,2,0),VLOOKUP(D399,'Pre-analysis'!D:F,3,0)-((VLOOKUP(D399,'Pre-analysis'!D:E,2,0)-E399)*9),IF(E399=VLOOKUP(D399,'Pre-analysis'!D:E,2,0),VLOOKUP(D399,'Pre-analysis'!D:F,3,0),"NA")),"NA"),"NA")</f>
        <v>156</v>
      </c>
    </row>
    <row r="400" spans="1:6">
      <c r="A400" s="12" t="s">
        <v>31</v>
      </c>
      <c r="B400" s="13" t="s">
        <v>53</v>
      </c>
      <c r="C400" s="12" t="s">
        <v>14</v>
      </c>
      <c r="D400" s="12" t="str">
        <f t="shared" si="11"/>
        <v>Sub05 Session3 3rd_45min</v>
      </c>
      <c r="E400" s="20">
        <v>6</v>
      </c>
      <c r="F400" s="20">
        <f>IFERROR(_xlfn.IFNA(IF(E400&lt;VLOOKUP(D400,'Pre-analysis'!D:E,2,0),VLOOKUP(D400,'Pre-analysis'!D:F,3,0)-((VLOOKUP(D400,'Pre-analysis'!D:E,2,0)-E400)*9),IF(E400=VLOOKUP(D400,'Pre-analysis'!D:E,2,0),VLOOKUP(D400,'Pre-analysis'!D:F,3,0),"NA")),"NA"),"NA")</f>
        <v>165</v>
      </c>
    </row>
    <row r="401" spans="1:6">
      <c r="A401" s="12" t="s">
        <v>31</v>
      </c>
      <c r="B401" s="13" t="s">
        <v>53</v>
      </c>
      <c r="C401" s="12" t="s">
        <v>15</v>
      </c>
      <c r="D401" s="12" t="str">
        <f t="shared" si="11"/>
        <v>Sub05 Session3 3rd_45min_e</v>
      </c>
      <c r="E401" s="20" t="s">
        <v>29</v>
      </c>
      <c r="F401" s="20" t="str">
        <f>IFERROR(_xlfn.IFNA(IF(E401&lt;VLOOKUP(D401,'Pre-analysis'!D:E,2,0),VLOOKUP(D401,'Pre-analysis'!D:F,3,0)-((VLOOKUP(D401,'Pre-analysis'!D:E,2,0)-E401)*9),IF(E401=VLOOKUP(D401,'Pre-analysis'!D:E,2,0),VLOOKUP(D401,'Pre-analysis'!D:F,3,0),"NA")),"NA"),"NA")</f>
        <v>NA</v>
      </c>
    </row>
    <row r="402" spans="1:6">
      <c r="A402" s="12" t="s">
        <v>31</v>
      </c>
      <c r="B402" s="13" t="s">
        <v>54</v>
      </c>
      <c r="C402" s="12" t="s">
        <v>10</v>
      </c>
      <c r="D402" s="12" t="str">
        <f t="shared" ref="D402" si="12">A402&amp;" "&amp;B402&amp;" "&amp;C402</f>
        <v>Sub05 Session4 1st_45min</v>
      </c>
      <c r="E402" s="20">
        <v>1</v>
      </c>
      <c r="F402" s="20">
        <f>IFERROR(_xlfn.IFNA(IF(E402&lt;VLOOKUP(D402,'Pre-analysis'!D:E,2,0),VLOOKUP(D402,'Pre-analysis'!D:F,3,0)-((VLOOKUP(D402,'Pre-analysis'!D:E,2,0)-E402)*9),IF(E402=VLOOKUP(D402,'Pre-analysis'!D:E,2,0),VLOOKUP(D402,'Pre-analysis'!D:F,3,0),"NA")),"NA"),"NA")</f>
        <v>0</v>
      </c>
    </row>
    <row r="403" spans="1:6">
      <c r="A403" s="12" t="s">
        <v>31</v>
      </c>
      <c r="B403" s="13" t="s">
        <v>54</v>
      </c>
      <c r="C403" s="12" t="s">
        <v>10</v>
      </c>
      <c r="D403" s="12" t="str">
        <f t="shared" si="11"/>
        <v>Sub05 Session4 1st_45min</v>
      </c>
      <c r="E403" s="20">
        <v>2</v>
      </c>
      <c r="F403" s="20">
        <f>IFERROR(_xlfn.IFNA(IF(E403&lt;VLOOKUP(D403,'Pre-analysis'!D:E,2,0),VLOOKUP(D403,'Pre-analysis'!D:F,3,0)-((VLOOKUP(D403,'Pre-analysis'!D:E,2,0)-E403)*9),IF(E403=VLOOKUP(D403,'Pre-analysis'!D:E,2,0),VLOOKUP(D403,'Pre-analysis'!D:F,3,0),"NA")),"NA"),"NA")</f>
        <v>9</v>
      </c>
    </row>
    <row r="404" spans="1:6">
      <c r="A404" s="12" t="s">
        <v>31</v>
      </c>
      <c r="B404" s="13" t="s">
        <v>54</v>
      </c>
      <c r="C404" s="12" t="s">
        <v>10</v>
      </c>
      <c r="D404" s="12" t="str">
        <f t="shared" si="11"/>
        <v>Sub05 Session4 1st_45min</v>
      </c>
      <c r="E404" s="20">
        <v>3</v>
      </c>
      <c r="F404" s="20">
        <f>IFERROR(_xlfn.IFNA(IF(E404&lt;VLOOKUP(D404,'Pre-analysis'!D:E,2,0),VLOOKUP(D404,'Pre-analysis'!D:F,3,0)-((VLOOKUP(D404,'Pre-analysis'!D:E,2,0)-E404)*9),IF(E404=VLOOKUP(D404,'Pre-analysis'!D:E,2,0),VLOOKUP(D404,'Pre-analysis'!D:F,3,0),"NA")),"NA"),"NA")</f>
        <v>18</v>
      </c>
    </row>
    <row r="405" spans="1:6">
      <c r="A405" s="12" t="s">
        <v>31</v>
      </c>
      <c r="B405" s="13" t="s">
        <v>54</v>
      </c>
      <c r="C405" s="12" t="s">
        <v>10</v>
      </c>
      <c r="D405" s="12" t="str">
        <f t="shared" si="11"/>
        <v>Sub05 Session4 1st_45min</v>
      </c>
      <c r="E405" s="20">
        <v>4</v>
      </c>
      <c r="F405" s="20">
        <f>IFERROR(_xlfn.IFNA(IF(E405&lt;VLOOKUP(D405,'Pre-analysis'!D:E,2,0),VLOOKUP(D405,'Pre-analysis'!D:F,3,0)-((VLOOKUP(D405,'Pre-analysis'!D:E,2,0)-E405)*9),IF(E405=VLOOKUP(D405,'Pre-analysis'!D:E,2,0),VLOOKUP(D405,'Pre-analysis'!D:F,3,0),"NA")),"NA"),"NA")</f>
        <v>27</v>
      </c>
    </row>
    <row r="406" spans="1:6">
      <c r="A406" s="12" t="s">
        <v>31</v>
      </c>
      <c r="B406" s="13" t="s">
        <v>54</v>
      </c>
      <c r="C406" s="12" t="s">
        <v>10</v>
      </c>
      <c r="D406" s="12" t="str">
        <f t="shared" si="11"/>
        <v>Sub05 Session4 1st_45min</v>
      </c>
      <c r="E406" s="20">
        <v>5</v>
      </c>
      <c r="F406" s="20">
        <f>IFERROR(_xlfn.IFNA(IF(E406&lt;VLOOKUP(D406,'Pre-analysis'!D:E,2,0),VLOOKUP(D406,'Pre-analysis'!D:F,3,0)-((VLOOKUP(D406,'Pre-analysis'!D:E,2,0)-E406)*9),IF(E406=VLOOKUP(D406,'Pre-analysis'!D:E,2,0),VLOOKUP(D406,'Pre-analysis'!D:F,3,0),"NA")),"NA"),"NA")</f>
        <v>36</v>
      </c>
    </row>
    <row r="407" spans="1:6">
      <c r="A407" s="12" t="s">
        <v>31</v>
      </c>
      <c r="B407" s="13" t="s">
        <v>54</v>
      </c>
      <c r="C407" s="12" t="s">
        <v>10</v>
      </c>
      <c r="D407" s="12" t="str">
        <f t="shared" si="11"/>
        <v>Sub05 Session4 1st_45min</v>
      </c>
      <c r="E407" s="20">
        <v>6</v>
      </c>
      <c r="F407" s="20">
        <f>IFERROR(_xlfn.IFNA(IF(E407&lt;VLOOKUP(D407,'Pre-analysis'!D:E,2,0),VLOOKUP(D407,'Pre-analysis'!D:F,3,0)-((VLOOKUP(D407,'Pre-analysis'!D:E,2,0)-E407)*9),IF(E407=VLOOKUP(D407,'Pre-analysis'!D:E,2,0),VLOOKUP(D407,'Pre-analysis'!D:F,3,0),"NA")),"NA"),"NA")</f>
        <v>45</v>
      </c>
    </row>
    <row r="408" spans="1:6">
      <c r="A408" s="12" t="s">
        <v>31</v>
      </c>
      <c r="B408" s="13" t="s">
        <v>54</v>
      </c>
      <c r="C408" s="12" t="s">
        <v>11</v>
      </c>
      <c r="D408" s="12" t="str">
        <f t="shared" si="11"/>
        <v>Sub05 Session4 1st_45min_e</v>
      </c>
      <c r="E408" s="20" t="s">
        <v>29</v>
      </c>
      <c r="F408" s="20" t="str">
        <f>IFERROR(_xlfn.IFNA(IF(E408&lt;VLOOKUP(D408,'Pre-analysis'!D:E,2,0),VLOOKUP(D408,'Pre-analysis'!D:F,3,0)-((VLOOKUP(D408,'Pre-analysis'!D:E,2,0)-E408)*9),IF(E408=VLOOKUP(D408,'Pre-analysis'!D:E,2,0),VLOOKUP(D408,'Pre-analysis'!D:F,3,0),"NA")),"NA"),"NA")</f>
        <v>NA</v>
      </c>
    </row>
    <row r="409" spans="1:6">
      <c r="A409" s="12" t="s">
        <v>31</v>
      </c>
      <c r="B409" s="13" t="s">
        <v>54</v>
      </c>
      <c r="C409" s="12" t="s">
        <v>12</v>
      </c>
      <c r="D409" s="12" t="str">
        <f t="shared" si="11"/>
        <v>Sub05 Session4 2nd_45min</v>
      </c>
      <c r="E409" s="20">
        <v>1</v>
      </c>
      <c r="F409" s="20">
        <f>IFERROR(_xlfn.IFNA(IF(E409&lt;VLOOKUP(D409,'Pre-analysis'!D:E,2,0),VLOOKUP(D409,'Pre-analysis'!D:F,3,0)-((VLOOKUP(D409,'Pre-analysis'!D:E,2,0)-E409)*9),IF(E409=VLOOKUP(D409,'Pre-analysis'!D:E,2,0),VLOOKUP(D409,'Pre-analysis'!D:F,3,0),"NA")),"NA"),"NA")</f>
        <v>60</v>
      </c>
    </row>
    <row r="410" spans="1:6">
      <c r="A410" s="12" t="s">
        <v>31</v>
      </c>
      <c r="B410" s="13" t="s">
        <v>54</v>
      </c>
      <c r="C410" s="12" t="s">
        <v>12</v>
      </c>
      <c r="D410" s="12" t="str">
        <f t="shared" si="11"/>
        <v>Sub05 Session4 2nd_45min</v>
      </c>
      <c r="E410" s="20">
        <v>2</v>
      </c>
      <c r="F410" s="20">
        <f>IFERROR(_xlfn.IFNA(IF(E410&lt;VLOOKUP(D410,'Pre-analysis'!D:E,2,0),VLOOKUP(D410,'Pre-analysis'!D:F,3,0)-((VLOOKUP(D410,'Pre-analysis'!D:E,2,0)-E410)*9),IF(E410=VLOOKUP(D410,'Pre-analysis'!D:E,2,0),VLOOKUP(D410,'Pre-analysis'!D:F,3,0),"NA")),"NA"),"NA")</f>
        <v>69</v>
      </c>
    </row>
    <row r="411" spans="1:6">
      <c r="A411" s="12" t="s">
        <v>31</v>
      </c>
      <c r="B411" s="13" t="s">
        <v>54</v>
      </c>
      <c r="C411" s="12" t="s">
        <v>12</v>
      </c>
      <c r="D411" s="12" t="str">
        <f t="shared" si="11"/>
        <v>Sub05 Session4 2nd_45min</v>
      </c>
      <c r="E411" s="20">
        <v>3</v>
      </c>
      <c r="F411" s="20">
        <f>IFERROR(_xlfn.IFNA(IF(E411&lt;VLOOKUP(D411,'Pre-analysis'!D:E,2,0),VLOOKUP(D411,'Pre-analysis'!D:F,3,0)-((VLOOKUP(D411,'Pre-analysis'!D:E,2,0)-E411)*9),IF(E411=VLOOKUP(D411,'Pre-analysis'!D:E,2,0),VLOOKUP(D411,'Pre-analysis'!D:F,3,0),"NA")),"NA"),"NA")</f>
        <v>78</v>
      </c>
    </row>
    <row r="412" spans="1:6">
      <c r="A412" s="12" t="s">
        <v>31</v>
      </c>
      <c r="B412" s="13" t="s">
        <v>54</v>
      </c>
      <c r="C412" s="12" t="s">
        <v>12</v>
      </c>
      <c r="D412" s="12" t="str">
        <f t="shared" si="11"/>
        <v>Sub05 Session4 2nd_45min</v>
      </c>
      <c r="E412" s="20">
        <v>4</v>
      </c>
      <c r="F412" s="20">
        <f>IFERROR(_xlfn.IFNA(IF(E412&lt;VLOOKUP(D412,'Pre-analysis'!D:E,2,0),VLOOKUP(D412,'Pre-analysis'!D:F,3,0)-((VLOOKUP(D412,'Pre-analysis'!D:E,2,0)-E412)*9),IF(E412=VLOOKUP(D412,'Pre-analysis'!D:E,2,0),VLOOKUP(D412,'Pre-analysis'!D:F,3,0),"NA")),"NA"),"NA")</f>
        <v>87</v>
      </c>
    </row>
    <row r="413" spans="1:6">
      <c r="A413" s="12" t="s">
        <v>31</v>
      </c>
      <c r="B413" s="13" t="s">
        <v>54</v>
      </c>
      <c r="C413" s="12" t="s">
        <v>12</v>
      </c>
      <c r="D413" s="12" t="str">
        <f t="shared" si="11"/>
        <v>Sub05 Session4 2nd_45min</v>
      </c>
      <c r="E413" s="20">
        <v>5</v>
      </c>
      <c r="F413" s="20">
        <f>IFERROR(_xlfn.IFNA(IF(E413&lt;VLOOKUP(D413,'Pre-analysis'!D:E,2,0),VLOOKUP(D413,'Pre-analysis'!D:F,3,0)-((VLOOKUP(D413,'Pre-analysis'!D:E,2,0)-E413)*9),IF(E413=VLOOKUP(D413,'Pre-analysis'!D:E,2,0),VLOOKUP(D413,'Pre-analysis'!D:F,3,0),"NA")),"NA"),"NA")</f>
        <v>96</v>
      </c>
    </row>
    <row r="414" spans="1:6">
      <c r="A414" s="12" t="s">
        <v>31</v>
      </c>
      <c r="B414" s="13" t="s">
        <v>54</v>
      </c>
      <c r="C414" s="12" t="s">
        <v>12</v>
      </c>
      <c r="D414" s="12" t="str">
        <f t="shared" si="11"/>
        <v>Sub05 Session4 2nd_45min</v>
      </c>
      <c r="E414" s="20">
        <v>6</v>
      </c>
      <c r="F414" s="20">
        <f>IFERROR(_xlfn.IFNA(IF(E414&lt;VLOOKUP(D414,'Pre-analysis'!D:E,2,0),VLOOKUP(D414,'Pre-analysis'!D:F,3,0)-((VLOOKUP(D414,'Pre-analysis'!D:E,2,0)-E414)*9),IF(E414=VLOOKUP(D414,'Pre-analysis'!D:E,2,0),VLOOKUP(D414,'Pre-analysis'!D:F,3,0),"NA")),"NA"),"NA")</f>
        <v>105</v>
      </c>
    </row>
    <row r="415" spans="1:6">
      <c r="A415" s="12" t="s">
        <v>31</v>
      </c>
      <c r="B415" s="13" t="s">
        <v>54</v>
      </c>
      <c r="C415" s="12" t="s">
        <v>13</v>
      </c>
      <c r="D415" s="12" t="str">
        <f t="shared" si="11"/>
        <v>Sub05 Session4 2nd_45min_e</v>
      </c>
      <c r="E415" s="20" t="s">
        <v>29</v>
      </c>
      <c r="F415" s="20" t="str">
        <f>IFERROR(_xlfn.IFNA(IF(E415&lt;VLOOKUP(D415,'Pre-analysis'!D:E,2,0),VLOOKUP(D415,'Pre-analysis'!D:F,3,0)-((VLOOKUP(D415,'Pre-analysis'!D:E,2,0)-E415)*9),IF(E415=VLOOKUP(D415,'Pre-analysis'!D:E,2,0),VLOOKUP(D415,'Pre-analysis'!D:F,3,0),"NA")),"NA"),"NA")</f>
        <v>NA</v>
      </c>
    </row>
    <row r="416" spans="1:6">
      <c r="A416" s="12" t="s">
        <v>31</v>
      </c>
      <c r="B416" s="13" t="s">
        <v>54</v>
      </c>
      <c r="C416" s="12" t="s">
        <v>14</v>
      </c>
      <c r="D416" s="12" t="str">
        <f t="shared" si="11"/>
        <v>Sub05 Session4 3rd_45min</v>
      </c>
      <c r="E416" s="20">
        <v>1</v>
      </c>
      <c r="F416" s="20">
        <f>IFERROR(_xlfn.IFNA(IF(E416&lt;VLOOKUP(D416,'Pre-analysis'!D:E,2,0),VLOOKUP(D416,'Pre-analysis'!D:F,3,0)-((VLOOKUP(D416,'Pre-analysis'!D:E,2,0)-E416)*9),IF(E416=VLOOKUP(D416,'Pre-analysis'!D:E,2,0),VLOOKUP(D416,'Pre-analysis'!D:F,3,0),"NA")),"NA"),"NA")</f>
        <v>120</v>
      </c>
    </row>
    <row r="417" spans="1:6">
      <c r="A417" s="12" t="s">
        <v>31</v>
      </c>
      <c r="B417" s="13" t="s">
        <v>54</v>
      </c>
      <c r="C417" s="12" t="s">
        <v>14</v>
      </c>
      <c r="D417" s="12" t="str">
        <f t="shared" si="11"/>
        <v>Sub05 Session4 3rd_45min</v>
      </c>
      <c r="E417" s="20">
        <v>2</v>
      </c>
      <c r="F417" s="20">
        <f>IFERROR(_xlfn.IFNA(IF(E417&lt;VLOOKUP(D417,'Pre-analysis'!D:E,2,0),VLOOKUP(D417,'Pre-analysis'!D:F,3,0)-((VLOOKUP(D417,'Pre-analysis'!D:E,2,0)-E417)*9),IF(E417=VLOOKUP(D417,'Pre-analysis'!D:E,2,0),VLOOKUP(D417,'Pre-analysis'!D:F,3,0),"NA")),"NA"),"NA")</f>
        <v>129</v>
      </c>
    </row>
    <row r="418" spans="1:6">
      <c r="A418" s="12" t="s">
        <v>31</v>
      </c>
      <c r="B418" s="13" t="s">
        <v>54</v>
      </c>
      <c r="C418" s="12" t="s">
        <v>14</v>
      </c>
      <c r="D418" s="12" t="str">
        <f t="shared" si="11"/>
        <v>Sub05 Session4 3rd_45min</v>
      </c>
      <c r="E418" s="20">
        <v>3</v>
      </c>
      <c r="F418" s="20">
        <f>IFERROR(_xlfn.IFNA(IF(E418&lt;VLOOKUP(D418,'Pre-analysis'!D:E,2,0),VLOOKUP(D418,'Pre-analysis'!D:F,3,0)-((VLOOKUP(D418,'Pre-analysis'!D:E,2,0)-E418)*9),IF(E418=VLOOKUP(D418,'Pre-analysis'!D:E,2,0),VLOOKUP(D418,'Pre-analysis'!D:F,3,0),"NA")),"NA"),"NA")</f>
        <v>138</v>
      </c>
    </row>
    <row r="419" spans="1:6">
      <c r="A419" s="12" t="s">
        <v>31</v>
      </c>
      <c r="B419" s="13" t="s">
        <v>54</v>
      </c>
      <c r="C419" s="12" t="s">
        <v>14</v>
      </c>
      <c r="D419" s="12" t="str">
        <f t="shared" si="11"/>
        <v>Sub05 Session4 3rd_45min</v>
      </c>
      <c r="E419" s="20">
        <v>4</v>
      </c>
      <c r="F419" s="20">
        <f>IFERROR(_xlfn.IFNA(IF(E419&lt;VLOOKUP(D419,'Pre-analysis'!D:E,2,0),VLOOKUP(D419,'Pre-analysis'!D:F,3,0)-((VLOOKUP(D419,'Pre-analysis'!D:E,2,0)-E419)*9),IF(E419=VLOOKUP(D419,'Pre-analysis'!D:E,2,0),VLOOKUP(D419,'Pre-analysis'!D:F,3,0),"NA")),"NA"),"NA")</f>
        <v>147</v>
      </c>
    </row>
    <row r="420" spans="1:6">
      <c r="A420" s="12" t="s">
        <v>31</v>
      </c>
      <c r="B420" s="13" t="s">
        <v>54</v>
      </c>
      <c r="C420" s="12" t="s">
        <v>14</v>
      </c>
      <c r="D420" s="12" t="str">
        <f t="shared" si="11"/>
        <v>Sub05 Session4 3rd_45min</v>
      </c>
      <c r="E420" s="20">
        <v>5</v>
      </c>
      <c r="F420" s="20">
        <f>IFERROR(_xlfn.IFNA(IF(E420&lt;VLOOKUP(D420,'Pre-analysis'!D:E,2,0),VLOOKUP(D420,'Pre-analysis'!D:F,3,0)-((VLOOKUP(D420,'Pre-analysis'!D:E,2,0)-E420)*9),IF(E420=VLOOKUP(D420,'Pre-analysis'!D:E,2,0),VLOOKUP(D420,'Pre-analysis'!D:F,3,0),"NA")),"NA"),"NA")</f>
        <v>156</v>
      </c>
    </row>
    <row r="421" spans="1:6">
      <c r="A421" s="12" t="s">
        <v>31</v>
      </c>
      <c r="B421" s="13" t="s">
        <v>54</v>
      </c>
      <c r="C421" s="12" t="s">
        <v>14</v>
      </c>
      <c r="D421" s="12" t="str">
        <f t="shared" si="11"/>
        <v>Sub05 Session4 3rd_45min</v>
      </c>
      <c r="E421" s="20">
        <v>6</v>
      </c>
      <c r="F421" s="20">
        <f>IFERROR(_xlfn.IFNA(IF(E421&lt;VLOOKUP(D421,'Pre-analysis'!D:E,2,0),VLOOKUP(D421,'Pre-analysis'!D:F,3,0)-((VLOOKUP(D421,'Pre-analysis'!D:E,2,0)-E421)*9),IF(E421=VLOOKUP(D421,'Pre-analysis'!D:E,2,0),VLOOKUP(D421,'Pre-analysis'!D:F,3,0),"NA")),"NA"),"NA")</f>
        <v>165</v>
      </c>
    </row>
    <row r="422" spans="1:6">
      <c r="A422" s="12" t="s">
        <v>31</v>
      </c>
      <c r="B422" s="13" t="s">
        <v>54</v>
      </c>
      <c r="C422" s="12" t="s">
        <v>15</v>
      </c>
      <c r="D422" s="12" t="str">
        <f t="shared" si="11"/>
        <v>Sub05 Session4 3rd_45min_e</v>
      </c>
      <c r="E422" s="20" t="s">
        <v>29</v>
      </c>
      <c r="F422" s="20" t="str">
        <f>IFERROR(_xlfn.IFNA(IF(E422&lt;VLOOKUP(D422,'Pre-analysis'!D:E,2,0),VLOOKUP(D422,'Pre-analysis'!D:F,3,0)-((VLOOKUP(D422,'Pre-analysis'!D:E,2,0)-E422)*9),IF(E422=VLOOKUP(D422,'Pre-analysis'!D:E,2,0),VLOOKUP(D422,'Pre-analysis'!D:F,3,0),"NA")),"NA"),"NA")</f>
        <v>NA</v>
      </c>
    </row>
    <row r="423" spans="1:6">
      <c r="A423" s="12" t="s">
        <v>32</v>
      </c>
      <c r="B423" s="13" t="s">
        <v>51</v>
      </c>
      <c r="C423" s="12" t="s">
        <v>10</v>
      </c>
      <c r="D423" s="12" t="str">
        <f t="shared" si="11"/>
        <v>Sub06 Session1 1st_45min</v>
      </c>
      <c r="E423" s="20">
        <v>1</v>
      </c>
      <c r="F423" s="20">
        <f>IFERROR(_xlfn.IFNA(IF(E423&lt;VLOOKUP(D423,'Pre-analysis'!D:E,2,0),VLOOKUP(D423,'Pre-analysis'!D:F,3,0)-((VLOOKUP(D423,'Pre-analysis'!D:E,2,0)-E423)*9),IF(E423=VLOOKUP(D423,'Pre-analysis'!D:E,2,0),VLOOKUP(D423,'Pre-analysis'!D:F,3,0),"NA")),"NA"),"NA")</f>
        <v>0</v>
      </c>
    </row>
    <row r="424" spans="1:6">
      <c r="A424" s="12" t="s">
        <v>32</v>
      </c>
      <c r="B424" s="13" t="s">
        <v>51</v>
      </c>
      <c r="C424" s="12" t="s">
        <v>10</v>
      </c>
      <c r="D424" s="12" t="str">
        <f t="shared" si="11"/>
        <v>Sub06 Session1 1st_45min</v>
      </c>
      <c r="E424" s="20">
        <v>2</v>
      </c>
      <c r="F424" s="20">
        <f>IFERROR(_xlfn.IFNA(IF(E424&lt;VLOOKUP(D424,'Pre-analysis'!D:E,2,0),VLOOKUP(D424,'Pre-analysis'!D:F,3,0)-((VLOOKUP(D424,'Pre-analysis'!D:E,2,0)-E424)*9),IF(E424=VLOOKUP(D424,'Pre-analysis'!D:E,2,0),VLOOKUP(D424,'Pre-analysis'!D:F,3,0),"NA")),"NA"),"NA")</f>
        <v>9</v>
      </c>
    </row>
    <row r="425" spans="1:6">
      <c r="A425" s="12" t="s">
        <v>32</v>
      </c>
      <c r="B425" s="13" t="s">
        <v>51</v>
      </c>
      <c r="C425" s="12" t="s">
        <v>10</v>
      </c>
      <c r="D425" s="12" t="str">
        <f t="shared" si="11"/>
        <v>Sub06 Session1 1st_45min</v>
      </c>
      <c r="E425" s="20">
        <v>3</v>
      </c>
      <c r="F425" s="20">
        <f>IFERROR(_xlfn.IFNA(IF(E425&lt;VLOOKUP(D425,'Pre-analysis'!D:E,2,0),VLOOKUP(D425,'Pre-analysis'!D:F,3,0)-((VLOOKUP(D425,'Pre-analysis'!D:E,2,0)-E425)*9),IF(E425=VLOOKUP(D425,'Pre-analysis'!D:E,2,0),VLOOKUP(D425,'Pre-analysis'!D:F,3,0),"NA")),"NA"),"NA")</f>
        <v>18</v>
      </c>
    </row>
    <row r="426" spans="1:6">
      <c r="A426" s="12" t="s">
        <v>32</v>
      </c>
      <c r="B426" s="13" t="s">
        <v>51</v>
      </c>
      <c r="C426" s="12" t="s">
        <v>10</v>
      </c>
      <c r="D426" s="12" t="str">
        <f t="shared" si="11"/>
        <v>Sub06 Session1 1st_45min</v>
      </c>
      <c r="E426" s="20">
        <v>4</v>
      </c>
      <c r="F426" s="20">
        <f>IFERROR(_xlfn.IFNA(IF(E426&lt;VLOOKUP(D426,'Pre-analysis'!D:E,2,0),VLOOKUP(D426,'Pre-analysis'!D:F,3,0)-((VLOOKUP(D426,'Pre-analysis'!D:E,2,0)-E426)*9),IF(E426=VLOOKUP(D426,'Pre-analysis'!D:E,2,0),VLOOKUP(D426,'Pre-analysis'!D:F,3,0),"NA")),"NA"),"NA")</f>
        <v>27</v>
      </c>
    </row>
    <row r="427" spans="1:6">
      <c r="A427" s="12" t="s">
        <v>32</v>
      </c>
      <c r="B427" s="13" t="s">
        <v>51</v>
      </c>
      <c r="C427" s="12" t="s">
        <v>10</v>
      </c>
      <c r="D427" s="12" t="str">
        <f t="shared" si="11"/>
        <v>Sub06 Session1 1st_45min</v>
      </c>
      <c r="E427" s="20">
        <v>5</v>
      </c>
      <c r="F427" s="20">
        <f>IFERROR(_xlfn.IFNA(IF(E427&lt;VLOOKUP(D427,'Pre-analysis'!D:E,2,0),VLOOKUP(D427,'Pre-analysis'!D:F,3,0)-((VLOOKUP(D427,'Pre-analysis'!D:E,2,0)-E427)*9),IF(E427=VLOOKUP(D427,'Pre-analysis'!D:E,2,0),VLOOKUP(D427,'Pre-analysis'!D:F,3,0),"NA")),"NA"),"NA")</f>
        <v>36</v>
      </c>
    </row>
    <row r="428" spans="1:6">
      <c r="A428" s="12" t="s">
        <v>32</v>
      </c>
      <c r="B428" s="13" t="s">
        <v>51</v>
      </c>
      <c r="C428" s="12" t="s">
        <v>10</v>
      </c>
      <c r="D428" s="12" t="str">
        <f t="shared" si="11"/>
        <v>Sub06 Session1 1st_45min</v>
      </c>
      <c r="E428" s="20">
        <v>6</v>
      </c>
      <c r="F428" s="20">
        <f>IFERROR(_xlfn.IFNA(IF(E428&lt;VLOOKUP(D428,'Pre-analysis'!D:E,2,0),VLOOKUP(D428,'Pre-analysis'!D:F,3,0)-((VLOOKUP(D428,'Pre-analysis'!D:E,2,0)-E428)*9),IF(E428=VLOOKUP(D428,'Pre-analysis'!D:E,2,0),VLOOKUP(D428,'Pre-analysis'!D:F,3,0),"NA")),"NA"),"NA")</f>
        <v>45</v>
      </c>
    </row>
    <row r="429" spans="1:6">
      <c r="A429" s="12" t="s">
        <v>32</v>
      </c>
      <c r="B429" s="13" t="s">
        <v>51</v>
      </c>
      <c r="C429" s="12" t="s">
        <v>11</v>
      </c>
      <c r="D429" s="12" t="str">
        <f t="shared" si="11"/>
        <v>Sub06 Session1 1st_45min_e</v>
      </c>
      <c r="E429" s="20" t="s">
        <v>29</v>
      </c>
      <c r="F429" s="20" t="str">
        <f>IFERROR(_xlfn.IFNA(IF(E429&lt;VLOOKUP(D429,'Pre-analysis'!D:E,2,0),VLOOKUP(D429,'Pre-analysis'!D:F,3,0)-((VLOOKUP(D429,'Pre-analysis'!D:E,2,0)-E429)*9),IF(E429=VLOOKUP(D429,'Pre-analysis'!D:E,2,0),VLOOKUP(D429,'Pre-analysis'!D:F,3,0),"NA")),"NA"),"NA")</f>
        <v>NA</v>
      </c>
    </row>
    <row r="430" spans="1:6">
      <c r="A430" s="12" t="s">
        <v>32</v>
      </c>
      <c r="B430" s="13" t="s">
        <v>51</v>
      </c>
      <c r="C430" s="12" t="s">
        <v>12</v>
      </c>
      <c r="D430" s="12" t="str">
        <f t="shared" si="11"/>
        <v>Sub06 Session1 2nd_45min</v>
      </c>
      <c r="E430" s="20">
        <v>1</v>
      </c>
      <c r="F430" s="20">
        <f>IFERROR(_xlfn.IFNA(IF(E430&lt;VLOOKUP(D430,'Pre-analysis'!D:E,2,0),VLOOKUP(D430,'Pre-analysis'!D:F,3,0)-((VLOOKUP(D430,'Pre-analysis'!D:E,2,0)-E430)*9),IF(E430=VLOOKUP(D430,'Pre-analysis'!D:E,2,0),VLOOKUP(D430,'Pre-analysis'!D:F,3,0),"NA")),"NA"),"NA")</f>
        <v>60</v>
      </c>
    </row>
    <row r="431" spans="1:6">
      <c r="A431" s="12" t="s">
        <v>32</v>
      </c>
      <c r="B431" s="13" t="s">
        <v>51</v>
      </c>
      <c r="C431" s="12" t="s">
        <v>12</v>
      </c>
      <c r="D431" s="12" t="str">
        <f t="shared" si="11"/>
        <v>Sub06 Session1 2nd_45min</v>
      </c>
      <c r="E431" s="20">
        <v>2</v>
      </c>
      <c r="F431" s="20">
        <f>IFERROR(_xlfn.IFNA(IF(E431&lt;VLOOKUP(D431,'Pre-analysis'!D:E,2,0),VLOOKUP(D431,'Pre-analysis'!D:F,3,0)-((VLOOKUP(D431,'Pre-analysis'!D:E,2,0)-E431)*9),IF(E431=VLOOKUP(D431,'Pre-analysis'!D:E,2,0),VLOOKUP(D431,'Pre-analysis'!D:F,3,0),"NA")),"NA"),"NA")</f>
        <v>69</v>
      </c>
    </row>
    <row r="432" spans="1:6">
      <c r="A432" s="12" t="s">
        <v>32</v>
      </c>
      <c r="B432" s="13" t="s">
        <v>51</v>
      </c>
      <c r="C432" s="12" t="s">
        <v>12</v>
      </c>
      <c r="D432" s="12" t="str">
        <f t="shared" si="11"/>
        <v>Sub06 Session1 2nd_45min</v>
      </c>
      <c r="E432" s="20">
        <v>3</v>
      </c>
      <c r="F432" s="20">
        <f>IFERROR(_xlfn.IFNA(IF(E432&lt;VLOOKUP(D432,'Pre-analysis'!D:E,2,0),VLOOKUP(D432,'Pre-analysis'!D:F,3,0)-((VLOOKUP(D432,'Pre-analysis'!D:E,2,0)-E432)*9),IF(E432=VLOOKUP(D432,'Pre-analysis'!D:E,2,0),VLOOKUP(D432,'Pre-analysis'!D:F,3,0),"NA")),"NA"),"NA")</f>
        <v>78</v>
      </c>
    </row>
    <row r="433" spans="1:6">
      <c r="A433" s="12" t="s">
        <v>32</v>
      </c>
      <c r="B433" s="13" t="s">
        <v>51</v>
      </c>
      <c r="C433" s="12" t="s">
        <v>12</v>
      </c>
      <c r="D433" s="12" t="str">
        <f t="shared" si="11"/>
        <v>Sub06 Session1 2nd_45min</v>
      </c>
      <c r="E433" s="20">
        <v>4</v>
      </c>
      <c r="F433" s="20">
        <f>IFERROR(_xlfn.IFNA(IF(E433&lt;VLOOKUP(D433,'Pre-analysis'!D:E,2,0),VLOOKUP(D433,'Pre-analysis'!D:F,3,0)-((VLOOKUP(D433,'Pre-analysis'!D:E,2,0)-E433)*9),IF(E433=VLOOKUP(D433,'Pre-analysis'!D:E,2,0),VLOOKUP(D433,'Pre-analysis'!D:F,3,0),"NA")),"NA"),"NA")</f>
        <v>87</v>
      </c>
    </row>
    <row r="434" spans="1:6">
      <c r="A434" s="12" t="s">
        <v>32</v>
      </c>
      <c r="B434" s="13" t="s">
        <v>51</v>
      </c>
      <c r="C434" s="12" t="s">
        <v>12</v>
      </c>
      <c r="D434" s="12" t="str">
        <f t="shared" si="11"/>
        <v>Sub06 Session1 2nd_45min</v>
      </c>
      <c r="E434" s="20">
        <v>5</v>
      </c>
      <c r="F434" s="20">
        <f>IFERROR(_xlfn.IFNA(IF(E434&lt;VLOOKUP(D434,'Pre-analysis'!D:E,2,0),VLOOKUP(D434,'Pre-analysis'!D:F,3,0)-((VLOOKUP(D434,'Pre-analysis'!D:E,2,0)-E434)*9),IF(E434=VLOOKUP(D434,'Pre-analysis'!D:E,2,0),VLOOKUP(D434,'Pre-analysis'!D:F,3,0),"NA")),"NA"),"NA")</f>
        <v>96</v>
      </c>
    </row>
    <row r="435" spans="1:6">
      <c r="A435" s="12" t="s">
        <v>32</v>
      </c>
      <c r="B435" s="13" t="s">
        <v>51</v>
      </c>
      <c r="C435" s="12" t="s">
        <v>12</v>
      </c>
      <c r="D435" s="12" t="str">
        <f t="shared" si="11"/>
        <v>Sub06 Session1 2nd_45min</v>
      </c>
      <c r="E435" s="20">
        <v>6</v>
      </c>
      <c r="F435" s="20">
        <f>IFERROR(_xlfn.IFNA(IF(E435&lt;VLOOKUP(D435,'Pre-analysis'!D:E,2,0),VLOOKUP(D435,'Pre-analysis'!D:F,3,0)-((VLOOKUP(D435,'Pre-analysis'!D:E,2,0)-E435)*9),IF(E435=VLOOKUP(D435,'Pre-analysis'!D:E,2,0),VLOOKUP(D435,'Pre-analysis'!D:F,3,0),"NA")),"NA"),"NA")</f>
        <v>105</v>
      </c>
    </row>
    <row r="436" spans="1:6">
      <c r="A436" s="12" t="s">
        <v>32</v>
      </c>
      <c r="B436" s="13" t="s">
        <v>51</v>
      </c>
      <c r="C436" s="12" t="s">
        <v>13</v>
      </c>
      <c r="D436" s="12" t="str">
        <f t="shared" si="11"/>
        <v>Sub06 Session1 2nd_45min_e</v>
      </c>
      <c r="E436" s="20" t="s">
        <v>29</v>
      </c>
      <c r="F436" s="20" t="str">
        <f>IFERROR(_xlfn.IFNA(IF(E436&lt;VLOOKUP(D436,'Pre-analysis'!D:E,2,0),VLOOKUP(D436,'Pre-analysis'!D:F,3,0)-((VLOOKUP(D436,'Pre-analysis'!D:E,2,0)-E436)*9),IF(E436=VLOOKUP(D436,'Pre-analysis'!D:E,2,0),VLOOKUP(D436,'Pre-analysis'!D:F,3,0),"NA")),"NA"),"NA")</f>
        <v>NA</v>
      </c>
    </row>
    <row r="437" spans="1:6">
      <c r="A437" s="12" t="s">
        <v>32</v>
      </c>
      <c r="B437" s="13" t="s">
        <v>51</v>
      </c>
      <c r="C437" s="12" t="s">
        <v>14</v>
      </c>
      <c r="D437" s="12" t="str">
        <f t="shared" si="11"/>
        <v>Sub06 Session1 3rd_45min</v>
      </c>
      <c r="E437" s="20">
        <v>1</v>
      </c>
      <c r="F437" s="32">
        <f>IFERROR(_xlfn.IFNA(IF(E437&lt;VLOOKUP(D437,'Pre-analysis'!D:E,2,0),VLOOKUP(D437,'Pre-analysis'!D:F,3,0)-((VLOOKUP(D437,'Pre-analysis'!D:E,2,0)-E437)*9),IF(E437=VLOOKUP(D437,'Pre-analysis'!D:E,2,0),VLOOKUP(D437,'Pre-analysis'!D:F,3,0),"NA")),"NA"),"NA")</f>
        <v>120</v>
      </c>
    </row>
    <row r="438" spans="1:6">
      <c r="A438" s="12" t="s">
        <v>32</v>
      </c>
      <c r="B438" s="13" t="s">
        <v>51</v>
      </c>
      <c r="C438" s="12" t="s">
        <v>14</v>
      </c>
      <c r="D438" s="12" t="str">
        <f t="shared" si="11"/>
        <v>Sub06 Session1 3rd_45min</v>
      </c>
      <c r="E438" s="20">
        <v>2</v>
      </c>
      <c r="F438" s="20">
        <f>IFERROR(_xlfn.IFNA(IF(E438&lt;VLOOKUP(D438,'Pre-analysis'!D:E,2,0),VLOOKUP(D438,'Pre-analysis'!D:F,3,0)-((VLOOKUP(D438,'Pre-analysis'!D:E,2,0)-E438)*9),IF(E438=VLOOKUP(D438,'Pre-analysis'!D:E,2,0),VLOOKUP(D438,'Pre-analysis'!D:F,3,0),"NA")),"NA"),"NA")</f>
        <v>129</v>
      </c>
    </row>
    <row r="439" spans="1:6">
      <c r="A439" s="12" t="s">
        <v>32</v>
      </c>
      <c r="B439" s="13" t="s">
        <v>51</v>
      </c>
      <c r="C439" s="12" t="s">
        <v>14</v>
      </c>
      <c r="D439" s="12" t="str">
        <f t="shared" si="11"/>
        <v>Sub06 Session1 3rd_45min</v>
      </c>
      <c r="E439" s="20">
        <v>3</v>
      </c>
      <c r="F439" s="20">
        <f>IFERROR(_xlfn.IFNA(IF(E439&lt;VLOOKUP(D439,'Pre-analysis'!D:E,2,0),VLOOKUP(D439,'Pre-analysis'!D:F,3,0)-((VLOOKUP(D439,'Pre-analysis'!D:E,2,0)-E439)*9),IF(E439=VLOOKUP(D439,'Pre-analysis'!D:E,2,0),VLOOKUP(D439,'Pre-analysis'!D:F,3,0),"NA")),"NA"),"NA")</f>
        <v>138</v>
      </c>
    </row>
    <row r="440" spans="1:6">
      <c r="A440" s="12" t="s">
        <v>32</v>
      </c>
      <c r="B440" s="13" t="s">
        <v>51</v>
      </c>
      <c r="C440" s="12" t="s">
        <v>14</v>
      </c>
      <c r="D440" s="12" t="str">
        <f t="shared" si="11"/>
        <v>Sub06 Session1 3rd_45min</v>
      </c>
      <c r="E440" s="20">
        <v>4</v>
      </c>
      <c r="F440" s="20" t="str">
        <f>IFERROR(_xlfn.IFNA(IF(E440&lt;VLOOKUP(D440,'Pre-analysis'!D:E,2,0),VLOOKUP(D440,'Pre-analysis'!D:F,3,0)-((VLOOKUP(D440,'Pre-analysis'!D:E,2,0)-E440)*9),IF(E440=VLOOKUP(D440,'Pre-analysis'!D:E,2,0),VLOOKUP(D440,'Pre-analysis'!D:F,3,0),"NA")),"NA"),"NA")</f>
        <v>NA</v>
      </c>
    </row>
    <row r="441" spans="1:6">
      <c r="A441" s="12" t="s">
        <v>32</v>
      </c>
      <c r="B441" s="13" t="s">
        <v>51</v>
      </c>
      <c r="C441" s="12" t="s">
        <v>14</v>
      </c>
      <c r="D441" s="12" t="str">
        <f t="shared" si="11"/>
        <v>Sub06 Session1 3rd_45min</v>
      </c>
      <c r="E441" s="20">
        <v>5</v>
      </c>
      <c r="F441" s="20" t="str">
        <f>IFERROR(_xlfn.IFNA(IF(E441&lt;VLOOKUP(D441,'Pre-analysis'!D:E,2,0),VLOOKUP(D441,'Pre-analysis'!D:F,3,0)-((VLOOKUP(D441,'Pre-analysis'!D:E,2,0)-E441)*9),IF(E441=VLOOKUP(D441,'Pre-analysis'!D:E,2,0),VLOOKUP(D441,'Pre-analysis'!D:F,3,0),"NA")),"NA"),"NA")</f>
        <v>NA</v>
      </c>
    </row>
    <row r="442" spans="1:6">
      <c r="A442" s="12" t="s">
        <v>32</v>
      </c>
      <c r="B442" s="13" t="s">
        <v>51</v>
      </c>
      <c r="C442" s="12" t="s">
        <v>14</v>
      </c>
      <c r="D442" s="12" t="str">
        <f t="shared" si="11"/>
        <v>Sub06 Session1 3rd_45min</v>
      </c>
      <c r="E442" s="20">
        <v>6</v>
      </c>
      <c r="F442" s="20" t="str">
        <f>IFERROR(_xlfn.IFNA(IF(E442&lt;VLOOKUP(D442,'Pre-analysis'!D:E,2,0),VLOOKUP(D442,'Pre-analysis'!D:F,3,0)-((VLOOKUP(D442,'Pre-analysis'!D:E,2,0)-E442)*9),IF(E442=VLOOKUP(D442,'Pre-analysis'!D:E,2,0),VLOOKUP(D442,'Pre-analysis'!D:F,3,0),"NA")),"NA"),"NA")</f>
        <v>NA</v>
      </c>
    </row>
    <row r="443" spans="1:6">
      <c r="A443" s="12" t="s">
        <v>32</v>
      </c>
      <c r="B443" s="13" t="s">
        <v>51</v>
      </c>
      <c r="C443" s="12" t="s">
        <v>15</v>
      </c>
      <c r="D443" s="12" t="str">
        <f t="shared" si="11"/>
        <v>Sub06 Session1 3rd_45min_e</v>
      </c>
      <c r="E443" s="20" t="s">
        <v>29</v>
      </c>
      <c r="F443" s="20">
        <f>IFERROR(_xlfn.IFNA(IF(E443&lt;VLOOKUP(D443,'Pre-analysis'!D:E,2,0),VLOOKUP(D443,'Pre-analysis'!D:F,3,0)-((VLOOKUP(D443,'Pre-analysis'!D:E,2,0)-E443)*9),IF(E443=VLOOKUP(D443,'Pre-analysis'!D:E,2,0),VLOOKUP(D443,'Pre-analysis'!D:F,3,0),"NA")),"NA"),"NA")</f>
        <v>145</v>
      </c>
    </row>
    <row r="444" spans="1:6">
      <c r="A444" s="12" t="s">
        <v>32</v>
      </c>
      <c r="B444" s="13" t="s">
        <v>52</v>
      </c>
      <c r="C444" s="12" t="s">
        <v>10</v>
      </c>
      <c r="D444" s="12" t="str">
        <f t="shared" si="11"/>
        <v>Sub06 Session2 1st_45min</v>
      </c>
      <c r="E444" s="20">
        <v>1</v>
      </c>
      <c r="F444" s="20">
        <f>IFERROR(_xlfn.IFNA(IF(E444&lt;VLOOKUP(D444,'Pre-analysis'!D:E,2,0),VLOOKUP(D444,'Pre-analysis'!D:F,3,0)-((VLOOKUP(D444,'Pre-analysis'!D:E,2,0)-E444)*9),IF(E444=VLOOKUP(D444,'Pre-analysis'!D:E,2,0),VLOOKUP(D444,'Pre-analysis'!D:F,3,0),"NA")),"NA"),"NA")</f>
        <v>0</v>
      </c>
    </row>
    <row r="445" spans="1:6">
      <c r="A445" s="12" t="s">
        <v>32</v>
      </c>
      <c r="B445" s="13" t="s">
        <v>52</v>
      </c>
      <c r="C445" s="12" t="s">
        <v>10</v>
      </c>
      <c r="D445" s="12" t="str">
        <f t="shared" si="11"/>
        <v>Sub06 Session2 1st_45min</v>
      </c>
      <c r="E445" s="20">
        <v>2</v>
      </c>
      <c r="F445" s="20">
        <f>IFERROR(_xlfn.IFNA(IF(E445&lt;VLOOKUP(D445,'Pre-analysis'!D:E,2,0),VLOOKUP(D445,'Pre-analysis'!D:F,3,0)-((VLOOKUP(D445,'Pre-analysis'!D:E,2,0)-E445)*9),IF(E445=VLOOKUP(D445,'Pre-analysis'!D:E,2,0),VLOOKUP(D445,'Pre-analysis'!D:F,3,0),"NA")),"NA"),"NA")</f>
        <v>9</v>
      </c>
    </row>
    <row r="446" spans="1:6">
      <c r="A446" s="12" t="s">
        <v>32</v>
      </c>
      <c r="B446" s="13" t="s">
        <v>52</v>
      </c>
      <c r="C446" s="12" t="s">
        <v>10</v>
      </c>
      <c r="D446" s="12" t="str">
        <f t="shared" si="11"/>
        <v>Sub06 Session2 1st_45min</v>
      </c>
      <c r="E446" s="20">
        <v>3</v>
      </c>
      <c r="F446" s="20">
        <f>IFERROR(_xlfn.IFNA(IF(E446&lt;VLOOKUP(D446,'Pre-analysis'!D:E,2,0),VLOOKUP(D446,'Pre-analysis'!D:F,3,0)-((VLOOKUP(D446,'Pre-analysis'!D:E,2,0)-E446)*9),IF(E446=VLOOKUP(D446,'Pre-analysis'!D:E,2,0),VLOOKUP(D446,'Pre-analysis'!D:F,3,0),"NA")),"NA"),"NA")</f>
        <v>18</v>
      </c>
    </row>
    <row r="447" spans="1:6">
      <c r="A447" s="12" t="s">
        <v>32</v>
      </c>
      <c r="B447" s="13" t="s">
        <v>52</v>
      </c>
      <c r="C447" s="12" t="s">
        <v>10</v>
      </c>
      <c r="D447" s="12" t="str">
        <f t="shared" si="11"/>
        <v>Sub06 Session2 1st_45min</v>
      </c>
      <c r="E447" s="20">
        <v>4</v>
      </c>
      <c r="F447" s="20">
        <f>IFERROR(_xlfn.IFNA(IF(E447&lt;VLOOKUP(D447,'Pre-analysis'!D:E,2,0),VLOOKUP(D447,'Pre-analysis'!D:F,3,0)-((VLOOKUP(D447,'Pre-analysis'!D:E,2,0)-E447)*9),IF(E447=VLOOKUP(D447,'Pre-analysis'!D:E,2,0),VLOOKUP(D447,'Pre-analysis'!D:F,3,0),"NA")),"NA"),"NA")</f>
        <v>27</v>
      </c>
    </row>
    <row r="448" spans="1:6">
      <c r="A448" s="12" t="s">
        <v>32</v>
      </c>
      <c r="B448" s="13" t="s">
        <v>52</v>
      </c>
      <c r="C448" s="12" t="s">
        <v>10</v>
      </c>
      <c r="D448" s="12" t="str">
        <f t="shared" si="11"/>
        <v>Sub06 Session2 1st_45min</v>
      </c>
      <c r="E448" s="20">
        <v>5</v>
      </c>
      <c r="F448" s="20">
        <f>IFERROR(_xlfn.IFNA(IF(E448&lt;VLOOKUP(D448,'Pre-analysis'!D:E,2,0),VLOOKUP(D448,'Pre-analysis'!D:F,3,0)-((VLOOKUP(D448,'Pre-analysis'!D:E,2,0)-E448)*9),IF(E448=VLOOKUP(D448,'Pre-analysis'!D:E,2,0),VLOOKUP(D448,'Pre-analysis'!D:F,3,0),"NA")),"NA"),"NA")</f>
        <v>36</v>
      </c>
    </row>
    <row r="449" spans="1:6">
      <c r="A449" s="12" t="s">
        <v>32</v>
      </c>
      <c r="B449" s="13" t="s">
        <v>52</v>
      </c>
      <c r="C449" s="12" t="s">
        <v>10</v>
      </c>
      <c r="D449" s="12" t="str">
        <f t="shared" ref="D449:D512" si="13">A449&amp;" "&amp;B449&amp;" "&amp;C449</f>
        <v>Sub06 Session2 1st_45min</v>
      </c>
      <c r="E449" s="20">
        <v>6</v>
      </c>
      <c r="F449" s="20" t="str">
        <f>IFERROR(_xlfn.IFNA(IF(E449&lt;VLOOKUP(D449,'Pre-analysis'!D:E,2,0),VLOOKUP(D449,'Pre-analysis'!D:F,3,0)-((VLOOKUP(D449,'Pre-analysis'!D:E,2,0)-E449)*9),IF(E449=VLOOKUP(D449,'Pre-analysis'!D:E,2,0),VLOOKUP(D449,'Pre-analysis'!D:F,3,0),"NA")),"NA"),"NA")</f>
        <v>NA</v>
      </c>
    </row>
    <row r="450" spans="1:6">
      <c r="A450" s="12" t="s">
        <v>32</v>
      </c>
      <c r="B450" s="13" t="s">
        <v>52</v>
      </c>
      <c r="C450" s="12" t="s">
        <v>11</v>
      </c>
      <c r="D450" s="12" t="str">
        <f t="shared" si="13"/>
        <v>Sub06 Session2 1st_45min_e</v>
      </c>
      <c r="E450" s="20" t="s">
        <v>29</v>
      </c>
      <c r="F450" s="20" t="str">
        <f>IFERROR(_xlfn.IFNA(IF(E450&lt;VLOOKUP(D450,'Pre-analysis'!D:E,2,0),VLOOKUP(D450,'Pre-analysis'!D:F,3,0)-((VLOOKUP(D450,'Pre-analysis'!D:E,2,0)-E450)*9),IF(E450=VLOOKUP(D450,'Pre-analysis'!D:E,2,0),VLOOKUP(D450,'Pre-analysis'!D:F,3,0),"NA")),"NA"),"NA")</f>
        <v>NA</v>
      </c>
    </row>
    <row r="451" spans="1:6">
      <c r="A451" s="12" t="s">
        <v>32</v>
      </c>
      <c r="B451" s="13" t="s">
        <v>52</v>
      </c>
      <c r="C451" s="12" t="s">
        <v>12</v>
      </c>
      <c r="D451" s="12" t="str">
        <f t="shared" si="13"/>
        <v>Sub06 Session2 2nd_45min</v>
      </c>
      <c r="E451" s="20">
        <v>1</v>
      </c>
      <c r="F451" s="20">
        <f>IFERROR(_xlfn.IFNA(IF(E451&lt;VLOOKUP(D451,'Pre-analysis'!D:E,2,0),VLOOKUP(D451,'Pre-analysis'!D:F,3,0)-((VLOOKUP(D451,'Pre-analysis'!D:E,2,0)-E451)*9),IF(E451=VLOOKUP(D451,'Pre-analysis'!D:E,2,0),VLOOKUP(D451,'Pre-analysis'!D:F,3,0),"NA")),"NA"),"NA")</f>
        <v>59</v>
      </c>
    </row>
    <row r="452" spans="1:6">
      <c r="A452" s="12" t="s">
        <v>32</v>
      </c>
      <c r="B452" s="13" t="s">
        <v>52</v>
      </c>
      <c r="C452" s="12" t="s">
        <v>12</v>
      </c>
      <c r="D452" s="12" t="str">
        <f t="shared" si="13"/>
        <v>Sub06 Session2 2nd_45min</v>
      </c>
      <c r="E452" s="20">
        <v>2</v>
      </c>
      <c r="F452" s="20">
        <f>IFERROR(_xlfn.IFNA(IF(E452&lt;VLOOKUP(D452,'Pre-analysis'!D:E,2,0),VLOOKUP(D452,'Pre-analysis'!D:F,3,0)-((VLOOKUP(D452,'Pre-analysis'!D:E,2,0)-E452)*9),IF(E452=VLOOKUP(D452,'Pre-analysis'!D:E,2,0),VLOOKUP(D452,'Pre-analysis'!D:F,3,0),"NA")),"NA"),"NA")</f>
        <v>68</v>
      </c>
    </row>
    <row r="453" spans="1:6">
      <c r="A453" s="12" t="s">
        <v>32</v>
      </c>
      <c r="B453" s="13" t="s">
        <v>52</v>
      </c>
      <c r="C453" s="12" t="s">
        <v>12</v>
      </c>
      <c r="D453" s="12" t="str">
        <f t="shared" si="13"/>
        <v>Sub06 Session2 2nd_45min</v>
      </c>
      <c r="E453" s="20">
        <v>3</v>
      </c>
      <c r="F453" s="20">
        <f>IFERROR(_xlfn.IFNA(IF(E453&lt;VLOOKUP(D453,'Pre-analysis'!D:E,2,0),VLOOKUP(D453,'Pre-analysis'!D:F,3,0)-((VLOOKUP(D453,'Pre-analysis'!D:E,2,0)-E453)*9),IF(E453=VLOOKUP(D453,'Pre-analysis'!D:E,2,0),VLOOKUP(D453,'Pre-analysis'!D:F,3,0),"NA")),"NA"),"NA")</f>
        <v>77</v>
      </c>
    </row>
    <row r="454" spans="1:6">
      <c r="A454" s="12" t="s">
        <v>32</v>
      </c>
      <c r="B454" s="13" t="s">
        <v>52</v>
      </c>
      <c r="C454" s="12" t="s">
        <v>12</v>
      </c>
      <c r="D454" s="12" t="str">
        <f t="shared" si="13"/>
        <v>Sub06 Session2 2nd_45min</v>
      </c>
      <c r="E454" s="20">
        <v>4</v>
      </c>
      <c r="F454" s="20" t="str">
        <f>IFERROR(_xlfn.IFNA(IF(E454&lt;VLOOKUP(D454,'Pre-analysis'!D:E,2,0),VLOOKUP(D454,'Pre-analysis'!D:F,3,0)-((VLOOKUP(D454,'Pre-analysis'!D:E,2,0)-E454)*9),IF(E454=VLOOKUP(D454,'Pre-analysis'!D:E,2,0),VLOOKUP(D454,'Pre-analysis'!D:F,3,0),"NA")),"NA"),"NA")</f>
        <v>NA</v>
      </c>
    </row>
    <row r="455" spans="1:6">
      <c r="A455" s="12" t="s">
        <v>32</v>
      </c>
      <c r="B455" s="13" t="s">
        <v>52</v>
      </c>
      <c r="C455" s="12" t="s">
        <v>12</v>
      </c>
      <c r="D455" s="12" t="str">
        <f t="shared" si="13"/>
        <v>Sub06 Session2 2nd_45min</v>
      </c>
      <c r="E455" s="20">
        <v>5</v>
      </c>
      <c r="F455" s="20" t="str">
        <f>IFERROR(_xlfn.IFNA(IF(E455&lt;VLOOKUP(D455,'Pre-analysis'!D:E,2,0),VLOOKUP(D455,'Pre-analysis'!D:F,3,0)-((VLOOKUP(D455,'Pre-analysis'!D:E,2,0)-E455)*9),IF(E455=VLOOKUP(D455,'Pre-analysis'!D:E,2,0),VLOOKUP(D455,'Pre-analysis'!D:F,3,0),"NA")),"NA"),"NA")</f>
        <v>NA</v>
      </c>
    </row>
    <row r="456" spans="1:6">
      <c r="A456" s="12" t="s">
        <v>32</v>
      </c>
      <c r="B456" s="13" t="s">
        <v>52</v>
      </c>
      <c r="C456" s="12" t="s">
        <v>12</v>
      </c>
      <c r="D456" s="12" t="str">
        <f t="shared" si="13"/>
        <v>Sub06 Session2 2nd_45min</v>
      </c>
      <c r="E456" s="20">
        <v>6</v>
      </c>
      <c r="F456" s="20" t="str">
        <f>IFERROR(_xlfn.IFNA(IF(E456&lt;VLOOKUP(D456,'Pre-analysis'!D:E,2,0),VLOOKUP(D456,'Pre-analysis'!D:F,3,0)-((VLOOKUP(D456,'Pre-analysis'!D:E,2,0)-E456)*9),IF(E456=VLOOKUP(D456,'Pre-analysis'!D:E,2,0),VLOOKUP(D456,'Pre-analysis'!D:F,3,0),"NA")),"NA"),"NA")</f>
        <v>NA</v>
      </c>
    </row>
    <row r="457" spans="1:6">
      <c r="A457" s="12" t="s">
        <v>32</v>
      </c>
      <c r="B457" s="13" t="s">
        <v>52</v>
      </c>
      <c r="C457" s="12" t="s">
        <v>13</v>
      </c>
      <c r="D457" s="12" t="str">
        <f t="shared" si="13"/>
        <v>Sub06 Session2 2nd_45min_e</v>
      </c>
      <c r="E457" s="20" t="s">
        <v>29</v>
      </c>
      <c r="F457" s="20" t="str">
        <f>IFERROR(_xlfn.IFNA(IF(E457&lt;VLOOKUP(D457,'Pre-analysis'!D:E,2,0),VLOOKUP(D457,'Pre-analysis'!D:F,3,0)-((VLOOKUP(D457,'Pre-analysis'!D:E,2,0)-E457)*9),IF(E457=VLOOKUP(D457,'Pre-analysis'!D:E,2,0),VLOOKUP(D457,'Pre-analysis'!D:F,3,0),"NA")),"NA"),"NA")</f>
        <v>NA</v>
      </c>
    </row>
    <row r="458" spans="1:6">
      <c r="A458" s="12" t="s">
        <v>32</v>
      </c>
      <c r="B458" s="13" t="s">
        <v>52</v>
      </c>
      <c r="C458" s="12" t="s">
        <v>14</v>
      </c>
      <c r="D458" s="12" t="str">
        <f t="shared" si="13"/>
        <v>Sub06 Session2 3rd_45min</v>
      </c>
      <c r="E458" s="20">
        <v>1</v>
      </c>
      <c r="F458" s="20">
        <f>IFERROR(_xlfn.IFNA(IF(E458&lt;VLOOKUP(D458,'Pre-analysis'!D:E,2,0),VLOOKUP(D458,'Pre-analysis'!D:F,3,0)-((VLOOKUP(D458,'Pre-analysis'!D:E,2,0)-E458)*9),IF(E458=VLOOKUP(D458,'Pre-analysis'!D:E,2,0),VLOOKUP(D458,'Pre-analysis'!D:F,3,0),"NA")),"NA"),"NA")</f>
        <v>94</v>
      </c>
    </row>
    <row r="459" spans="1:6">
      <c r="A459" s="12" t="s">
        <v>32</v>
      </c>
      <c r="B459" s="13" t="s">
        <v>52</v>
      </c>
      <c r="C459" s="12" t="s">
        <v>14</v>
      </c>
      <c r="D459" s="12" t="str">
        <f t="shared" si="13"/>
        <v>Sub06 Session2 3rd_45min</v>
      </c>
      <c r="E459" s="20">
        <v>2</v>
      </c>
      <c r="F459" s="20">
        <f>IFERROR(_xlfn.IFNA(IF(E459&lt;VLOOKUP(D459,'Pre-analysis'!D:E,2,0),VLOOKUP(D459,'Pre-analysis'!D:F,3,0)-((VLOOKUP(D459,'Pre-analysis'!D:E,2,0)-E459)*9),IF(E459=VLOOKUP(D459,'Pre-analysis'!D:E,2,0),VLOOKUP(D459,'Pre-analysis'!D:F,3,0),"NA")),"NA"),"NA")</f>
        <v>103</v>
      </c>
    </row>
    <row r="460" spans="1:6">
      <c r="A460" s="12" t="s">
        <v>32</v>
      </c>
      <c r="B460" s="13" t="s">
        <v>52</v>
      </c>
      <c r="C460" s="12" t="s">
        <v>14</v>
      </c>
      <c r="D460" s="12" t="str">
        <f t="shared" si="13"/>
        <v>Sub06 Session2 3rd_45min</v>
      </c>
      <c r="E460" s="20">
        <v>3</v>
      </c>
      <c r="F460" s="20" t="str">
        <f>IFERROR(_xlfn.IFNA(IF(E460&lt;VLOOKUP(D460,'Pre-analysis'!D:E,2,0),VLOOKUP(D460,'Pre-analysis'!D:F,3,0)-((VLOOKUP(D460,'Pre-analysis'!D:E,2,0)-E460)*9),IF(E460=VLOOKUP(D460,'Pre-analysis'!D:E,2,0),VLOOKUP(D460,'Pre-analysis'!D:F,3,0),"NA")),"NA"),"NA")</f>
        <v>NA</v>
      </c>
    </row>
    <row r="461" spans="1:6">
      <c r="A461" s="12" t="s">
        <v>32</v>
      </c>
      <c r="B461" s="13" t="s">
        <v>52</v>
      </c>
      <c r="C461" s="12" t="s">
        <v>14</v>
      </c>
      <c r="D461" s="12" t="str">
        <f t="shared" si="13"/>
        <v>Sub06 Session2 3rd_45min</v>
      </c>
      <c r="E461" s="20">
        <v>4</v>
      </c>
      <c r="F461" s="20" t="str">
        <f>IFERROR(_xlfn.IFNA(IF(E461&lt;VLOOKUP(D461,'Pre-analysis'!D:E,2,0),VLOOKUP(D461,'Pre-analysis'!D:F,3,0)-((VLOOKUP(D461,'Pre-analysis'!D:E,2,0)-E461)*9),IF(E461=VLOOKUP(D461,'Pre-analysis'!D:E,2,0),VLOOKUP(D461,'Pre-analysis'!D:F,3,0),"NA")),"NA"),"NA")</f>
        <v>NA</v>
      </c>
    </row>
    <row r="462" spans="1:6">
      <c r="A462" s="12" t="s">
        <v>32</v>
      </c>
      <c r="B462" s="13" t="s">
        <v>52</v>
      </c>
      <c r="C462" s="12" t="s">
        <v>14</v>
      </c>
      <c r="D462" s="12" t="str">
        <f t="shared" si="13"/>
        <v>Sub06 Session2 3rd_45min</v>
      </c>
      <c r="E462" s="20">
        <v>5</v>
      </c>
      <c r="F462" s="20" t="str">
        <f>IFERROR(_xlfn.IFNA(IF(E462&lt;VLOOKUP(D462,'Pre-analysis'!D:E,2,0),VLOOKUP(D462,'Pre-analysis'!D:F,3,0)-((VLOOKUP(D462,'Pre-analysis'!D:E,2,0)-E462)*9),IF(E462=VLOOKUP(D462,'Pre-analysis'!D:E,2,0),VLOOKUP(D462,'Pre-analysis'!D:F,3,0),"NA")),"NA"),"NA")</f>
        <v>NA</v>
      </c>
    </row>
    <row r="463" spans="1:6">
      <c r="A463" s="12" t="s">
        <v>32</v>
      </c>
      <c r="B463" s="13" t="s">
        <v>52</v>
      </c>
      <c r="C463" s="12" t="s">
        <v>14</v>
      </c>
      <c r="D463" s="12" t="str">
        <f t="shared" si="13"/>
        <v>Sub06 Session2 3rd_45min</v>
      </c>
      <c r="E463" s="20">
        <v>6</v>
      </c>
      <c r="F463" s="20" t="str">
        <f>IFERROR(_xlfn.IFNA(IF(E463&lt;VLOOKUP(D463,'Pre-analysis'!D:E,2,0),VLOOKUP(D463,'Pre-analysis'!D:F,3,0)-((VLOOKUP(D463,'Pre-analysis'!D:E,2,0)-E463)*9),IF(E463=VLOOKUP(D463,'Pre-analysis'!D:E,2,0),VLOOKUP(D463,'Pre-analysis'!D:F,3,0),"NA")),"NA"),"NA")</f>
        <v>NA</v>
      </c>
    </row>
    <row r="464" spans="1:6">
      <c r="A464" s="12" t="s">
        <v>32</v>
      </c>
      <c r="B464" s="13" t="s">
        <v>52</v>
      </c>
      <c r="C464" s="12" t="s">
        <v>15</v>
      </c>
      <c r="D464" s="12" t="str">
        <f t="shared" si="13"/>
        <v>Sub06 Session2 3rd_45min_e</v>
      </c>
      <c r="E464" s="20" t="s">
        <v>29</v>
      </c>
      <c r="F464" s="20" t="str">
        <f>IFERROR(_xlfn.IFNA(IF(E464&lt;VLOOKUP(D464,'Pre-analysis'!D:E,2,0),VLOOKUP(D464,'Pre-analysis'!D:F,3,0)-((VLOOKUP(D464,'Pre-analysis'!D:E,2,0)-E464)*9),IF(E464=VLOOKUP(D464,'Pre-analysis'!D:E,2,0),VLOOKUP(D464,'Pre-analysis'!D:F,3,0),"NA")),"NA"),"NA")</f>
        <v>NA</v>
      </c>
    </row>
    <row r="465" spans="1:6" ht="15.75" customHeight="1">
      <c r="A465" s="12" t="s">
        <v>32</v>
      </c>
      <c r="B465" s="13" t="s">
        <v>53</v>
      </c>
      <c r="C465" s="12" t="s">
        <v>10</v>
      </c>
      <c r="D465" s="12" t="str">
        <f t="shared" si="13"/>
        <v>Sub06 Session3 1st_45min</v>
      </c>
      <c r="E465" s="20">
        <v>1</v>
      </c>
      <c r="F465" s="20">
        <f>IFERROR(_xlfn.IFNA(IF(E465&lt;VLOOKUP(D465,'Pre-analysis'!D:E,2,0),VLOOKUP(D465,'Pre-analysis'!D:F,3,0)-((VLOOKUP(D465,'Pre-analysis'!D:E,2,0)-E465)*9),IF(E465=VLOOKUP(D465,'Pre-analysis'!D:E,2,0),VLOOKUP(D465,'Pre-analysis'!D:F,3,0),"NA")),"NA"),"NA")</f>
        <v>0</v>
      </c>
    </row>
    <row r="466" spans="1:6">
      <c r="A466" s="12" t="s">
        <v>32</v>
      </c>
      <c r="B466" s="13" t="s">
        <v>53</v>
      </c>
      <c r="C466" s="12" t="s">
        <v>10</v>
      </c>
      <c r="D466" s="12" t="str">
        <f t="shared" si="13"/>
        <v>Sub06 Session3 1st_45min</v>
      </c>
      <c r="E466" s="20">
        <v>2</v>
      </c>
      <c r="F466" s="20">
        <f>IFERROR(_xlfn.IFNA(IF(E466&lt;VLOOKUP(D466,'Pre-analysis'!D:E,2,0),VLOOKUP(D466,'Pre-analysis'!D:F,3,0)-((VLOOKUP(D466,'Pre-analysis'!D:E,2,0)-E466)*9),IF(E466=VLOOKUP(D466,'Pre-analysis'!D:E,2,0),VLOOKUP(D466,'Pre-analysis'!D:F,3,0),"NA")),"NA"),"NA")</f>
        <v>9</v>
      </c>
    </row>
    <row r="467" spans="1:6">
      <c r="A467" s="12" t="s">
        <v>32</v>
      </c>
      <c r="B467" s="13" t="s">
        <v>53</v>
      </c>
      <c r="C467" s="12" t="s">
        <v>10</v>
      </c>
      <c r="D467" s="12" t="str">
        <f t="shared" si="13"/>
        <v>Sub06 Session3 1st_45min</v>
      </c>
      <c r="E467" s="20">
        <v>3</v>
      </c>
      <c r="F467" s="20" t="str">
        <f>IFERROR(_xlfn.IFNA(IF(E467&lt;VLOOKUP(D467,'Pre-analysis'!D:E,2,0),VLOOKUP(D467,'Pre-analysis'!D:F,3,0)-((VLOOKUP(D467,'Pre-analysis'!D:E,2,0)-E467)*9),IF(E467=VLOOKUP(D467,'Pre-analysis'!D:E,2,0),VLOOKUP(D467,'Pre-analysis'!D:F,3,0),"NA")),"NA"),"NA")</f>
        <v>NA</v>
      </c>
    </row>
    <row r="468" spans="1:6">
      <c r="A468" s="12" t="s">
        <v>32</v>
      </c>
      <c r="B468" s="13" t="s">
        <v>53</v>
      </c>
      <c r="C468" s="12" t="s">
        <v>10</v>
      </c>
      <c r="D468" s="12" t="str">
        <f t="shared" si="13"/>
        <v>Sub06 Session3 1st_45min</v>
      </c>
      <c r="E468" s="20">
        <v>4</v>
      </c>
      <c r="F468" s="20" t="str">
        <f>IFERROR(_xlfn.IFNA(IF(E468&lt;VLOOKUP(D468,'Pre-analysis'!D:E,2,0),VLOOKUP(D468,'Pre-analysis'!D:F,3,0)-((VLOOKUP(D468,'Pre-analysis'!D:E,2,0)-E468)*9),IF(E468=VLOOKUP(D468,'Pre-analysis'!D:E,2,0),VLOOKUP(D468,'Pre-analysis'!D:F,3,0),"NA")),"NA"),"NA")</f>
        <v>NA</v>
      </c>
    </row>
    <row r="469" spans="1:6">
      <c r="A469" s="12" t="s">
        <v>32</v>
      </c>
      <c r="B469" s="13" t="s">
        <v>53</v>
      </c>
      <c r="C469" s="12" t="s">
        <v>10</v>
      </c>
      <c r="D469" s="12" t="str">
        <f t="shared" si="13"/>
        <v>Sub06 Session3 1st_45min</v>
      </c>
      <c r="E469" s="20">
        <v>5</v>
      </c>
      <c r="F469" s="20" t="str">
        <f>IFERROR(_xlfn.IFNA(IF(E469&lt;VLOOKUP(D469,'Pre-analysis'!D:E,2,0),VLOOKUP(D469,'Pre-analysis'!D:F,3,0)-((VLOOKUP(D469,'Pre-analysis'!D:E,2,0)-E469)*9),IF(E469=VLOOKUP(D469,'Pre-analysis'!D:E,2,0),VLOOKUP(D469,'Pre-analysis'!D:F,3,0),"NA")),"NA"),"NA")</f>
        <v>NA</v>
      </c>
    </row>
    <row r="470" spans="1:6">
      <c r="A470" s="12" t="s">
        <v>32</v>
      </c>
      <c r="B470" s="13" t="s">
        <v>53</v>
      </c>
      <c r="C470" s="12" t="s">
        <v>10</v>
      </c>
      <c r="D470" s="12" t="str">
        <f t="shared" si="13"/>
        <v>Sub06 Session3 1st_45min</v>
      </c>
      <c r="E470" s="20">
        <v>6</v>
      </c>
      <c r="F470" s="20" t="str">
        <f>IFERROR(_xlfn.IFNA(IF(E470&lt;VLOOKUP(D470,'Pre-analysis'!D:E,2,0),VLOOKUP(D470,'Pre-analysis'!D:F,3,0)-((VLOOKUP(D470,'Pre-analysis'!D:E,2,0)-E470)*9),IF(E470=VLOOKUP(D470,'Pre-analysis'!D:E,2,0),VLOOKUP(D470,'Pre-analysis'!D:F,3,0),"NA")),"NA"),"NA")</f>
        <v>NA</v>
      </c>
    </row>
    <row r="471" spans="1:6">
      <c r="A471" s="12" t="s">
        <v>32</v>
      </c>
      <c r="B471" s="13" t="s">
        <v>53</v>
      </c>
      <c r="C471" s="12" t="s">
        <v>11</v>
      </c>
      <c r="D471" s="12" t="str">
        <f t="shared" si="13"/>
        <v>Sub06 Session3 1st_45min_e</v>
      </c>
      <c r="E471" s="20" t="s">
        <v>29</v>
      </c>
      <c r="F471" s="20">
        <f>IFERROR(_xlfn.IFNA(IF(E471&lt;VLOOKUP(D471,'Pre-analysis'!D:E,2,0),VLOOKUP(D471,'Pre-analysis'!D:F,3,0)-((VLOOKUP(D471,'Pre-analysis'!D:E,2,0)-E471)*9),IF(E471=VLOOKUP(D471,'Pre-analysis'!D:E,2,0),VLOOKUP(D471,'Pre-analysis'!D:F,3,0),"NA")),"NA"),"NA")</f>
        <v>14</v>
      </c>
    </row>
    <row r="472" spans="1:6">
      <c r="A472" s="12" t="s">
        <v>32</v>
      </c>
      <c r="B472" s="13" t="s">
        <v>53</v>
      </c>
      <c r="C472" s="12" t="s">
        <v>12</v>
      </c>
      <c r="D472" s="12" t="str">
        <f t="shared" si="13"/>
        <v>Sub06 Session3 2nd_45min</v>
      </c>
      <c r="E472" s="20">
        <v>1</v>
      </c>
      <c r="F472" s="20">
        <f>IFERROR(_xlfn.IFNA(IF(E472&lt;VLOOKUP(D472,'Pre-analysis'!D:E,2,0),VLOOKUP(D472,'Pre-analysis'!D:F,3,0)-((VLOOKUP(D472,'Pre-analysis'!D:E,2,0)-E472)*9),IF(E472=VLOOKUP(D472,'Pre-analysis'!D:E,2,0),VLOOKUP(D472,'Pre-analysis'!D:F,3,0),"NA")),"NA"),"NA")</f>
        <v>30</v>
      </c>
    </row>
    <row r="473" spans="1:6">
      <c r="A473" s="12" t="s">
        <v>32</v>
      </c>
      <c r="B473" s="13" t="s">
        <v>53</v>
      </c>
      <c r="C473" s="12" t="s">
        <v>12</v>
      </c>
      <c r="D473" s="12" t="str">
        <f t="shared" si="13"/>
        <v>Sub06 Session3 2nd_45min</v>
      </c>
      <c r="E473" s="20">
        <v>2</v>
      </c>
      <c r="F473" s="20">
        <f>IFERROR(_xlfn.IFNA(IF(E473&lt;VLOOKUP(D473,'Pre-analysis'!D:E,2,0),VLOOKUP(D473,'Pre-analysis'!D:F,3,0)-((VLOOKUP(D473,'Pre-analysis'!D:E,2,0)-E473)*9),IF(E473=VLOOKUP(D473,'Pre-analysis'!D:E,2,0),VLOOKUP(D473,'Pre-analysis'!D:F,3,0),"NA")),"NA"),"NA")</f>
        <v>39</v>
      </c>
    </row>
    <row r="474" spans="1:6">
      <c r="A474" s="12" t="s">
        <v>32</v>
      </c>
      <c r="B474" s="13" t="s">
        <v>53</v>
      </c>
      <c r="C474" s="12" t="s">
        <v>12</v>
      </c>
      <c r="D474" s="12" t="str">
        <f t="shared" si="13"/>
        <v>Sub06 Session3 2nd_45min</v>
      </c>
      <c r="E474" s="20">
        <v>3</v>
      </c>
      <c r="F474" s="20" t="str">
        <f>IFERROR(_xlfn.IFNA(IF(E474&lt;VLOOKUP(D474,'Pre-analysis'!D:E,2,0),VLOOKUP(D474,'Pre-analysis'!D:F,3,0)-((VLOOKUP(D474,'Pre-analysis'!D:E,2,0)-E474)*9),IF(E474=VLOOKUP(D474,'Pre-analysis'!D:E,2,0),VLOOKUP(D474,'Pre-analysis'!D:F,3,0),"NA")),"NA"),"NA")</f>
        <v>NA</v>
      </c>
    </row>
    <row r="475" spans="1:6">
      <c r="A475" s="12" t="s">
        <v>32</v>
      </c>
      <c r="B475" s="13" t="s">
        <v>53</v>
      </c>
      <c r="C475" s="12" t="s">
        <v>12</v>
      </c>
      <c r="D475" s="12" t="str">
        <f t="shared" si="13"/>
        <v>Sub06 Session3 2nd_45min</v>
      </c>
      <c r="E475" s="20">
        <v>4</v>
      </c>
      <c r="F475" s="20" t="str">
        <f>IFERROR(_xlfn.IFNA(IF(E475&lt;VLOOKUP(D475,'Pre-analysis'!D:E,2,0),VLOOKUP(D475,'Pre-analysis'!D:F,3,0)-((VLOOKUP(D475,'Pre-analysis'!D:E,2,0)-E475)*9),IF(E475=VLOOKUP(D475,'Pre-analysis'!D:E,2,0),VLOOKUP(D475,'Pre-analysis'!D:F,3,0),"NA")),"NA"),"NA")</f>
        <v>NA</v>
      </c>
    </row>
    <row r="476" spans="1:6">
      <c r="A476" s="12" t="s">
        <v>32</v>
      </c>
      <c r="B476" s="13" t="s">
        <v>53</v>
      </c>
      <c r="C476" s="12" t="s">
        <v>12</v>
      </c>
      <c r="D476" s="12" t="str">
        <f t="shared" si="13"/>
        <v>Sub06 Session3 2nd_45min</v>
      </c>
      <c r="E476" s="20">
        <v>5</v>
      </c>
      <c r="F476" s="20" t="str">
        <f>IFERROR(_xlfn.IFNA(IF(E476&lt;VLOOKUP(D476,'Pre-analysis'!D:E,2,0),VLOOKUP(D476,'Pre-analysis'!D:F,3,0)-((VLOOKUP(D476,'Pre-analysis'!D:E,2,0)-E476)*9),IF(E476=VLOOKUP(D476,'Pre-analysis'!D:E,2,0),VLOOKUP(D476,'Pre-analysis'!D:F,3,0),"NA")),"NA"),"NA")</f>
        <v>NA</v>
      </c>
    </row>
    <row r="477" spans="1:6">
      <c r="A477" s="12" t="s">
        <v>32</v>
      </c>
      <c r="B477" s="13" t="s">
        <v>53</v>
      </c>
      <c r="C477" s="12" t="s">
        <v>12</v>
      </c>
      <c r="D477" s="12" t="str">
        <f t="shared" si="13"/>
        <v>Sub06 Session3 2nd_45min</v>
      </c>
      <c r="E477" s="20">
        <v>6</v>
      </c>
      <c r="F477" s="20" t="str">
        <f>IFERROR(_xlfn.IFNA(IF(E477&lt;VLOOKUP(D477,'Pre-analysis'!D:E,2,0),VLOOKUP(D477,'Pre-analysis'!D:F,3,0)-((VLOOKUP(D477,'Pre-analysis'!D:E,2,0)-E477)*9),IF(E477=VLOOKUP(D477,'Pre-analysis'!D:E,2,0),VLOOKUP(D477,'Pre-analysis'!D:F,3,0),"NA")),"NA"),"NA")</f>
        <v>NA</v>
      </c>
    </row>
    <row r="478" spans="1:6">
      <c r="A478" s="12" t="s">
        <v>32</v>
      </c>
      <c r="B478" s="13" t="s">
        <v>53</v>
      </c>
      <c r="C478" s="12" t="s">
        <v>13</v>
      </c>
      <c r="D478" s="12" t="str">
        <f t="shared" si="13"/>
        <v>Sub06 Session3 2nd_45min_e</v>
      </c>
      <c r="E478" s="20" t="s">
        <v>29</v>
      </c>
      <c r="F478" s="20">
        <f>IFERROR(_xlfn.IFNA(IF(E478&lt;VLOOKUP(D478,'Pre-analysis'!D:E,2,0),VLOOKUP(D478,'Pre-analysis'!D:F,3,0)-((VLOOKUP(D478,'Pre-analysis'!D:E,2,0)-E478)*9),IF(E478=VLOOKUP(D478,'Pre-analysis'!D:E,2,0),VLOOKUP(D478,'Pre-analysis'!D:F,3,0),"NA")),"NA"),"NA")</f>
        <v>40</v>
      </c>
    </row>
    <row r="479" spans="1:6">
      <c r="A479" s="12" t="s">
        <v>32</v>
      </c>
      <c r="B479" s="13" t="s">
        <v>53</v>
      </c>
      <c r="C479" s="12" t="s">
        <v>14</v>
      </c>
      <c r="D479" s="12" t="str">
        <f t="shared" si="13"/>
        <v>Sub06 Session3 3rd_45min</v>
      </c>
      <c r="E479" s="20">
        <v>1</v>
      </c>
      <c r="F479" s="20">
        <f>IFERROR(_xlfn.IFNA(IF(E479&lt;VLOOKUP(D479,'Pre-analysis'!D:E,2,0),VLOOKUP(D479,'Pre-analysis'!D:F,3,0)-((VLOOKUP(D479,'Pre-analysis'!D:E,2,0)-E479)*9),IF(E479=VLOOKUP(D479,'Pre-analysis'!D:E,2,0),VLOOKUP(D479,'Pre-analysis'!D:F,3,0),"NA")),"NA"),"NA")</f>
        <v>57</v>
      </c>
    </row>
    <row r="480" spans="1:6">
      <c r="A480" s="12" t="s">
        <v>32</v>
      </c>
      <c r="B480" s="13" t="s">
        <v>53</v>
      </c>
      <c r="C480" s="12" t="s">
        <v>14</v>
      </c>
      <c r="D480" s="12" t="str">
        <f t="shared" si="13"/>
        <v>Sub06 Session3 3rd_45min</v>
      </c>
      <c r="E480" s="20">
        <v>2</v>
      </c>
      <c r="F480" s="20">
        <f>IFERROR(_xlfn.IFNA(IF(E480&lt;VLOOKUP(D480,'Pre-analysis'!D:E,2,0),VLOOKUP(D480,'Pre-analysis'!D:F,3,0)-((VLOOKUP(D480,'Pre-analysis'!D:E,2,0)-E480)*9),IF(E480=VLOOKUP(D480,'Pre-analysis'!D:E,2,0),VLOOKUP(D480,'Pre-analysis'!D:F,3,0),"NA")),"NA"),"NA")</f>
        <v>66</v>
      </c>
    </row>
    <row r="481" spans="1:6">
      <c r="A481" s="12" t="s">
        <v>32</v>
      </c>
      <c r="B481" s="13" t="s">
        <v>53</v>
      </c>
      <c r="C481" s="12" t="s">
        <v>14</v>
      </c>
      <c r="D481" s="12" t="str">
        <f t="shared" si="13"/>
        <v>Sub06 Session3 3rd_45min</v>
      </c>
      <c r="E481" s="20">
        <v>3</v>
      </c>
      <c r="F481" s="20" t="str">
        <f>IFERROR(_xlfn.IFNA(IF(E481&lt;VLOOKUP(D481,'Pre-analysis'!D:E,2,0),VLOOKUP(D481,'Pre-analysis'!D:F,3,0)-((VLOOKUP(D481,'Pre-analysis'!D:E,2,0)-E481)*9),IF(E481=VLOOKUP(D481,'Pre-analysis'!D:E,2,0),VLOOKUP(D481,'Pre-analysis'!D:F,3,0),"NA")),"NA"),"NA")</f>
        <v>NA</v>
      </c>
    </row>
    <row r="482" spans="1:6">
      <c r="A482" s="12" t="s">
        <v>32</v>
      </c>
      <c r="B482" s="13" t="s">
        <v>53</v>
      </c>
      <c r="C482" s="12" t="s">
        <v>14</v>
      </c>
      <c r="D482" s="12" t="str">
        <f t="shared" si="13"/>
        <v>Sub06 Session3 3rd_45min</v>
      </c>
      <c r="E482" s="20">
        <v>4</v>
      </c>
      <c r="F482" s="20" t="str">
        <f>IFERROR(_xlfn.IFNA(IF(E482&lt;VLOOKUP(D482,'Pre-analysis'!D:E,2,0),VLOOKUP(D482,'Pre-analysis'!D:F,3,0)-((VLOOKUP(D482,'Pre-analysis'!D:E,2,0)-E482)*9),IF(E482=VLOOKUP(D482,'Pre-analysis'!D:E,2,0),VLOOKUP(D482,'Pre-analysis'!D:F,3,0),"NA")),"NA"),"NA")</f>
        <v>NA</v>
      </c>
    </row>
    <row r="483" spans="1:6">
      <c r="A483" s="12" t="s">
        <v>32</v>
      </c>
      <c r="B483" s="13" t="s">
        <v>53</v>
      </c>
      <c r="C483" s="12" t="s">
        <v>14</v>
      </c>
      <c r="D483" s="12" t="str">
        <f t="shared" si="13"/>
        <v>Sub06 Session3 3rd_45min</v>
      </c>
      <c r="E483" s="20">
        <v>5</v>
      </c>
      <c r="F483" s="20" t="str">
        <f>IFERROR(_xlfn.IFNA(IF(E483&lt;VLOOKUP(D483,'Pre-analysis'!D:E,2,0),VLOOKUP(D483,'Pre-analysis'!D:F,3,0)-((VLOOKUP(D483,'Pre-analysis'!D:E,2,0)-E483)*9),IF(E483=VLOOKUP(D483,'Pre-analysis'!D:E,2,0),VLOOKUP(D483,'Pre-analysis'!D:F,3,0),"NA")),"NA"),"NA")</f>
        <v>NA</v>
      </c>
    </row>
    <row r="484" spans="1:6">
      <c r="A484" s="12" t="s">
        <v>32</v>
      </c>
      <c r="B484" s="13" t="s">
        <v>53</v>
      </c>
      <c r="C484" s="12" t="s">
        <v>14</v>
      </c>
      <c r="D484" s="12" t="str">
        <f t="shared" si="13"/>
        <v>Sub06 Session3 3rd_45min</v>
      </c>
      <c r="E484" s="20">
        <v>6</v>
      </c>
      <c r="F484" s="20" t="str">
        <f>IFERROR(_xlfn.IFNA(IF(E484&lt;VLOOKUP(D484,'Pre-analysis'!D:E,2,0),VLOOKUP(D484,'Pre-analysis'!D:F,3,0)-((VLOOKUP(D484,'Pre-analysis'!D:E,2,0)-E484)*9),IF(E484=VLOOKUP(D484,'Pre-analysis'!D:E,2,0),VLOOKUP(D484,'Pre-analysis'!D:F,3,0),"NA")),"NA"),"NA")</f>
        <v>NA</v>
      </c>
    </row>
    <row r="485" spans="1:6">
      <c r="A485" s="12" t="s">
        <v>32</v>
      </c>
      <c r="B485" s="13" t="s">
        <v>53</v>
      </c>
      <c r="C485" s="12" t="s">
        <v>15</v>
      </c>
      <c r="D485" s="12" t="str">
        <f t="shared" si="13"/>
        <v>Sub06 Session3 3rd_45min_e</v>
      </c>
      <c r="E485" s="20" t="s">
        <v>29</v>
      </c>
      <c r="F485" s="20">
        <f>IFERROR(_xlfn.IFNA(IF(E485&lt;VLOOKUP(D485,'Pre-analysis'!D:E,2,0),VLOOKUP(D485,'Pre-analysis'!D:F,3,0)-((VLOOKUP(D485,'Pre-analysis'!D:E,2,0)-E485)*9),IF(E485=VLOOKUP(D485,'Pre-analysis'!D:E,2,0),VLOOKUP(D485,'Pre-analysis'!D:F,3,0),"NA")),"NA"),"NA")</f>
        <v>72</v>
      </c>
    </row>
    <row r="486" spans="1:6">
      <c r="A486" s="12" t="s">
        <v>32</v>
      </c>
      <c r="B486" s="13" t="s">
        <v>54</v>
      </c>
      <c r="C486" s="12" t="s">
        <v>10</v>
      </c>
      <c r="D486" s="12" t="str">
        <f t="shared" si="13"/>
        <v>Sub06 Session4 1st_45min</v>
      </c>
      <c r="E486" s="20">
        <v>1</v>
      </c>
      <c r="F486" s="20">
        <f>IFERROR(_xlfn.IFNA(IF(E486&lt;VLOOKUP(D486,'Pre-analysis'!D:E,2,0),VLOOKUP(D486,'Pre-analysis'!D:F,3,0)-((VLOOKUP(D486,'Pre-analysis'!D:E,2,0)-E486)*9),IF(E486=VLOOKUP(D486,'Pre-analysis'!D:E,2,0),VLOOKUP(D486,'Pre-analysis'!D:F,3,0),"NA")),"NA"),"NA")</f>
        <v>0</v>
      </c>
    </row>
    <row r="487" spans="1:6">
      <c r="A487" s="12" t="s">
        <v>32</v>
      </c>
      <c r="B487" s="13" t="s">
        <v>54</v>
      </c>
      <c r="C487" s="12" t="s">
        <v>10</v>
      </c>
      <c r="D487" s="12" t="str">
        <f t="shared" si="13"/>
        <v>Sub06 Session4 1st_45min</v>
      </c>
      <c r="E487" s="20">
        <v>2</v>
      </c>
      <c r="F487" s="20">
        <f>IFERROR(_xlfn.IFNA(IF(E487&lt;VLOOKUP(D487,'Pre-analysis'!D:E,2,0),VLOOKUP(D487,'Pre-analysis'!D:F,3,0)-((VLOOKUP(D487,'Pre-analysis'!D:E,2,0)-E487)*9),IF(E487=VLOOKUP(D487,'Pre-analysis'!D:E,2,0),VLOOKUP(D487,'Pre-analysis'!D:F,3,0),"NA")),"NA"),"NA")</f>
        <v>9</v>
      </c>
    </row>
    <row r="488" spans="1:6">
      <c r="A488" s="12" t="s">
        <v>32</v>
      </c>
      <c r="B488" s="13" t="s">
        <v>54</v>
      </c>
      <c r="C488" s="12" t="s">
        <v>10</v>
      </c>
      <c r="D488" s="12" t="str">
        <f t="shared" si="13"/>
        <v>Sub06 Session4 1st_45min</v>
      </c>
      <c r="E488" s="20">
        <v>3</v>
      </c>
      <c r="F488" s="20">
        <f>IFERROR(_xlfn.IFNA(IF(E488&lt;VLOOKUP(D488,'Pre-analysis'!D:E,2,0),VLOOKUP(D488,'Pre-analysis'!D:F,3,0)-((VLOOKUP(D488,'Pre-analysis'!D:E,2,0)-E488)*9),IF(E488=VLOOKUP(D488,'Pre-analysis'!D:E,2,0),VLOOKUP(D488,'Pre-analysis'!D:F,3,0),"NA")),"NA"),"NA")</f>
        <v>18</v>
      </c>
    </row>
    <row r="489" spans="1:6">
      <c r="A489" s="12" t="s">
        <v>32</v>
      </c>
      <c r="B489" s="13" t="s">
        <v>54</v>
      </c>
      <c r="C489" s="12" t="s">
        <v>10</v>
      </c>
      <c r="D489" s="12" t="str">
        <f t="shared" si="13"/>
        <v>Sub06 Session4 1st_45min</v>
      </c>
      <c r="E489" s="20">
        <v>4</v>
      </c>
      <c r="F489" s="20">
        <f>IFERROR(_xlfn.IFNA(IF(E489&lt;VLOOKUP(D489,'Pre-analysis'!D:E,2,0),VLOOKUP(D489,'Pre-analysis'!D:F,3,0)-((VLOOKUP(D489,'Pre-analysis'!D:E,2,0)-E489)*9),IF(E489=VLOOKUP(D489,'Pre-analysis'!D:E,2,0),VLOOKUP(D489,'Pre-analysis'!D:F,3,0),"NA")),"NA"),"NA")</f>
        <v>27</v>
      </c>
    </row>
    <row r="490" spans="1:6">
      <c r="A490" s="12" t="s">
        <v>32</v>
      </c>
      <c r="B490" s="13" t="s">
        <v>54</v>
      </c>
      <c r="C490" s="12" t="s">
        <v>10</v>
      </c>
      <c r="D490" s="12" t="str">
        <f t="shared" si="13"/>
        <v>Sub06 Session4 1st_45min</v>
      </c>
      <c r="E490" s="20">
        <v>5</v>
      </c>
      <c r="F490" s="20">
        <f>IFERROR(_xlfn.IFNA(IF(E490&lt;VLOOKUP(D490,'Pre-analysis'!D:E,2,0),VLOOKUP(D490,'Pre-analysis'!D:F,3,0)-((VLOOKUP(D490,'Pre-analysis'!D:E,2,0)-E490)*9),IF(E490=VLOOKUP(D490,'Pre-analysis'!D:E,2,0),VLOOKUP(D490,'Pre-analysis'!D:F,3,0),"NA")),"NA"),"NA")</f>
        <v>36</v>
      </c>
    </row>
    <row r="491" spans="1:6">
      <c r="A491" s="12" t="s">
        <v>32</v>
      </c>
      <c r="B491" s="13" t="s">
        <v>54</v>
      </c>
      <c r="C491" s="12" t="s">
        <v>10</v>
      </c>
      <c r="D491" s="12" t="str">
        <f t="shared" si="13"/>
        <v>Sub06 Session4 1st_45min</v>
      </c>
      <c r="E491" s="20">
        <v>6</v>
      </c>
      <c r="F491" s="20">
        <f>IFERROR(_xlfn.IFNA(IF(E491&lt;VLOOKUP(D491,'Pre-analysis'!D:E,2,0),VLOOKUP(D491,'Pre-analysis'!D:F,3,0)-((VLOOKUP(D491,'Pre-analysis'!D:E,2,0)-E491)*9),IF(E491=VLOOKUP(D491,'Pre-analysis'!D:E,2,0),VLOOKUP(D491,'Pre-analysis'!D:F,3,0),"NA")),"NA"),"NA")</f>
        <v>45</v>
      </c>
    </row>
    <row r="492" spans="1:6">
      <c r="A492" s="12" t="s">
        <v>32</v>
      </c>
      <c r="B492" s="13" t="s">
        <v>54</v>
      </c>
      <c r="C492" s="12" t="s">
        <v>11</v>
      </c>
      <c r="D492" s="12" t="str">
        <f t="shared" si="13"/>
        <v>Sub06 Session4 1st_45min_e</v>
      </c>
      <c r="E492" s="20" t="s">
        <v>29</v>
      </c>
      <c r="F492" s="20" t="str">
        <f>IFERROR(_xlfn.IFNA(IF(E492&lt;VLOOKUP(D492,'Pre-analysis'!D:E,2,0),VLOOKUP(D492,'Pre-analysis'!D:F,3,0)-((VLOOKUP(D492,'Pre-analysis'!D:E,2,0)-E492)*9),IF(E492=VLOOKUP(D492,'Pre-analysis'!D:E,2,0),VLOOKUP(D492,'Pre-analysis'!D:F,3,0),"NA")),"NA"),"NA")</f>
        <v>NA</v>
      </c>
    </row>
    <row r="493" spans="1:6">
      <c r="A493" s="12" t="s">
        <v>32</v>
      </c>
      <c r="B493" s="13" t="s">
        <v>54</v>
      </c>
      <c r="C493" s="12" t="s">
        <v>12</v>
      </c>
      <c r="D493" s="12" t="str">
        <f t="shared" si="13"/>
        <v>Sub06 Session4 2nd_45min</v>
      </c>
      <c r="E493" s="20">
        <v>1</v>
      </c>
      <c r="F493" s="20">
        <f>IFERROR(_xlfn.IFNA(IF(E493&lt;VLOOKUP(D493,'Pre-analysis'!D:E,2,0),VLOOKUP(D493,'Pre-analysis'!D:F,3,0)-((VLOOKUP(D493,'Pre-analysis'!D:E,2,0)-E493)*9),IF(E493=VLOOKUP(D493,'Pre-analysis'!D:E,2,0),VLOOKUP(D493,'Pre-analysis'!D:F,3,0),"NA")),"NA"),"NA")</f>
        <v>60</v>
      </c>
    </row>
    <row r="494" spans="1:6">
      <c r="A494" s="12" t="s">
        <v>32</v>
      </c>
      <c r="B494" s="13" t="s">
        <v>54</v>
      </c>
      <c r="C494" s="12" t="s">
        <v>12</v>
      </c>
      <c r="D494" s="12" t="str">
        <f t="shared" si="13"/>
        <v>Sub06 Session4 2nd_45min</v>
      </c>
      <c r="E494" s="20">
        <v>2</v>
      </c>
      <c r="F494" s="20">
        <f>IFERROR(_xlfn.IFNA(IF(E494&lt;VLOOKUP(D494,'Pre-analysis'!D:E,2,0),VLOOKUP(D494,'Pre-analysis'!D:F,3,0)-((VLOOKUP(D494,'Pre-analysis'!D:E,2,0)-E494)*9),IF(E494=VLOOKUP(D494,'Pre-analysis'!D:E,2,0),VLOOKUP(D494,'Pre-analysis'!D:F,3,0),"NA")),"NA"),"NA")</f>
        <v>69</v>
      </c>
    </row>
    <row r="495" spans="1:6">
      <c r="A495" s="12" t="s">
        <v>32</v>
      </c>
      <c r="B495" s="13" t="s">
        <v>54</v>
      </c>
      <c r="C495" s="12" t="s">
        <v>12</v>
      </c>
      <c r="D495" s="12" t="str">
        <f t="shared" si="13"/>
        <v>Sub06 Session4 2nd_45min</v>
      </c>
      <c r="E495" s="20">
        <v>3</v>
      </c>
      <c r="F495" s="20">
        <f>IFERROR(_xlfn.IFNA(IF(E495&lt;VLOOKUP(D495,'Pre-analysis'!D:E,2,0),VLOOKUP(D495,'Pre-analysis'!D:F,3,0)-((VLOOKUP(D495,'Pre-analysis'!D:E,2,0)-E495)*9),IF(E495=VLOOKUP(D495,'Pre-analysis'!D:E,2,0),VLOOKUP(D495,'Pre-analysis'!D:F,3,0),"NA")),"NA"),"NA")</f>
        <v>78</v>
      </c>
    </row>
    <row r="496" spans="1:6">
      <c r="A496" s="12" t="s">
        <v>32</v>
      </c>
      <c r="B496" s="13" t="s">
        <v>54</v>
      </c>
      <c r="C496" s="12" t="s">
        <v>12</v>
      </c>
      <c r="D496" s="12" t="str">
        <f t="shared" si="13"/>
        <v>Sub06 Session4 2nd_45min</v>
      </c>
      <c r="E496" s="20">
        <v>4</v>
      </c>
      <c r="F496" s="20">
        <f>IFERROR(_xlfn.IFNA(IF(E496&lt;VLOOKUP(D496,'Pre-analysis'!D:E,2,0),VLOOKUP(D496,'Pre-analysis'!D:F,3,0)-((VLOOKUP(D496,'Pre-analysis'!D:E,2,0)-E496)*9),IF(E496=VLOOKUP(D496,'Pre-analysis'!D:E,2,0),VLOOKUP(D496,'Pre-analysis'!D:F,3,0),"NA")),"NA"),"NA")</f>
        <v>87</v>
      </c>
    </row>
    <row r="497" spans="1:6">
      <c r="A497" s="12" t="s">
        <v>32</v>
      </c>
      <c r="B497" s="13" t="s">
        <v>54</v>
      </c>
      <c r="C497" s="12" t="s">
        <v>12</v>
      </c>
      <c r="D497" s="12" t="str">
        <f t="shared" si="13"/>
        <v>Sub06 Session4 2nd_45min</v>
      </c>
      <c r="E497" s="20">
        <v>5</v>
      </c>
      <c r="F497" s="20">
        <f>IFERROR(_xlfn.IFNA(IF(E497&lt;VLOOKUP(D497,'Pre-analysis'!D:E,2,0),VLOOKUP(D497,'Pre-analysis'!D:F,3,0)-((VLOOKUP(D497,'Pre-analysis'!D:E,2,0)-E497)*9),IF(E497=VLOOKUP(D497,'Pre-analysis'!D:E,2,0),VLOOKUP(D497,'Pre-analysis'!D:F,3,0),"NA")),"NA"),"NA")</f>
        <v>96</v>
      </c>
    </row>
    <row r="498" spans="1:6">
      <c r="A498" s="12" t="s">
        <v>32</v>
      </c>
      <c r="B498" s="13" t="s">
        <v>54</v>
      </c>
      <c r="C498" s="12" t="s">
        <v>12</v>
      </c>
      <c r="D498" s="12" t="str">
        <f t="shared" si="13"/>
        <v>Sub06 Session4 2nd_45min</v>
      </c>
      <c r="E498" s="20">
        <v>6</v>
      </c>
      <c r="F498" s="20" t="str">
        <f>IFERROR(_xlfn.IFNA(IF(E498&lt;VLOOKUP(D498,'Pre-analysis'!D:E,2,0),VLOOKUP(D498,'Pre-analysis'!D:F,3,0)-((VLOOKUP(D498,'Pre-analysis'!D:E,2,0)-E498)*9),IF(E498=VLOOKUP(D498,'Pre-analysis'!D:E,2,0),VLOOKUP(D498,'Pre-analysis'!D:F,3,0),"NA")),"NA"),"NA")</f>
        <v>NA</v>
      </c>
    </row>
    <row r="499" spans="1:6">
      <c r="A499" s="12" t="s">
        <v>32</v>
      </c>
      <c r="B499" s="13" t="s">
        <v>54</v>
      </c>
      <c r="C499" s="12" t="s">
        <v>13</v>
      </c>
      <c r="D499" s="12" t="str">
        <f t="shared" si="13"/>
        <v>Sub06 Session4 2nd_45min_e</v>
      </c>
      <c r="E499" s="20" t="s">
        <v>29</v>
      </c>
      <c r="F499" s="20">
        <f>IFERROR(_xlfn.IFNA(IF(E499&lt;VLOOKUP(D499,'Pre-analysis'!D:E,2,0),VLOOKUP(D499,'Pre-analysis'!D:F,3,0)-((VLOOKUP(D499,'Pre-analysis'!D:E,2,0)-E499)*9),IF(E499=VLOOKUP(D499,'Pre-analysis'!D:E,2,0),VLOOKUP(D499,'Pre-analysis'!D:F,3,0),"NA")),"NA"),"NA")</f>
        <v>103</v>
      </c>
    </row>
    <row r="500" spans="1:6">
      <c r="A500" s="12" t="s">
        <v>32</v>
      </c>
      <c r="B500" s="13" t="s">
        <v>54</v>
      </c>
      <c r="C500" s="12" t="s">
        <v>14</v>
      </c>
      <c r="D500" s="12" t="str">
        <f t="shared" si="13"/>
        <v>Sub06 Session4 3rd_45min</v>
      </c>
      <c r="E500" s="20">
        <v>1</v>
      </c>
      <c r="F500" s="20">
        <f>IFERROR(_xlfn.IFNA(IF(E500&lt;VLOOKUP(D500,'Pre-analysis'!D:E,2,0),VLOOKUP(D500,'Pre-analysis'!D:F,3,0)-((VLOOKUP(D500,'Pre-analysis'!D:E,2,0)-E500)*9),IF(E500=VLOOKUP(D500,'Pre-analysis'!D:E,2,0),VLOOKUP(D500,'Pre-analysis'!D:F,3,0),"NA")),"NA"),"NA")</f>
        <v>118</v>
      </c>
    </row>
    <row r="501" spans="1:6">
      <c r="A501" s="12" t="s">
        <v>32</v>
      </c>
      <c r="B501" s="13" t="s">
        <v>54</v>
      </c>
      <c r="C501" s="12" t="s">
        <v>14</v>
      </c>
      <c r="D501" s="12" t="str">
        <f t="shared" si="13"/>
        <v>Sub06 Session4 3rd_45min</v>
      </c>
      <c r="E501" s="20">
        <v>2</v>
      </c>
      <c r="F501" s="20">
        <f>IFERROR(_xlfn.IFNA(IF(E501&lt;VLOOKUP(D501,'Pre-analysis'!D:E,2,0),VLOOKUP(D501,'Pre-analysis'!D:F,3,0)-((VLOOKUP(D501,'Pre-analysis'!D:E,2,0)-E501)*9),IF(E501=VLOOKUP(D501,'Pre-analysis'!D:E,2,0),VLOOKUP(D501,'Pre-analysis'!D:F,3,0),"NA")),"NA"),"NA")</f>
        <v>127</v>
      </c>
    </row>
    <row r="502" spans="1:6">
      <c r="A502" s="12" t="s">
        <v>32</v>
      </c>
      <c r="B502" s="13" t="s">
        <v>54</v>
      </c>
      <c r="C502" s="12" t="s">
        <v>14</v>
      </c>
      <c r="D502" s="12" t="str">
        <f t="shared" si="13"/>
        <v>Sub06 Session4 3rd_45min</v>
      </c>
      <c r="E502" s="20">
        <v>3</v>
      </c>
      <c r="F502" s="20">
        <f>IFERROR(_xlfn.IFNA(IF(E502&lt;VLOOKUP(D502,'Pre-analysis'!D:E,2,0),VLOOKUP(D502,'Pre-analysis'!D:F,3,0)-((VLOOKUP(D502,'Pre-analysis'!D:E,2,0)-E502)*9),IF(E502=VLOOKUP(D502,'Pre-analysis'!D:E,2,0),VLOOKUP(D502,'Pre-analysis'!D:F,3,0),"NA")),"NA"),"NA")</f>
        <v>136</v>
      </c>
    </row>
    <row r="503" spans="1:6">
      <c r="A503" s="12" t="s">
        <v>32</v>
      </c>
      <c r="B503" s="13" t="s">
        <v>54</v>
      </c>
      <c r="C503" s="12" t="s">
        <v>14</v>
      </c>
      <c r="D503" s="12" t="str">
        <f t="shared" si="13"/>
        <v>Sub06 Session4 3rd_45min</v>
      </c>
      <c r="E503" s="20">
        <v>4</v>
      </c>
      <c r="F503" s="20">
        <f>IFERROR(_xlfn.IFNA(IF(E503&lt;VLOOKUP(D503,'Pre-analysis'!D:E,2,0),VLOOKUP(D503,'Pre-analysis'!D:F,3,0)-((VLOOKUP(D503,'Pre-analysis'!D:E,2,0)-E503)*9),IF(E503=VLOOKUP(D503,'Pre-analysis'!D:E,2,0),VLOOKUP(D503,'Pre-analysis'!D:F,3,0),"NA")),"NA"),"NA")</f>
        <v>145</v>
      </c>
    </row>
    <row r="504" spans="1:6">
      <c r="A504" s="12" t="s">
        <v>32</v>
      </c>
      <c r="B504" s="13" t="s">
        <v>54</v>
      </c>
      <c r="C504" s="12" t="s">
        <v>14</v>
      </c>
      <c r="D504" s="12" t="str">
        <f t="shared" si="13"/>
        <v>Sub06 Session4 3rd_45min</v>
      </c>
      <c r="E504" s="20">
        <v>5</v>
      </c>
      <c r="F504" s="20">
        <f>IFERROR(_xlfn.IFNA(IF(E504&lt;VLOOKUP(D504,'Pre-analysis'!D:E,2,0),VLOOKUP(D504,'Pre-analysis'!D:F,3,0)-((VLOOKUP(D504,'Pre-analysis'!D:E,2,0)-E504)*9),IF(E504=VLOOKUP(D504,'Pre-analysis'!D:E,2,0),VLOOKUP(D504,'Pre-analysis'!D:F,3,0),"NA")),"NA"),"NA")</f>
        <v>154</v>
      </c>
    </row>
    <row r="505" spans="1:6">
      <c r="A505" s="12" t="s">
        <v>32</v>
      </c>
      <c r="B505" s="13" t="s">
        <v>54</v>
      </c>
      <c r="C505" s="12" t="s">
        <v>14</v>
      </c>
      <c r="D505" s="12" t="str">
        <f t="shared" si="13"/>
        <v>Sub06 Session4 3rd_45min</v>
      </c>
      <c r="E505" s="20">
        <v>6</v>
      </c>
      <c r="F505" s="20" t="str">
        <f>IFERROR(_xlfn.IFNA(IF(E505&lt;VLOOKUP(D505,'Pre-analysis'!D:E,2,0),VLOOKUP(D505,'Pre-analysis'!D:F,3,0)-((VLOOKUP(D505,'Pre-analysis'!D:E,2,0)-E505)*9),IF(E505=VLOOKUP(D505,'Pre-analysis'!D:E,2,0),VLOOKUP(D505,'Pre-analysis'!D:F,3,0),"NA")),"NA"),"NA")</f>
        <v>NA</v>
      </c>
    </row>
    <row r="506" spans="1:6">
      <c r="A506" s="12" t="s">
        <v>32</v>
      </c>
      <c r="B506" s="13" t="s">
        <v>54</v>
      </c>
      <c r="C506" s="12" t="s">
        <v>15</v>
      </c>
      <c r="D506" s="12" t="str">
        <f t="shared" si="13"/>
        <v>Sub06 Session4 3rd_45min_e</v>
      </c>
      <c r="E506" s="20" t="s">
        <v>29</v>
      </c>
      <c r="F506" s="20">
        <f>IFERROR(_xlfn.IFNA(IF(E506&lt;VLOOKUP(D506,'Pre-analysis'!D:E,2,0),VLOOKUP(D506,'Pre-analysis'!D:F,3,0)-((VLOOKUP(D506,'Pre-analysis'!D:E,2,0)-E506)*9),IF(E506=VLOOKUP(D506,'Pre-analysis'!D:E,2,0),VLOOKUP(D506,'Pre-analysis'!D:F,3,0),"NA")),"NA"),"NA")</f>
        <v>157</v>
      </c>
    </row>
    <row r="507" spans="1:6">
      <c r="A507" s="12" t="s">
        <v>33</v>
      </c>
      <c r="B507" s="13" t="s">
        <v>51</v>
      </c>
      <c r="C507" s="12" t="s">
        <v>10</v>
      </c>
      <c r="D507" s="12" t="str">
        <f t="shared" si="13"/>
        <v>Sub07 Session1 1st_45min</v>
      </c>
      <c r="E507" s="20">
        <v>1</v>
      </c>
      <c r="F507" s="20">
        <f>IFERROR(_xlfn.IFNA(IF(E507&lt;VLOOKUP(D507,'Pre-analysis'!D:E,2,0),VLOOKUP(D507,'Pre-analysis'!D:F,3,0)-((VLOOKUP(D507,'Pre-analysis'!D:E,2,0)-E507)*9),IF(E507=VLOOKUP(D507,'Pre-analysis'!D:E,2,0),VLOOKUP(D507,'Pre-analysis'!D:F,3,0),"NA")),"NA"),"NA")</f>
        <v>0</v>
      </c>
    </row>
    <row r="508" spans="1:6">
      <c r="A508" s="12" t="s">
        <v>33</v>
      </c>
      <c r="B508" s="13" t="s">
        <v>51</v>
      </c>
      <c r="C508" s="12" t="s">
        <v>10</v>
      </c>
      <c r="D508" s="12" t="str">
        <f t="shared" si="13"/>
        <v>Sub07 Session1 1st_45min</v>
      </c>
      <c r="E508" s="20">
        <v>2</v>
      </c>
      <c r="F508" s="20">
        <f>IFERROR(_xlfn.IFNA(IF(E508&lt;VLOOKUP(D508,'Pre-analysis'!D:E,2,0),VLOOKUP(D508,'Pre-analysis'!D:F,3,0)-((VLOOKUP(D508,'Pre-analysis'!D:E,2,0)-E508)*9),IF(E508=VLOOKUP(D508,'Pre-analysis'!D:E,2,0),VLOOKUP(D508,'Pre-analysis'!D:F,3,0),"NA")),"NA"),"NA")</f>
        <v>9</v>
      </c>
    </row>
    <row r="509" spans="1:6">
      <c r="A509" s="12" t="s">
        <v>33</v>
      </c>
      <c r="B509" s="13" t="s">
        <v>51</v>
      </c>
      <c r="C509" s="12" t="s">
        <v>10</v>
      </c>
      <c r="D509" s="12" t="str">
        <f t="shared" si="13"/>
        <v>Sub07 Session1 1st_45min</v>
      </c>
      <c r="E509" s="20">
        <v>3</v>
      </c>
      <c r="F509" s="20">
        <f>IFERROR(_xlfn.IFNA(IF(E509&lt;VLOOKUP(D509,'Pre-analysis'!D:E,2,0),VLOOKUP(D509,'Pre-analysis'!D:F,3,0)-((VLOOKUP(D509,'Pre-analysis'!D:E,2,0)-E509)*9),IF(E509=VLOOKUP(D509,'Pre-analysis'!D:E,2,0),VLOOKUP(D509,'Pre-analysis'!D:F,3,0),"NA")),"NA"),"NA")</f>
        <v>18</v>
      </c>
    </row>
    <row r="510" spans="1:6">
      <c r="A510" s="12" t="s">
        <v>33</v>
      </c>
      <c r="B510" s="13" t="s">
        <v>51</v>
      </c>
      <c r="C510" s="12" t="s">
        <v>10</v>
      </c>
      <c r="D510" s="12" t="str">
        <f t="shared" si="13"/>
        <v>Sub07 Session1 1st_45min</v>
      </c>
      <c r="E510" s="20">
        <v>4</v>
      </c>
      <c r="F510" s="20">
        <f>IFERROR(_xlfn.IFNA(IF(E510&lt;VLOOKUP(D510,'Pre-analysis'!D:E,2,0),VLOOKUP(D510,'Pre-analysis'!D:F,3,0)-((VLOOKUP(D510,'Pre-analysis'!D:E,2,0)-E510)*9),IF(E510=VLOOKUP(D510,'Pre-analysis'!D:E,2,0),VLOOKUP(D510,'Pre-analysis'!D:F,3,0),"NA")),"NA"),"NA")</f>
        <v>27</v>
      </c>
    </row>
    <row r="511" spans="1:6">
      <c r="A511" s="12" t="s">
        <v>33</v>
      </c>
      <c r="B511" s="13" t="s">
        <v>51</v>
      </c>
      <c r="C511" s="12" t="s">
        <v>10</v>
      </c>
      <c r="D511" s="12" t="str">
        <f t="shared" si="13"/>
        <v>Sub07 Session1 1st_45min</v>
      </c>
      <c r="E511" s="20">
        <v>5</v>
      </c>
      <c r="F511" s="20">
        <f>IFERROR(_xlfn.IFNA(IF(E511&lt;VLOOKUP(D511,'Pre-analysis'!D:E,2,0),VLOOKUP(D511,'Pre-analysis'!D:F,3,0)-((VLOOKUP(D511,'Pre-analysis'!D:E,2,0)-E511)*9),IF(E511=VLOOKUP(D511,'Pre-analysis'!D:E,2,0),VLOOKUP(D511,'Pre-analysis'!D:F,3,0),"NA")),"NA"),"NA")</f>
        <v>36</v>
      </c>
    </row>
    <row r="512" spans="1:6">
      <c r="A512" s="12" t="s">
        <v>33</v>
      </c>
      <c r="B512" s="13" t="s">
        <v>51</v>
      </c>
      <c r="C512" s="12" t="s">
        <v>10</v>
      </c>
      <c r="D512" s="12" t="str">
        <f t="shared" si="13"/>
        <v>Sub07 Session1 1st_45min</v>
      </c>
      <c r="E512" s="20">
        <v>6</v>
      </c>
      <c r="F512" s="20">
        <f>IFERROR(_xlfn.IFNA(IF(E512&lt;VLOOKUP(D512,'Pre-analysis'!D:E,2,0),VLOOKUP(D512,'Pre-analysis'!D:F,3,0)-((VLOOKUP(D512,'Pre-analysis'!D:E,2,0)-E512)*9),IF(E512=VLOOKUP(D512,'Pre-analysis'!D:E,2,0),VLOOKUP(D512,'Pre-analysis'!D:F,3,0),"NA")),"NA"),"NA")</f>
        <v>45</v>
      </c>
    </row>
    <row r="513" spans="1:6">
      <c r="A513" s="12" t="s">
        <v>33</v>
      </c>
      <c r="B513" s="13" t="s">
        <v>51</v>
      </c>
      <c r="C513" s="12" t="s">
        <v>11</v>
      </c>
      <c r="D513" s="12" t="str">
        <f t="shared" ref="D513:D576" si="14">A513&amp;" "&amp;B513&amp;" "&amp;C513</f>
        <v>Sub07 Session1 1st_45min_e</v>
      </c>
      <c r="E513" s="20" t="s">
        <v>29</v>
      </c>
      <c r="F513" s="20" t="str">
        <f>IFERROR(_xlfn.IFNA(IF(E513&lt;VLOOKUP(D513,'Pre-analysis'!D:E,2,0),VLOOKUP(D513,'Pre-analysis'!D:F,3,0)-((VLOOKUP(D513,'Pre-analysis'!D:E,2,0)-E513)*9),IF(E513=VLOOKUP(D513,'Pre-analysis'!D:E,2,0),VLOOKUP(D513,'Pre-analysis'!D:F,3,0),"NA")),"NA"),"NA")</f>
        <v>NA</v>
      </c>
    </row>
    <row r="514" spans="1:6">
      <c r="A514" s="12" t="s">
        <v>33</v>
      </c>
      <c r="B514" s="13" t="s">
        <v>51</v>
      </c>
      <c r="C514" s="12" t="s">
        <v>12</v>
      </c>
      <c r="D514" s="12" t="str">
        <f t="shared" si="14"/>
        <v>Sub07 Session1 2nd_45min</v>
      </c>
      <c r="E514" s="20">
        <v>1</v>
      </c>
      <c r="F514" s="20">
        <f>IFERROR(_xlfn.IFNA(IF(E514&lt;VLOOKUP(D514,'Pre-analysis'!D:E,2,0),VLOOKUP(D514,'Pre-analysis'!D:F,3,0)-((VLOOKUP(D514,'Pre-analysis'!D:E,2,0)-E514)*9),IF(E514=VLOOKUP(D514,'Pre-analysis'!D:E,2,0),VLOOKUP(D514,'Pre-analysis'!D:F,3,0),"NA")),"NA"),"NA")</f>
        <v>60</v>
      </c>
    </row>
    <row r="515" spans="1:6">
      <c r="A515" s="12" t="s">
        <v>33</v>
      </c>
      <c r="B515" s="13" t="s">
        <v>51</v>
      </c>
      <c r="C515" s="12" t="s">
        <v>12</v>
      </c>
      <c r="D515" s="12" t="str">
        <f t="shared" si="14"/>
        <v>Sub07 Session1 2nd_45min</v>
      </c>
      <c r="E515" s="20">
        <v>2</v>
      </c>
      <c r="F515" s="20">
        <f>IFERROR(_xlfn.IFNA(IF(E515&lt;VLOOKUP(D515,'Pre-analysis'!D:E,2,0),VLOOKUP(D515,'Pre-analysis'!D:F,3,0)-((VLOOKUP(D515,'Pre-analysis'!D:E,2,0)-E515)*9),IF(E515=VLOOKUP(D515,'Pre-analysis'!D:E,2,0),VLOOKUP(D515,'Pre-analysis'!D:F,3,0),"NA")),"NA"),"NA")</f>
        <v>69</v>
      </c>
    </row>
    <row r="516" spans="1:6">
      <c r="A516" s="12" t="s">
        <v>33</v>
      </c>
      <c r="B516" s="13" t="s">
        <v>51</v>
      </c>
      <c r="C516" s="12" t="s">
        <v>12</v>
      </c>
      <c r="D516" s="12" t="str">
        <f t="shared" si="14"/>
        <v>Sub07 Session1 2nd_45min</v>
      </c>
      <c r="E516" s="20">
        <v>3</v>
      </c>
      <c r="F516" s="20">
        <f>IFERROR(_xlfn.IFNA(IF(E516&lt;VLOOKUP(D516,'Pre-analysis'!D:E,2,0),VLOOKUP(D516,'Pre-analysis'!D:F,3,0)-((VLOOKUP(D516,'Pre-analysis'!D:E,2,0)-E516)*9),IF(E516=VLOOKUP(D516,'Pre-analysis'!D:E,2,0),VLOOKUP(D516,'Pre-analysis'!D:F,3,0),"NA")),"NA"),"NA")</f>
        <v>78</v>
      </c>
    </row>
    <row r="517" spans="1:6">
      <c r="A517" s="12" t="s">
        <v>33</v>
      </c>
      <c r="B517" s="13" t="s">
        <v>51</v>
      </c>
      <c r="C517" s="12" t="s">
        <v>12</v>
      </c>
      <c r="D517" s="12" t="str">
        <f t="shared" si="14"/>
        <v>Sub07 Session1 2nd_45min</v>
      </c>
      <c r="E517" s="20">
        <v>4</v>
      </c>
      <c r="F517" s="20">
        <f>IFERROR(_xlfn.IFNA(IF(E517&lt;VLOOKUP(D517,'Pre-analysis'!D:E,2,0),VLOOKUP(D517,'Pre-analysis'!D:F,3,0)-((VLOOKUP(D517,'Pre-analysis'!D:E,2,0)-E517)*9),IF(E517=VLOOKUP(D517,'Pre-analysis'!D:E,2,0),VLOOKUP(D517,'Pre-analysis'!D:F,3,0),"NA")),"NA"),"NA")</f>
        <v>87</v>
      </c>
    </row>
    <row r="518" spans="1:6">
      <c r="A518" s="12" t="s">
        <v>33</v>
      </c>
      <c r="B518" s="13" t="s">
        <v>51</v>
      </c>
      <c r="C518" s="12" t="s">
        <v>12</v>
      </c>
      <c r="D518" s="12" t="str">
        <f t="shared" si="14"/>
        <v>Sub07 Session1 2nd_45min</v>
      </c>
      <c r="E518" s="20">
        <v>5</v>
      </c>
      <c r="F518" s="20">
        <f>IFERROR(_xlfn.IFNA(IF(E518&lt;VLOOKUP(D518,'Pre-analysis'!D:E,2,0),VLOOKUP(D518,'Pre-analysis'!D:F,3,0)-((VLOOKUP(D518,'Pre-analysis'!D:E,2,0)-E518)*9),IF(E518=VLOOKUP(D518,'Pre-analysis'!D:E,2,0),VLOOKUP(D518,'Pre-analysis'!D:F,3,0),"NA")),"NA"),"NA")</f>
        <v>96</v>
      </c>
    </row>
    <row r="519" spans="1:6">
      <c r="A519" s="12" t="s">
        <v>33</v>
      </c>
      <c r="B519" s="13" t="s">
        <v>51</v>
      </c>
      <c r="C519" s="12" t="s">
        <v>12</v>
      </c>
      <c r="D519" s="12" t="str">
        <f t="shared" si="14"/>
        <v>Sub07 Session1 2nd_45min</v>
      </c>
      <c r="E519" s="20">
        <v>6</v>
      </c>
      <c r="F519" s="20">
        <f>IFERROR(_xlfn.IFNA(IF(E519&lt;VLOOKUP(D519,'Pre-analysis'!D:E,2,0),VLOOKUP(D519,'Pre-analysis'!D:F,3,0)-((VLOOKUP(D519,'Pre-analysis'!D:E,2,0)-E519)*9),IF(E519=VLOOKUP(D519,'Pre-analysis'!D:E,2,0),VLOOKUP(D519,'Pre-analysis'!D:F,3,0),"NA")),"NA"),"NA")</f>
        <v>105</v>
      </c>
    </row>
    <row r="520" spans="1:6">
      <c r="A520" s="12" t="s">
        <v>33</v>
      </c>
      <c r="B520" s="13" t="s">
        <v>51</v>
      </c>
      <c r="C520" s="12" t="s">
        <v>13</v>
      </c>
      <c r="D520" s="12" t="str">
        <f t="shared" si="14"/>
        <v>Sub07 Session1 2nd_45min_e</v>
      </c>
      <c r="E520" s="20" t="s">
        <v>29</v>
      </c>
      <c r="F520" s="20" t="str">
        <f>IFERROR(_xlfn.IFNA(IF(E520&lt;VLOOKUP(D520,'Pre-analysis'!D:E,2,0),VLOOKUP(D520,'Pre-analysis'!D:F,3,0)-((VLOOKUP(D520,'Pre-analysis'!D:E,2,0)-E520)*9),IF(E520=VLOOKUP(D520,'Pre-analysis'!D:E,2,0),VLOOKUP(D520,'Pre-analysis'!D:F,3,0),"NA")),"NA"),"NA")</f>
        <v>NA</v>
      </c>
    </row>
    <row r="521" spans="1:6">
      <c r="A521" s="12" t="s">
        <v>33</v>
      </c>
      <c r="B521" s="13" t="s">
        <v>51</v>
      </c>
      <c r="C521" s="12" t="s">
        <v>14</v>
      </c>
      <c r="D521" s="12" t="str">
        <f t="shared" si="14"/>
        <v>Sub07 Session1 3rd_45min</v>
      </c>
      <c r="E521" s="20">
        <v>1</v>
      </c>
      <c r="F521" s="20">
        <f>IFERROR(_xlfn.IFNA(IF(E521&lt;VLOOKUP(D521,'Pre-analysis'!D:E,2,0),VLOOKUP(D521,'Pre-analysis'!D:F,3,0)-((VLOOKUP(D521,'Pre-analysis'!D:E,2,0)-E521)*9),IF(E521=VLOOKUP(D521,'Pre-analysis'!D:E,2,0),VLOOKUP(D521,'Pre-analysis'!D:F,3,0),"NA")),"NA"),"NA")</f>
        <v>120</v>
      </c>
    </row>
    <row r="522" spans="1:6">
      <c r="A522" s="12" t="s">
        <v>33</v>
      </c>
      <c r="B522" s="13" t="s">
        <v>51</v>
      </c>
      <c r="C522" s="12" t="s">
        <v>14</v>
      </c>
      <c r="D522" s="12" t="str">
        <f t="shared" si="14"/>
        <v>Sub07 Session1 3rd_45min</v>
      </c>
      <c r="E522" s="20">
        <v>2</v>
      </c>
      <c r="F522" s="20">
        <f>IFERROR(_xlfn.IFNA(IF(E522&lt;VLOOKUP(D522,'Pre-analysis'!D:E,2,0),VLOOKUP(D522,'Pre-analysis'!D:F,3,0)-((VLOOKUP(D522,'Pre-analysis'!D:E,2,0)-E522)*9),IF(E522=VLOOKUP(D522,'Pre-analysis'!D:E,2,0),VLOOKUP(D522,'Pre-analysis'!D:F,3,0),"NA")),"NA"),"NA")</f>
        <v>129</v>
      </c>
    </row>
    <row r="523" spans="1:6">
      <c r="A523" s="12" t="s">
        <v>33</v>
      </c>
      <c r="B523" s="13" t="s">
        <v>51</v>
      </c>
      <c r="C523" s="12" t="s">
        <v>14</v>
      </c>
      <c r="D523" s="12" t="str">
        <f t="shared" si="14"/>
        <v>Sub07 Session1 3rd_45min</v>
      </c>
      <c r="E523" s="20">
        <v>3</v>
      </c>
      <c r="F523" s="20">
        <f>IFERROR(_xlfn.IFNA(IF(E523&lt;VLOOKUP(D523,'Pre-analysis'!D:E,2,0),VLOOKUP(D523,'Pre-analysis'!D:F,3,0)-((VLOOKUP(D523,'Pre-analysis'!D:E,2,0)-E523)*9),IF(E523=VLOOKUP(D523,'Pre-analysis'!D:E,2,0),VLOOKUP(D523,'Pre-analysis'!D:F,3,0),"NA")),"NA"),"NA")</f>
        <v>138</v>
      </c>
    </row>
    <row r="524" spans="1:6">
      <c r="A524" s="12" t="s">
        <v>33</v>
      </c>
      <c r="B524" s="13" t="s">
        <v>51</v>
      </c>
      <c r="C524" s="12" t="s">
        <v>14</v>
      </c>
      <c r="D524" s="12" t="str">
        <f t="shared" si="14"/>
        <v>Sub07 Session1 3rd_45min</v>
      </c>
      <c r="E524" s="20">
        <v>4</v>
      </c>
      <c r="F524" s="20">
        <f>IFERROR(_xlfn.IFNA(IF(E524&lt;VLOOKUP(D524,'Pre-analysis'!D:E,2,0),VLOOKUP(D524,'Pre-analysis'!D:F,3,0)-((VLOOKUP(D524,'Pre-analysis'!D:E,2,0)-E524)*9),IF(E524=VLOOKUP(D524,'Pre-analysis'!D:E,2,0),VLOOKUP(D524,'Pre-analysis'!D:F,3,0),"NA")),"NA"),"NA")</f>
        <v>147</v>
      </c>
    </row>
    <row r="525" spans="1:6">
      <c r="A525" s="12" t="s">
        <v>33</v>
      </c>
      <c r="B525" s="13" t="s">
        <v>51</v>
      </c>
      <c r="C525" s="12" t="s">
        <v>14</v>
      </c>
      <c r="D525" s="12" t="str">
        <f t="shared" si="14"/>
        <v>Sub07 Session1 3rd_45min</v>
      </c>
      <c r="E525" s="20">
        <v>5</v>
      </c>
      <c r="F525" s="20">
        <f>IFERROR(_xlfn.IFNA(IF(E525&lt;VLOOKUP(D525,'Pre-analysis'!D:E,2,0),VLOOKUP(D525,'Pre-analysis'!D:F,3,0)-((VLOOKUP(D525,'Pre-analysis'!D:E,2,0)-E525)*9),IF(E525=VLOOKUP(D525,'Pre-analysis'!D:E,2,0),VLOOKUP(D525,'Pre-analysis'!D:F,3,0),"NA")),"NA"),"NA")</f>
        <v>156</v>
      </c>
    </row>
    <row r="526" spans="1:6">
      <c r="A526" s="12" t="s">
        <v>33</v>
      </c>
      <c r="B526" s="13" t="s">
        <v>51</v>
      </c>
      <c r="C526" s="12" t="s">
        <v>14</v>
      </c>
      <c r="D526" s="12" t="str">
        <f t="shared" si="14"/>
        <v>Sub07 Session1 3rd_45min</v>
      </c>
      <c r="E526" s="20">
        <v>6</v>
      </c>
      <c r="F526" s="20">
        <f>IFERROR(_xlfn.IFNA(IF(E526&lt;VLOOKUP(D526,'Pre-analysis'!D:E,2,0),VLOOKUP(D526,'Pre-analysis'!D:F,3,0)-((VLOOKUP(D526,'Pre-analysis'!D:E,2,0)-E526)*9),IF(E526=VLOOKUP(D526,'Pre-analysis'!D:E,2,0),VLOOKUP(D526,'Pre-analysis'!D:F,3,0),"NA")),"NA"),"NA")</f>
        <v>165</v>
      </c>
    </row>
    <row r="527" spans="1:6">
      <c r="A527" s="12" t="s">
        <v>33</v>
      </c>
      <c r="B527" s="13" t="s">
        <v>51</v>
      </c>
      <c r="C527" s="12" t="s">
        <v>15</v>
      </c>
      <c r="D527" s="12" t="str">
        <f t="shared" si="14"/>
        <v>Sub07 Session1 3rd_45min_e</v>
      </c>
      <c r="E527" s="20" t="s">
        <v>29</v>
      </c>
      <c r="F527" s="20" t="str">
        <f>IFERROR(_xlfn.IFNA(IF(E527&lt;VLOOKUP(D527,'Pre-analysis'!D:E,2,0),VLOOKUP(D527,'Pre-analysis'!D:F,3,0)-((VLOOKUP(D527,'Pre-analysis'!D:E,2,0)-E527)*9),IF(E527=VLOOKUP(D527,'Pre-analysis'!D:E,2,0),VLOOKUP(D527,'Pre-analysis'!D:F,3,0),"NA")),"NA"),"NA")</f>
        <v>NA</v>
      </c>
    </row>
    <row r="528" spans="1:6">
      <c r="A528" s="12" t="s">
        <v>33</v>
      </c>
      <c r="B528" s="13" t="s">
        <v>52</v>
      </c>
      <c r="C528" s="12" t="s">
        <v>10</v>
      </c>
      <c r="D528" s="12" t="str">
        <f t="shared" si="14"/>
        <v>Sub07 Session2 1st_45min</v>
      </c>
      <c r="E528" s="20">
        <v>1</v>
      </c>
      <c r="F528" s="20">
        <f>IFERROR(_xlfn.IFNA(IF(E528&lt;VLOOKUP(D528,'Pre-analysis'!D:E,2,0),VLOOKUP(D528,'Pre-analysis'!D:F,3,0)-((VLOOKUP(D528,'Pre-analysis'!D:E,2,0)-E528)*9),IF(E528=VLOOKUP(D528,'Pre-analysis'!D:E,2,0),VLOOKUP(D528,'Pre-analysis'!D:F,3,0),"NA")),"NA"),"NA")</f>
        <v>0</v>
      </c>
    </row>
    <row r="529" spans="1:6">
      <c r="A529" s="12" t="s">
        <v>33</v>
      </c>
      <c r="B529" s="13" t="s">
        <v>52</v>
      </c>
      <c r="C529" s="12" t="s">
        <v>10</v>
      </c>
      <c r="D529" s="12" t="str">
        <f t="shared" si="14"/>
        <v>Sub07 Session2 1st_45min</v>
      </c>
      <c r="E529" s="20">
        <v>2</v>
      </c>
      <c r="F529" s="20">
        <f>IFERROR(_xlfn.IFNA(IF(E529&lt;VLOOKUP(D529,'Pre-analysis'!D:E,2,0),VLOOKUP(D529,'Pre-analysis'!D:F,3,0)-((VLOOKUP(D529,'Pre-analysis'!D:E,2,0)-E529)*9),IF(E529=VLOOKUP(D529,'Pre-analysis'!D:E,2,0),VLOOKUP(D529,'Pre-analysis'!D:F,3,0),"NA")),"NA"),"NA")</f>
        <v>9</v>
      </c>
    </row>
    <row r="530" spans="1:6">
      <c r="A530" s="12" t="s">
        <v>33</v>
      </c>
      <c r="B530" s="13" t="s">
        <v>52</v>
      </c>
      <c r="C530" s="12" t="s">
        <v>10</v>
      </c>
      <c r="D530" s="12" t="str">
        <f t="shared" si="14"/>
        <v>Sub07 Session2 1st_45min</v>
      </c>
      <c r="E530" s="20">
        <v>3</v>
      </c>
      <c r="F530" s="20">
        <f>IFERROR(_xlfn.IFNA(IF(E530&lt;VLOOKUP(D530,'Pre-analysis'!D:E,2,0),VLOOKUP(D530,'Pre-analysis'!D:F,3,0)-((VLOOKUP(D530,'Pre-analysis'!D:E,2,0)-E530)*9),IF(E530=VLOOKUP(D530,'Pre-analysis'!D:E,2,0),VLOOKUP(D530,'Pre-analysis'!D:F,3,0),"NA")),"NA"),"NA")</f>
        <v>18</v>
      </c>
    </row>
    <row r="531" spans="1:6">
      <c r="A531" s="12" t="s">
        <v>33</v>
      </c>
      <c r="B531" s="13" t="s">
        <v>52</v>
      </c>
      <c r="C531" s="12" t="s">
        <v>10</v>
      </c>
      <c r="D531" s="12" t="str">
        <f t="shared" si="14"/>
        <v>Sub07 Session2 1st_45min</v>
      </c>
      <c r="E531" s="20">
        <v>4</v>
      </c>
      <c r="F531" s="20">
        <f>IFERROR(_xlfn.IFNA(IF(E531&lt;VLOOKUP(D531,'Pre-analysis'!D:E,2,0),VLOOKUP(D531,'Pre-analysis'!D:F,3,0)-((VLOOKUP(D531,'Pre-analysis'!D:E,2,0)-E531)*9),IF(E531=VLOOKUP(D531,'Pre-analysis'!D:E,2,0),VLOOKUP(D531,'Pre-analysis'!D:F,3,0),"NA")),"NA"),"NA")</f>
        <v>27</v>
      </c>
    </row>
    <row r="532" spans="1:6">
      <c r="A532" s="12" t="s">
        <v>33</v>
      </c>
      <c r="B532" s="13" t="s">
        <v>52</v>
      </c>
      <c r="C532" s="12" t="s">
        <v>10</v>
      </c>
      <c r="D532" s="12" t="str">
        <f t="shared" si="14"/>
        <v>Sub07 Session2 1st_45min</v>
      </c>
      <c r="E532" s="20">
        <v>5</v>
      </c>
      <c r="F532" s="20">
        <f>IFERROR(_xlfn.IFNA(IF(E532&lt;VLOOKUP(D532,'Pre-analysis'!D:E,2,0),VLOOKUP(D532,'Pre-analysis'!D:F,3,0)-((VLOOKUP(D532,'Pre-analysis'!D:E,2,0)-E532)*9),IF(E532=VLOOKUP(D532,'Pre-analysis'!D:E,2,0),VLOOKUP(D532,'Pre-analysis'!D:F,3,0),"NA")),"NA"),"NA")</f>
        <v>36</v>
      </c>
    </row>
    <row r="533" spans="1:6">
      <c r="A533" s="12" t="s">
        <v>33</v>
      </c>
      <c r="B533" s="13" t="s">
        <v>52</v>
      </c>
      <c r="C533" s="12" t="s">
        <v>10</v>
      </c>
      <c r="D533" s="12" t="str">
        <f t="shared" si="14"/>
        <v>Sub07 Session2 1st_45min</v>
      </c>
      <c r="E533" s="20">
        <v>6</v>
      </c>
      <c r="F533" s="20" t="str">
        <f>IFERROR(_xlfn.IFNA(IF(E533&lt;VLOOKUP(D533,'Pre-analysis'!D:E,2,0),VLOOKUP(D533,'Pre-analysis'!D:F,3,0)-((VLOOKUP(D533,'Pre-analysis'!D:E,2,0)-E533)*9),IF(E533=VLOOKUP(D533,'Pre-analysis'!D:E,2,0),VLOOKUP(D533,'Pre-analysis'!D:F,3,0),"NA")),"NA"),"NA")</f>
        <v>NA</v>
      </c>
    </row>
    <row r="534" spans="1:6">
      <c r="A534" s="12" t="s">
        <v>33</v>
      </c>
      <c r="B534" s="13" t="s">
        <v>52</v>
      </c>
      <c r="C534" s="12" t="s">
        <v>11</v>
      </c>
      <c r="D534" s="12" t="str">
        <f t="shared" si="14"/>
        <v>Sub07 Session2 1st_45min_e</v>
      </c>
      <c r="E534" s="20" t="s">
        <v>29</v>
      </c>
      <c r="F534" s="20" t="str">
        <f>IFERROR(_xlfn.IFNA(IF(E534&lt;VLOOKUP(D534,'Pre-analysis'!D:E,2,0),VLOOKUP(D534,'Pre-analysis'!D:F,3,0)-((VLOOKUP(D534,'Pre-analysis'!D:E,2,0)-E534)*9),IF(E534=VLOOKUP(D534,'Pre-analysis'!D:E,2,0),VLOOKUP(D534,'Pre-analysis'!D:F,3,0),"NA")),"NA"),"NA")</f>
        <v>NA</v>
      </c>
    </row>
    <row r="535" spans="1:6">
      <c r="A535" s="12" t="s">
        <v>33</v>
      </c>
      <c r="B535" s="13" t="s">
        <v>52</v>
      </c>
      <c r="C535" s="12" t="s">
        <v>12</v>
      </c>
      <c r="D535" s="12" t="str">
        <f t="shared" si="14"/>
        <v>Sub07 Session2 2nd_45min</v>
      </c>
      <c r="E535" s="20">
        <v>1</v>
      </c>
      <c r="F535" s="20">
        <f>IFERROR(_xlfn.IFNA(IF(E535&lt;VLOOKUP(D535,'Pre-analysis'!D:E,2,0),VLOOKUP(D535,'Pre-analysis'!D:F,3,0)-((VLOOKUP(D535,'Pre-analysis'!D:E,2,0)-E535)*9),IF(E535=VLOOKUP(D535,'Pre-analysis'!D:E,2,0),VLOOKUP(D535,'Pre-analysis'!D:F,3,0),"NA")),"NA"),"NA")</f>
        <v>60</v>
      </c>
    </row>
    <row r="536" spans="1:6">
      <c r="A536" s="12" t="s">
        <v>33</v>
      </c>
      <c r="B536" s="13" t="s">
        <v>52</v>
      </c>
      <c r="C536" s="12" t="s">
        <v>12</v>
      </c>
      <c r="D536" s="12" t="str">
        <f t="shared" si="14"/>
        <v>Sub07 Session2 2nd_45min</v>
      </c>
      <c r="E536" s="20">
        <v>2</v>
      </c>
      <c r="F536" s="20">
        <f>IFERROR(_xlfn.IFNA(IF(E536&lt;VLOOKUP(D536,'Pre-analysis'!D:E,2,0),VLOOKUP(D536,'Pre-analysis'!D:F,3,0)-((VLOOKUP(D536,'Pre-analysis'!D:E,2,0)-E536)*9),IF(E536=VLOOKUP(D536,'Pre-analysis'!D:E,2,0),VLOOKUP(D536,'Pre-analysis'!D:F,3,0),"NA")),"NA"),"NA")</f>
        <v>69</v>
      </c>
    </row>
    <row r="537" spans="1:6">
      <c r="A537" s="12" t="s">
        <v>33</v>
      </c>
      <c r="B537" s="13" t="s">
        <v>52</v>
      </c>
      <c r="C537" s="12" t="s">
        <v>12</v>
      </c>
      <c r="D537" s="12" t="str">
        <f t="shared" si="14"/>
        <v>Sub07 Session2 2nd_45min</v>
      </c>
      <c r="E537" s="20">
        <v>3</v>
      </c>
      <c r="F537" s="20">
        <f>IFERROR(_xlfn.IFNA(IF(E537&lt;VLOOKUP(D537,'Pre-analysis'!D:E,2,0),VLOOKUP(D537,'Pre-analysis'!D:F,3,0)-((VLOOKUP(D537,'Pre-analysis'!D:E,2,0)-E537)*9),IF(E537=VLOOKUP(D537,'Pre-analysis'!D:E,2,0),VLOOKUP(D537,'Pre-analysis'!D:F,3,0),"NA")),"NA"),"NA")</f>
        <v>78</v>
      </c>
    </row>
    <row r="538" spans="1:6">
      <c r="A538" s="12" t="s">
        <v>33</v>
      </c>
      <c r="B538" s="13" t="s">
        <v>52</v>
      </c>
      <c r="C538" s="12" t="s">
        <v>12</v>
      </c>
      <c r="D538" s="12" t="str">
        <f t="shared" si="14"/>
        <v>Sub07 Session2 2nd_45min</v>
      </c>
      <c r="E538" s="20">
        <v>4</v>
      </c>
      <c r="F538" s="20">
        <f>IFERROR(_xlfn.IFNA(IF(E538&lt;VLOOKUP(D538,'Pre-analysis'!D:E,2,0),VLOOKUP(D538,'Pre-analysis'!D:F,3,0)-((VLOOKUP(D538,'Pre-analysis'!D:E,2,0)-E538)*9),IF(E538=VLOOKUP(D538,'Pre-analysis'!D:E,2,0),VLOOKUP(D538,'Pre-analysis'!D:F,3,0),"NA")),"NA"),"NA")</f>
        <v>87</v>
      </c>
    </row>
    <row r="539" spans="1:6">
      <c r="A539" s="12" t="s">
        <v>33</v>
      </c>
      <c r="B539" s="13" t="s">
        <v>52</v>
      </c>
      <c r="C539" s="12" t="s">
        <v>12</v>
      </c>
      <c r="D539" s="12" t="str">
        <f t="shared" si="14"/>
        <v>Sub07 Session2 2nd_45min</v>
      </c>
      <c r="E539" s="20">
        <v>5</v>
      </c>
      <c r="F539" s="20">
        <f>IFERROR(_xlfn.IFNA(IF(E539&lt;VLOOKUP(D539,'Pre-analysis'!D:E,2,0),VLOOKUP(D539,'Pre-analysis'!D:F,3,0)-((VLOOKUP(D539,'Pre-analysis'!D:E,2,0)-E539)*9),IF(E539=VLOOKUP(D539,'Pre-analysis'!D:E,2,0),VLOOKUP(D539,'Pre-analysis'!D:F,3,0),"NA")),"NA"),"NA")</f>
        <v>96</v>
      </c>
    </row>
    <row r="540" spans="1:6">
      <c r="A540" s="12" t="s">
        <v>33</v>
      </c>
      <c r="B540" s="13" t="s">
        <v>52</v>
      </c>
      <c r="C540" s="12" t="s">
        <v>12</v>
      </c>
      <c r="D540" s="12" t="str">
        <f t="shared" si="14"/>
        <v>Sub07 Session2 2nd_45min</v>
      </c>
      <c r="E540" s="20">
        <v>6</v>
      </c>
      <c r="F540" s="20">
        <f>IFERROR(_xlfn.IFNA(IF(E540&lt;VLOOKUP(D540,'Pre-analysis'!D:E,2,0),VLOOKUP(D540,'Pre-analysis'!D:F,3,0)-((VLOOKUP(D540,'Pre-analysis'!D:E,2,0)-E540)*9),IF(E540=VLOOKUP(D540,'Pre-analysis'!D:E,2,0),VLOOKUP(D540,'Pre-analysis'!D:F,3,0),"NA")),"NA"),"NA")</f>
        <v>105</v>
      </c>
    </row>
    <row r="541" spans="1:6">
      <c r="A541" s="12" t="s">
        <v>33</v>
      </c>
      <c r="B541" s="13" t="s">
        <v>52</v>
      </c>
      <c r="C541" s="12" t="s">
        <v>13</v>
      </c>
      <c r="D541" s="12" t="str">
        <f t="shared" si="14"/>
        <v>Sub07 Session2 2nd_45min_e</v>
      </c>
      <c r="E541" s="20" t="s">
        <v>29</v>
      </c>
      <c r="F541" s="20" t="str">
        <f>IFERROR(_xlfn.IFNA(IF(E541&lt;VLOOKUP(D541,'Pre-analysis'!D:E,2,0),VLOOKUP(D541,'Pre-analysis'!D:F,3,0)-((VLOOKUP(D541,'Pre-analysis'!D:E,2,0)-E541)*9),IF(E541=VLOOKUP(D541,'Pre-analysis'!D:E,2,0),VLOOKUP(D541,'Pre-analysis'!D:F,3,0),"NA")),"NA"),"NA")</f>
        <v>NA</v>
      </c>
    </row>
    <row r="542" spans="1:6">
      <c r="A542" s="12" t="s">
        <v>33</v>
      </c>
      <c r="B542" s="13" t="s">
        <v>52</v>
      </c>
      <c r="C542" s="12" t="s">
        <v>14</v>
      </c>
      <c r="D542" s="12" t="str">
        <f t="shared" si="14"/>
        <v>Sub07 Session2 3rd_45min</v>
      </c>
      <c r="E542" s="20">
        <v>1</v>
      </c>
      <c r="F542" s="20">
        <f>IFERROR(_xlfn.IFNA(IF(E542&lt;VLOOKUP(D542,'Pre-analysis'!D:E,2,0),VLOOKUP(D542,'Pre-analysis'!D:F,3,0)-((VLOOKUP(D542,'Pre-analysis'!D:E,2,0)-E542)*9),IF(E542=VLOOKUP(D542,'Pre-analysis'!D:E,2,0),VLOOKUP(D542,'Pre-analysis'!D:F,3,0),"NA")),"NA"),"NA")</f>
        <v>120</v>
      </c>
    </row>
    <row r="543" spans="1:6">
      <c r="A543" s="12" t="s">
        <v>33</v>
      </c>
      <c r="B543" s="13" t="s">
        <v>52</v>
      </c>
      <c r="C543" s="12" t="s">
        <v>14</v>
      </c>
      <c r="D543" s="12" t="str">
        <f t="shared" si="14"/>
        <v>Sub07 Session2 3rd_45min</v>
      </c>
      <c r="E543" s="20">
        <v>2</v>
      </c>
      <c r="F543" s="20">
        <f>IFERROR(_xlfn.IFNA(IF(E543&lt;VLOOKUP(D543,'Pre-analysis'!D:E,2,0),VLOOKUP(D543,'Pre-analysis'!D:F,3,0)-((VLOOKUP(D543,'Pre-analysis'!D:E,2,0)-E543)*9),IF(E543=VLOOKUP(D543,'Pre-analysis'!D:E,2,0),VLOOKUP(D543,'Pre-analysis'!D:F,3,0),"NA")),"NA"),"NA")</f>
        <v>129</v>
      </c>
    </row>
    <row r="544" spans="1:6">
      <c r="A544" s="12" t="s">
        <v>33</v>
      </c>
      <c r="B544" s="13" t="s">
        <v>52</v>
      </c>
      <c r="C544" s="12" t="s">
        <v>14</v>
      </c>
      <c r="D544" s="12" t="str">
        <f t="shared" si="14"/>
        <v>Sub07 Session2 3rd_45min</v>
      </c>
      <c r="E544" s="20">
        <v>3</v>
      </c>
      <c r="F544" s="20">
        <f>IFERROR(_xlfn.IFNA(IF(E544&lt;VLOOKUP(D544,'Pre-analysis'!D:E,2,0),VLOOKUP(D544,'Pre-analysis'!D:F,3,0)-((VLOOKUP(D544,'Pre-analysis'!D:E,2,0)-E544)*9),IF(E544=VLOOKUP(D544,'Pre-analysis'!D:E,2,0),VLOOKUP(D544,'Pre-analysis'!D:F,3,0),"NA")),"NA"),"NA")</f>
        <v>138</v>
      </c>
    </row>
    <row r="545" spans="1:6">
      <c r="A545" s="12" t="s">
        <v>33</v>
      </c>
      <c r="B545" s="13" t="s">
        <v>52</v>
      </c>
      <c r="C545" s="12" t="s">
        <v>14</v>
      </c>
      <c r="D545" s="12" t="str">
        <f t="shared" si="14"/>
        <v>Sub07 Session2 3rd_45min</v>
      </c>
      <c r="E545" s="20">
        <v>4</v>
      </c>
      <c r="F545" s="20">
        <f>IFERROR(_xlfn.IFNA(IF(E545&lt;VLOOKUP(D545,'Pre-analysis'!D:E,2,0),VLOOKUP(D545,'Pre-analysis'!D:F,3,0)-((VLOOKUP(D545,'Pre-analysis'!D:E,2,0)-E545)*9),IF(E545=VLOOKUP(D545,'Pre-analysis'!D:E,2,0),VLOOKUP(D545,'Pre-analysis'!D:F,3,0),"NA")),"NA"),"NA")</f>
        <v>147</v>
      </c>
    </row>
    <row r="546" spans="1:6">
      <c r="A546" s="12" t="s">
        <v>33</v>
      </c>
      <c r="B546" s="13" t="s">
        <v>52</v>
      </c>
      <c r="C546" s="12" t="s">
        <v>14</v>
      </c>
      <c r="D546" s="12" t="str">
        <f t="shared" si="14"/>
        <v>Sub07 Session2 3rd_45min</v>
      </c>
      <c r="E546" s="20">
        <v>5</v>
      </c>
      <c r="F546" s="20">
        <f>IFERROR(_xlfn.IFNA(IF(E546&lt;VLOOKUP(D546,'Pre-analysis'!D:E,2,0),VLOOKUP(D546,'Pre-analysis'!D:F,3,0)-((VLOOKUP(D546,'Pre-analysis'!D:E,2,0)-E546)*9),IF(E546=VLOOKUP(D546,'Pre-analysis'!D:E,2,0),VLOOKUP(D546,'Pre-analysis'!D:F,3,0),"NA")),"NA"),"NA")</f>
        <v>156</v>
      </c>
    </row>
    <row r="547" spans="1:6">
      <c r="A547" s="12" t="s">
        <v>33</v>
      </c>
      <c r="B547" s="13" t="s">
        <v>52</v>
      </c>
      <c r="C547" s="12" t="s">
        <v>14</v>
      </c>
      <c r="D547" s="12" t="str">
        <f t="shared" si="14"/>
        <v>Sub07 Session2 3rd_45min</v>
      </c>
      <c r="E547" s="20">
        <v>6</v>
      </c>
      <c r="F547" s="20">
        <f>IFERROR(_xlfn.IFNA(IF(E547&lt;VLOOKUP(D547,'Pre-analysis'!D:E,2,0),VLOOKUP(D547,'Pre-analysis'!D:F,3,0)-((VLOOKUP(D547,'Pre-analysis'!D:E,2,0)-E547)*9),IF(E547=VLOOKUP(D547,'Pre-analysis'!D:E,2,0),VLOOKUP(D547,'Pre-analysis'!D:F,3,0),"NA")),"NA"),"NA")</f>
        <v>165</v>
      </c>
    </row>
    <row r="548" spans="1:6">
      <c r="A548" s="12" t="s">
        <v>33</v>
      </c>
      <c r="B548" s="13" t="s">
        <v>52</v>
      </c>
      <c r="C548" s="12" t="s">
        <v>15</v>
      </c>
      <c r="D548" s="12" t="str">
        <f t="shared" si="14"/>
        <v>Sub07 Session2 3rd_45min_e</v>
      </c>
      <c r="E548" s="20" t="s">
        <v>29</v>
      </c>
      <c r="F548" s="20" t="str">
        <f>IFERROR(_xlfn.IFNA(IF(E548&lt;VLOOKUP(D548,'Pre-analysis'!D:E,2,0),VLOOKUP(D548,'Pre-analysis'!D:F,3,0)-((VLOOKUP(D548,'Pre-analysis'!D:E,2,0)-E548)*9),IF(E548=VLOOKUP(D548,'Pre-analysis'!D:E,2,0),VLOOKUP(D548,'Pre-analysis'!D:F,3,0),"NA")),"NA"),"NA")</f>
        <v>NA</v>
      </c>
    </row>
    <row r="549" spans="1:6">
      <c r="A549" s="12" t="s">
        <v>33</v>
      </c>
      <c r="B549" s="13" t="s">
        <v>53</v>
      </c>
      <c r="C549" s="12" t="s">
        <v>10</v>
      </c>
      <c r="D549" s="12" t="str">
        <f t="shared" si="14"/>
        <v>Sub07 Session3 1st_45min</v>
      </c>
      <c r="E549" s="20">
        <v>1</v>
      </c>
      <c r="F549" s="20">
        <f>IFERROR(_xlfn.IFNA(IF(E549&lt;VLOOKUP(D549,'Pre-analysis'!D:E,2,0),VLOOKUP(D549,'Pre-analysis'!D:F,3,0)-((VLOOKUP(D549,'Pre-analysis'!D:E,2,0)-E549)*9),IF(E549=VLOOKUP(D549,'Pre-analysis'!D:E,2,0),VLOOKUP(D549,'Pre-analysis'!D:F,3,0),"NA")),"NA"),"NA")</f>
        <v>0</v>
      </c>
    </row>
    <row r="550" spans="1:6">
      <c r="A550" s="12" t="s">
        <v>33</v>
      </c>
      <c r="B550" s="13" t="s">
        <v>53</v>
      </c>
      <c r="C550" s="12" t="s">
        <v>10</v>
      </c>
      <c r="D550" s="12" t="str">
        <f t="shared" si="14"/>
        <v>Sub07 Session3 1st_45min</v>
      </c>
      <c r="E550" s="20">
        <v>2</v>
      </c>
      <c r="F550" s="20">
        <f>IFERROR(_xlfn.IFNA(IF(E550&lt;VLOOKUP(D550,'Pre-analysis'!D:E,2,0),VLOOKUP(D550,'Pre-analysis'!D:F,3,0)-((VLOOKUP(D550,'Pre-analysis'!D:E,2,0)-E550)*9),IF(E550=VLOOKUP(D550,'Pre-analysis'!D:E,2,0),VLOOKUP(D550,'Pre-analysis'!D:F,3,0),"NA")),"NA"),"NA")</f>
        <v>9</v>
      </c>
    </row>
    <row r="551" spans="1:6">
      <c r="A551" s="12" t="s">
        <v>33</v>
      </c>
      <c r="B551" s="13" t="s">
        <v>53</v>
      </c>
      <c r="C551" s="12" t="s">
        <v>10</v>
      </c>
      <c r="D551" s="12" t="str">
        <f t="shared" si="14"/>
        <v>Sub07 Session3 1st_45min</v>
      </c>
      <c r="E551" s="20">
        <v>3</v>
      </c>
      <c r="F551" s="20">
        <f>IFERROR(_xlfn.IFNA(IF(E551&lt;VLOOKUP(D551,'Pre-analysis'!D:E,2,0),VLOOKUP(D551,'Pre-analysis'!D:F,3,0)-((VLOOKUP(D551,'Pre-analysis'!D:E,2,0)-E551)*9),IF(E551=VLOOKUP(D551,'Pre-analysis'!D:E,2,0),VLOOKUP(D551,'Pre-analysis'!D:F,3,0),"NA")),"NA"),"NA")</f>
        <v>18</v>
      </c>
    </row>
    <row r="552" spans="1:6">
      <c r="A552" s="12" t="s">
        <v>33</v>
      </c>
      <c r="B552" s="13" t="s">
        <v>53</v>
      </c>
      <c r="C552" s="12" t="s">
        <v>10</v>
      </c>
      <c r="D552" s="12" t="str">
        <f t="shared" si="14"/>
        <v>Sub07 Session3 1st_45min</v>
      </c>
      <c r="E552" s="20">
        <v>4</v>
      </c>
      <c r="F552" s="20">
        <f>IFERROR(_xlfn.IFNA(IF(E552&lt;VLOOKUP(D552,'Pre-analysis'!D:E,2,0),VLOOKUP(D552,'Pre-analysis'!D:F,3,0)-((VLOOKUP(D552,'Pre-analysis'!D:E,2,0)-E552)*9),IF(E552=VLOOKUP(D552,'Pre-analysis'!D:E,2,0),VLOOKUP(D552,'Pre-analysis'!D:F,3,0),"NA")),"NA"),"NA")</f>
        <v>27</v>
      </c>
    </row>
    <row r="553" spans="1:6">
      <c r="A553" s="12" t="s">
        <v>33</v>
      </c>
      <c r="B553" s="13" t="s">
        <v>53</v>
      </c>
      <c r="C553" s="12" t="s">
        <v>10</v>
      </c>
      <c r="D553" s="12" t="str">
        <f t="shared" si="14"/>
        <v>Sub07 Session3 1st_45min</v>
      </c>
      <c r="E553" s="20">
        <v>5</v>
      </c>
      <c r="F553" s="20">
        <f>IFERROR(_xlfn.IFNA(IF(E553&lt;VLOOKUP(D553,'Pre-analysis'!D:E,2,0),VLOOKUP(D553,'Pre-analysis'!D:F,3,0)-((VLOOKUP(D553,'Pre-analysis'!D:E,2,0)-E553)*9),IF(E553=VLOOKUP(D553,'Pre-analysis'!D:E,2,0),VLOOKUP(D553,'Pre-analysis'!D:F,3,0),"NA")),"NA"),"NA")</f>
        <v>36</v>
      </c>
    </row>
    <row r="554" spans="1:6">
      <c r="A554" s="12" t="s">
        <v>33</v>
      </c>
      <c r="B554" s="13" t="s">
        <v>53</v>
      </c>
      <c r="C554" s="12" t="s">
        <v>10</v>
      </c>
      <c r="D554" s="12" t="str">
        <f t="shared" si="14"/>
        <v>Sub07 Session3 1st_45min</v>
      </c>
      <c r="E554" s="20">
        <v>6</v>
      </c>
      <c r="F554" s="20">
        <f>IFERROR(_xlfn.IFNA(IF(E554&lt;VLOOKUP(D554,'Pre-analysis'!D:E,2,0),VLOOKUP(D554,'Pre-analysis'!D:F,3,0)-((VLOOKUP(D554,'Pre-analysis'!D:E,2,0)-E554)*9),IF(E554=VLOOKUP(D554,'Pre-analysis'!D:E,2,0),VLOOKUP(D554,'Pre-analysis'!D:F,3,0),"NA")),"NA"),"NA")</f>
        <v>45</v>
      </c>
    </row>
    <row r="555" spans="1:6">
      <c r="A555" s="12" t="s">
        <v>33</v>
      </c>
      <c r="B555" s="13" t="s">
        <v>53</v>
      </c>
      <c r="C555" s="12" t="s">
        <v>11</v>
      </c>
      <c r="D555" s="12" t="str">
        <f t="shared" si="14"/>
        <v>Sub07 Session3 1st_45min_e</v>
      </c>
      <c r="E555" s="20" t="s">
        <v>29</v>
      </c>
      <c r="F555" s="20" t="str">
        <f>IFERROR(_xlfn.IFNA(IF(E555&lt;VLOOKUP(D555,'Pre-analysis'!D:E,2,0),VLOOKUP(D555,'Pre-analysis'!D:F,3,0)-((VLOOKUP(D555,'Pre-analysis'!D:E,2,0)-E555)*9),IF(E555=VLOOKUP(D555,'Pre-analysis'!D:E,2,0),VLOOKUP(D555,'Pre-analysis'!D:F,3,0),"NA")),"NA"),"NA")</f>
        <v>NA</v>
      </c>
    </row>
    <row r="556" spans="1:6">
      <c r="A556" s="12" t="s">
        <v>33</v>
      </c>
      <c r="B556" s="13" t="s">
        <v>53</v>
      </c>
      <c r="C556" s="12" t="s">
        <v>12</v>
      </c>
      <c r="D556" s="12" t="str">
        <f t="shared" si="14"/>
        <v>Sub07 Session3 2nd_45min</v>
      </c>
      <c r="E556" s="20">
        <v>1</v>
      </c>
      <c r="F556" s="20">
        <f>IFERROR(_xlfn.IFNA(IF(E556&lt;VLOOKUP(D556,'Pre-analysis'!D:E,2,0),VLOOKUP(D556,'Pre-analysis'!D:F,3,0)-((VLOOKUP(D556,'Pre-analysis'!D:E,2,0)-E556)*9),IF(E556=VLOOKUP(D556,'Pre-analysis'!D:E,2,0),VLOOKUP(D556,'Pre-analysis'!D:F,3,0),"NA")),"NA"),"NA")</f>
        <v>60</v>
      </c>
    </row>
    <row r="557" spans="1:6">
      <c r="A557" s="12" t="s">
        <v>33</v>
      </c>
      <c r="B557" s="13" t="s">
        <v>53</v>
      </c>
      <c r="C557" s="12" t="s">
        <v>12</v>
      </c>
      <c r="D557" s="12" t="str">
        <f t="shared" si="14"/>
        <v>Sub07 Session3 2nd_45min</v>
      </c>
      <c r="E557" s="20">
        <v>2</v>
      </c>
      <c r="F557" s="20">
        <f>IFERROR(_xlfn.IFNA(IF(E557&lt;VLOOKUP(D557,'Pre-analysis'!D:E,2,0),VLOOKUP(D557,'Pre-analysis'!D:F,3,0)-((VLOOKUP(D557,'Pre-analysis'!D:E,2,0)-E557)*9),IF(E557=VLOOKUP(D557,'Pre-analysis'!D:E,2,0),VLOOKUP(D557,'Pre-analysis'!D:F,3,0),"NA")),"NA"),"NA")</f>
        <v>69</v>
      </c>
    </row>
    <row r="558" spans="1:6">
      <c r="A558" s="12" t="s">
        <v>33</v>
      </c>
      <c r="B558" s="13" t="s">
        <v>53</v>
      </c>
      <c r="C558" s="12" t="s">
        <v>12</v>
      </c>
      <c r="D558" s="12" t="str">
        <f t="shared" si="14"/>
        <v>Sub07 Session3 2nd_45min</v>
      </c>
      <c r="E558" s="20">
        <v>3</v>
      </c>
      <c r="F558" s="20">
        <f>IFERROR(_xlfn.IFNA(IF(E558&lt;VLOOKUP(D558,'Pre-analysis'!D:E,2,0),VLOOKUP(D558,'Pre-analysis'!D:F,3,0)-((VLOOKUP(D558,'Pre-analysis'!D:E,2,0)-E558)*9),IF(E558=VLOOKUP(D558,'Pre-analysis'!D:E,2,0),VLOOKUP(D558,'Pre-analysis'!D:F,3,0),"NA")),"NA"),"NA")</f>
        <v>78</v>
      </c>
    </row>
    <row r="559" spans="1:6">
      <c r="A559" s="12" t="s">
        <v>33</v>
      </c>
      <c r="B559" s="13" t="s">
        <v>53</v>
      </c>
      <c r="C559" s="12" t="s">
        <v>12</v>
      </c>
      <c r="D559" s="12" t="str">
        <f t="shared" si="14"/>
        <v>Sub07 Session3 2nd_45min</v>
      </c>
      <c r="E559" s="20">
        <v>4</v>
      </c>
      <c r="F559" s="20">
        <f>IFERROR(_xlfn.IFNA(IF(E559&lt;VLOOKUP(D559,'Pre-analysis'!D:E,2,0),VLOOKUP(D559,'Pre-analysis'!D:F,3,0)-((VLOOKUP(D559,'Pre-analysis'!D:E,2,0)-E559)*9),IF(E559=VLOOKUP(D559,'Pre-analysis'!D:E,2,0),VLOOKUP(D559,'Pre-analysis'!D:F,3,0),"NA")),"NA"),"NA")</f>
        <v>87</v>
      </c>
    </row>
    <row r="560" spans="1:6">
      <c r="A560" s="12" t="s">
        <v>33</v>
      </c>
      <c r="B560" s="13" t="s">
        <v>53</v>
      </c>
      <c r="C560" s="12" t="s">
        <v>12</v>
      </c>
      <c r="D560" s="12" t="str">
        <f t="shared" si="14"/>
        <v>Sub07 Session3 2nd_45min</v>
      </c>
      <c r="E560" s="20">
        <v>5</v>
      </c>
      <c r="F560" s="20" t="str">
        <f>IFERROR(_xlfn.IFNA(IF(E560&lt;VLOOKUP(D560,'Pre-analysis'!D:E,2,0),VLOOKUP(D560,'Pre-analysis'!D:F,3,0)-((VLOOKUP(D560,'Pre-analysis'!D:E,2,0)-E560)*9),IF(E560=VLOOKUP(D560,'Pre-analysis'!D:E,2,0),VLOOKUP(D560,'Pre-analysis'!D:F,3,0),"NA")),"NA"),"NA")</f>
        <v>NA</v>
      </c>
    </row>
    <row r="561" spans="1:6">
      <c r="A561" s="12" t="s">
        <v>33</v>
      </c>
      <c r="B561" s="13" t="s">
        <v>53</v>
      </c>
      <c r="C561" s="12" t="s">
        <v>12</v>
      </c>
      <c r="D561" s="12" t="str">
        <f t="shared" si="14"/>
        <v>Sub07 Session3 2nd_45min</v>
      </c>
      <c r="E561" s="20">
        <v>6</v>
      </c>
      <c r="F561" s="20" t="str">
        <f>IFERROR(_xlfn.IFNA(IF(E561&lt;VLOOKUP(D561,'Pre-analysis'!D:E,2,0),VLOOKUP(D561,'Pre-analysis'!D:F,3,0)-((VLOOKUP(D561,'Pre-analysis'!D:E,2,0)-E561)*9),IF(E561=VLOOKUP(D561,'Pre-analysis'!D:E,2,0),VLOOKUP(D561,'Pre-analysis'!D:F,3,0),"NA")),"NA"),"NA")</f>
        <v>NA</v>
      </c>
    </row>
    <row r="562" spans="1:6">
      <c r="A562" s="12" t="s">
        <v>33</v>
      </c>
      <c r="B562" s="13" t="s">
        <v>53</v>
      </c>
      <c r="C562" s="12" t="s">
        <v>13</v>
      </c>
      <c r="D562" s="12" t="str">
        <f t="shared" si="14"/>
        <v>Sub07 Session3 2nd_45min_e</v>
      </c>
      <c r="E562" s="20" t="s">
        <v>29</v>
      </c>
      <c r="F562" s="20">
        <f>IFERROR(_xlfn.IFNA(IF(E562&lt;VLOOKUP(D562,'Pre-analysis'!D:E,2,0),VLOOKUP(D562,'Pre-analysis'!D:F,3,0)-((VLOOKUP(D562,'Pre-analysis'!D:E,2,0)-E562)*9),IF(E562=VLOOKUP(D562,'Pre-analysis'!D:E,2,0),VLOOKUP(D562,'Pre-analysis'!D:F,3,0),"NA")),"NA"),"NA")</f>
        <v>90</v>
      </c>
    </row>
    <row r="563" spans="1:6">
      <c r="A563" s="12" t="s">
        <v>33</v>
      </c>
      <c r="B563" s="13" t="s">
        <v>53</v>
      </c>
      <c r="C563" s="12" t="s">
        <v>14</v>
      </c>
      <c r="D563" s="12" t="str">
        <f t="shared" si="14"/>
        <v>Sub07 Session3 3rd_45min</v>
      </c>
      <c r="E563" s="20">
        <v>1</v>
      </c>
      <c r="F563" s="20">
        <f>IFERROR(_xlfn.IFNA(IF(E563&lt;VLOOKUP(D563,'Pre-analysis'!D:E,2,0),VLOOKUP(D563,'Pre-analysis'!D:F,3,0)-((VLOOKUP(D563,'Pre-analysis'!D:E,2,0)-E563)*9),IF(E563=VLOOKUP(D563,'Pre-analysis'!D:E,2,0),VLOOKUP(D563,'Pre-analysis'!D:F,3,0),"NA")),"NA"),"NA")</f>
        <v>105</v>
      </c>
    </row>
    <row r="564" spans="1:6">
      <c r="A564" s="12" t="s">
        <v>33</v>
      </c>
      <c r="B564" s="13" t="s">
        <v>53</v>
      </c>
      <c r="C564" s="12" t="s">
        <v>14</v>
      </c>
      <c r="D564" s="12" t="str">
        <f t="shared" si="14"/>
        <v>Sub07 Session3 3rd_45min</v>
      </c>
      <c r="E564" s="20">
        <v>2</v>
      </c>
      <c r="F564" s="20">
        <f>IFERROR(_xlfn.IFNA(IF(E564&lt;VLOOKUP(D564,'Pre-analysis'!D:E,2,0),VLOOKUP(D564,'Pre-analysis'!D:F,3,0)-((VLOOKUP(D564,'Pre-analysis'!D:E,2,0)-E564)*9),IF(E564=VLOOKUP(D564,'Pre-analysis'!D:E,2,0),VLOOKUP(D564,'Pre-analysis'!D:F,3,0),"NA")),"NA"),"NA")</f>
        <v>114</v>
      </c>
    </row>
    <row r="565" spans="1:6">
      <c r="A565" s="12" t="s">
        <v>33</v>
      </c>
      <c r="B565" s="13" t="s">
        <v>53</v>
      </c>
      <c r="C565" s="12" t="s">
        <v>14</v>
      </c>
      <c r="D565" s="12" t="str">
        <f t="shared" si="14"/>
        <v>Sub07 Session3 3rd_45min</v>
      </c>
      <c r="E565" s="20">
        <v>3</v>
      </c>
      <c r="F565" s="20">
        <f>IFERROR(_xlfn.IFNA(IF(E565&lt;VLOOKUP(D565,'Pre-analysis'!D:E,2,0),VLOOKUP(D565,'Pre-analysis'!D:F,3,0)-((VLOOKUP(D565,'Pre-analysis'!D:E,2,0)-E565)*9),IF(E565=VLOOKUP(D565,'Pre-analysis'!D:E,2,0),VLOOKUP(D565,'Pre-analysis'!D:F,3,0),"NA")),"NA"),"NA")</f>
        <v>123</v>
      </c>
    </row>
    <row r="566" spans="1:6">
      <c r="A566" s="12" t="s">
        <v>33</v>
      </c>
      <c r="B566" s="13" t="s">
        <v>53</v>
      </c>
      <c r="C566" s="12" t="s">
        <v>14</v>
      </c>
      <c r="D566" s="12" t="str">
        <f t="shared" si="14"/>
        <v>Sub07 Session3 3rd_45min</v>
      </c>
      <c r="E566" s="20">
        <v>4</v>
      </c>
      <c r="F566" s="20">
        <f>IFERROR(_xlfn.IFNA(IF(E566&lt;VLOOKUP(D566,'Pre-analysis'!D:E,2,0),VLOOKUP(D566,'Pre-analysis'!D:F,3,0)-((VLOOKUP(D566,'Pre-analysis'!D:E,2,0)-E566)*9),IF(E566=VLOOKUP(D566,'Pre-analysis'!D:E,2,0),VLOOKUP(D566,'Pre-analysis'!D:F,3,0),"NA")),"NA"),"NA")</f>
        <v>132</v>
      </c>
    </row>
    <row r="567" spans="1:6">
      <c r="A567" s="12" t="s">
        <v>33</v>
      </c>
      <c r="B567" s="13" t="s">
        <v>53</v>
      </c>
      <c r="C567" s="12" t="s">
        <v>14</v>
      </c>
      <c r="D567" s="12" t="str">
        <f t="shared" si="14"/>
        <v>Sub07 Session3 3rd_45min</v>
      </c>
      <c r="E567" s="20">
        <v>5</v>
      </c>
      <c r="F567" s="20" t="str">
        <f>IFERROR(_xlfn.IFNA(IF(E567&lt;VLOOKUP(D567,'Pre-analysis'!D:E,2,0),VLOOKUP(D567,'Pre-analysis'!D:F,3,0)-((VLOOKUP(D567,'Pre-analysis'!D:E,2,0)-E567)*9),IF(E567=VLOOKUP(D567,'Pre-analysis'!D:E,2,0),VLOOKUP(D567,'Pre-analysis'!D:F,3,0),"NA")),"NA"),"NA")</f>
        <v>NA</v>
      </c>
    </row>
    <row r="568" spans="1:6">
      <c r="A568" s="12" t="s">
        <v>33</v>
      </c>
      <c r="B568" s="13" t="s">
        <v>53</v>
      </c>
      <c r="C568" s="12" t="s">
        <v>14</v>
      </c>
      <c r="D568" s="12" t="str">
        <f t="shared" si="14"/>
        <v>Sub07 Session3 3rd_45min</v>
      </c>
      <c r="E568" s="20">
        <v>6</v>
      </c>
      <c r="F568" s="20" t="str">
        <f>IFERROR(_xlfn.IFNA(IF(E568&lt;VLOOKUP(D568,'Pre-analysis'!D:E,2,0),VLOOKUP(D568,'Pre-analysis'!D:F,3,0)-((VLOOKUP(D568,'Pre-analysis'!D:E,2,0)-E568)*9),IF(E568=VLOOKUP(D568,'Pre-analysis'!D:E,2,0),VLOOKUP(D568,'Pre-analysis'!D:F,3,0),"NA")),"NA"),"NA")</f>
        <v>NA</v>
      </c>
    </row>
    <row r="569" spans="1:6">
      <c r="A569" s="12" t="s">
        <v>33</v>
      </c>
      <c r="B569" s="13" t="s">
        <v>53</v>
      </c>
      <c r="C569" s="12" t="s">
        <v>15</v>
      </c>
      <c r="D569" s="12" t="str">
        <f t="shared" si="14"/>
        <v>Sub07 Session3 3rd_45min_e</v>
      </c>
      <c r="E569" s="20" t="s">
        <v>29</v>
      </c>
      <c r="F569" s="20">
        <f>IFERROR(_xlfn.IFNA(IF(E569&lt;VLOOKUP(D569,'Pre-analysis'!D:E,2,0),VLOOKUP(D569,'Pre-analysis'!D:F,3,0)-((VLOOKUP(D569,'Pre-analysis'!D:E,2,0)-E569)*9),IF(E569=VLOOKUP(D569,'Pre-analysis'!D:E,2,0),VLOOKUP(D569,'Pre-analysis'!D:F,3,0),"NA")),"NA"),"NA")</f>
        <v>135</v>
      </c>
    </row>
    <row r="570" spans="1:6">
      <c r="A570" s="12" t="s">
        <v>33</v>
      </c>
      <c r="B570" s="13" t="s">
        <v>54</v>
      </c>
      <c r="C570" s="12" t="s">
        <v>10</v>
      </c>
      <c r="D570" s="12" t="str">
        <f t="shared" si="14"/>
        <v>Sub07 Session4 1st_45min</v>
      </c>
      <c r="E570" s="20">
        <v>1</v>
      </c>
      <c r="F570" s="20">
        <f>IFERROR(_xlfn.IFNA(IF(E570&lt;VLOOKUP(D570,'Pre-analysis'!D:E,2,0),VLOOKUP(D570,'Pre-analysis'!D:F,3,0)-((VLOOKUP(D570,'Pre-analysis'!D:E,2,0)-E570)*9),IF(E570=VLOOKUP(D570,'Pre-analysis'!D:E,2,0),VLOOKUP(D570,'Pre-analysis'!D:F,3,0),"NA")),"NA"),"NA")</f>
        <v>0</v>
      </c>
    </row>
    <row r="571" spans="1:6">
      <c r="A571" s="12" t="s">
        <v>33</v>
      </c>
      <c r="B571" s="13" t="s">
        <v>54</v>
      </c>
      <c r="C571" s="12" t="s">
        <v>10</v>
      </c>
      <c r="D571" s="12" t="str">
        <f t="shared" si="14"/>
        <v>Sub07 Session4 1st_45min</v>
      </c>
      <c r="E571" s="20">
        <v>2</v>
      </c>
      <c r="F571" s="20">
        <f>IFERROR(_xlfn.IFNA(IF(E571&lt;VLOOKUP(D571,'Pre-analysis'!D:E,2,0),VLOOKUP(D571,'Pre-analysis'!D:F,3,0)-((VLOOKUP(D571,'Pre-analysis'!D:E,2,0)-E571)*9),IF(E571=VLOOKUP(D571,'Pre-analysis'!D:E,2,0),VLOOKUP(D571,'Pre-analysis'!D:F,3,0),"NA")),"NA"),"NA")</f>
        <v>9</v>
      </c>
    </row>
    <row r="572" spans="1:6">
      <c r="A572" s="12" t="s">
        <v>33</v>
      </c>
      <c r="B572" s="13" t="s">
        <v>54</v>
      </c>
      <c r="C572" s="12" t="s">
        <v>10</v>
      </c>
      <c r="D572" s="12" t="str">
        <f t="shared" si="14"/>
        <v>Sub07 Session4 1st_45min</v>
      </c>
      <c r="E572" s="20">
        <v>3</v>
      </c>
      <c r="F572" s="20">
        <f>IFERROR(_xlfn.IFNA(IF(E572&lt;VLOOKUP(D572,'Pre-analysis'!D:E,2,0),VLOOKUP(D572,'Pre-analysis'!D:F,3,0)-((VLOOKUP(D572,'Pre-analysis'!D:E,2,0)-E572)*9),IF(E572=VLOOKUP(D572,'Pre-analysis'!D:E,2,0),VLOOKUP(D572,'Pre-analysis'!D:F,3,0),"NA")),"NA"),"NA")</f>
        <v>18</v>
      </c>
    </row>
    <row r="573" spans="1:6">
      <c r="A573" s="12" t="s">
        <v>33</v>
      </c>
      <c r="B573" s="13" t="s">
        <v>54</v>
      </c>
      <c r="C573" s="12" t="s">
        <v>10</v>
      </c>
      <c r="D573" s="12" t="str">
        <f t="shared" si="14"/>
        <v>Sub07 Session4 1st_45min</v>
      </c>
      <c r="E573" s="20">
        <v>4</v>
      </c>
      <c r="F573" s="20">
        <f>IFERROR(_xlfn.IFNA(IF(E573&lt;VLOOKUP(D573,'Pre-analysis'!D:E,2,0),VLOOKUP(D573,'Pre-analysis'!D:F,3,0)-((VLOOKUP(D573,'Pre-analysis'!D:E,2,0)-E573)*9),IF(E573=VLOOKUP(D573,'Pre-analysis'!D:E,2,0),VLOOKUP(D573,'Pre-analysis'!D:F,3,0),"NA")),"NA"),"NA")</f>
        <v>27</v>
      </c>
    </row>
    <row r="574" spans="1:6">
      <c r="A574" s="12" t="s">
        <v>33</v>
      </c>
      <c r="B574" s="13" t="s">
        <v>54</v>
      </c>
      <c r="C574" s="12" t="s">
        <v>10</v>
      </c>
      <c r="D574" s="12" t="str">
        <f t="shared" si="14"/>
        <v>Sub07 Session4 1st_45min</v>
      </c>
      <c r="E574" s="20">
        <v>5</v>
      </c>
      <c r="F574" s="20" t="str">
        <f>IFERROR(_xlfn.IFNA(IF(E574&lt;VLOOKUP(D574,'Pre-analysis'!D:E,2,0),VLOOKUP(D574,'Pre-analysis'!D:F,3,0)-((VLOOKUP(D574,'Pre-analysis'!D:E,2,0)-E574)*9),IF(E574=VLOOKUP(D574,'Pre-analysis'!D:E,2,0),VLOOKUP(D574,'Pre-analysis'!D:F,3,0),"NA")),"NA"),"NA")</f>
        <v>NA</v>
      </c>
    </row>
    <row r="575" spans="1:6">
      <c r="A575" s="12" t="s">
        <v>33</v>
      </c>
      <c r="B575" s="13" t="s">
        <v>54</v>
      </c>
      <c r="C575" s="12" t="s">
        <v>10</v>
      </c>
      <c r="D575" s="12" t="str">
        <f t="shared" si="14"/>
        <v>Sub07 Session4 1st_45min</v>
      </c>
      <c r="E575" s="20">
        <v>6</v>
      </c>
      <c r="F575" s="20" t="str">
        <f>IFERROR(_xlfn.IFNA(IF(E575&lt;VLOOKUP(D575,'Pre-analysis'!D:E,2,0),VLOOKUP(D575,'Pre-analysis'!D:F,3,0)-((VLOOKUP(D575,'Pre-analysis'!D:E,2,0)-E575)*9),IF(E575=VLOOKUP(D575,'Pre-analysis'!D:E,2,0),VLOOKUP(D575,'Pre-analysis'!D:F,3,0),"NA")),"NA"),"NA")</f>
        <v>NA</v>
      </c>
    </row>
    <row r="576" spans="1:6">
      <c r="A576" s="12" t="s">
        <v>33</v>
      </c>
      <c r="B576" s="13" t="s">
        <v>54</v>
      </c>
      <c r="C576" s="12" t="s">
        <v>11</v>
      </c>
      <c r="D576" s="12" t="str">
        <f t="shared" si="14"/>
        <v>Sub07 Session4 1st_45min_e</v>
      </c>
      <c r="E576" s="20" t="s">
        <v>29</v>
      </c>
      <c r="F576" s="20">
        <f>IFERROR(_xlfn.IFNA(IF(E576&lt;VLOOKUP(D576,'Pre-analysis'!D:E,2,0),VLOOKUP(D576,'Pre-analysis'!D:F,3,0)-((VLOOKUP(D576,'Pre-analysis'!D:E,2,0)-E576)*9),IF(E576=VLOOKUP(D576,'Pre-analysis'!D:E,2,0),VLOOKUP(D576,'Pre-analysis'!D:F,3,0),"NA")),"NA"),"NA")</f>
        <v>35</v>
      </c>
    </row>
    <row r="577" spans="1:6">
      <c r="A577" s="12" t="s">
        <v>33</v>
      </c>
      <c r="B577" s="13" t="s">
        <v>54</v>
      </c>
      <c r="C577" s="12" t="s">
        <v>12</v>
      </c>
      <c r="D577" s="12" t="str">
        <f t="shared" ref="D577:D640" si="15">A577&amp;" "&amp;B577&amp;" "&amp;C577</f>
        <v>Sub07 Session4 2nd_45min</v>
      </c>
      <c r="E577" s="20">
        <v>1</v>
      </c>
      <c r="F577" s="20">
        <f>IFERROR(_xlfn.IFNA(IF(E577&lt;VLOOKUP(D577,'Pre-analysis'!D:E,2,0),VLOOKUP(D577,'Pre-analysis'!D:F,3,0)-((VLOOKUP(D577,'Pre-analysis'!D:E,2,0)-E577)*9),IF(E577=VLOOKUP(D577,'Pre-analysis'!D:E,2,0),VLOOKUP(D577,'Pre-analysis'!D:F,3,0),"NA")),"NA"),"NA")</f>
        <v>50</v>
      </c>
    </row>
    <row r="578" spans="1:6">
      <c r="A578" s="12" t="s">
        <v>33</v>
      </c>
      <c r="B578" s="13" t="s">
        <v>54</v>
      </c>
      <c r="C578" s="12" t="s">
        <v>12</v>
      </c>
      <c r="D578" s="12" t="str">
        <f t="shared" si="15"/>
        <v>Sub07 Session4 2nd_45min</v>
      </c>
      <c r="E578" s="20">
        <v>2</v>
      </c>
      <c r="F578" s="20">
        <f>IFERROR(_xlfn.IFNA(IF(E578&lt;VLOOKUP(D578,'Pre-analysis'!D:E,2,0),VLOOKUP(D578,'Pre-analysis'!D:F,3,0)-((VLOOKUP(D578,'Pre-analysis'!D:E,2,0)-E578)*9),IF(E578=VLOOKUP(D578,'Pre-analysis'!D:E,2,0),VLOOKUP(D578,'Pre-analysis'!D:F,3,0),"NA")),"NA"),"NA")</f>
        <v>59</v>
      </c>
    </row>
    <row r="579" spans="1:6">
      <c r="A579" s="12" t="s">
        <v>33</v>
      </c>
      <c r="B579" s="13" t="s">
        <v>54</v>
      </c>
      <c r="C579" s="12" t="s">
        <v>12</v>
      </c>
      <c r="D579" s="12" t="str">
        <f t="shared" si="15"/>
        <v>Sub07 Session4 2nd_45min</v>
      </c>
      <c r="E579" s="20">
        <v>3</v>
      </c>
      <c r="F579" s="20">
        <f>IFERROR(_xlfn.IFNA(IF(E579&lt;VLOOKUP(D579,'Pre-analysis'!D:E,2,0),VLOOKUP(D579,'Pre-analysis'!D:F,3,0)-((VLOOKUP(D579,'Pre-analysis'!D:E,2,0)-E579)*9),IF(E579=VLOOKUP(D579,'Pre-analysis'!D:E,2,0),VLOOKUP(D579,'Pre-analysis'!D:F,3,0),"NA")),"NA"),"NA")</f>
        <v>68</v>
      </c>
    </row>
    <row r="580" spans="1:6">
      <c r="A580" s="12" t="s">
        <v>33</v>
      </c>
      <c r="B580" s="13" t="s">
        <v>54</v>
      </c>
      <c r="C580" s="12" t="s">
        <v>12</v>
      </c>
      <c r="D580" s="12" t="str">
        <f t="shared" si="15"/>
        <v>Sub07 Session4 2nd_45min</v>
      </c>
      <c r="E580" s="20">
        <v>4</v>
      </c>
      <c r="F580" s="20">
        <f>IFERROR(_xlfn.IFNA(IF(E580&lt;VLOOKUP(D580,'Pre-analysis'!D:E,2,0),VLOOKUP(D580,'Pre-analysis'!D:F,3,0)-((VLOOKUP(D580,'Pre-analysis'!D:E,2,0)-E580)*9),IF(E580=VLOOKUP(D580,'Pre-analysis'!D:E,2,0),VLOOKUP(D580,'Pre-analysis'!D:F,3,0),"NA")),"NA"),"NA")</f>
        <v>77</v>
      </c>
    </row>
    <row r="581" spans="1:6">
      <c r="A581" s="12" t="s">
        <v>33</v>
      </c>
      <c r="B581" s="13" t="s">
        <v>54</v>
      </c>
      <c r="C581" s="12" t="s">
        <v>12</v>
      </c>
      <c r="D581" s="12" t="str">
        <f t="shared" si="15"/>
        <v>Sub07 Session4 2nd_45min</v>
      </c>
      <c r="E581" s="20">
        <v>5</v>
      </c>
      <c r="F581" s="20" t="str">
        <f>IFERROR(_xlfn.IFNA(IF(E581&lt;VLOOKUP(D581,'Pre-analysis'!D:E,2,0),VLOOKUP(D581,'Pre-analysis'!D:F,3,0)-((VLOOKUP(D581,'Pre-analysis'!D:E,2,0)-E581)*9),IF(E581=VLOOKUP(D581,'Pre-analysis'!D:E,2,0),VLOOKUP(D581,'Pre-analysis'!D:F,3,0),"NA")),"NA"),"NA")</f>
        <v>NA</v>
      </c>
    </row>
    <row r="582" spans="1:6">
      <c r="A582" s="12" t="s">
        <v>33</v>
      </c>
      <c r="B582" s="13" t="s">
        <v>54</v>
      </c>
      <c r="C582" s="12" t="s">
        <v>12</v>
      </c>
      <c r="D582" s="12" t="str">
        <f t="shared" si="15"/>
        <v>Sub07 Session4 2nd_45min</v>
      </c>
      <c r="E582" s="20">
        <v>6</v>
      </c>
      <c r="F582" s="20" t="str">
        <f>IFERROR(_xlfn.IFNA(IF(E582&lt;VLOOKUP(D582,'Pre-analysis'!D:E,2,0),VLOOKUP(D582,'Pre-analysis'!D:F,3,0)-((VLOOKUP(D582,'Pre-analysis'!D:E,2,0)-E582)*9),IF(E582=VLOOKUP(D582,'Pre-analysis'!D:E,2,0),VLOOKUP(D582,'Pre-analysis'!D:F,3,0),"NA")),"NA"),"NA")</f>
        <v>NA</v>
      </c>
    </row>
    <row r="583" spans="1:6">
      <c r="A583" s="12" t="s">
        <v>33</v>
      </c>
      <c r="B583" s="13" t="s">
        <v>54</v>
      </c>
      <c r="C583" s="12" t="s">
        <v>13</v>
      </c>
      <c r="D583" s="12" t="str">
        <f t="shared" si="15"/>
        <v>Sub07 Session4 2nd_45min_e</v>
      </c>
      <c r="E583" s="20" t="s">
        <v>29</v>
      </c>
      <c r="F583" s="20">
        <f>IFERROR(_xlfn.IFNA(IF(E583&lt;VLOOKUP(D583,'Pre-analysis'!D:E,2,0),VLOOKUP(D583,'Pre-analysis'!D:F,3,0)-((VLOOKUP(D583,'Pre-analysis'!D:E,2,0)-E583)*9),IF(E583=VLOOKUP(D583,'Pre-analysis'!D:E,2,0),VLOOKUP(D583,'Pre-analysis'!D:F,3,0),"NA")),"NA"),"NA")</f>
        <v>85</v>
      </c>
    </row>
    <row r="584" spans="1:6">
      <c r="A584" s="12" t="s">
        <v>33</v>
      </c>
      <c r="B584" s="13" t="s">
        <v>54</v>
      </c>
      <c r="C584" s="12" t="s">
        <v>14</v>
      </c>
      <c r="D584" s="12" t="str">
        <f t="shared" si="15"/>
        <v>Sub07 Session4 3rd_45min</v>
      </c>
      <c r="E584" s="20">
        <v>1</v>
      </c>
      <c r="F584" s="20">
        <f>IFERROR(_xlfn.IFNA(IF(E584&lt;VLOOKUP(D584,'Pre-analysis'!D:E,2,0),VLOOKUP(D584,'Pre-analysis'!D:F,3,0)-((VLOOKUP(D584,'Pre-analysis'!D:E,2,0)-E584)*9),IF(E584=VLOOKUP(D584,'Pre-analysis'!D:E,2,0),VLOOKUP(D584,'Pre-analysis'!D:F,3,0),"NA")),"NA"),"NA")</f>
        <v>100</v>
      </c>
    </row>
    <row r="585" spans="1:6">
      <c r="A585" s="12" t="s">
        <v>33</v>
      </c>
      <c r="B585" s="13" t="s">
        <v>54</v>
      </c>
      <c r="C585" s="12" t="s">
        <v>14</v>
      </c>
      <c r="D585" s="12" t="str">
        <f t="shared" si="15"/>
        <v>Sub07 Session4 3rd_45min</v>
      </c>
      <c r="E585" s="20">
        <v>2</v>
      </c>
      <c r="F585" s="20">
        <f>IFERROR(_xlfn.IFNA(IF(E585&lt;VLOOKUP(D585,'Pre-analysis'!D:E,2,0),VLOOKUP(D585,'Pre-analysis'!D:F,3,0)-((VLOOKUP(D585,'Pre-analysis'!D:E,2,0)-E585)*9),IF(E585=VLOOKUP(D585,'Pre-analysis'!D:E,2,0),VLOOKUP(D585,'Pre-analysis'!D:F,3,0),"NA")),"NA"),"NA")</f>
        <v>109</v>
      </c>
    </row>
    <row r="586" spans="1:6">
      <c r="A586" s="12" t="s">
        <v>33</v>
      </c>
      <c r="B586" s="13" t="s">
        <v>54</v>
      </c>
      <c r="C586" s="12" t="s">
        <v>14</v>
      </c>
      <c r="D586" s="12" t="str">
        <f t="shared" si="15"/>
        <v>Sub07 Session4 3rd_45min</v>
      </c>
      <c r="E586" s="20">
        <v>3</v>
      </c>
      <c r="F586" s="20">
        <f>IFERROR(_xlfn.IFNA(IF(E586&lt;VLOOKUP(D586,'Pre-analysis'!D:E,2,0),VLOOKUP(D586,'Pre-analysis'!D:F,3,0)-((VLOOKUP(D586,'Pre-analysis'!D:E,2,0)-E586)*9),IF(E586=VLOOKUP(D586,'Pre-analysis'!D:E,2,0),VLOOKUP(D586,'Pre-analysis'!D:F,3,0),"NA")),"NA"),"NA")</f>
        <v>118</v>
      </c>
    </row>
    <row r="587" spans="1:6">
      <c r="A587" s="12" t="s">
        <v>33</v>
      </c>
      <c r="B587" s="13" t="s">
        <v>54</v>
      </c>
      <c r="C587" s="12" t="s">
        <v>14</v>
      </c>
      <c r="D587" s="12" t="str">
        <f t="shared" si="15"/>
        <v>Sub07 Session4 3rd_45min</v>
      </c>
      <c r="E587" s="20">
        <v>4</v>
      </c>
      <c r="F587" s="20" t="str">
        <f>IFERROR(_xlfn.IFNA(IF(E587&lt;VLOOKUP(D587,'Pre-analysis'!D:E,2,0),VLOOKUP(D587,'Pre-analysis'!D:F,3,0)-((VLOOKUP(D587,'Pre-analysis'!D:E,2,0)-E587)*9),IF(E587=VLOOKUP(D587,'Pre-analysis'!D:E,2,0),VLOOKUP(D587,'Pre-analysis'!D:F,3,0),"NA")),"NA"),"NA")</f>
        <v>NA</v>
      </c>
    </row>
    <row r="588" spans="1:6">
      <c r="A588" s="12" t="s">
        <v>33</v>
      </c>
      <c r="B588" s="13" t="s">
        <v>54</v>
      </c>
      <c r="C588" s="12" t="s">
        <v>14</v>
      </c>
      <c r="D588" s="12" t="str">
        <f t="shared" si="15"/>
        <v>Sub07 Session4 3rd_45min</v>
      </c>
      <c r="E588" s="20">
        <v>5</v>
      </c>
      <c r="F588" s="20" t="str">
        <f>IFERROR(_xlfn.IFNA(IF(E588&lt;VLOOKUP(D588,'Pre-analysis'!D:E,2,0),VLOOKUP(D588,'Pre-analysis'!D:F,3,0)-((VLOOKUP(D588,'Pre-analysis'!D:E,2,0)-E588)*9),IF(E588=VLOOKUP(D588,'Pre-analysis'!D:E,2,0),VLOOKUP(D588,'Pre-analysis'!D:F,3,0),"NA")),"NA"),"NA")</f>
        <v>NA</v>
      </c>
    </row>
    <row r="589" spans="1:6">
      <c r="A589" s="12" t="s">
        <v>33</v>
      </c>
      <c r="B589" s="13" t="s">
        <v>54</v>
      </c>
      <c r="C589" s="12" t="s">
        <v>14</v>
      </c>
      <c r="D589" s="12" t="str">
        <f t="shared" si="15"/>
        <v>Sub07 Session4 3rd_45min</v>
      </c>
      <c r="E589" s="20">
        <v>6</v>
      </c>
      <c r="F589" s="20" t="str">
        <f>IFERROR(_xlfn.IFNA(IF(E589&lt;VLOOKUP(D589,'Pre-analysis'!D:E,2,0),VLOOKUP(D589,'Pre-analysis'!D:F,3,0)-((VLOOKUP(D589,'Pre-analysis'!D:E,2,0)-E589)*9),IF(E589=VLOOKUP(D589,'Pre-analysis'!D:E,2,0),VLOOKUP(D589,'Pre-analysis'!D:F,3,0),"NA")),"NA"),"NA")</f>
        <v>NA</v>
      </c>
    </row>
    <row r="590" spans="1:6">
      <c r="A590" s="12" t="s">
        <v>33</v>
      </c>
      <c r="B590" s="13" t="s">
        <v>54</v>
      </c>
      <c r="C590" s="12" t="s">
        <v>15</v>
      </c>
      <c r="D590" s="12" t="str">
        <f t="shared" si="15"/>
        <v>Sub07 Session4 3rd_45min_e</v>
      </c>
      <c r="E590" s="20" t="s">
        <v>29</v>
      </c>
      <c r="F590" s="20">
        <f>IFERROR(_xlfn.IFNA(IF(E590&lt;VLOOKUP(D590,'Pre-analysis'!D:E,2,0),VLOOKUP(D590,'Pre-analysis'!D:F,3,0)-((VLOOKUP(D590,'Pre-analysis'!D:E,2,0)-E590)*9),IF(E590=VLOOKUP(D590,'Pre-analysis'!D:E,2,0),VLOOKUP(D590,'Pre-analysis'!D:F,3,0),"NA")),"NA"),"NA")</f>
        <v>120</v>
      </c>
    </row>
    <row r="591" spans="1:6">
      <c r="A591" s="12" t="s">
        <v>35</v>
      </c>
      <c r="B591" s="13" t="s">
        <v>51</v>
      </c>
      <c r="C591" s="12" t="s">
        <v>10</v>
      </c>
      <c r="D591" s="12" t="str">
        <f t="shared" si="15"/>
        <v>Sub08 Session1 1st_45min</v>
      </c>
      <c r="E591" s="20">
        <v>1</v>
      </c>
      <c r="F591" s="20">
        <f>IFERROR(_xlfn.IFNA(IF(E591&lt;VLOOKUP(D591,'Pre-analysis'!D:E,2,0),VLOOKUP(D591,'Pre-analysis'!D:F,3,0)-((VLOOKUP(D591,'Pre-analysis'!D:E,2,0)-E591)*9),IF(E591=VLOOKUP(D591,'Pre-analysis'!D:E,2,0),VLOOKUP(D591,'Pre-analysis'!D:F,3,0),"NA")),"NA"),"NA")</f>
        <v>0</v>
      </c>
    </row>
    <row r="592" spans="1:6">
      <c r="A592" s="12" t="s">
        <v>35</v>
      </c>
      <c r="B592" s="13" t="s">
        <v>51</v>
      </c>
      <c r="C592" s="12" t="s">
        <v>10</v>
      </c>
      <c r="D592" s="12" t="str">
        <f t="shared" si="15"/>
        <v>Sub08 Session1 1st_45min</v>
      </c>
      <c r="E592" s="20">
        <v>2</v>
      </c>
      <c r="F592" s="20">
        <f>IFERROR(_xlfn.IFNA(IF(E592&lt;VLOOKUP(D592,'Pre-analysis'!D:E,2,0),VLOOKUP(D592,'Pre-analysis'!D:F,3,0)-((VLOOKUP(D592,'Pre-analysis'!D:E,2,0)-E592)*9),IF(E592=VLOOKUP(D592,'Pre-analysis'!D:E,2,0),VLOOKUP(D592,'Pre-analysis'!D:F,3,0),"NA")),"NA"),"NA")</f>
        <v>9</v>
      </c>
    </row>
    <row r="593" spans="1:6">
      <c r="A593" s="12" t="s">
        <v>35</v>
      </c>
      <c r="B593" s="13" t="s">
        <v>51</v>
      </c>
      <c r="C593" s="12" t="s">
        <v>10</v>
      </c>
      <c r="D593" s="12" t="str">
        <f t="shared" si="15"/>
        <v>Sub08 Session1 1st_45min</v>
      </c>
      <c r="E593" s="20">
        <v>3</v>
      </c>
      <c r="F593" s="20">
        <f>IFERROR(_xlfn.IFNA(IF(E593&lt;VLOOKUP(D593,'Pre-analysis'!D:E,2,0),VLOOKUP(D593,'Pre-analysis'!D:F,3,0)-((VLOOKUP(D593,'Pre-analysis'!D:E,2,0)-E593)*9),IF(E593=VLOOKUP(D593,'Pre-analysis'!D:E,2,0),VLOOKUP(D593,'Pre-analysis'!D:F,3,0),"NA")),"NA"),"NA")</f>
        <v>18</v>
      </c>
    </row>
    <row r="594" spans="1:6">
      <c r="A594" s="12" t="s">
        <v>35</v>
      </c>
      <c r="B594" s="13" t="s">
        <v>51</v>
      </c>
      <c r="C594" s="12" t="s">
        <v>10</v>
      </c>
      <c r="D594" s="12" t="str">
        <f t="shared" si="15"/>
        <v>Sub08 Session1 1st_45min</v>
      </c>
      <c r="E594" s="20">
        <v>4</v>
      </c>
      <c r="F594" s="20">
        <f>IFERROR(_xlfn.IFNA(IF(E594&lt;VLOOKUP(D594,'Pre-analysis'!D:E,2,0),VLOOKUP(D594,'Pre-analysis'!D:F,3,0)-((VLOOKUP(D594,'Pre-analysis'!D:E,2,0)-E594)*9),IF(E594=VLOOKUP(D594,'Pre-analysis'!D:E,2,0),VLOOKUP(D594,'Pre-analysis'!D:F,3,0),"NA")),"NA"),"NA")</f>
        <v>27</v>
      </c>
    </row>
    <row r="595" spans="1:6">
      <c r="A595" s="12" t="s">
        <v>35</v>
      </c>
      <c r="B595" s="13" t="s">
        <v>51</v>
      </c>
      <c r="C595" s="12" t="s">
        <v>10</v>
      </c>
      <c r="D595" s="12" t="str">
        <f t="shared" si="15"/>
        <v>Sub08 Session1 1st_45min</v>
      </c>
      <c r="E595" s="20">
        <v>5</v>
      </c>
      <c r="F595" s="20">
        <f>IFERROR(_xlfn.IFNA(IF(E595&lt;VLOOKUP(D595,'Pre-analysis'!D:E,2,0),VLOOKUP(D595,'Pre-analysis'!D:F,3,0)-((VLOOKUP(D595,'Pre-analysis'!D:E,2,0)-E595)*9),IF(E595=VLOOKUP(D595,'Pre-analysis'!D:E,2,0),VLOOKUP(D595,'Pre-analysis'!D:F,3,0),"NA")),"NA"),"NA")</f>
        <v>36</v>
      </c>
    </row>
    <row r="596" spans="1:6">
      <c r="A596" s="12" t="s">
        <v>35</v>
      </c>
      <c r="B596" s="13" t="s">
        <v>51</v>
      </c>
      <c r="C596" s="12" t="s">
        <v>10</v>
      </c>
      <c r="D596" s="12" t="str">
        <f t="shared" si="15"/>
        <v>Sub08 Session1 1st_45min</v>
      </c>
      <c r="E596" s="20">
        <v>6</v>
      </c>
      <c r="F596" s="20">
        <f>IFERROR(_xlfn.IFNA(IF(E596&lt;VLOOKUP(D596,'Pre-analysis'!D:E,2,0),VLOOKUP(D596,'Pre-analysis'!D:F,3,0)-((VLOOKUP(D596,'Pre-analysis'!D:E,2,0)-E596)*9),IF(E596=VLOOKUP(D596,'Pre-analysis'!D:E,2,0),VLOOKUP(D596,'Pre-analysis'!D:F,3,0),"NA")),"NA"),"NA")</f>
        <v>45</v>
      </c>
    </row>
    <row r="597" spans="1:6">
      <c r="A597" s="12" t="s">
        <v>35</v>
      </c>
      <c r="B597" s="13" t="s">
        <v>51</v>
      </c>
      <c r="C597" s="12" t="s">
        <v>11</v>
      </c>
      <c r="D597" s="12" t="str">
        <f t="shared" si="15"/>
        <v>Sub08 Session1 1st_45min_e</v>
      </c>
      <c r="E597" s="20" t="s">
        <v>29</v>
      </c>
      <c r="F597" s="20" t="str">
        <f>IFERROR(_xlfn.IFNA(IF(E597&lt;VLOOKUP(D597,'Pre-analysis'!D:E,2,0),VLOOKUP(D597,'Pre-analysis'!D:F,3,0)-((VLOOKUP(D597,'Pre-analysis'!D:E,2,0)-E597)*9),IF(E597=VLOOKUP(D597,'Pre-analysis'!D:E,2,0),VLOOKUP(D597,'Pre-analysis'!D:F,3,0),"NA")),"NA"),"NA")</f>
        <v>NA</v>
      </c>
    </row>
    <row r="598" spans="1:6">
      <c r="A598" s="12" t="s">
        <v>35</v>
      </c>
      <c r="B598" s="13" t="s">
        <v>51</v>
      </c>
      <c r="C598" s="12" t="s">
        <v>12</v>
      </c>
      <c r="D598" s="12" t="str">
        <f t="shared" si="15"/>
        <v>Sub08 Session1 2nd_45min</v>
      </c>
      <c r="E598" s="20">
        <v>1</v>
      </c>
      <c r="F598" s="20">
        <f>IFERROR(_xlfn.IFNA(IF(E598&lt;VLOOKUP(D598,'Pre-analysis'!D:E,2,0),VLOOKUP(D598,'Pre-analysis'!D:F,3,0)-((VLOOKUP(D598,'Pre-analysis'!D:E,2,0)-E598)*9),IF(E598=VLOOKUP(D598,'Pre-analysis'!D:E,2,0),VLOOKUP(D598,'Pre-analysis'!D:F,3,0),"NA")),"NA"),"NA")</f>
        <v>60</v>
      </c>
    </row>
    <row r="599" spans="1:6">
      <c r="A599" s="12" t="s">
        <v>35</v>
      </c>
      <c r="B599" s="13" t="s">
        <v>51</v>
      </c>
      <c r="C599" s="12" t="s">
        <v>12</v>
      </c>
      <c r="D599" s="12" t="str">
        <f t="shared" si="15"/>
        <v>Sub08 Session1 2nd_45min</v>
      </c>
      <c r="E599" s="20">
        <v>2</v>
      </c>
      <c r="F599" s="20">
        <f>IFERROR(_xlfn.IFNA(IF(E599&lt;VLOOKUP(D599,'Pre-analysis'!D:E,2,0),VLOOKUP(D599,'Pre-analysis'!D:F,3,0)-((VLOOKUP(D599,'Pre-analysis'!D:E,2,0)-E599)*9),IF(E599=VLOOKUP(D599,'Pre-analysis'!D:E,2,0),VLOOKUP(D599,'Pre-analysis'!D:F,3,0),"NA")),"NA"),"NA")</f>
        <v>69</v>
      </c>
    </row>
    <row r="600" spans="1:6">
      <c r="A600" s="12" t="s">
        <v>35</v>
      </c>
      <c r="B600" s="13" t="s">
        <v>51</v>
      </c>
      <c r="C600" s="12" t="s">
        <v>12</v>
      </c>
      <c r="D600" s="12" t="str">
        <f t="shared" si="15"/>
        <v>Sub08 Session1 2nd_45min</v>
      </c>
      <c r="E600" s="20">
        <v>3</v>
      </c>
      <c r="F600" s="20">
        <f>IFERROR(_xlfn.IFNA(IF(E600&lt;VLOOKUP(D600,'Pre-analysis'!D:E,2,0),VLOOKUP(D600,'Pre-analysis'!D:F,3,0)-((VLOOKUP(D600,'Pre-analysis'!D:E,2,0)-E600)*9),IF(E600=VLOOKUP(D600,'Pre-analysis'!D:E,2,0),VLOOKUP(D600,'Pre-analysis'!D:F,3,0),"NA")),"NA"),"NA")</f>
        <v>78</v>
      </c>
    </row>
    <row r="601" spans="1:6">
      <c r="A601" s="12" t="s">
        <v>35</v>
      </c>
      <c r="B601" s="13" t="s">
        <v>51</v>
      </c>
      <c r="C601" s="12" t="s">
        <v>12</v>
      </c>
      <c r="D601" s="12" t="str">
        <f t="shared" si="15"/>
        <v>Sub08 Session1 2nd_45min</v>
      </c>
      <c r="E601" s="20">
        <v>4</v>
      </c>
      <c r="F601" s="20">
        <f>IFERROR(_xlfn.IFNA(IF(E601&lt;VLOOKUP(D601,'Pre-analysis'!D:E,2,0),VLOOKUP(D601,'Pre-analysis'!D:F,3,0)-((VLOOKUP(D601,'Pre-analysis'!D:E,2,0)-E601)*9),IF(E601=VLOOKUP(D601,'Pre-analysis'!D:E,2,0),VLOOKUP(D601,'Pre-analysis'!D:F,3,0),"NA")),"NA"),"NA")</f>
        <v>87</v>
      </c>
    </row>
    <row r="602" spans="1:6">
      <c r="A602" s="12" t="s">
        <v>35</v>
      </c>
      <c r="B602" s="13" t="s">
        <v>51</v>
      </c>
      <c r="C602" s="12" t="s">
        <v>12</v>
      </c>
      <c r="D602" s="12" t="str">
        <f t="shared" si="15"/>
        <v>Sub08 Session1 2nd_45min</v>
      </c>
      <c r="E602" s="20">
        <v>5</v>
      </c>
      <c r="F602" s="20">
        <f>IFERROR(_xlfn.IFNA(IF(E602&lt;VLOOKUP(D602,'Pre-analysis'!D:E,2,0),VLOOKUP(D602,'Pre-analysis'!D:F,3,0)-((VLOOKUP(D602,'Pre-analysis'!D:E,2,0)-E602)*9),IF(E602=VLOOKUP(D602,'Pre-analysis'!D:E,2,0),VLOOKUP(D602,'Pre-analysis'!D:F,3,0),"NA")),"NA"),"NA")</f>
        <v>96</v>
      </c>
    </row>
    <row r="603" spans="1:6">
      <c r="A603" s="12" t="s">
        <v>35</v>
      </c>
      <c r="B603" s="13" t="s">
        <v>51</v>
      </c>
      <c r="C603" s="12" t="s">
        <v>12</v>
      </c>
      <c r="D603" s="12" t="str">
        <f t="shared" si="15"/>
        <v>Sub08 Session1 2nd_45min</v>
      </c>
      <c r="E603" s="20">
        <v>6</v>
      </c>
      <c r="F603" s="20">
        <f>IFERROR(_xlfn.IFNA(IF(E603&lt;VLOOKUP(D603,'Pre-analysis'!D:E,2,0),VLOOKUP(D603,'Pre-analysis'!D:F,3,0)-((VLOOKUP(D603,'Pre-analysis'!D:E,2,0)-E603)*9),IF(E603=VLOOKUP(D603,'Pre-analysis'!D:E,2,0),VLOOKUP(D603,'Pre-analysis'!D:F,3,0),"NA")),"NA"),"NA")</f>
        <v>105</v>
      </c>
    </row>
    <row r="604" spans="1:6">
      <c r="A604" s="12" t="s">
        <v>35</v>
      </c>
      <c r="B604" s="13" t="s">
        <v>51</v>
      </c>
      <c r="C604" s="12" t="s">
        <v>13</v>
      </c>
      <c r="D604" s="12" t="str">
        <f t="shared" si="15"/>
        <v>Sub08 Session1 2nd_45min_e</v>
      </c>
      <c r="E604" s="20" t="s">
        <v>29</v>
      </c>
      <c r="F604" s="20" t="str">
        <f>IFERROR(_xlfn.IFNA(IF(E604&lt;VLOOKUP(D604,'Pre-analysis'!D:E,2,0),VLOOKUP(D604,'Pre-analysis'!D:F,3,0)-((VLOOKUP(D604,'Pre-analysis'!D:E,2,0)-E604)*9),IF(E604=VLOOKUP(D604,'Pre-analysis'!D:E,2,0),VLOOKUP(D604,'Pre-analysis'!D:F,3,0),"NA")),"NA"),"NA")</f>
        <v>NA</v>
      </c>
    </row>
    <row r="605" spans="1:6">
      <c r="A605" s="12" t="s">
        <v>35</v>
      </c>
      <c r="B605" s="13" t="s">
        <v>51</v>
      </c>
      <c r="C605" s="12" t="s">
        <v>14</v>
      </c>
      <c r="D605" s="12" t="str">
        <f t="shared" si="15"/>
        <v>Sub08 Session1 3rd_45min</v>
      </c>
      <c r="E605" s="20">
        <v>1</v>
      </c>
      <c r="F605" s="20">
        <f>IFERROR(_xlfn.IFNA(IF(E605&lt;VLOOKUP(D605,'Pre-analysis'!D:E,2,0),VLOOKUP(D605,'Pre-analysis'!D:F,3,0)-((VLOOKUP(D605,'Pre-analysis'!D:E,2,0)-E605)*9),IF(E605=VLOOKUP(D605,'Pre-analysis'!D:E,2,0),VLOOKUP(D605,'Pre-analysis'!D:F,3,0),"NA")),"NA"),"NA")</f>
        <v>120</v>
      </c>
    </row>
    <row r="606" spans="1:6">
      <c r="A606" s="12" t="s">
        <v>35</v>
      </c>
      <c r="B606" s="13" t="s">
        <v>51</v>
      </c>
      <c r="C606" s="12" t="s">
        <v>14</v>
      </c>
      <c r="D606" s="12" t="str">
        <f t="shared" si="15"/>
        <v>Sub08 Session1 3rd_45min</v>
      </c>
      <c r="E606" s="20">
        <v>2</v>
      </c>
      <c r="F606" s="20">
        <f>IFERROR(_xlfn.IFNA(IF(E606&lt;VLOOKUP(D606,'Pre-analysis'!D:E,2,0),VLOOKUP(D606,'Pre-analysis'!D:F,3,0)-((VLOOKUP(D606,'Pre-analysis'!D:E,2,0)-E606)*9),IF(E606=VLOOKUP(D606,'Pre-analysis'!D:E,2,0),VLOOKUP(D606,'Pre-analysis'!D:F,3,0),"NA")),"NA"),"NA")</f>
        <v>129</v>
      </c>
    </row>
    <row r="607" spans="1:6">
      <c r="A607" s="12" t="s">
        <v>35</v>
      </c>
      <c r="B607" s="13" t="s">
        <v>51</v>
      </c>
      <c r="C607" s="12" t="s">
        <v>14</v>
      </c>
      <c r="D607" s="12" t="str">
        <f t="shared" si="15"/>
        <v>Sub08 Session1 3rd_45min</v>
      </c>
      <c r="E607" s="20">
        <v>3</v>
      </c>
      <c r="F607" s="20" t="str">
        <f>IFERROR(_xlfn.IFNA(IF(E607&lt;VLOOKUP(D607,'Pre-analysis'!D:E,2,0),VLOOKUP(D607,'Pre-analysis'!D:F,3,0)-((VLOOKUP(D607,'Pre-analysis'!D:E,2,0)-E607)*9),IF(E607=VLOOKUP(D607,'Pre-analysis'!D:E,2,0),VLOOKUP(D607,'Pre-analysis'!D:F,3,0),"NA")),"NA"),"NA")</f>
        <v>NA</v>
      </c>
    </row>
    <row r="608" spans="1:6">
      <c r="A608" s="12" t="s">
        <v>35</v>
      </c>
      <c r="B608" s="13" t="s">
        <v>51</v>
      </c>
      <c r="C608" s="12" t="s">
        <v>14</v>
      </c>
      <c r="D608" s="12" t="str">
        <f t="shared" si="15"/>
        <v>Sub08 Session1 3rd_45min</v>
      </c>
      <c r="E608" s="20">
        <v>4</v>
      </c>
      <c r="F608" s="20" t="str">
        <f>IFERROR(_xlfn.IFNA(IF(E608&lt;VLOOKUP(D608,'Pre-analysis'!D:E,2,0),VLOOKUP(D608,'Pre-analysis'!D:F,3,0)-((VLOOKUP(D608,'Pre-analysis'!D:E,2,0)-E608)*9),IF(E608=VLOOKUP(D608,'Pre-analysis'!D:E,2,0),VLOOKUP(D608,'Pre-analysis'!D:F,3,0),"NA")),"NA"),"NA")</f>
        <v>NA</v>
      </c>
    </row>
    <row r="609" spans="1:6">
      <c r="A609" s="12" t="s">
        <v>35</v>
      </c>
      <c r="B609" s="13" t="s">
        <v>51</v>
      </c>
      <c r="C609" s="12" t="s">
        <v>14</v>
      </c>
      <c r="D609" s="12" t="str">
        <f t="shared" si="15"/>
        <v>Sub08 Session1 3rd_45min</v>
      </c>
      <c r="E609" s="20">
        <v>5</v>
      </c>
      <c r="F609" s="20" t="str">
        <f>IFERROR(_xlfn.IFNA(IF(E609&lt;VLOOKUP(D609,'Pre-analysis'!D:E,2,0),VLOOKUP(D609,'Pre-analysis'!D:F,3,0)-((VLOOKUP(D609,'Pre-analysis'!D:E,2,0)-E609)*9),IF(E609=VLOOKUP(D609,'Pre-analysis'!D:E,2,0),VLOOKUP(D609,'Pre-analysis'!D:F,3,0),"NA")),"NA"),"NA")</f>
        <v>NA</v>
      </c>
    </row>
    <row r="610" spans="1:6">
      <c r="A610" s="12" t="s">
        <v>35</v>
      </c>
      <c r="B610" s="13" t="s">
        <v>51</v>
      </c>
      <c r="C610" s="12" t="s">
        <v>14</v>
      </c>
      <c r="D610" s="12" t="str">
        <f t="shared" si="15"/>
        <v>Sub08 Session1 3rd_45min</v>
      </c>
      <c r="E610" s="20">
        <v>6</v>
      </c>
      <c r="F610" s="20" t="str">
        <f>IFERROR(_xlfn.IFNA(IF(E610&lt;VLOOKUP(D610,'Pre-analysis'!D:E,2,0),VLOOKUP(D610,'Pre-analysis'!D:F,3,0)-((VLOOKUP(D610,'Pre-analysis'!D:E,2,0)-E610)*9),IF(E610=VLOOKUP(D610,'Pre-analysis'!D:E,2,0),VLOOKUP(D610,'Pre-analysis'!D:F,3,0),"NA")),"NA"),"NA")</f>
        <v>NA</v>
      </c>
    </row>
    <row r="611" spans="1:6">
      <c r="A611" s="12" t="s">
        <v>35</v>
      </c>
      <c r="B611" s="13" t="s">
        <v>51</v>
      </c>
      <c r="C611" s="12" t="s">
        <v>15</v>
      </c>
      <c r="D611" s="12" t="str">
        <f t="shared" si="15"/>
        <v>Sub08 Session1 3rd_45min_e</v>
      </c>
      <c r="E611" s="20" t="s">
        <v>29</v>
      </c>
      <c r="F611" s="20">
        <f>IFERROR(_xlfn.IFNA(IF(E611&lt;VLOOKUP(D611,'Pre-analysis'!D:E,2,0),VLOOKUP(D611,'Pre-analysis'!D:F,3,0)-((VLOOKUP(D611,'Pre-analysis'!D:E,2,0)-E611)*9),IF(E611=VLOOKUP(D611,'Pre-analysis'!D:E,2,0),VLOOKUP(D611,'Pre-analysis'!D:F,3,0),"NA")),"NA"),"NA")</f>
        <v>130</v>
      </c>
    </row>
    <row r="612" spans="1:6">
      <c r="A612" s="12" t="s">
        <v>35</v>
      </c>
      <c r="B612" s="13" t="s">
        <v>52</v>
      </c>
      <c r="C612" s="12" t="s">
        <v>10</v>
      </c>
      <c r="D612" s="12" t="str">
        <f t="shared" si="15"/>
        <v>Sub08 Session2 1st_45min</v>
      </c>
      <c r="E612" s="20">
        <v>1</v>
      </c>
      <c r="F612" s="20">
        <f>IFERROR(_xlfn.IFNA(IF(E612&lt;VLOOKUP(D612,'Pre-analysis'!D:E,2,0),VLOOKUP(D612,'Pre-analysis'!D:F,3,0)-((VLOOKUP(D612,'Pre-analysis'!D:E,2,0)-E612)*9),IF(E612=VLOOKUP(D612,'Pre-analysis'!D:E,2,0),VLOOKUP(D612,'Pre-analysis'!D:F,3,0),"NA")),"NA"),"NA")</f>
        <v>0</v>
      </c>
    </row>
    <row r="613" spans="1:6">
      <c r="A613" s="12" t="s">
        <v>35</v>
      </c>
      <c r="B613" s="13" t="s">
        <v>52</v>
      </c>
      <c r="C613" s="12" t="s">
        <v>10</v>
      </c>
      <c r="D613" s="12" t="str">
        <f t="shared" si="15"/>
        <v>Sub08 Session2 1st_45min</v>
      </c>
      <c r="E613" s="20">
        <v>2</v>
      </c>
      <c r="F613" s="20">
        <f>IFERROR(_xlfn.IFNA(IF(E613&lt;VLOOKUP(D613,'Pre-analysis'!D:E,2,0),VLOOKUP(D613,'Pre-analysis'!D:F,3,0)-((VLOOKUP(D613,'Pre-analysis'!D:E,2,0)-E613)*9),IF(E613=VLOOKUP(D613,'Pre-analysis'!D:E,2,0),VLOOKUP(D613,'Pre-analysis'!D:F,3,0),"NA")),"NA"),"NA")</f>
        <v>9</v>
      </c>
    </row>
    <row r="614" spans="1:6">
      <c r="A614" s="12" t="s">
        <v>35</v>
      </c>
      <c r="B614" s="13" t="s">
        <v>52</v>
      </c>
      <c r="C614" s="12" t="s">
        <v>10</v>
      </c>
      <c r="D614" s="12" t="str">
        <f t="shared" si="15"/>
        <v>Sub08 Session2 1st_45min</v>
      </c>
      <c r="E614" s="20">
        <v>3</v>
      </c>
      <c r="F614" s="20">
        <f>IFERROR(_xlfn.IFNA(IF(E614&lt;VLOOKUP(D614,'Pre-analysis'!D:E,2,0),VLOOKUP(D614,'Pre-analysis'!D:F,3,0)-((VLOOKUP(D614,'Pre-analysis'!D:E,2,0)-E614)*9),IF(E614=VLOOKUP(D614,'Pre-analysis'!D:E,2,0),VLOOKUP(D614,'Pre-analysis'!D:F,3,0),"NA")),"NA"),"NA")</f>
        <v>18</v>
      </c>
    </row>
    <row r="615" spans="1:6">
      <c r="A615" s="12" t="s">
        <v>35</v>
      </c>
      <c r="B615" s="13" t="s">
        <v>52</v>
      </c>
      <c r="C615" s="12" t="s">
        <v>10</v>
      </c>
      <c r="D615" s="12" t="str">
        <f t="shared" si="15"/>
        <v>Sub08 Session2 1st_45min</v>
      </c>
      <c r="E615" s="20">
        <v>4</v>
      </c>
      <c r="F615" s="20">
        <f>IFERROR(_xlfn.IFNA(IF(E615&lt;VLOOKUP(D615,'Pre-analysis'!D:E,2,0),VLOOKUP(D615,'Pre-analysis'!D:F,3,0)-((VLOOKUP(D615,'Pre-analysis'!D:E,2,0)-E615)*9),IF(E615=VLOOKUP(D615,'Pre-analysis'!D:E,2,0),VLOOKUP(D615,'Pre-analysis'!D:F,3,0),"NA")),"NA"),"NA")</f>
        <v>27</v>
      </c>
    </row>
    <row r="616" spans="1:6">
      <c r="A616" s="12" t="s">
        <v>35</v>
      </c>
      <c r="B616" s="13" t="s">
        <v>52</v>
      </c>
      <c r="C616" s="12" t="s">
        <v>10</v>
      </c>
      <c r="D616" s="12" t="str">
        <f t="shared" si="15"/>
        <v>Sub08 Session2 1st_45min</v>
      </c>
      <c r="E616" s="20">
        <v>5</v>
      </c>
      <c r="F616" s="20">
        <f>IFERROR(_xlfn.IFNA(IF(E616&lt;VLOOKUP(D616,'Pre-analysis'!D:E,2,0),VLOOKUP(D616,'Pre-analysis'!D:F,3,0)-((VLOOKUP(D616,'Pre-analysis'!D:E,2,0)-E616)*9),IF(E616=VLOOKUP(D616,'Pre-analysis'!D:E,2,0),VLOOKUP(D616,'Pre-analysis'!D:F,3,0),"NA")),"NA"),"NA")</f>
        <v>36</v>
      </c>
    </row>
    <row r="617" spans="1:6">
      <c r="A617" s="12" t="s">
        <v>35</v>
      </c>
      <c r="B617" s="13" t="s">
        <v>52</v>
      </c>
      <c r="C617" s="12" t="s">
        <v>10</v>
      </c>
      <c r="D617" s="12" t="str">
        <f t="shared" si="15"/>
        <v>Sub08 Session2 1st_45min</v>
      </c>
      <c r="E617" s="20">
        <v>6</v>
      </c>
      <c r="F617" s="20">
        <f>IFERROR(_xlfn.IFNA(IF(E617&lt;VLOOKUP(D617,'Pre-analysis'!D:E,2,0),VLOOKUP(D617,'Pre-analysis'!D:F,3,0)-((VLOOKUP(D617,'Pre-analysis'!D:E,2,0)-E617)*9),IF(E617=VLOOKUP(D617,'Pre-analysis'!D:E,2,0),VLOOKUP(D617,'Pre-analysis'!D:F,3,0),"NA")),"NA"),"NA")</f>
        <v>45</v>
      </c>
    </row>
    <row r="618" spans="1:6">
      <c r="A618" s="12" t="s">
        <v>35</v>
      </c>
      <c r="B618" s="13" t="s">
        <v>52</v>
      </c>
      <c r="C618" s="12" t="s">
        <v>11</v>
      </c>
      <c r="D618" s="12" t="str">
        <f t="shared" si="15"/>
        <v>Sub08 Session2 1st_45min_e</v>
      </c>
      <c r="E618" s="20" t="s">
        <v>29</v>
      </c>
      <c r="F618" s="20" t="str">
        <f>IFERROR(_xlfn.IFNA(IF(E618&lt;VLOOKUP(D618,'Pre-analysis'!D:E,2,0),VLOOKUP(D618,'Pre-analysis'!D:F,3,0)-((VLOOKUP(D618,'Pre-analysis'!D:E,2,0)-E618)*9),IF(E618=VLOOKUP(D618,'Pre-analysis'!D:E,2,0),VLOOKUP(D618,'Pre-analysis'!D:F,3,0),"NA")),"NA"),"NA")</f>
        <v>NA</v>
      </c>
    </row>
    <row r="619" spans="1:6">
      <c r="A619" s="12" t="s">
        <v>35</v>
      </c>
      <c r="B619" s="13" t="s">
        <v>52</v>
      </c>
      <c r="C619" s="12" t="s">
        <v>12</v>
      </c>
      <c r="D619" s="12" t="str">
        <f t="shared" si="15"/>
        <v>Sub08 Session2 2nd_45min</v>
      </c>
      <c r="E619" s="20">
        <v>1</v>
      </c>
      <c r="F619" s="20">
        <f>IFERROR(_xlfn.IFNA(IF(E619&lt;VLOOKUP(D619,'Pre-analysis'!D:E,2,0),VLOOKUP(D619,'Pre-analysis'!D:F,3,0)-((VLOOKUP(D619,'Pre-analysis'!D:E,2,0)-E619)*9),IF(E619=VLOOKUP(D619,'Pre-analysis'!D:E,2,0),VLOOKUP(D619,'Pre-analysis'!D:F,3,0),"NA")),"NA"),"NA")</f>
        <v>60</v>
      </c>
    </row>
    <row r="620" spans="1:6">
      <c r="A620" s="12" t="s">
        <v>35</v>
      </c>
      <c r="B620" s="13" t="s">
        <v>52</v>
      </c>
      <c r="C620" s="12" t="s">
        <v>12</v>
      </c>
      <c r="D620" s="12" t="str">
        <f t="shared" si="15"/>
        <v>Sub08 Session2 2nd_45min</v>
      </c>
      <c r="E620" s="20">
        <v>2</v>
      </c>
      <c r="F620" s="20">
        <f>IFERROR(_xlfn.IFNA(IF(E620&lt;VLOOKUP(D620,'Pre-analysis'!D:E,2,0),VLOOKUP(D620,'Pre-analysis'!D:F,3,0)-((VLOOKUP(D620,'Pre-analysis'!D:E,2,0)-E620)*9),IF(E620=VLOOKUP(D620,'Pre-analysis'!D:E,2,0),VLOOKUP(D620,'Pre-analysis'!D:F,3,0),"NA")),"NA"),"NA")</f>
        <v>69</v>
      </c>
    </row>
    <row r="621" spans="1:6">
      <c r="A621" s="12" t="s">
        <v>35</v>
      </c>
      <c r="B621" s="13" t="s">
        <v>52</v>
      </c>
      <c r="C621" s="12" t="s">
        <v>12</v>
      </c>
      <c r="D621" s="12" t="str">
        <f t="shared" si="15"/>
        <v>Sub08 Session2 2nd_45min</v>
      </c>
      <c r="E621" s="20">
        <v>3</v>
      </c>
      <c r="F621" s="20">
        <f>IFERROR(_xlfn.IFNA(IF(E621&lt;VLOOKUP(D621,'Pre-analysis'!D:E,2,0),VLOOKUP(D621,'Pre-analysis'!D:F,3,0)-((VLOOKUP(D621,'Pre-analysis'!D:E,2,0)-E621)*9),IF(E621=VLOOKUP(D621,'Pre-analysis'!D:E,2,0),VLOOKUP(D621,'Pre-analysis'!D:F,3,0),"NA")),"NA"),"NA")</f>
        <v>78</v>
      </c>
    </row>
    <row r="622" spans="1:6">
      <c r="A622" s="12" t="s">
        <v>35</v>
      </c>
      <c r="B622" s="13" t="s">
        <v>52</v>
      </c>
      <c r="C622" s="12" t="s">
        <v>12</v>
      </c>
      <c r="D622" s="12" t="str">
        <f t="shared" si="15"/>
        <v>Sub08 Session2 2nd_45min</v>
      </c>
      <c r="E622" s="20">
        <v>4</v>
      </c>
      <c r="F622" s="20">
        <f>IFERROR(_xlfn.IFNA(IF(E622&lt;VLOOKUP(D622,'Pre-analysis'!D:E,2,0),VLOOKUP(D622,'Pre-analysis'!D:F,3,0)-((VLOOKUP(D622,'Pre-analysis'!D:E,2,0)-E622)*9),IF(E622=VLOOKUP(D622,'Pre-analysis'!D:E,2,0),VLOOKUP(D622,'Pre-analysis'!D:F,3,0),"NA")),"NA"),"NA")</f>
        <v>87</v>
      </c>
    </row>
    <row r="623" spans="1:6">
      <c r="A623" s="12" t="s">
        <v>35</v>
      </c>
      <c r="B623" s="13" t="s">
        <v>52</v>
      </c>
      <c r="C623" s="12" t="s">
        <v>12</v>
      </c>
      <c r="D623" s="12" t="str">
        <f t="shared" si="15"/>
        <v>Sub08 Session2 2nd_45min</v>
      </c>
      <c r="E623" s="20">
        <v>5</v>
      </c>
      <c r="F623" s="20">
        <f>IFERROR(_xlfn.IFNA(IF(E623&lt;VLOOKUP(D623,'Pre-analysis'!D:E,2,0),VLOOKUP(D623,'Pre-analysis'!D:F,3,0)-((VLOOKUP(D623,'Pre-analysis'!D:E,2,0)-E623)*9),IF(E623=VLOOKUP(D623,'Pre-analysis'!D:E,2,0),VLOOKUP(D623,'Pre-analysis'!D:F,3,0),"NA")),"NA"),"NA")</f>
        <v>96</v>
      </c>
    </row>
    <row r="624" spans="1:6">
      <c r="A624" s="12" t="s">
        <v>35</v>
      </c>
      <c r="B624" s="13" t="s">
        <v>52</v>
      </c>
      <c r="C624" s="12" t="s">
        <v>12</v>
      </c>
      <c r="D624" s="12" t="str">
        <f t="shared" si="15"/>
        <v>Sub08 Session2 2nd_45min</v>
      </c>
      <c r="E624" s="20">
        <v>6</v>
      </c>
      <c r="F624" s="20">
        <f>IFERROR(_xlfn.IFNA(IF(E624&lt;VLOOKUP(D624,'Pre-analysis'!D:E,2,0),VLOOKUP(D624,'Pre-analysis'!D:F,3,0)-((VLOOKUP(D624,'Pre-analysis'!D:E,2,0)-E624)*9),IF(E624=VLOOKUP(D624,'Pre-analysis'!D:E,2,0),VLOOKUP(D624,'Pre-analysis'!D:F,3,0),"NA")),"NA"),"NA")</f>
        <v>105</v>
      </c>
    </row>
    <row r="625" spans="1:6">
      <c r="A625" s="12" t="s">
        <v>35</v>
      </c>
      <c r="B625" s="13" t="s">
        <v>52</v>
      </c>
      <c r="C625" s="12" t="s">
        <v>13</v>
      </c>
      <c r="D625" s="12" t="str">
        <f t="shared" si="15"/>
        <v>Sub08 Session2 2nd_45min_e</v>
      </c>
      <c r="E625" s="20" t="s">
        <v>29</v>
      </c>
      <c r="F625" s="20" t="str">
        <f>IFERROR(_xlfn.IFNA(IF(E625&lt;VLOOKUP(D625,'Pre-analysis'!D:E,2,0),VLOOKUP(D625,'Pre-analysis'!D:F,3,0)-((VLOOKUP(D625,'Pre-analysis'!D:E,2,0)-E625)*9),IF(E625=VLOOKUP(D625,'Pre-analysis'!D:E,2,0),VLOOKUP(D625,'Pre-analysis'!D:F,3,0),"NA")),"NA"),"NA")</f>
        <v>NA</v>
      </c>
    </row>
    <row r="626" spans="1:6">
      <c r="A626" s="12" t="s">
        <v>35</v>
      </c>
      <c r="B626" s="13" t="s">
        <v>52</v>
      </c>
      <c r="C626" s="12" t="s">
        <v>14</v>
      </c>
      <c r="D626" s="12" t="str">
        <f t="shared" si="15"/>
        <v>Sub08 Session2 3rd_45min</v>
      </c>
      <c r="E626" s="20">
        <v>1</v>
      </c>
      <c r="F626" s="20">
        <f>IFERROR(_xlfn.IFNA(IF(E626&lt;VLOOKUP(D626,'Pre-analysis'!D:E,2,0),VLOOKUP(D626,'Pre-analysis'!D:F,3,0)-((VLOOKUP(D626,'Pre-analysis'!D:E,2,0)-E626)*9),IF(E626=VLOOKUP(D626,'Pre-analysis'!D:E,2,0),VLOOKUP(D626,'Pre-analysis'!D:F,3,0),"NA")),"NA"),"NA")</f>
        <v>120</v>
      </c>
    </row>
    <row r="627" spans="1:6">
      <c r="A627" s="12" t="s">
        <v>35</v>
      </c>
      <c r="B627" s="13" t="s">
        <v>52</v>
      </c>
      <c r="C627" s="12" t="s">
        <v>14</v>
      </c>
      <c r="D627" s="12" t="str">
        <f t="shared" si="15"/>
        <v>Sub08 Session2 3rd_45min</v>
      </c>
      <c r="E627" s="20">
        <v>2</v>
      </c>
      <c r="F627" s="20" t="str">
        <f>IFERROR(_xlfn.IFNA(IF(E627&lt;VLOOKUP(D627,'Pre-analysis'!D:E,2,0),VLOOKUP(D627,'Pre-analysis'!D:F,3,0)-((VLOOKUP(D627,'Pre-analysis'!D:E,2,0)-E627)*9),IF(E627=VLOOKUP(D627,'Pre-analysis'!D:E,2,0),VLOOKUP(D627,'Pre-analysis'!D:F,3,0),"NA")),"NA"),"NA")</f>
        <v>NA</v>
      </c>
    </row>
    <row r="628" spans="1:6">
      <c r="A628" s="12" t="s">
        <v>35</v>
      </c>
      <c r="B628" s="13" t="s">
        <v>52</v>
      </c>
      <c r="C628" s="12" t="s">
        <v>14</v>
      </c>
      <c r="D628" s="12" t="str">
        <f t="shared" si="15"/>
        <v>Sub08 Session2 3rd_45min</v>
      </c>
      <c r="E628" s="20">
        <v>3</v>
      </c>
      <c r="F628" s="20" t="str">
        <f>IFERROR(_xlfn.IFNA(IF(E628&lt;VLOOKUP(D628,'Pre-analysis'!D:E,2,0),VLOOKUP(D628,'Pre-analysis'!D:F,3,0)-((VLOOKUP(D628,'Pre-analysis'!D:E,2,0)-E628)*9),IF(E628=VLOOKUP(D628,'Pre-analysis'!D:E,2,0),VLOOKUP(D628,'Pre-analysis'!D:F,3,0),"NA")),"NA"),"NA")</f>
        <v>NA</v>
      </c>
    </row>
    <row r="629" spans="1:6">
      <c r="A629" s="12" t="s">
        <v>35</v>
      </c>
      <c r="B629" s="13" t="s">
        <v>52</v>
      </c>
      <c r="C629" s="12" t="s">
        <v>14</v>
      </c>
      <c r="D629" s="12" t="str">
        <f t="shared" si="15"/>
        <v>Sub08 Session2 3rd_45min</v>
      </c>
      <c r="E629" s="20">
        <v>4</v>
      </c>
      <c r="F629" s="20" t="str">
        <f>IFERROR(_xlfn.IFNA(IF(E629&lt;VLOOKUP(D629,'Pre-analysis'!D:E,2,0),VLOOKUP(D629,'Pre-analysis'!D:F,3,0)-((VLOOKUP(D629,'Pre-analysis'!D:E,2,0)-E629)*9),IF(E629=VLOOKUP(D629,'Pre-analysis'!D:E,2,0),VLOOKUP(D629,'Pre-analysis'!D:F,3,0),"NA")),"NA"),"NA")</f>
        <v>NA</v>
      </c>
    </row>
    <row r="630" spans="1:6">
      <c r="A630" s="12" t="s">
        <v>35</v>
      </c>
      <c r="B630" s="13" t="s">
        <v>52</v>
      </c>
      <c r="C630" s="12" t="s">
        <v>14</v>
      </c>
      <c r="D630" s="12" t="str">
        <f t="shared" si="15"/>
        <v>Sub08 Session2 3rd_45min</v>
      </c>
      <c r="E630" s="20">
        <v>5</v>
      </c>
      <c r="F630" s="20" t="str">
        <f>IFERROR(_xlfn.IFNA(IF(E630&lt;VLOOKUP(D630,'Pre-analysis'!D:E,2,0),VLOOKUP(D630,'Pre-analysis'!D:F,3,0)-((VLOOKUP(D630,'Pre-analysis'!D:E,2,0)-E630)*9),IF(E630=VLOOKUP(D630,'Pre-analysis'!D:E,2,0),VLOOKUP(D630,'Pre-analysis'!D:F,3,0),"NA")),"NA"),"NA")</f>
        <v>NA</v>
      </c>
    </row>
    <row r="631" spans="1:6">
      <c r="A631" s="12" t="s">
        <v>35</v>
      </c>
      <c r="B631" s="13" t="s">
        <v>52</v>
      </c>
      <c r="C631" s="12" t="s">
        <v>14</v>
      </c>
      <c r="D631" s="12" t="str">
        <f t="shared" si="15"/>
        <v>Sub08 Session2 3rd_45min</v>
      </c>
      <c r="E631" s="20">
        <v>6</v>
      </c>
      <c r="F631" s="20" t="str">
        <f>IFERROR(_xlfn.IFNA(IF(E631&lt;VLOOKUP(D631,'Pre-analysis'!D:E,2,0),VLOOKUP(D631,'Pre-analysis'!D:F,3,0)-((VLOOKUP(D631,'Pre-analysis'!D:E,2,0)-E631)*9),IF(E631=VLOOKUP(D631,'Pre-analysis'!D:E,2,0),VLOOKUP(D631,'Pre-analysis'!D:F,3,0),"NA")),"NA"),"NA")</f>
        <v>NA</v>
      </c>
    </row>
    <row r="632" spans="1:6">
      <c r="A632" s="12" t="s">
        <v>35</v>
      </c>
      <c r="B632" s="13" t="s">
        <v>52</v>
      </c>
      <c r="C632" s="12" t="s">
        <v>15</v>
      </c>
      <c r="D632" s="12" t="str">
        <f t="shared" si="15"/>
        <v>Sub08 Session2 3rd_45min_e</v>
      </c>
      <c r="E632" s="20" t="s">
        <v>29</v>
      </c>
      <c r="F632" s="20">
        <f>IFERROR(_xlfn.IFNA(IF(E632&lt;VLOOKUP(D632,'Pre-analysis'!D:E,2,0),VLOOKUP(D632,'Pre-analysis'!D:F,3,0)-((VLOOKUP(D632,'Pre-analysis'!D:E,2,0)-E632)*9),IF(E632=VLOOKUP(D632,'Pre-analysis'!D:E,2,0),VLOOKUP(D632,'Pre-analysis'!D:F,3,0),"NA")),"NA"),"NA")</f>
        <v>123</v>
      </c>
    </row>
    <row r="633" spans="1:6">
      <c r="A633" s="12" t="s">
        <v>35</v>
      </c>
      <c r="B633" s="13" t="s">
        <v>53</v>
      </c>
      <c r="C633" s="12" t="s">
        <v>10</v>
      </c>
      <c r="D633" s="12" t="str">
        <f t="shared" si="15"/>
        <v>Sub08 Session3 1st_45min</v>
      </c>
      <c r="E633" s="20">
        <v>1</v>
      </c>
      <c r="F633" s="20">
        <f>IFERROR(_xlfn.IFNA(IF(E633&lt;VLOOKUP(D633,'Pre-analysis'!D:E,2,0),VLOOKUP(D633,'Pre-analysis'!D:F,3,0)-((VLOOKUP(D633,'Pre-analysis'!D:E,2,0)-E633)*9),IF(E633=VLOOKUP(D633,'Pre-analysis'!D:E,2,0),VLOOKUP(D633,'Pre-analysis'!D:F,3,0),"NA")),"NA"),"NA")</f>
        <v>0</v>
      </c>
    </row>
    <row r="634" spans="1:6">
      <c r="A634" s="12" t="s">
        <v>35</v>
      </c>
      <c r="B634" s="13" t="s">
        <v>53</v>
      </c>
      <c r="C634" s="12" t="s">
        <v>10</v>
      </c>
      <c r="D634" s="12" t="str">
        <f t="shared" si="15"/>
        <v>Sub08 Session3 1st_45min</v>
      </c>
      <c r="E634" s="20">
        <v>2</v>
      </c>
      <c r="F634" s="20">
        <f>IFERROR(_xlfn.IFNA(IF(E634&lt;VLOOKUP(D634,'Pre-analysis'!D:E,2,0),VLOOKUP(D634,'Pre-analysis'!D:F,3,0)-((VLOOKUP(D634,'Pre-analysis'!D:E,2,0)-E634)*9),IF(E634=VLOOKUP(D634,'Pre-analysis'!D:E,2,0),VLOOKUP(D634,'Pre-analysis'!D:F,3,0),"NA")),"NA"),"NA")</f>
        <v>9</v>
      </c>
    </row>
    <row r="635" spans="1:6">
      <c r="A635" s="12" t="s">
        <v>35</v>
      </c>
      <c r="B635" s="13" t="s">
        <v>53</v>
      </c>
      <c r="C635" s="12" t="s">
        <v>10</v>
      </c>
      <c r="D635" s="12" t="str">
        <f t="shared" si="15"/>
        <v>Sub08 Session3 1st_45min</v>
      </c>
      <c r="E635" s="20">
        <v>3</v>
      </c>
      <c r="F635" s="20">
        <f>IFERROR(_xlfn.IFNA(IF(E635&lt;VLOOKUP(D635,'Pre-analysis'!D:E,2,0),VLOOKUP(D635,'Pre-analysis'!D:F,3,0)-((VLOOKUP(D635,'Pre-analysis'!D:E,2,0)-E635)*9),IF(E635=VLOOKUP(D635,'Pre-analysis'!D:E,2,0),VLOOKUP(D635,'Pre-analysis'!D:F,3,0),"NA")),"NA"),"NA")</f>
        <v>18</v>
      </c>
    </row>
    <row r="636" spans="1:6">
      <c r="A636" s="12" t="s">
        <v>35</v>
      </c>
      <c r="B636" s="13" t="s">
        <v>53</v>
      </c>
      <c r="C636" s="12" t="s">
        <v>10</v>
      </c>
      <c r="D636" s="12" t="str">
        <f t="shared" si="15"/>
        <v>Sub08 Session3 1st_45min</v>
      </c>
      <c r="E636" s="20">
        <v>4</v>
      </c>
      <c r="F636" s="20">
        <f>IFERROR(_xlfn.IFNA(IF(E636&lt;VLOOKUP(D636,'Pre-analysis'!D:E,2,0),VLOOKUP(D636,'Pre-analysis'!D:F,3,0)-((VLOOKUP(D636,'Pre-analysis'!D:E,2,0)-E636)*9),IF(E636=VLOOKUP(D636,'Pre-analysis'!D:E,2,0),VLOOKUP(D636,'Pre-analysis'!D:F,3,0),"NA")),"NA"),"NA")</f>
        <v>27</v>
      </c>
    </row>
    <row r="637" spans="1:6">
      <c r="A637" s="12" t="s">
        <v>35</v>
      </c>
      <c r="B637" s="13" t="s">
        <v>53</v>
      </c>
      <c r="C637" s="12" t="s">
        <v>10</v>
      </c>
      <c r="D637" s="12" t="str">
        <f t="shared" si="15"/>
        <v>Sub08 Session3 1st_45min</v>
      </c>
      <c r="E637" s="20">
        <v>5</v>
      </c>
      <c r="F637" s="20">
        <f>IFERROR(_xlfn.IFNA(IF(E637&lt;VLOOKUP(D637,'Pre-analysis'!D:E,2,0),VLOOKUP(D637,'Pre-analysis'!D:F,3,0)-((VLOOKUP(D637,'Pre-analysis'!D:E,2,0)-E637)*9),IF(E637=VLOOKUP(D637,'Pre-analysis'!D:E,2,0),VLOOKUP(D637,'Pre-analysis'!D:F,3,0),"NA")),"NA"),"NA")</f>
        <v>36</v>
      </c>
    </row>
    <row r="638" spans="1:6">
      <c r="A638" s="12" t="s">
        <v>35</v>
      </c>
      <c r="B638" s="13" t="s">
        <v>53</v>
      </c>
      <c r="C638" s="12" t="s">
        <v>10</v>
      </c>
      <c r="D638" s="12" t="str">
        <f t="shared" si="15"/>
        <v>Sub08 Session3 1st_45min</v>
      </c>
      <c r="E638" s="20">
        <v>6</v>
      </c>
      <c r="F638" s="20">
        <f>IFERROR(_xlfn.IFNA(IF(E638&lt;VLOOKUP(D638,'Pre-analysis'!D:E,2,0),VLOOKUP(D638,'Pre-analysis'!D:F,3,0)-((VLOOKUP(D638,'Pre-analysis'!D:E,2,0)-E638)*9),IF(E638=VLOOKUP(D638,'Pre-analysis'!D:E,2,0),VLOOKUP(D638,'Pre-analysis'!D:F,3,0),"NA")),"NA"),"NA")</f>
        <v>45</v>
      </c>
    </row>
    <row r="639" spans="1:6">
      <c r="A639" s="12" t="s">
        <v>35</v>
      </c>
      <c r="B639" s="13" t="s">
        <v>53</v>
      </c>
      <c r="C639" s="12" t="s">
        <v>11</v>
      </c>
      <c r="D639" s="12" t="str">
        <f t="shared" si="15"/>
        <v>Sub08 Session3 1st_45min_e</v>
      </c>
      <c r="E639" s="20" t="s">
        <v>29</v>
      </c>
      <c r="F639" s="20" t="str">
        <f>IFERROR(_xlfn.IFNA(IF(E639&lt;VLOOKUP(D639,'Pre-analysis'!D:E,2,0),VLOOKUP(D639,'Pre-analysis'!D:F,3,0)-((VLOOKUP(D639,'Pre-analysis'!D:E,2,0)-E639)*9),IF(E639=VLOOKUP(D639,'Pre-analysis'!D:E,2,0),VLOOKUP(D639,'Pre-analysis'!D:F,3,0),"NA")),"NA"),"NA")</f>
        <v>NA</v>
      </c>
    </row>
    <row r="640" spans="1:6">
      <c r="A640" s="12" t="s">
        <v>35</v>
      </c>
      <c r="B640" s="13" t="s">
        <v>53</v>
      </c>
      <c r="C640" s="12" t="s">
        <v>12</v>
      </c>
      <c r="D640" s="12" t="str">
        <f t="shared" si="15"/>
        <v>Sub08 Session3 2nd_45min</v>
      </c>
      <c r="E640" s="20">
        <v>1</v>
      </c>
      <c r="F640" s="20">
        <f>IFERROR(_xlfn.IFNA(IF(E640&lt;VLOOKUP(D640,'Pre-analysis'!D:E,2,0),VLOOKUP(D640,'Pre-analysis'!D:F,3,0)-((VLOOKUP(D640,'Pre-analysis'!D:E,2,0)-E640)*9),IF(E640=VLOOKUP(D640,'Pre-analysis'!D:E,2,0),VLOOKUP(D640,'Pre-analysis'!D:F,3,0),"NA")),"NA"),"NA")</f>
        <v>60</v>
      </c>
    </row>
    <row r="641" spans="1:6">
      <c r="A641" s="12" t="s">
        <v>35</v>
      </c>
      <c r="B641" s="13" t="s">
        <v>53</v>
      </c>
      <c r="C641" s="12" t="s">
        <v>12</v>
      </c>
      <c r="D641" s="12" t="str">
        <f t="shared" ref="D641:D704" si="16">A641&amp;" "&amp;B641&amp;" "&amp;C641</f>
        <v>Sub08 Session3 2nd_45min</v>
      </c>
      <c r="E641" s="20">
        <v>2</v>
      </c>
      <c r="F641" s="20">
        <f>IFERROR(_xlfn.IFNA(IF(E641&lt;VLOOKUP(D641,'Pre-analysis'!D:E,2,0),VLOOKUP(D641,'Pre-analysis'!D:F,3,0)-((VLOOKUP(D641,'Pre-analysis'!D:E,2,0)-E641)*9),IF(E641=VLOOKUP(D641,'Pre-analysis'!D:E,2,0),VLOOKUP(D641,'Pre-analysis'!D:F,3,0),"NA")),"NA"),"NA")</f>
        <v>69</v>
      </c>
    </row>
    <row r="642" spans="1:6">
      <c r="A642" s="12" t="s">
        <v>35</v>
      </c>
      <c r="B642" s="13" t="s">
        <v>53</v>
      </c>
      <c r="C642" s="12" t="s">
        <v>12</v>
      </c>
      <c r="D642" s="12" t="str">
        <f t="shared" si="16"/>
        <v>Sub08 Session3 2nd_45min</v>
      </c>
      <c r="E642" s="20">
        <v>3</v>
      </c>
      <c r="F642" s="20">
        <f>IFERROR(_xlfn.IFNA(IF(E642&lt;VLOOKUP(D642,'Pre-analysis'!D:E,2,0),VLOOKUP(D642,'Pre-analysis'!D:F,3,0)-((VLOOKUP(D642,'Pre-analysis'!D:E,2,0)-E642)*9),IF(E642=VLOOKUP(D642,'Pre-analysis'!D:E,2,0),VLOOKUP(D642,'Pre-analysis'!D:F,3,0),"NA")),"NA"),"NA")</f>
        <v>78</v>
      </c>
    </row>
    <row r="643" spans="1:6">
      <c r="A643" s="12" t="s">
        <v>35</v>
      </c>
      <c r="B643" s="13" t="s">
        <v>53</v>
      </c>
      <c r="C643" s="12" t="s">
        <v>12</v>
      </c>
      <c r="D643" s="12" t="str">
        <f t="shared" si="16"/>
        <v>Sub08 Session3 2nd_45min</v>
      </c>
      <c r="E643" s="20">
        <v>4</v>
      </c>
      <c r="F643" s="20">
        <f>IFERROR(_xlfn.IFNA(IF(E643&lt;VLOOKUP(D643,'Pre-analysis'!D:E,2,0),VLOOKUP(D643,'Pre-analysis'!D:F,3,0)-((VLOOKUP(D643,'Pre-analysis'!D:E,2,0)-E643)*9),IF(E643=VLOOKUP(D643,'Pre-analysis'!D:E,2,0),VLOOKUP(D643,'Pre-analysis'!D:F,3,0),"NA")),"NA"),"NA")</f>
        <v>87</v>
      </c>
    </row>
    <row r="644" spans="1:6">
      <c r="A644" s="12" t="s">
        <v>35</v>
      </c>
      <c r="B644" s="13" t="s">
        <v>53</v>
      </c>
      <c r="C644" s="12" t="s">
        <v>12</v>
      </c>
      <c r="D644" s="12" t="str">
        <f t="shared" si="16"/>
        <v>Sub08 Session3 2nd_45min</v>
      </c>
      <c r="E644" s="20">
        <v>5</v>
      </c>
      <c r="F644" s="20">
        <f>IFERROR(_xlfn.IFNA(IF(E644&lt;VLOOKUP(D644,'Pre-analysis'!D:E,2,0),VLOOKUP(D644,'Pre-analysis'!D:F,3,0)-((VLOOKUP(D644,'Pre-analysis'!D:E,2,0)-E644)*9),IF(E644=VLOOKUP(D644,'Pre-analysis'!D:E,2,0),VLOOKUP(D644,'Pre-analysis'!D:F,3,0),"NA")),"NA"),"NA")</f>
        <v>96</v>
      </c>
    </row>
    <row r="645" spans="1:6">
      <c r="A645" s="12" t="s">
        <v>35</v>
      </c>
      <c r="B645" s="13" t="s">
        <v>53</v>
      </c>
      <c r="C645" s="12" t="s">
        <v>12</v>
      </c>
      <c r="D645" s="12" t="str">
        <f t="shared" si="16"/>
        <v>Sub08 Session3 2nd_45min</v>
      </c>
      <c r="E645" s="20">
        <v>6</v>
      </c>
      <c r="F645" s="20">
        <f>IFERROR(_xlfn.IFNA(IF(E645&lt;VLOOKUP(D645,'Pre-analysis'!D:E,2,0),VLOOKUP(D645,'Pre-analysis'!D:F,3,0)-((VLOOKUP(D645,'Pre-analysis'!D:E,2,0)-E645)*9),IF(E645=VLOOKUP(D645,'Pre-analysis'!D:E,2,0),VLOOKUP(D645,'Pre-analysis'!D:F,3,0),"NA")),"NA"),"NA")</f>
        <v>105</v>
      </c>
    </row>
    <row r="646" spans="1:6">
      <c r="A646" s="12" t="s">
        <v>35</v>
      </c>
      <c r="B646" s="13" t="s">
        <v>53</v>
      </c>
      <c r="C646" s="12" t="s">
        <v>13</v>
      </c>
      <c r="D646" s="12" t="str">
        <f t="shared" si="16"/>
        <v>Sub08 Session3 2nd_45min_e</v>
      </c>
      <c r="E646" s="20" t="s">
        <v>29</v>
      </c>
      <c r="F646" s="20" t="str">
        <f>IFERROR(_xlfn.IFNA(IF(E646&lt;VLOOKUP(D646,'Pre-analysis'!D:E,2,0),VLOOKUP(D646,'Pre-analysis'!D:F,3,0)-((VLOOKUP(D646,'Pre-analysis'!D:E,2,0)-E646)*9),IF(E646=VLOOKUP(D646,'Pre-analysis'!D:E,2,0),VLOOKUP(D646,'Pre-analysis'!D:F,3,0),"NA")),"NA"),"NA")</f>
        <v>NA</v>
      </c>
    </row>
    <row r="647" spans="1:6">
      <c r="A647" s="12" t="s">
        <v>35</v>
      </c>
      <c r="B647" s="13" t="s">
        <v>53</v>
      </c>
      <c r="C647" s="12" t="s">
        <v>14</v>
      </c>
      <c r="D647" s="12" t="str">
        <f t="shared" si="16"/>
        <v>Sub08 Session3 3rd_45min</v>
      </c>
      <c r="E647" s="20">
        <v>1</v>
      </c>
      <c r="F647" s="20">
        <f>IFERROR(_xlfn.IFNA(IF(E647&lt;VLOOKUP(D647,'Pre-analysis'!D:E,2,0),VLOOKUP(D647,'Pre-analysis'!D:F,3,0)-((VLOOKUP(D647,'Pre-analysis'!D:E,2,0)-E647)*9),IF(E647=VLOOKUP(D647,'Pre-analysis'!D:E,2,0),VLOOKUP(D647,'Pre-analysis'!D:F,3,0),"NA")),"NA"),"NA")</f>
        <v>120</v>
      </c>
    </row>
    <row r="648" spans="1:6">
      <c r="A648" s="12" t="s">
        <v>35</v>
      </c>
      <c r="B648" s="13" t="s">
        <v>53</v>
      </c>
      <c r="C648" s="12" t="s">
        <v>14</v>
      </c>
      <c r="D648" s="12" t="str">
        <f t="shared" si="16"/>
        <v>Sub08 Session3 3rd_45min</v>
      </c>
      <c r="E648" s="20">
        <v>2</v>
      </c>
      <c r="F648" s="20">
        <f>IFERROR(_xlfn.IFNA(IF(E648&lt;VLOOKUP(D648,'Pre-analysis'!D:E,2,0),VLOOKUP(D648,'Pre-analysis'!D:F,3,0)-((VLOOKUP(D648,'Pre-analysis'!D:E,2,0)-E648)*9),IF(E648=VLOOKUP(D648,'Pre-analysis'!D:E,2,0),VLOOKUP(D648,'Pre-analysis'!D:F,3,0),"NA")),"NA"),"NA")</f>
        <v>129</v>
      </c>
    </row>
    <row r="649" spans="1:6">
      <c r="A649" s="12" t="s">
        <v>35</v>
      </c>
      <c r="B649" s="13" t="s">
        <v>53</v>
      </c>
      <c r="C649" s="12" t="s">
        <v>14</v>
      </c>
      <c r="D649" s="12" t="str">
        <f t="shared" si="16"/>
        <v>Sub08 Session3 3rd_45min</v>
      </c>
      <c r="E649" s="20">
        <v>3</v>
      </c>
      <c r="F649" s="20">
        <f>IFERROR(_xlfn.IFNA(IF(E649&lt;VLOOKUP(D649,'Pre-analysis'!D:E,2,0),VLOOKUP(D649,'Pre-analysis'!D:F,3,0)-((VLOOKUP(D649,'Pre-analysis'!D:E,2,0)-E649)*9),IF(E649=VLOOKUP(D649,'Pre-analysis'!D:E,2,0),VLOOKUP(D649,'Pre-analysis'!D:F,3,0),"NA")),"NA"),"NA")</f>
        <v>138</v>
      </c>
    </row>
    <row r="650" spans="1:6">
      <c r="A650" s="12" t="s">
        <v>35</v>
      </c>
      <c r="B650" s="13" t="s">
        <v>53</v>
      </c>
      <c r="C650" s="12" t="s">
        <v>14</v>
      </c>
      <c r="D650" s="12" t="str">
        <f t="shared" si="16"/>
        <v>Sub08 Session3 3rd_45min</v>
      </c>
      <c r="E650" s="20">
        <v>4</v>
      </c>
      <c r="F650" s="20">
        <f>IFERROR(_xlfn.IFNA(IF(E650&lt;VLOOKUP(D650,'Pre-analysis'!D:E,2,0),VLOOKUP(D650,'Pre-analysis'!D:F,3,0)-((VLOOKUP(D650,'Pre-analysis'!D:E,2,0)-E650)*9),IF(E650=VLOOKUP(D650,'Pre-analysis'!D:E,2,0),VLOOKUP(D650,'Pre-analysis'!D:F,3,0),"NA")),"NA"),"NA")</f>
        <v>147</v>
      </c>
    </row>
    <row r="651" spans="1:6">
      <c r="A651" s="12" t="s">
        <v>35</v>
      </c>
      <c r="B651" s="13" t="s">
        <v>53</v>
      </c>
      <c r="C651" s="12" t="s">
        <v>14</v>
      </c>
      <c r="D651" s="12" t="str">
        <f t="shared" si="16"/>
        <v>Sub08 Session3 3rd_45min</v>
      </c>
      <c r="E651" s="20">
        <v>5</v>
      </c>
      <c r="F651" s="20">
        <f>IFERROR(_xlfn.IFNA(IF(E651&lt;VLOOKUP(D651,'Pre-analysis'!D:E,2,0),VLOOKUP(D651,'Pre-analysis'!D:F,3,0)-((VLOOKUP(D651,'Pre-analysis'!D:E,2,0)-E651)*9),IF(E651=VLOOKUP(D651,'Pre-analysis'!D:E,2,0),VLOOKUP(D651,'Pre-analysis'!D:F,3,0),"NA")),"NA"),"NA")</f>
        <v>156</v>
      </c>
    </row>
    <row r="652" spans="1:6">
      <c r="A652" s="12" t="s">
        <v>35</v>
      </c>
      <c r="B652" s="13" t="s">
        <v>53</v>
      </c>
      <c r="C652" s="12" t="s">
        <v>14</v>
      </c>
      <c r="D652" s="12" t="str">
        <f t="shared" si="16"/>
        <v>Sub08 Session3 3rd_45min</v>
      </c>
      <c r="E652" s="20">
        <v>6</v>
      </c>
      <c r="F652" s="20">
        <f>IFERROR(_xlfn.IFNA(IF(E652&lt;VLOOKUP(D652,'Pre-analysis'!D:E,2,0),VLOOKUP(D652,'Pre-analysis'!D:F,3,0)-((VLOOKUP(D652,'Pre-analysis'!D:E,2,0)-E652)*9),IF(E652=VLOOKUP(D652,'Pre-analysis'!D:E,2,0),VLOOKUP(D652,'Pre-analysis'!D:F,3,0),"NA")),"NA"),"NA")</f>
        <v>165</v>
      </c>
    </row>
    <row r="653" spans="1:6">
      <c r="A653" s="12" t="s">
        <v>35</v>
      </c>
      <c r="B653" s="13" t="s">
        <v>53</v>
      </c>
      <c r="C653" s="12" t="s">
        <v>15</v>
      </c>
      <c r="D653" s="12" t="str">
        <f t="shared" si="16"/>
        <v>Sub08 Session3 3rd_45min_e</v>
      </c>
      <c r="E653" s="20" t="s">
        <v>29</v>
      </c>
      <c r="F653" s="20" t="str">
        <f>IFERROR(_xlfn.IFNA(IF(E653&lt;VLOOKUP(D653,'Pre-analysis'!D:E,2,0),VLOOKUP(D653,'Pre-analysis'!D:F,3,0)-((VLOOKUP(D653,'Pre-analysis'!D:E,2,0)-E653)*9),IF(E653=VLOOKUP(D653,'Pre-analysis'!D:E,2,0),VLOOKUP(D653,'Pre-analysis'!D:F,3,0),"NA")),"NA"),"NA")</f>
        <v>NA</v>
      </c>
    </row>
    <row r="654" spans="1:6">
      <c r="A654" s="12" t="s">
        <v>35</v>
      </c>
      <c r="B654" s="13" t="s">
        <v>54</v>
      </c>
      <c r="C654" s="12" t="s">
        <v>10</v>
      </c>
      <c r="D654" s="12" t="str">
        <f t="shared" si="16"/>
        <v>Sub08 Session4 1st_45min</v>
      </c>
      <c r="E654" s="20">
        <v>1</v>
      </c>
      <c r="F654" s="20">
        <f>IFERROR(_xlfn.IFNA(IF(E654&lt;VLOOKUP(D654,'Pre-analysis'!D:E,2,0),VLOOKUP(D654,'Pre-analysis'!D:F,3,0)-((VLOOKUP(D654,'Pre-analysis'!D:E,2,0)-E654)*9),IF(E654=VLOOKUP(D654,'Pre-analysis'!D:E,2,0),VLOOKUP(D654,'Pre-analysis'!D:F,3,0),"NA")),"NA"),"NA")</f>
        <v>0</v>
      </c>
    </row>
    <row r="655" spans="1:6">
      <c r="A655" s="12" t="s">
        <v>35</v>
      </c>
      <c r="B655" s="13" t="s">
        <v>54</v>
      </c>
      <c r="C655" s="12" t="s">
        <v>10</v>
      </c>
      <c r="D655" s="12" t="str">
        <f t="shared" si="16"/>
        <v>Sub08 Session4 1st_45min</v>
      </c>
      <c r="E655" s="20">
        <v>2</v>
      </c>
      <c r="F655" s="20">
        <f>IFERROR(_xlfn.IFNA(IF(E655&lt;VLOOKUP(D655,'Pre-analysis'!D:E,2,0),VLOOKUP(D655,'Pre-analysis'!D:F,3,0)-((VLOOKUP(D655,'Pre-analysis'!D:E,2,0)-E655)*9),IF(E655=VLOOKUP(D655,'Pre-analysis'!D:E,2,0),VLOOKUP(D655,'Pre-analysis'!D:F,3,0),"NA")),"NA"),"NA")</f>
        <v>9</v>
      </c>
    </row>
    <row r="656" spans="1:6">
      <c r="A656" s="12" t="s">
        <v>35</v>
      </c>
      <c r="B656" s="13" t="s">
        <v>54</v>
      </c>
      <c r="C656" s="12" t="s">
        <v>10</v>
      </c>
      <c r="D656" s="12" t="str">
        <f t="shared" si="16"/>
        <v>Sub08 Session4 1st_45min</v>
      </c>
      <c r="E656" s="20">
        <v>3</v>
      </c>
      <c r="F656" s="20">
        <f>IFERROR(_xlfn.IFNA(IF(E656&lt;VLOOKUP(D656,'Pre-analysis'!D:E,2,0),VLOOKUP(D656,'Pre-analysis'!D:F,3,0)-((VLOOKUP(D656,'Pre-analysis'!D:E,2,0)-E656)*9),IF(E656=VLOOKUP(D656,'Pre-analysis'!D:E,2,0),VLOOKUP(D656,'Pre-analysis'!D:F,3,0),"NA")),"NA"),"NA")</f>
        <v>18</v>
      </c>
    </row>
    <row r="657" spans="1:6">
      <c r="A657" s="12" t="s">
        <v>35</v>
      </c>
      <c r="B657" s="13" t="s">
        <v>54</v>
      </c>
      <c r="C657" s="12" t="s">
        <v>10</v>
      </c>
      <c r="D657" s="12" t="str">
        <f t="shared" si="16"/>
        <v>Sub08 Session4 1st_45min</v>
      </c>
      <c r="E657" s="20">
        <v>4</v>
      </c>
      <c r="F657" s="20">
        <f>IFERROR(_xlfn.IFNA(IF(E657&lt;VLOOKUP(D657,'Pre-analysis'!D:E,2,0),VLOOKUP(D657,'Pre-analysis'!D:F,3,0)-((VLOOKUP(D657,'Pre-analysis'!D:E,2,0)-E657)*9),IF(E657=VLOOKUP(D657,'Pre-analysis'!D:E,2,0),VLOOKUP(D657,'Pre-analysis'!D:F,3,0),"NA")),"NA"),"NA")</f>
        <v>27</v>
      </c>
    </row>
    <row r="658" spans="1:6">
      <c r="A658" s="12" t="s">
        <v>35</v>
      </c>
      <c r="B658" s="13" t="s">
        <v>54</v>
      </c>
      <c r="C658" s="12" t="s">
        <v>10</v>
      </c>
      <c r="D658" s="12" t="str">
        <f t="shared" si="16"/>
        <v>Sub08 Session4 1st_45min</v>
      </c>
      <c r="E658" s="20">
        <v>5</v>
      </c>
      <c r="F658" s="20">
        <f>IFERROR(_xlfn.IFNA(IF(E658&lt;VLOOKUP(D658,'Pre-analysis'!D:E,2,0),VLOOKUP(D658,'Pre-analysis'!D:F,3,0)-((VLOOKUP(D658,'Pre-analysis'!D:E,2,0)-E658)*9),IF(E658=VLOOKUP(D658,'Pre-analysis'!D:E,2,0),VLOOKUP(D658,'Pre-analysis'!D:F,3,0),"NA")),"NA"),"NA")</f>
        <v>36</v>
      </c>
    </row>
    <row r="659" spans="1:6">
      <c r="A659" s="12" t="s">
        <v>35</v>
      </c>
      <c r="B659" s="13" t="s">
        <v>54</v>
      </c>
      <c r="C659" s="12" t="s">
        <v>10</v>
      </c>
      <c r="D659" s="12" t="str">
        <f t="shared" si="16"/>
        <v>Sub08 Session4 1st_45min</v>
      </c>
      <c r="E659" s="20">
        <v>6</v>
      </c>
      <c r="F659" s="20">
        <f>IFERROR(_xlfn.IFNA(IF(E659&lt;VLOOKUP(D659,'Pre-analysis'!D:E,2,0),VLOOKUP(D659,'Pre-analysis'!D:F,3,0)-((VLOOKUP(D659,'Pre-analysis'!D:E,2,0)-E659)*9),IF(E659=VLOOKUP(D659,'Pre-analysis'!D:E,2,0),VLOOKUP(D659,'Pre-analysis'!D:F,3,0),"NA")),"NA"),"NA")</f>
        <v>45</v>
      </c>
    </row>
    <row r="660" spans="1:6">
      <c r="A660" s="12" t="s">
        <v>35</v>
      </c>
      <c r="B660" s="13" t="s">
        <v>54</v>
      </c>
      <c r="C660" s="12" t="s">
        <v>11</v>
      </c>
      <c r="D660" s="12" t="str">
        <f t="shared" si="16"/>
        <v>Sub08 Session4 1st_45min_e</v>
      </c>
      <c r="E660" s="20" t="s">
        <v>29</v>
      </c>
      <c r="F660" s="20" t="str">
        <f>IFERROR(_xlfn.IFNA(IF(E660&lt;VLOOKUP(D660,'Pre-analysis'!D:E,2,0),VLOOKUP(D660,'Pre-analysis'!D:F,3,0)-((VLOOKUP(D660,'Pre-analysis'!D:E,2,0)-E660)*9),IF(E660=VLOOKUP(D660,'Pre-analysis'!D:E,2,0),VLOOKUP(D660,'Pre-analysis'!D:F,3,0),"NA")),"NA"),"NA")</f>
        <v>NA</v>
      </c>
    </row>
    <row r="661" spans="1:6">
      <c r="A661" s="12" t="s">
        <v>35</v>
      </c>
      <c r="B661" s="13" t="s">
        <v>54</v>
      </c>
      <c r="C661" s="12" t="s">
        <v>12</v>
      </c>
      <c r="D661" s="12" t="str">
        <f t="shared" si="16"/>
        <v>Sub08 Session4 2nd_45min</v>
      </c>
      <c r="E661" s="20">
        <v>1</v>
      </c>
      <c r="F661" s="20">
        <f>IFERROR(_xlfn.IFNA(IF(E661&lt;VLOOKUP(D661,'Pre-analysis'!D:E,2,0),VLOOKUP(D661,'Pre-analysis'!D:F,3,0)-((VLOOKUP(D661,'Pre-analysis'!D:E,2,0)-E661)*9),IF(E661=VLOOKUP(D661,'Pre-analysis'!D:E,2,0),VLOOKUP(D661,'Pre-analysis'!D:F,3,0),"NA")),"NA"),"NA")</f>
        <v>60</v>
      </c>
    </row>
    <row r="662" spans="1:6">
      <c r="A662" s="12" t="s">
        <v>35</v>
      </c>
      <c r="B662" s="13" t="s">
        <v>54</v>
      </c>
      <c r="C662" s="12" t="s">
        <v>12</v>
      </c>
      <c r="D662" s="12" t="str">
        <f t="shared" si="16"/>
        <v>Sub08 Session4 2nd_45min</v>
      </c>
      <c r="E662" s="20">
        <v>2</v>
      </c>
      <c r="F662" s="20">
        <f>IFERROR(_xlfn.IFNA(IF(E662&lt;VLOOKUP(D662,'Pre-analysis'!D:E,2,0),VLOOKUP(D662,'Pre-analysis'!D:F,3,0)-((VLOOKUP(D662,'Pre-analysis'!D:E,2,0)-E662)*9),IF(E662=VLOOKUP(D662,'Pre-analysis'!D:E,2,0),VLOOKUP(D662,'Pre-analysis'!D:F,3,0),"NA")),"NA"),"NA")</f>
        <v>69</v>
      </c>
    </row>
    <row r="663" spans="1:6">
      <c r="A663" s="12" t="s">
        <v>35</v>
      </c>
      <c r="B663" s="13" t="s">
        <v>54</v>
      </c>
      <c r="C663" s="12" t="s">
        <v>12</v>
      </c>
      <c r="D663" s="12" t="str">
        <f t="shared" si="16"/>
        <v>Sub08 Session4 2nd_45min</v>
      </c>
      <c r="E663" s="20">
        <v>3</v>
      </c>
      <c r="F663" s="20">
        <f>IFERROR(_xlfn.IFNA(IF(E663&lt;VLOOKUP(D663,'Pre-analysis'!D:E,2,0),VLOOKUP(D663,'Pre-analysis'!D:F,3,0)-((VLOOKUP(D663,'Pre-analysis'!D:E,2,0)-E663)*9),IF(E663=VLOOKUP(D663,'Pre-analysis'!D:E,2,0),VLOOKUP(D663,'Pre-analysis'!D:F,3,0),"NA")),"NA"),"NA")</f>
        <v>78</v>
      </c>
    </row>
    <row r="664" spans="1:6">
      <c r="A664" s="12" t="s">
        <v>35</v>
      </c>
      <c r="B664" s="13" t="s">
        <v>54</v>
      </c>
      <c r="C664" s="12" t="s">
        <v>12</v>
      </c>
      <c r="D664" s="12" t="str">
        <f t="shared" si="16"/>
        <v>Sub08 Session4 2nd_45min</v>
      </c>
      <c r="E664" s="20">
        <v>4</v>
      </c>
      <c r="F664" s="20">
        <f>IFERROR(_xlfn.IFNA(IF(E664&lt;VLOOKUP(D664,'Pre-analysis'!D:E,2,0),VLOOKUP(D664,'Pre-analysis'!D:F,3,0)-((VLOOKUP(D664,'Pre-analysis'!D:E,2,0)-E664)*9),IF(E664=VLOOKUP(D664,'Pre-analysis'!D:E,2,0),VLOOKUP(D664,'Pre-analysis'!D:F,3,0),"NA")),"NA"),"NA")</f>
        <v>87</v>
      </c>
    </row>
    <row r="665" spans="1:6">
      <c r="A665" s="12" t="s">
        <v>35</v>
      </c>
      <c r="B665" s="13" t="s">
        <v>54</v>
      </c>
      <c r="C665" s="12" t="s">
        <v>12</v>
      </c>
      <c r="D665" s="12" t="str">
        <f t="shared" si="16"/>
        <v>Sub08 Session4 2nd_45min</v>
      </c>
      <c r="E665" s="20">
        <v>5</v>
      </c>
      <c r="F665" s="20">
        <f>IFERROR(_xlfn.IFNA(IF(E665&lt;VLOOKUP(D665,'Pre-analysis'!D:E,2,0),VLOOKUP(D665,'Pre-analysis'!D:F,3,0)-((VLOOKUP(D665,'Pre-analysis'!D:E,2,0)-E665)*9),IF(E665=VLOOKUP(D665,'Pre-analysis'!D:E,2,0),VLOOKUP(D665,'Pre-analysis'!D:F,3,0),"NA")),"NA"),"NA")</f>
        <v>96</v>
      </c>
    </row>
    <row r="666" spans="1:6">
      <c r="A666" s="12" t="s">
        <v>35</v>
      </c>
      <c r="B666" s="13" t="s">
        <v>54</v>
      </c>
      <c r="C666" s="12" t="s">
        <v>12</v>
      </c>
      <c r="D666" s="12" t="str">
        <f t="shared" si="16"/>
        <v>Sub08 Session4 2nd_45min</v>
      </c>
      <c r="E666" s="20">
        <v>6</v>
      </c>
      <c r="F666" s="20">
        <f>IFERROR(_xlfn.IFNA(IF(E666&lt;VLOOKUP(D666,'Pre-analysis'!D:E,2,0),VLOOKUP(D666,'Pre-analysis'!D:F,3,0)-((VLOOKUP(D666,'Pre-analysis'!D:E,2,0)-E666)*9),IF(E666=VLOOKUP(D666,'Pre-analysis'!D:E,2,0),VLOOKUP(D666,'Pre-analysis'!D:F,3,0),"NA")),"NA"),"NA")</f>
        <v>105</v>
      </c>
    </row>
    <row r="667" spans="1:6">
      <c r="A667" s="12" t="s">
        <v>35</v>
      </c>
      <c r="B667" s="13" t="s">
        <v>54</v>
      </c>
      <c r="C667" s="12" t="s">
        <v>13</v>
      </c>
      <c r="D667" s="12" t="str">
        <f t="shared" si="16"/>
        <v>Sub08 Session4 2nd_45min_e</v>
      </c>
      <c r="E667" s="20" t="s">
        <v>29</v>
      </c>
      <c r="F667" s="20" t="str">
        <f>IFERROR(_xlfn.IFNA(IF(E667&lt;VLOOKUP(D667,'Pre-analysis'!D:E,2,0),VLOOKUP(D667,'Pre-analysis'!D:F,3,0)-((VLOOKUP(D667,'Pre-analysis'!D:E,2,0)-E667)*9),IF(E667=VLOOKUP(D667,'Pre-analysis'!D:E,2,0),VLOOKUP(D667,'Pre-analysis'!D:F,3,0),"NA")),"NA"),"NA")</f>
        <v>NA</v>
      </c>
    </row>
    <row r="668" spans="1:6">
      <c r="A668" s="12" t="s">
        <v>35</v>
      </c>
      <c r="B668" s="13" t="s">
        <v>54</v>
      </c>
      <c r="C668" s="12" t="s">
        <v>14</v>
      </c>
      <c r="D668" s="12" t="str">
        <f t="shared" si="16"/>
        <v>Sub08 Session4 3rd_45min</v>
      </c>
      <c r="E668" s="20">
        <v>1</v>
      </c>
      <c r="F668" s="20">
        <f>IFERROR(_xlfn.IFNA(IF(E668&lt;VLOOKUP(D668,'Pre-analysis'!D:E,2,0),VLOOKUP(D668,'Pre-analysis'!D:F,3,0)-((VLOOKUP(D668,'Pre-analysis'!D:E,2,0)-E668)*9),IF(E668=VLOOKUP(D668,'Pre-analysis'!D:E,2,0),VLOOKUP(D668,'Pre-analysis'!D:F,3,0),"NA")),"NA"),"NA")</f>
        <v>120</v>
      </c>
    </row>
    <row r="669" spans="1:6">
      <c r="A669" s="12" t="s">
        <v>35</v>
      </c>
      <c r="B669" s="13" t="s">
        <v>54</v>
      </c>
      <c r="C669" s="12" t="s">
        <v>14</v>
      </c>
      <c r="D669" s="12" t="str">
        <f t="shared" si="16"/>
        <v>Sub08 Session4 3rd_45min</v>
      </c>
      <c r="E669" s="20">
        <v>2</v>
      </c>
      <c r="F669" s="20">
        <f>IFERROR(_xlfn.IFNA(IF(E669&lt;VLOOKUP(D669,'Pre-analysis'!D:E,2,0),VLOOKUP(D669,'Pre-analysis'!D:F,3,0)-((VLOOKUP(D669,'Pre-analysis'!D:E,2,0)-E669)*9),IF(E669=VLOOKUP(D669,'Pre-analysis'!D:E,2,0),VLOOKUP(D669,'Pre-analysis'!D:F,3,0),"NA")),"NA"),"NA")</f>
        <v>129</v>
      </c>
    </row>
    <row r="670" spans="1:6">
      <c r="A670" s="12" t="s">
        <v>35</v>
      </c>
      <c r="B670" s="13" t="s">
        <v>54</v>
      </c>
      <c r="C670" s="12" t="s">
        <v>14</v>
      </c>
      <c r="D670" s="12" t="str">
        <f t="shared" si="16"/>
        <v>Sub08 Session4 3rd_45min</v>
      </c>
      <c r="E670" s="20">
        <v>3</v>
      </c>
      <c r="F670" s="20">
        <f>IFERROR(_xlfn.IFNA(IF(E670&lt;VLOOKUP(D670,'Pre-analysis'!D:E,2,0),VLOOKUP(D670,'Pre-analysis'!D:F,3,0)-((VLOOKUP(D670,'Pre-analysis'!D:E,2,0)-E670)*9),IF(E670=VLOOKUP(D670,'Pre-analysis'!D:E,2,0),VLOOKUP(D670,'Pre-analysis'!D:F,3,0),"NA")),"NA"),"NA")</f>
        <v>138</v>
      </c>
    </row>
    <row r="671" spans="1:6">
      <c r="A671" s="12" t="s">
        <v>35</v>
      </c>
      <c r="B671" s="13" t="s">
        <v>54</v>
      </c>
      <c r="C671" s="12" t="s">
        <v>14</v>
      </c>
      <c r="D671" s="12" t="str">
        <f t="shared" si="16"/>
        <v>Sub08 Session4 3rd_45min</v>
      </c>
      <c r="E671" s="20">
        <v>4</v>
      </c>
      <c r="F671" s="20">
        <f>IFERROR(_xlfn.IFNA(IF(E671&lt;VLOOKUP(D671,'Pre-analysis'!D:E,2,0),VLOOKUP(D671,'Pre-analysis'!D:F,3,0)-((VLOOKUP(D671,'Pre-analysis'!D:E,2,0)-E671)*9),IF(E671=VLOOKUP(D671,'Pre-analysis'!D:E,2,0),VLOOKUP(D671,'Pre-analysis'!D:F,3,0),"NA")),"NA"),"NA")</f>
        <v>147</v>
      </c>
    </row>
    <row r="672" spans="1:6">
      <c r="A672" s="12" t="s">
        <v>35</v>
      </c>
      <c r="B672" s="13" t="s">
        <v>54</v>
      </c>
      <c r="C672" s="12" t="s">
        <v>14</v>
      </c>
      <c r="D672" s="12" t="str">
        <f t="shared" si="16"/>
        <v>Sub08 Session4 3rd_45min</v>
      </c>
      <c r="E672" s="20">
        <v>5</v>
      </c>
      <c r="F672" s="20">
        <f>IFERROR(_xlfn.IFNA(IF(E672&lt;VLOOKUP(D672,'Pre-analysis'!D:E,2,0),VLOOKUP(D672,'Pre-analysis'!D:F,3,0)-((VLOOKUP(D672,'Pre-analysis'!D:E,2,0)-E672)*9),IF(E672=VLOOKUP(D672,'Pre-analysis'!D:E,2,0),VLOOKUP(D672,'Pre-analysis'!D:F,3,0),"NA")),"NA"),"NA")</f>
        <v>156</v>
      </c>
    </row>
    <row r="673" spans="1:6">
      <c r="A673" s="12" t="s">
        <v>35</v>
      </c>
      <c r="B673" s="13" t="s">
        <v>54</v>
      </c>
      <c r="C673" s="12" t="s">
        <v>14</v>
      </c>
      <c r="D673" s="12" t="str">
        <f t="shared" si="16"/>
        <v>Sub08 Session4 3rd_45min</v>
      </c>
      <c r="E673" s="20">
        <v>6</v>
      </c>
      <c r="F673" s="20">
        <f>IFERROR(_xlfn.IFNA(IF(E673&lt;VLOOKUP(D673,'Pre-analysis'!D:E,2,0),VLOOKUP(D673,'Pre-analysis'!D:F,3,0)-((VLOOKUP(D673,'Pre-analysis'!D:E,2,0)-E673)*9),IF(E673=VLOOKUP(D673,'Pre-analysis'!D:E,2,0),VLOOKUP(D673,'Pre-analysis'!D:F,3,0),"NA")),"NA"),"NA")</f>
        <v>165</v>
      </c>
    </row>
    <row r="674" spans="1:6">
      <c r="A674" s="12" t="s">
        <v>35</v>
      </c>
      <c r="B674" s="13" t="s">
        <v>54</v>
      </c>
      <c r="C674" s="12" t="s">
        <v>15</v>
      </c>
      <c r="D674" s="12" t="str">
        <f t="shared" si="16"/>
        <v>Sub08 Session4 3rd_45min_e</v>
      </c>
      <c r="E674" s="20" t="s">
        <v>29</v>
      </c>
      <c r="F674" s="20" t="str">
        <f>IFERROR(_xlfn.IFNA(IF(E674&lt;VLOOKUP(D674,'Pre-analysis'!D:E,2,0),VLOOKUP(D674,'Pre-analysis'!D:F,3,0)-((VLOOKUP(D674,'Pre-analysis'!D:E,2,0)-E674)*9),IF(E674=VLOOKUP(D674,'Pre-analysis'!D:E,2,0),VLOOKUP(D674,'Pre-analysis'!D:F,3,0),"NA")),"NA"),"NA")</f>
        <v>NA</v>
      </c>
    </row>
    <row r="675" spans="1:6">
      <c r="A675" s="12" t="s">
        <v>36</v>
      </c>
      <c r="B675" s="13" t="s">
        <v>51</v>
      </c>
      <c r="C675" s="12" t="s">
        <v>10</v>
      </c>
      <c r="D675" s="12" t="str">
        <f t="shared" si="16"/>
        <v>Sub09 Session1 1st_45min</v>
      </c>
      <c r="E675" s="20">
        <v>1</v>
      </c>
      <c r="F675" s="20">
        <f>IFERROR(_xlfn.IFNA(IF(E675&lt;VLOOKUP(D675,'Pre-analysis'!D:E,2,0),VLOOKUP(D675,'Pre-analysis'!D:F,3,0)-((VLOOKUP(D675,'Pre-analysis'!D:E,2,0)-E675)*9),IF(E675=VLOOKUP(D675,'Pre-analysis'!D:E,2,0),VLOOKUP(D675,'Pre-analysis'!D:F,3,0),"NA")),"NA"),"NA")</f>
        <v>0</v>
      </c>
    </row>
    <row r="676" spans="1:6">
      <c r="A676" s="12" t="s">
        <v>36</v>
      </c>
      <c r="B676" s="13" t="s">
        <v>51</v>
      </c>
      <c r="C676" s="12" t="s">
        <v>10</v>
      </c>
      <c r="D676" s="12" t="str">
        <f t="shared" si="16"/>
        <v>Sub09 Session1 1st_45min</v>
      </c>
      <c r="E676" s="20">
        <v>2</v>
      </c>
      <c r="F676" s="20">
        <f>IFERROR(_xlfn.IFNA(IF(E676&lt;VLOOKUP(D676,'Pre-analysis'!D:E,2,0),VLOOKUP(D676,'Pre-analysis'!D:F,3,0)-((VLOOKUP(D676,'Pre-analysis'!D:E,2,0)-E676)*9),IF(E676=VLOOKUP(D676,'Pre-analysis'!D:E,2,0),VLOOKUP(D676,'Pre-analysis'!D:F,3,0),"NA")),"NA"),"NA")</f>
        <v>9</v>
      </c>
    </row>
    <row r="677" spans="1:6">
      <c r="A677" s="12" t="s">
        <v>36</v>
      </c>
      <c r="B677" s="13" t="s">
        <v>51</v>
      </c>
      <c r="C677" s="12" t="s">
        <v>10</v>
      </c>
      <c r="D677" s="12" t="str">
        <f t="shared" si="16"/>
        <v>Sub09 Session1 1st_45min</v>
      </c>
      <c r="E677" s="20">
        <v>3</v>
      </c>
      <c r="F677" s="20">
        <f>IFERROR(_xlfn.IFNA(IF(E677&lt;VLOOKUP(D677,'Pre-analysis'!D:E,2,0),VLOOKUP(D677,'Pre-analysis'!D:F,3,0)-((VLOOKUP(D677,'Pre-analysis'!D:E,2,0)-E677)*9),IF(E677=VLOOKUP(D677,'Pre-analysis'!D:E,2,0),VLOOKUP(D677,'Pre-analysis'!D:F,3,0),"NA")),"NA"),"NA")</f>
        <v>18</v>
      </c>
    </row>
    <row r="678" spans="1:6">
      <c r="A678" s="12" t="s">
        <v>36</v>
      </c>
      <c r="B678" s="13" t="s">
        <v>51</v>
      </c>
      <c r="C678" s="12" t="s">
        <v>10</v>
      </c>
      <c r="D678" s="12" t="str">
        <f t="shared" si="16"/>
        <v>Sub09 Session1 1st_45min</v>
      </c>
      <c r="E678" s="20">
        <v>4</v>
      </c>
      <c r="F678" s="20">
        <f>IFERROR(_xlfn.IFNA(IF(E678&lt;VLOOKUP(D678,'Pre-analysis'!D:E,2,0),VLOOKUP(D678,'Pre-analysis'!D:F,3,0)-((VLOOKUP(D678,'Pre-analysis'!D:E,2,0)-E678)*9),IF(E678=VLOOKUP(D678,'Pre-analysis'!D:E,2,0),VLOOKUP(D678,'Pre-analysis'!D:F,3,0),"NA")),"NA"),"NA")</f>
        <v>27</v>
      </c>
    </row>
    <row r="679" spans="1:6">
      <c r="A679" s="12" t="s">
        <v>36</v>
      </c>
      <c r="B679" s="13" t="s">
        <v>51</v>
      </c>
      <c r="C679" s="12" t="s">
        <v>10</v>
      </c>
      <c r="D679" s="12" t="str">
        <f t="shared" si="16"/>
        <v>Sub09 Session1 1st_45min</v>
      </c>
      <c r="E679" s="20">
        <v>5</v>
      </c>
      <c r="F679" s="20">
        <f>IFERROR(_xlfn.IFNA(IF(E679&lt;VLOOKUP(D679,'Pre-analysis'!D:E,2,0),VLOOKUP(D679,'Pre-analysis'!D:F,3,0)-((VLOOKUP(D679,'Pre-analysis'!D:E,2,0)-E679)*9),IF(E679=VLOOKUP(D679,'Pre-analysis'!D:E,2,0),VLOOKUP(D679,'Pre-analysis'!D:F,3,0),"NA")),"NA"),"NA")</f>
        <v>36</v>
      </c>
    </row>
    <row r="680" spans="1:6">
      <c r="A680" s="12" t="s">
        <v>36</v>
      </c>
      <c r="B680" s="13" t="s">
        <v>51</v>
      </c>
      <c r="C680" s="12" t="s">
        <v>10</v>
      </c>
      <c r="D680" s="12" t="str">
        <f t="shared" si="16"/>
        <v>Sub09 Session1 1st_45min</v>
      </c>
      <c r="E680" s="20">
        <v>6</v>
      </c>
      <c r="F680" s="20">
        <f>IFERROR(_xlfn.IFNA(IF(E680&lt;VLOOKUP(D680,'Pre-analysis'!D:E,2,0),VLOOKUP(D680,'Pre-analysis'!D:F,3,0)-((VLOOKUP(D680,'Pre-analysis'!D:E,2,0)-E680)*9),IF(E680=VLOOKUP(D680,'Pre-analysis'!D:E,2,0),VLOOKUP(D680,'Pre-analysis'!D:F,3,0),"NA")),"NA"),"NA")</f>
        <v>45</v>
      </c>
    </row>
    <row r="681" spans="1:6">
      <c r="A681" s="12" t="s">
        <v>36</v>
      </c>
      <c r="B681" s="13" t="s">
        <v>51</v>
      </c>
      <c r="C681" s="12" t="s">
        <v>11</v>
      </c>
      <c r="D681" s="12" t="str">
        <f t="shared" si="16"/>
        <v>Sub09 Session1 1st_45min_e</v>
      </c>
      <c r="E681" s="20" t="s">
        <v>29</v>
      </c>
      <c r="F681" s="20" t="str">
        <f>IFERROR(_xlfn.IFNA(IF(E681&lt;VLOOKUP(D681,'Pre-analysis'!D:E,2,0),VLOOKUP(D681,'Pre-analysis'!D:F,3,0)-((VLOOKUP(D681,'Pre-analysis'!D:E,2,0)-E681)*9),IF(E681=VLOOKUP(D681,'Pre-analysis'!D:E,2,0),VLOOKUP(D681,'Pre-analysis'!D:F,3,0),"NA")),"NA"),"NA")</f>
        <v>NA</v>
      </c>
    </row>
    <row r="682" spans="1:6">
      <c r="A682" s="12" t="s">
        <v>36</v>
      </c>
      <c r="B682" s="13" t="s">
        <v>51</v>
      </c>
      <c r="C682" s="12" t="s">
        <v>12</v>
      </c>
      <c r="D682" s="12" t="str">
        <f t="shared" si="16"/>
        <v>Sub09 Session1 2nd_45min</v>
      </c>
      <c r="E682" s="20">
        <v>1</v>
      </c>
      <c r="F682" s="20">
        <f>IFERROR(_xlfn.IFNA(IF(E682&lt;VLOOKUP(D682,'Pre-analysis'!D:E,2,0),VLOOKUP(D682,'Pre-analysis'!D:F,3,0)-((VLOOKUP(D682,'Pre-analysis'!D:E,2,0)-E682)*9),IF(E682=VLOOKUP(D682,'Pre-analysis'!D:E,2,0),VLOOKUP(D682,'Pre-analysis'!D:F,3,0),"NA")),"NA"),"NA")</f>
        <v>60</v>
      </c>
    </row>
    <row r="683" spans="1:6">
      <c r="A683" s="12" t="s">
        <v>36</v>
      </c>
      <c r="B683" s="13" t="s">
        <v>51</v>
      </c>
      <c r="C683" s="12" t="s">
        <v>12</v>
      </c>
      <c r="D683" s="12" t="str">
        <f t="shared" si="16"/>
        <v>Sub09 Session1 2nd_45min</v>
      </c>
      <c r="E683" s="20">
        <v>2</v>
      </c>
      <c r="F683" s="20">
        <f>IFERROR(_xlfn.IFNA(IF(E683&lt;VLOOKUP(D683,'Pre-analysis'!D:E,2,0),VLOOKUP(D683,'Pre-analysis'!D:F,3,0)-((VLOOKUP(D683,'Pre-analysis'!D:E,2,0)-E683)*9),IF(E683=VLOOKUP(D683,'Pre-analysis'!D:E,2,0),VLOOKUP(D683,'Pre-analysis'!D:F,3,0),"NA")),"NA"),"NA")</f>
        <v>69</v>
      </c>
    </row>
    <row r="684" spans="1:6">
      <c r="A684" s="12" t="s">
        <v>36</v>
      </c>
      <c r="B684" s="13" t="s">
        <v>51</v>
      </c>
      <c r="C684" s="12" t="s">
        <v>12</v>
      </c>
      <c r="D684" s="12" t="str">
        <f t="shared" si="16"/>
        <v>Sub09 Session1 2nd_45min</v>
      </c>
      <c r="E684" s="20">
        <v>3</v>
      </c>
      <c r="F684" s="20">
        <f>IFERROR(_xlfn.IFNA(IF(E684&lt;VLOOKUP(D684,'Pre-analysis'!D:E,2,0),VLOOKUP(D684,'Pre-analysis'!D:F,3,0)-((VLOOKUP(D684,'Pre-analysis'!D:E,2,0)-E684)*9),IF(E684=VLOOKUP(D684,'Pre-analysis'!D:E,2,0),VLOOKUP(D684,'Pre-analysis'!D:F,3,0),"NA")),"NA"),"NA")</f>
        <v>78</v>
      </c>
    </row>
    <row r="685" spans="1:6">
      <c r="A685" s="12" t="s">
        <v>36</v>
      </c>
      <c r="B685" s="13" t="s">
        <v>51</v>
      </c>
      <c r="C685" s="12" t="s">
        <v>12</v>
      </c>
      <c r="D685" s="12" t="str">
        <f t="shared" si="16"/>
        <v>Sub09 Session1 2nd_45min</v>
      </c>
      <c r="E685" s="20">
        <v>4</v>
      </c>
      <c r="F685" s="20" t="str">
        <f>IFERROR(_xlfn.IFNA(IF(E685&lt;VLOOKUP(D685,'Pre-analysis'!D:E,2,0),VLOOKUP(D685,'Pre-analysis'!D:F,3,0)-((VLOOKUP(D685,'Pre-analysis'!D:E,2,0)-E685)*9),IF(E685=VLOOKUP(D685,'Pre-analysis'!D:E,2,0),VLOOKUP(D685,'Pre-analysis'!D:F,3,0),"NA")),"NA"),"NA")</f>
        <v>NA</v>
      </c>
    </row>
    <row r="686" spans="1:6">
      <c r="A686" s="12" t="s">
        <v>36</v>
      </c>
      <c r="B686" s="13" t="s">
        <v>51</v>
      </c>
      <c r="C686" s="12" t="s">
        <v>12</v>
      </c>
      <c r="D686" s="12" t="str">
        <f t="shared" si="16"/>
        <v>Sub09 Session1 2nd_45min</v>
      </c>
      <c r="E686" s="20">
        <v>5</v>
      </c>
      <c r="F686" s="20" t="str">
        <f>IFERROR(_xlfn.IFNA(IF(E686&lt;VLOOKUP(D686,'Pre-analysis'!D:E,2,0),VLOOKUP(D686,'Pre-analysis'!D:F,3,0)-((VLOOKUP(D686,'Pre-analysis'!D:E,2,0)-E686)*9),IF(E686=VLOOKUP(D686,'Pre-analysis'!D:E,2,0),VLOOKUP(D686,'Pre-analysis'!D:F,3,0),"NA")),"NA"),"NA")</f>
        <v>NA</v>
      </c>
    </row>
    <row r="687" spans="1:6">
      <c r="A687" s="12" t="s">
        <v>36</v>
      </c>
      <c r="B687" s="13" t="s">
        <v>51</v>
      </c>
      <c r="C687" s="12" t="s">
        <v>12</v>
      </c>
      <c r="D687" s="12" t="str">
        <f t="shared" si="16"/>
        <v>Sub09 Session1 2nd_45min</v>
      </c>
      <c r="E687" s="20">
        <v>6</v>
      </c>
      <c r="F687" s="20" t="str">
        <f>IFERROR(_xlfn.IFNA(IF(E687&lt;VLOOKUP(D687,'Pre-analysis'!D:E,2,0),VLOOKUP(D687,'Pre-analysis'!D:F,3,0)-((VLOOKUP(D687,'Pre-analysis'!D:E,2,0)-E687)*9),IF(E687=VLOOKUP(D687,'Pre-analysis'!D:E,2,0),VLOOKUP(D687,'Pre-analysis'!D:F,3,0),"NA")),"NA"),"NA")</f>
        <v>NA</v>
      </c>
    </row>
    <row r="688" spans="1:6">
      <c r="A688" s="12" t="s">
        <v>36</v>
      </c>
      <c r="B688" s="13" t="s">
        <v>51</v>
      </c>
      <c r="C688" s="12" t="s">
        <v>13</v>
      </c>
      <c r="D688" s="12" t="str">
        <f t="shared" si="16"/>
        <v>Sub09 Session1 2nd_45min_e</v>
      </c>
      <c r="E688" s="20" t="s">
        <v>29</v>
      </c>
      <c r="F688" s="20" t="str">
        <f>IFERROR(_xlfn.IFNA(IF(E688&lt;VLOOKUP(D688,'Pre-analysis'!D:E,2,0),VLOOKUP(D688,'Pre-analysis'!D:F,3,0)-((VLOOKUP(D688,'Pre-analysis'!D:E,2,0)-E688)*9),IF(E688=VLOOKUP(D688,'Pre-analysis'!D:E,2,0),VLOOKUP(D688,'Pre-analysis'!D:F,3,0),"NA")),"NA"),"NA")</f>
        <v>NA</v>
      </c>
    </row>
    <row r="689" spans="1:6">
      <c r="A689" s="12" t="s">
        <v>36</v>
      </c>
      <c r="B689" s="13" t="s">
        <v>51</v>
      </c>
      <c r="C689" s="12" t="s">
        <v>14</v>
      </c>
      <c r="D689" s="12" t="str">
        <f t="shared" si="16"/>
        <v>Sub09 Session1 3rd_45min</v>
      </c>
      <c r="E689" s="20">
        <v>1</v>
      </c>
      <c r="F689" s="20">
        <f>IFERROR(_xlfn.IFNA(IF(E689&lt;VLOOKUP(D689,'Pre-analysis'!D:E,2,0),VLOOKUP(D689,'Pre-analysis'!D:F,3,0)-((VLOOKUP(D689,'Pre-analysis'!D:E,2,0)-E689)*9),IF(E689=VLOOKUP(D689,'Pre-analysis'!D:E,2,0),VLOOKUP(D689,'Pre-analysis'!D:F,3,0),"NA")),"NA"),"NA")</f>
        <v>100</v>
      </c>
    </row>
    <row r="690" spans="1:6">
      <c r="A690" s="12" t="s">
        <v>36</v>
      </c>
      <c r="B690" s="13" t="s">
        <v>51</v>
      </c>
      <c r="C690" s="12" t="s">
        <v>14</v>
      </c>
      <c r="D690" s="12" t="str">
        <f t="shared" si="16"/>
        <v>Sub09 Session1 3rd_45min</v>
      </c>
      <c r="E690" s="20">
        <v>2</v>
      </c>
      <c r="F690" s="20">
        <f>IFERROR(_xlfn.IFNA(IF(E690&lt;VLOOKUP(D690,'Pre-analysis'!D:E,2,0),VLOOKUP(D690,'Pre-analysis'!D:F,3,0)-((VLOOKUP(D690,'Pre-analysis'!D:E,2,0)-E690)*9),IF(E690=VLOOKUP(D690,'Pre-analysis'!D:E,2,0),VLOOKUP(D690,'Pre-analysis'!D:F,3,0),"NA")),"NA"),"NA")</f>
        <v>109</v>
      </c>
    </row>
    <row r="691" spans="1:6">
      <c r="A691" s="12" t="s">
        <v>36</v>
      </c>
      <c r="B691" s="13" t="s">
        <v>51</v>
      </c>
      <c r="C691" s="12" t="s">
        <v>14</v>
      </c>
      <c r="D691" s="12" t="str">
        <f t="shared" si="16"/>
        <v>Sub09 Session1 3rd_45min</v>
      </c>
      <c r="E691" s="20">
        <v>3</v>
      </c>
      <c r="F691" s="20" t="str">
        <f>IFERROR(_xlfn.IFNA(IF(E691&lt;VLOOKUP(D691,'Pre-analysis'!D:E,2,0),VLOOKUP(D691,'Pre-analysis'!D:F,3,0)-((VLOOKUP(D691,'Pre-analysis'!D:E,2,0)-E691)*9),IF(E691=VLOOKUP(D691,'Pre-analysis'!D:E,2,0),VLOOKUP(D691,'Pre-analysis'!D:F,3,0),"NA")),"NA"),"NA")</f>
        <v>NA</v>
      </c>
    </row>
    <row r="692" spans="1:6">
      <c r="A692" s="12" t="s">
        <v>36</v>
      </c>
      <c r="B692" s="13" t="s">
        <v>51</v>
      </c>
      <c r="C692" s="12" t="s">
        <v>14</v>
      </c>
      <c r="D692" s="12" t="str">
        <f t="shared" si="16"/>
        <v>Sub09 Session1 3rd_45min</v>
      </c>
      <c r="E692" s="20">
        <v>4</v>
      </c>
      <c r="F692" s="20" t="str">
        <f>IFERROR(_xlfn.IFNA(IF(E692&lt;VLOOKUP(D692,'Pre-analysis'!D:E,2,0),VLOOKUP(D692,'Pre-analysis'!D:F,3,0)-((VLOOKUP(D692,'Pre-analysis'!D:E,2,0)-E692)*9),IF(E692=VLOOKUP(D692,'Pre-analysis'!D:E,2,0),VLOOKUP(D692,'Pre-analysis'!D:F,3,0),"NA")),"NA"),"NA")</f>
        <v>NA</v>
      </c>
    </row>
    <row r="693" spans="1:6">
      <c r="A693" s="12" t="s">
        <v>36</v>
      </c>
      <c r="B693" s="13" t="s">
        <v>51</v>
      </c>
      <c r="C693" s="12" t="s">
        <v>14</v>
      </c>
      <c r="D693" s="12" t="str">
        <f t="shared" si="16"/>
        <v>Sub09 Session1 3rd_45min</v>
      </c>
      <c r="E693" s="20">
        <v>5</v>
      </c>
      <c r="F693" s="20" t="str">
        <f>IFERROR(_xlfn.IFNA(IF(E693&lt;VLOOKUP(D693,'Pre-analysis'!D:E,2,0),VLOOKUP(D693,'Pre-analysis'!D:F,3,0)-((VLOOKUP(D693,'Pre-analysis'!D:E,2,0)-E693)*9),IF(E693=VLOOKUP(D693,'Pre-analysis'!D:E,2,0),VLOOKUP(D693,'Pre-analysis'!D:F,3,0),"NA")),"NA"),"NA")</f>
        <v>NA</v>
      </c>
    </row>
    <row r="694" spans="1:6">
      <c r="A694" s="12" t="s">
        <v>36</v>
      </c>
      <c r="B694" s="13" t="s">
        <v>51</v>
      </c>
      <c r="C694" s="12" t="s">
        <v>14</v>
      </c>
      <c r="D694" s="12" t="str">
        <f t="shared" si="16"/>
        <v>Sub09 Session1 3rd_45min</v>
      </c>
      <c r="E694" s="20">
        <v>6</v>
      </c>
      <c r="F694" s="20" t="str">
        <f>IFERROR(_xlfn.IFNA(IF(E694&lt;VLOOKUP(D694,'Pre-analysis'!D:E,2,0),VLOOKUP(D694,'Pre-analysis'!D:F,3,0)-((VLOOKUP(D694,'Pre-analysis'!D:E,2,0)-E694)*9),IF(E694=VLOOKUP(D694,'Pre-analysis'!D:E,2,0),VLOOKUP(D694,'Pre-analysis'!D:F,3,0),"NA")),"NA"),"NA")</f>
        <v>NA</v>
      </c>
    </row>
    <row r="695" spans="1:6">
      <c r="A695" s="12" t="s">
        <v>36</v>
      </c>
      <c r="B695" s="13" t="s">
        <v>51</v>
      </c>
      <c r="C695" s="12" t="s">
        <v>15</v>
      </c>
      <c r="D695" s="12" t="str">
        <f t="shared" si="16"/>
        <v>Sub09 Session1 3rd_45min_e</v>
      </c>
      <c r="E695" s="20" t="s">
        <v>29</v>
      </c>
      <c r="F695" s="20" t="str">
        <f>IFERROR(_xlfn.IFNA(IF(E695&lt;VLOOKUP(D695,'Pre-analysis'!D:E,2,0),VLOOKUP(D695,'Pre-analysis'!D:F,3,0)-((VLOOKUP(D695,'Pre-analysis'!D:E,2,0)-E695)*9),IF(E695=VLOOKUP(D695,'Pre-analysis'!D:E,2,0),VLOOKUP(D695,'Pre-analysis'!D:F,3,0),"NA")),"NA"),"NA")</f>
        <v>NA</v>
      </c>
    </row>
    <row r="696" spans="1:6">
      <c r="A696" s="12" t="s">
        <v>36</v>
      </c>
      <c r="B696" s="13" t="s">
        <v>52</v>
      </c>
      <c r="C696" s="12" t="s">
        <v>10</v>
      </c>
      <c r="D696" s="12" t="str">
        <f t="shared" si="16"/>
        <v>Sub09 Session2 1st_45min</v>
      </c>
      <c r="E696" s="20">
        <v>1</v>
      </c>
      <c r="F696" s="20">
        <f>IFERROR(_xlfn.IFNA(IF(E696&lt;VLOOKUP(D696,'Pre-analysis'!D:E,2,0),VLOOKUP(D696,'Pre-analysis'!D:F,3,0)-((VLOOKUP(D696,'Pre-analysis'!D:E,2,0)-E696)*9),IF(E696=VLOOKUP(D696,'Pre-analysis'!D:E,2,0),VLOOKUP(D696,'Pre-analysis'!D:F,3,0),"NA")),"NA"),"NA")</f>
        <v>0</v>
      </c>
    </row>
    <row r="697" spans="1:6">
      <c r="A697" s="12" t="s">
        <v>36</v>
      </c>
      <c r="B697" s="13" t="s">
        <v>52</v>
      </c>
      <c r="C697" s="12" t="s">
        <v>10</v>
      </c>
      <c r="D697" s="12" t="str">
        <f t="shared" si="16"/>
        <v>Sub09 Session2 1st_45min</v>
      </c>
      <c r="E697" s="20">
        <v>2</v>
      </c>
      <c r="F697" s="20">
        <f>IFERROR(_xlfn.IFNA(IF(E697&lt;VLOOKUP(D697,'Pre-analysis'!D:E,2,0),VLOOKUP(D697,'Pre-analysis'!D:F,3,0)-((VLOOKUP(D697,'Pre-analysis'!D:E,2,0)-E697)*9),IF(E697=VLOOKUP(D697,'Pre-analysis'!D:E,2,0),VLOOKUP(D697,'Pre-analysis'!D:F,3,0),"NA")),"NA"),"NA")</f>
        <v>9</v>
      </c>
    </row>
    <row r="698" spans="1:6">
      <c r="A698" s="12" t="s">
        <v>36</v>
      </c>
      <c r="B698" s="13" t="s">
        <v>52</v>
      </c>
      <c r="C698" s="12" t="s">
        <v>10</v>
      </c>
      <c r="D698" s="12" t="str">
        <f t="shared" si="16"/>
        <v>Sub09 Session2 1st_45min</v>
      </c>
      <c r="E698" s="20">
        <v>3</v>
      </c>
      <c r="F698" s="20">
        <f>IFERROR(_xlfn.IFNA(IF(E698&lt;VLOOKUP(D698,'Pre-analysis'!D:E,2,0),VLOOKUP(D698,'Pre-analysis'!D:F,3,0)-((VLOOKUP(D698,'Pre-analysis'!D:E,2,0)-E698)*9),IF(E698=VLOOKUP(D698,'Pre-analysis'!D:E,2,0),VLOOKUP(D698,'Pre-analysis'!D:F,3,0),"NA")),"NA"),"NA")</f>
        <v>18</v>
      </c>
    </row>
    <row r="699" spans="1:6">
      <c r="A699" s="12" t="s">
        <v>36</v>
      </c>
      <c r="B699" s="13" t="s">
        <v>52</v>
      </c>
      <c r="C699" s="12" t="s">
        <v>10</v>
      </c>
      <c r="D699" s="12" t="str">
        <f t="shared" si="16"/>
        <v>Sub09 Session2 1st_45min</v>
      </c>
      <c r="E699" s="20">
        <v>4</v>
      </c>
      <c r="F699" s="20">
        <f>IFERROR(_xlfn.IFNA(IF(E699&lt;VLOOKUP(D699,'Pre-analysis'!D:E,2,0),VLOOKUP(D699,'Pre-analysis'!D:F,3,0)-((VLOOKUP(D699,'Pre-analysis'!D:E,2,0)-E699)*9),IF(E699=VLOOKUP(D699,'Pre-analysis'!D:E,2,0),VLOOKUP(D699,'Pre-analysis'!D:F,3,0),"NA")),"NA"),"NA")</f>
        <v>27</v>
      </c>
    </row>
    <row r="700" spans="1:6">
      <c r="A700" s="12" t="s">
        <v>36</v>
      </c>
      <c r="B700" s="13" t="s">
        <v>52</v>
      </c>
      <c r="C700" s="12" t="s">
        <v>10</v>
      </c>
      <c r="D700" s="12" t="str">
        <f t="shared" si="16"/>
        <v>Sub09 Session2 1st_45min</v>
      </c>
      <c r="E700" s="20">
        <v>5</v>
      </c>
      <c r="F700" s="20">
        <f>IFERROR(_xlfn.IFNA(IF(E700&lt;VLOOKUP(D700,'Pre-analysis'!D:E,2,0),VLOOKUP(D700,'Pre-analysis'!D:F,3,0)-((VLOOKUP(D700,'Pre-analysis'!D:E,2,0)-E700)*9),IF(E700=VLOOKUP(D700,'Pre-analysis'!D:E,2,0),VLOOKUP(D700,'Pre-analysis'!D:F,3,0),"NA")),"NA"),"NA")</f>
        <v>36</v>
      </c>
    </row>
    <row r="701" spans="1:6">
      <c r="A701" s="12" t="s">
        <v>36</v>
      </c>
      <c r="B701" s="13" t="s">
        <v>52</v>
      </c>
      <c r="C701" s="12" t="s">
        <v>10</v>
      </c>
      <c r="D701" s="12" t="str">
        <f t="shared" si="16"/>
        <v>Sub09 Session2 1st_45min</v>
      </c>
      <c r="E701" s="20">
        <v>6</v>
      </c>
      <c r="F701" s="20">
        <f>IFERROR(_xlfn.IFNA(IF(E701&lt;VLOOKUP(D701,'Pre-analysis'!D:E,2,0),VLOOKUP(D701,'Pre-analysis'!D:F,3,0)-((VLOOKUP(D701,'Pre-analysis'!D:E,2,0)-E701)*9),IF(E701=VLOOKUP(D701,'Pre-analysis'!D:E,2,0),VLOOKUP(D701,'Pre-analysis'!D:F,3,0),"NA")),"NA"),"NA")</f>
        <v>45</v>
      </c>
    </row>
    <row r="702" spans="1:6">
      <c r="A702" s="12" t="s">
        <v>36</v>
      </c>
      <c r="B702" s="13" t="s">
        <v>52</v>
      </c>
      <c r="C702" s="12" t="s">
        <v>11</v>
      </c>
      <c r="D702" s="12" t="str">
        <f t="shared" si="16"/>
        <v>Sub09 Session2 1st_45min_e</v>
      </c>
      <c r="E702" s="20" t="s">
        <v>29</v>
      </c>
      <c r="F702" s="20" t="str">
        <f>IFERROR(_xlfn.IFNA(IF(E702&lt;VLOOKUP(D702,'Pre-analysis'!D:E,2,0),VLOOKUP(D702,'Pre-analysis'!D:F,3,0)-((VLOOKUP(D702,'Pre-analysis'!D:E,2,0)-E702)*9),IF(E702=VLOOKUP(D702,'Pre-analysis'!D:E,2,0),VLOOKUP(D702,'Pre-analysis'!D:F,3,0),"NA")),"NA"),"NA")</f>
        <v>NA</v>
      </c>
    </row>
    <row r="703" spans="1:6">
      <c r="A703" s="12" t="s">
        <v>36</v>
      </c>
      <c r="B703" s="13" t="s">
        <v>52</v>
      </c>
      <c r="C703" s="12" t="s">
        <v>12</v>
      </c>
      <c r="D703" s="12" t="str">
        <f t="shared" si="16"/>
        <v>Sub09 Session2 2nd_45min</v>
      </c>
      <c r="E703" s="20">
        <v>1</v>
      </c>
      <c r="F703" s="20">
        <f>IFERROR(_xlfn.IFNA(IF(E703&lt;VLOOKUP(D703,'Pre-analysis'!D:E,2,0),VLOOKUP(D703,'Pre-analysis'!D:F,3,0)-((VLOOKUP(D703,'Pre-analysis'!D:E,2,0)-E703)*9),IF(E703=VLOOKUP(D703,'Pre-analysis'!D:E,2,0),VLOOKUP(D703,'Pre-analysis'!D:F,3,0),"NA")),"NA"),"NA")</f>
        <v>60</v>
      </c>
    </row>
    <row r="704" spans="1:6">
      <c r="A704" s="12" t="s">
        <v>36</v>
      </c>
      <c r="B704" s="13" t="s">
        <v>52</v>
      </c>
      <c r="C704" s="12" t="s">
        <v>12</v>
      </c>
      <c r="D704" s="12" t="str">
        <f t="shared" si="16"/>
        <v>Sub09 Session2 2nd_45min</v>
      </c>
      <c r="E704" s="20">
        <v>2</v>
      </c>
      <c r="F704" s="20">
        <f>IFERROR(_xlfn.IFNA(IF(E704&lt;VLOOKUP(D704,'Pre-analysis'!D:E,2,0),VLOOKUP(D704,'Pre-analysis'!D:F,3,0)-((VLOOKUP(D704,'Pre-analysis'!D:E,2,0)-E704)*9),IF(E704=VLOOKUP(D704,'Pre-analysis'!D:E,2,0),VLOOKUP(D704,'Pre-analysis'!D:F,3,0),"NA")),"NA"),"NA")</f>
        <v>69</v>
      </c>
    </row>
    <row r="705" spans="1:6">
      <c r="A705" s="12" t="s">
        <v>36</v>
      </c>
      <c r="B705" s="13" t="s">
        <v>52</v>
      </c>
      <c r="C705" s="12" t="s">
        <v>12</v>
      </c>
      <c r="D705" s="12" t="str">
        <f t="shared" ref="D705:D768" si="17">A705&amp;" "&amp;B705&amp;" "&amp;C705</f>
        <v>Sub09 Session2 2nd_45min</v>
      </c>
      <c r="E705" s="20">
        <v>3</v>
      </c>
      <c r="F705" s="20">
        <f>IFERROR(_xlfn.IFNA(IF(E705&lt;VLOOKUP(D705,'Pre-analysis'!D:E,2,0),VLOOKUP(D705,'Pre-analysis'!D:F,3,0)-((VLOOKUP(D705,'Pre-analysis'!D:E,2,0)-E705)*9),IF(E705=VLOOKUP(D705,'Pre-analysis'!D:E,2,0),VLOOKUP(D705,'Pre-analysis'!D:F,3,0),"NA")),"NA"),"NA")</f>
        <v>78</v>
      </c>
    </row>
    <row r="706" spans="1:6">
      <c r="A706" s="12" t="s">
        <v>36</v>
      </c>
      <c r="B706" s="13" t="s">
        <v>52</v>
      </c>
      <c r="C706" s="12" t="s">
        <v>12</v>
      </c>
      <c r="D706" s="12" t="str">
        <f t="shared" si="17"/>
        <v>Sub09 Session2 2nd_45min</v>
      </c>
      <c r="E706" s="20">
        <v>4</v>
      </c>
      <c r="F706" s="20">
        <f>IFERROR(_xlfn.IFNA(IF(E706&lt;VLOOKUP(D706,'Pre-analysis'!D:E,2,0),VLOOKUP(D706,'Pre-analysis'!D:F,3,0)-((VLOOKUP(D706,'Pre-analysis'!D:E,2,0)-E706)*9),IF(E706=VLOOKUP(D706,'Pre-analysis'!D:E,2,0),VLOOKUP(D706,'Pre-analysis'!D:F,3,0),"NA")),"NA"),"NA")</f>
        <v>87</v>
      </c>
    </row>
    <row r="707" spans="1:6">
      <c r="A707" s="12" t="s">
        <v>36</v>
      </c>
      <c r="B707" s="13" t="s">
        <v>52</v>
      </c>
      <c r="C707" s="12" t="s">
        <v>12</v>
      </c>
      <c r="D707" s="12" t="str">
        <f t="shared" si="17"/>
        <v>Sub09 Session2 2nd_45min</v>
      </c>
      <c r="E707" s="20">
        <v>5</v>
      </c>
      <c r="F707" s="20">
        <f>IFERROR(_xlfn.IFNA(IF(E707&lt;VLOOKUP(D707,'Pre-analysis'!D:E,2,0),VLOOKUP(D707,'Pre-analysis'!D:F,3,0)-((VLOOKUP(D707,'Pre-analysis'!D:E,2,0)-E707)*9),IF(E707=VLOOKUP(D707,'Pre-analysis'!D:E,2,0),VLOOKUP(D707,'Pre-analysis'!D:F,3,0),"NA")),"NA"),"NA")</f>
        <v>96</v>
      </c>
    </row>
    <row r="708" spans="1:6">
      <c r="A708" s="12" t="s">
        <v>36</v>
      </c>
      <c r="B708" s="13" t="s">
        <v>52</v>
      </c>
      <c r="C708" s="12" t="s">
        <v>12</v>
      </c>
      <c r="D708" s="12" t="str">
        <f t="shared" si="17"/>
        <v>Sub09 Session2 2nd_45min</v>
      </c>
      <c r="E708" s="20">
        <v>6</v>
      </c>
      <c r="F708" s="20">
        <f>IFERROR(_xlfn.IFNA(IF(E708&lt;VLOOKUP(D708,'Pre-analysis'!D:E,2,0),VLOOKUP(D708,'Pre-analysis'!D:F,3,0)-((VLOOKUP(D708,'Pre-analysis'!D:E,2,0)-E708)*9),IF(E708=VLOOKUP(D708,'Pre-analysis'!D:E,2,0),VLOOKUP(D708,'Pre-analysis'!D:F,3,0),"NA")),"NA"),"NA")</f>
        <v>105</v>
      </c>
    </row>
    <row r="709" spans="1:6">
      <c r="A709" s="12" t="s">
        <v>36</v>
      </c>
      <c r="B709" s="13" t="s">
        <v>52</v>
      </c>
      <c r="C709" s="12" t="s">
        <v>13</v>
      </c>
      <c r="D709" s="12" t="str">
        <f t="shared" si="17"/>
        <v>Sub09 Session2 2nd_45min_e</v>
      </c>
      <c r="E709" s="20" t="s">
        <v>29</v>
      </c>
      <c r="F709" s="20" t="str">
        <f>IFERROR(_xlfn.IFNA(IF(E709&lt;VLOOKUP(D709,'Pre-analysis'!D:E,2,0),VLOOKUP(D709,'Pre-analysis'!D:F,3,0)-((VLOOKUP(D709,'Pre-analysis'!D:E,2,0)-E709)*9),IF(E709=VLOOKUP(D709,'Pre-analysis'!D:E,2,0),VLOOKUP(D709,'Pre-analysis'!D:F,3,0),"NA")),"NA"),"NA")</f>
        <v>NA</v>
      </c>
    </row>
    <row r="710" spans="1:6">
      <c r="A710" s="12" t="s">
        <v>36</v>
      </c>
      <c r="B710" s="13" t="s">
        <v>52</v>
      </c>
      <c r="C710" s="12" t="s">
        <v>14</v>
      </c>
      <c r="D710" s="12" t="str">
        <f t="shared" si="17"/>
        <v>Sub09 Session2 3rd_45min</v>
      </c>
      <c r="E710" s="20">
        <v>1</v>
      </c>
      <c r="F710" s="20">
        <f>IFERROR(_xlfn.IFNA(IF(E710&lt;VLOOKUP(D710,'Pre-analysis'!D:E,2,0),VLOOKUP(D710,'Pre-analysis'!D:F,3,0)-((VLOOKUP(D710,'Pre-analysis'!D:E,2,0)-E710)*9),IF(E710=VLOOKUP(D710,'Pre-analysis'!D:E,2,0),VLOOKUP(D710,'Pre-analysis'!D:F,3,0),"NA")),"NA"),"NA")</f>
        <v>120</v>
      </c>
    </row>
    <row r="711" spans="1:6">
      <c r="A711" s="12" t="s">
        <v>36</v>
      </c>
      <c r="B711" s="13" t="s">
        <v>52</v>
      </c>
      <c r="C711" s="12" t="s">
        <v>14</v>
      </c>
      <c r="D711" s="12" t="str">
        <f t="shared" si="17"/>
        <v>Sub09 Session2 3rd_45min</v>
      </c>
      <c r="E711" s="20">
        <v>2</v>
      </c>
      <c r="F711" s="20">
        <f>IFERROR(_xlfn.IFNA(IF(E711&lt;VLOOKUP(D711,'Pre-analysis'!D:E,2,0),VLOOKUP(D711,'Pre-analysis'!D:F,3,0)-((VLOOKUP(D711,'Pre-analysis'!D:E,2,0)-E711)*9),IF(E711=VLOOKUP(D711,'Pre-analysis'!D:E,2,0),VLOOKUP(D711,'Pre-analysis'!D:F,3,0),"NA")),"NA"),"NA")</f>
        <v>129</v>
      </c>
    </row>
    <row r="712" spans="1:6">
      <c r="A712" s="12" t="s">
        <v>36</v>
      </c>
      <c r="B712" s="13" t="s">
        <v>52</v>
      </c>
      <c r="C712" s="12" t="s">
        <v>14</v>
      </c>
      <c r="D712" s="12" t="str">
        <f t="shared" si="17"/>
        <v>Sub09 Session2 3rd_45min</v>
      </c>
      <c r="E712" s="20">
        <v>3</v>
      </c>
      <c r="F712" s="20">
        <f>IFERROR(_xlfn.IFNA(IF(E712&lt;VLOOKUP(D712,'Pre-analysis'!D:E,2,0),VLOOKUP(D712,'Pre-analysis'!D:F,3,0)-((VLOOKUP(D712,'Pre-analysis'!D:E,2,0)-E712)*9),IF(E712=VLOOKUP(D712,'Pre-analysis'!D:E,2,0),VLOOKUP(D712,'Pre-analysis'!D:F,3,0),"NA")),"NA"),"NA")</f>
        <v>138</v>
      </c>
    </row>
    <row r="713" spans="1:6">
      <c r="A713" s="12" t="s">
        <v>36</v>
      </c>
      <c r="B713" s="13" t="s">
        <v>52</v>
      </c>
      <c r="C713" s="12" t="s">
        <v>14</v>
      </c>
      <c r="D713" s="12" t="str">
        <f t="shared" si="17"/>
        <v>Sub09 Session2 3rd_45min</v>
      </c>
      <c r="E713" s="20">
        <v>4</v>
      </c>
      <c r="F713" s="20">
        <f>IFERROR(_xlfn.IFNA(IF(E713&lt;VLOOKUP(D713,'Pre-analysis'!D:E,2,0),VLOOKUP(D713,'Pre-analysis'!D:F,3,0)-((VLOOKUP(D713,'Pre-analysis'!D:E,2,0)-E713)*9),IF(E713=VLOOKUP(D713,'Pre-analysis'!D:E,2,0),VLOOKUP(D713,'Pre-analysis'!D:F,3,0),"NA")),"NA"),"NA")</f>
        <v>147</v>
      </c>
    </row>
    <row r="714" spans="1:6">
      <c r="A714" s="12" t="s">
        <v>36</v>
      </c>
      <c r="B714" s="13" t="s">
        <v>52</v>
      </c>
      <c r="C714" s="12" t="s">
        <v>14</v>
      </c>
      <c r="D714" s="12" t="str">
        <f t="shared" si="17"/>
        <v>Sub09 Session2 3rd_45min</v>
      </c>
      <c r="E714" s="20">
        <v>5</v>
      </c>
      <c r="F714" s="20" t="str">
        <f>IFERROR(_xlfn.IFNA(IF(E714&lt;VLOOKUP(D714,'Pre-analysis'!D:E,2,0),VLOOKUP(D714,'Pre-analysis'!D:F,3,0)-((VLOOKUP(D714,'Pre-analysis'!D:E,2,0)-E714)*9),IF(E714=VLOOKUP(D714,'Pre-analysis'!D:E,2,0),VLOOKUP(D714,'Pre-analysis'!D:F,3,0),"NA")),"NA"),"NA")</f>
        <v>NA</v>
      </c>
    </row>
    <row r="715" spans="1:6">
      <c r="A715" s="12" t="s">
        <v>36</v>
      </c>
      <c r="B715" s="13" t="s">
        <v>52</v>
      </c>
      <c r="C715" s="12" t="s">
        <v>14</v>
      </c>
      <c r="D715" s="12" t="str">
        <f t="shared" si="17"/>
        <v>Sub09 Session2 3rd_45min</v>
      </c>
      <c r="E715" s="20">
        <v>6</v>
      </c>
      <c r="F715" s="20" t="str">
        <f>IFERROR(_xlfn.IFNA(IF(E715&lt;VLOOKUP(D715,'Pre-analysis'!D:E,2,0),VLOOKUP(D715,'Pre-analysis'!D:F,3,0)-((VLOOKUP(D715,'Pre-analysis'!D:E,2,0)-E715)*9),IF(E715=VLOOKUP(D715,'Pre-analysis'!D:E,2,0),VLOOKUP(D715,'Pre-analysis'!D:F,3,0),"NA")),"NA"),"NA")</f>
        <v>NA</v>
      </c>
    </row>
    <row r="716" spans="1:6">
      <c r="A716" s="12" t="s">
        <v>36</v>
      </c>
      <c r="B716" s="13" t="s">
        <v>52</v>
      </c>
      <c r="C716" s="12" t="s">
        <v>15</v>
      </c>
      <c r="D716" s="12" t="str">
        <f t="shared" si="17"/>
        <v>Sub09 Session2 3rd_45min_e</v>
      </c>
      <c r="E716" s="20" t="s">
        <v>29</v>
      </c>
      <c r="F716" s="20" t="str">
        <f>IFERROR(_xlfn.IFNA(IF(E716&lt;VLOOKUP(D716,'Pre-analysis'!D:E,2,0),VLOOKUP(D716,'Pre-analysis'!D:F,3,0)-((VLOOKUP(D716,'Pre-analysis'!D:E,2,0)-E716)*9),IF(E716=VLOOKUP(D716,'Pre-analysis'!D:E,2,0),VLOOKUP(D716,'Pre-analysis'!D:F,3,0),"NA")),"NA"),"NA")</f>
        <v>NA</v>
      </c>
    </row>
    <row r="717" spans="1:6">
      <c r="A717" s="12" t="s">
        <v>36</v>
      </c>
      <c r="B717" s="13" t="s">
        <v>53</v>
      </c>
      <c r="C717" s="12" t="s">
        <v>10</v>
      </c>
      <c r="D717" s="12" t="str">
        <f t="shared" si="17"/>
        <v>Sub09 Session3 1st_45min</v>
      </c>
      <c r="E717" s="20">
        <v>1</v>
      </c>
      <c r="F717" s="20">
        <f>IFERROR(_xlfn.IFNA(IF(E717&lt;VLOOKUP(D717,'Pre-analysis'!D:E,2,0),VLOOKUP(D717,'Pre-analysis'!D:F,3,0)-((VLOOKUP(D717,'Pre-analysis'!D:E,2,0)-E717)*9),IF(E717=VLOOKUP(D717,'Pre-analysis'!D:E,2,0),VLOOKUP(D717,'Pre-analysis'!D:F,3,0),"NA")),"NA"),"NA")</f>
        <v>0</v>
      </c>
    </row>
    <row r="718" spans="1:6">
      <c r="A718" s="12" t="s">
        <v>36</v>
      </c>
      <c r="B718" s="13" t="s">
        <v>53</v>
      </c>
      <c r="C718" s="12" t="s">
        <v>10</v>
      </c>
      <c r="D718" s="12" t="str">
        <f t="shared" si="17"/>
        <v>Sub09 Session3 1st_45min</v>
      </c>
      <c r="E718" s="20">
        <v>2</v>
      </c>
      <c r="F718" s="20">
        <f>IFERROR(_xlfn.IFNA(IF(E718&lt;VLOOKUP(D718,'Pre-analysis'!D:E,2,0),VLOOKUP(D718,'Pre-analysis'!D:F,3,0)-((VLOOKUP(D718,'Pre-analysis'!D:E,2,0)-E718)*9),IF(E718=VLOOKUP(D718,'Pre-analysis'!D:E,2,0),VLOOKUP(D718,'Pre-analysis'!D:F,3,0),"NA")),"NA"),"NA")</f>
        <v>9</v>
      </c>
    </row>
    <row r="719" spans="1:6">
      <c r="A719" s="12" t="s">
        <v>36</v>
      </c>
      <c r="B719" s="13" t="s">
        <v>53</v>
      </c>
      <c r="C719" s="12" t="s">
        <v>10</v>
      </c>
      <c r="D719" s="12" t="str">
        <f t="shared" si="17"/>
        <v>Sub09 Session3 1st_45min</v>
      </c>
      <c r="E719" s="20">
        <v>3</v>
      </c>
      <c r="F719" s="20">
        <f>IFERROR(_xlfn.IFNA(IF(E719&lt;VLOOKUP(D719,'Pre-analysis'!D:E,2,0),VLOOKUP(D719,'Pre-analysis'!D:F,3,0)-((VLOOKUP(D719,'Pre-analysis'!D:E,2,0)-E719)*9),IF(E719=VLOOKUP(D719,'Pre-analysis'!D:E,2,0),VLOOKUP(D719,'Pre-analysis'!D:F,3,0),"NA")),"NA"),"NA")</f>
        <v>18</v>
      </c>
    </row>
    <row r="720" spans="1:6">
      <c r="A720" s="12" t="s">
        <v>36</v>
      </c>
      <c r="B720" s="13" t="s">
        <v>53</v>
      </c>
      <c r="C720" s="12" t="s">
        <v>10</v>
      </c>
      <c r="D720" s="12" t="str">
        <f t="shared" si="17"/>
        <v>Sub09 Session3 1st_45min</v>
      </c>
      <c r="E720" s="20">
        <v>4</v>
      </c>
      <c r="F720" s="20">
        <f>IFERROR(_xlfn.IFNA(IF(E720&lt;VLOOKUP(D720,'Pre-analysis'!D:E,2,0),VLOOKUP(D720,'Pre-analysis'!D:F,3,0)-((VLOOKUP(D720,'Pre-analysis'!D:E,2,0)-E720)*9),IF(E720=VLOOKUP(D720,'Pre-analysis'!D:E,2,0),VLOOKUP(D720,'Pre-analysis'!D:F,3,0),"NA")),"NA"),"NA")</f>
        <v>27</v>
      </c>
    </row>
    <row r="721" spans="1:6">
      <c r="A721" s="12" t="s">
        <v>36</v>
      </c>
      <c r="B721" s="13" t="s">
        <v>53</v>
      </c>
      <c r="C721" s="12" t="s">
        <v>10</v>
      </c>
      <c r="D721" s="12" t="str">
        <f t="shared" si="17"/>
        <v>Sub09 Session3 1st_45min</v>
      </c>
      <c r="E721" s="20">
        <v>5</v>
      </c>
      <c r="F721" s="20">
        <f>IFERROR(_xlfn.IFNA(IF(E721&lt;VLOOKUP(D721,'Pre-analysis'!D:E,2,0),VLOOKUP(D721,'Pre-analysis'!D:F,3,0)-((VLOOKUP(D721,'Pre-analysis'!D:E,2,0)-E721)*9),IF(E721=VLOOKUP(D721,'Pre-analysis'!D:E,2,0),VLOOKUP(D721,'Pre-analysis'!D:F,3,0),"NA")),"NA"),"NA")</f>
        <v>36</v>
      </c>
    </row>
    <row r="722" spans="1:6">
      <c r="A722" s="12" t="s">
        <v>36</v>
      </c>
      <c r="B722" s="13" t="s">
        <v>53</v>
      </c>
      <c r="C722" s="12" t="s">
        <v>10</v>
      </c>
      <c r="D722" s="12" t="str">
        <f t="shared" si="17"/>
        <v>Sub09 Session3 1st_45min</v>
      </c>
      <c r="E722" s="20">
        <v>6</v>
      </c>
      <c r="F722" s="20">
        <f>IFERROR(_xlfn.IFNA(IF(E722&lt;VLOOKUP(D722,'Pre-analysis'!D:E,2,0),VLOOKUP(D722,'Pre-analysis'!D:F,3,0)-((VLOOKUP(D722,'Pre-analysis'!D:E,2,0)-E722)*9),IF(E722=VLOOKUP(D722,'Pre-analysis'!D:E,2,0),VLOOKUP(D722,'Pre-analysis'!D:F,3,0),"NA")),"NA"),"NA")</f>
        <v>45</v>
      </c>
    </row>
    <row r="723" spans="1:6">
      <c r="A723" s="12" t="s">
        <v>36</v>
      </c>
      <c r="B723" s="13" t="s">
        <v>53</v>
      </c>
      <c r="C723" s="12" t="s">
        <v>11</v>
      </c>
      <c r="D723" s="12" t="str">
        <f t="shared" si="17"/>
        <v>Sub09 Session3 1st_45min_e</v>
      </c>
      <c r="E723" s="20" t="s">
        <v>29</v>
      </c>
      <c r="F723" s="20" t="str">
        <f>IFERROR(_xlfn.IFNA(IF(E723&lt;VLOOKUP(D723,'Pre-analysis'!D:E,2,0),VLOOKUP(D723,'Pre-analysis'!D:F,3,0)-((VLOOKUP(D723,'Pre-analysis'!D:E,2,0)-E723)*9),IF(E723=VLOOKUP(D723,'Pre-analysis'!D:E,2,0),VLOOKUP(D723,'Pre-analysis'!D:F,3,0),"NA")),"NA"),"NA")</f>
        <v>NA</v>
      </c>
    </row>
    <row r="724" spans="1:6">
      <c r="A724" s="12" t="s">
        <v>36</v>
      </c>
      <c r="B724" s="13" t="s">
        <v>53</v>
      </c>
      <c r="C724" s="12" t="s">
        <v>12</v>
      </c>
      <c r="D724" s="12" t="str">
        <f t="shared" si="17"/>
        <v>Sub09 Session3 2nd_45min</v>
      </c>
      <c r="E724" s="20">
        <v>1</v>
      </c>
      <c r="F724" s="20">
        <f>IFERROR(_xlfn.IFNA(IF(E724&lt;VLOOKUP(D724,'Pre-analysis'!D:E,2,0),VLOOKUP(D724,'Pre-analysis'!D:F,3,0)-((VLOOKUP(D724,'Pre-analysis'!D:E,2,0)-E724)*9),IF(E724=VLOOKUP(D724,'Pre-analysis'!D:E,2,0),VLOOKUP(D724,'Pre-analysis'!D:F,3,0),"NA")),"NA"),"NA")</f>
        <v>60</v>
      </c>
    </row>
    <row r="725" spans="1:6">
      <c r="A725" s="12" t="s">
        <v>36</v>
      </c>
      <c r="B725" s="13" t="s">
        <v>53</v>
      </c>
      <c r="C725" s="12" t="s">
        <v>12</v>
      </c>
      <c r="D725" s="12" t="str">
        <f t="shared" si="17"/>
        <v>Sub09 Session3 2nd_45min</v>
      </c>
      <c r="E725" s="20">
        <v>2</v>
      </c>
      <c r="F725" s="20">
        <f>IFERROR(_xlfn.IFNA(IF(E725&lt;VLOOKUP(D725,'Pre-analysis'!D:E,2,0),VLOOKUP(D725,'Pre-analysis'!D:F,3,0)-((VLOOKUP(D725,'Pre-analysis'!D:E,2,0)-E725)*9),IF(E725=VLOOKUP(D725,'Pre-analysis'!D:E,2,0),VLOOKUP(D725,'Pre-analysis'!D:F,3,0),"NA")),"NA"),"NA")</f>
        <v>69</v>
      </c>
    </row>
    <row r="726" spans="1:6">
      <c r="A726" s="12" t="s">
        <v>36</v>
      </c>
      <c r="B726" s="13" t="s">
        <v>53</v>
      </c>
      <c r="C726" s="12" t="s">
        <v>12</v>
      </c>
      <c r="D726" s="12" t="str">
        <f t="shared" si="17"/>
        <v>Sub09 Session3 2nd_45min</v>
      </c>
      <c r="E726" s="20">
        <v>3</v>
      </c>
      <c r="F726" s="20">
        <f>IFERROR(_xlfn.IFNA(IF(E726&lt;VLOOKUP(D726,'Pre-analysis'!D:E,2,0),VLOOKUP(D726,'Pre-analysis'!D:F,3,0)-((VLOOKUP(D726,'Pre-analysis'!D:E,2,0)-E726)*9),IF(E726=VLOOKUP(D726,'Pre-analysis'!D:E,2,0),VLOOKUP(D726,'Pre-analysis'!D:F,3,0),"NA")),"NA"),"NA")</f>
        <v>78</v>
      </c>
    </row>
    <row r="727" spans="1:6">
      <c r="A727" s="12" t="s">
        <v>36</v>
      </c>
      <c r="B727" s="13" t="s">
        <v>53</v>
      </c>
      <c r="C727" s="12" t="s">
        <v>12</v>
      </c>
      <c r="D727" s="12" t="str">
        <f t="shared" si="17"/>
        <v>Sub09 Session3 2nd_45min</v>
      </c>
      <c r="E727" s="20">
        <v>4</v>
      </c>
      <c r="F727" s="20">
        <f>IFERROR(_xlfn.IFNA(IF(E727&lt;VLOOKUP(D727,'Pre-analysis'!D:E,2,0),VLOOKUP(D727,'Pre-analysis'!D:F,3,0)-((VLOOKUP(D727,'Pre-analysis'!D:E,2,0)-E727)*9),IF(E727=VLOOKUP(D727,'Pre-analysis'!D:E,2,0),VLOOKUP(D727,'Pre-analysis'!D:F,3,0),"NA")),"NA"),"NA")</f>
        <v>87</v>
      </c>
    </row>
    <row r="728" spans="1:6">
      <c r="A728" s="12" t="s">
        <v>36</v>
      </c>
      <c r="B728" s="13" t="s">
        <v>53</v>
      </c>
      <c r="C728" s="12" t="s">
        <v>12</v>
      </c>
      <c r="D728" s="12" t="str">
        <f t="shared" si="17"/>
        <v>Sub09 Session3 2nd_45min</v>
      </c>
      <c r="E728" s="20">
        <v>5</v>
      </c>
      <c r="F728" s="20" t="str">
        <f>IFERROR(_xlfn.IFNA(IF(E728&lt;VLOOKUP(D728,'Pre-analysis'!D:E,2,0),VLOOKUP(D728,'Pre-analysis'!D:F,3,0)-((VLOOKUP(D728,'Pre-analysis'!D:E,2,0)-E728)*9),IF(E728=VLOOKUP(D728,'Pre-analysis'!D:E,2,0),VLOOKUP(D728,'Pre-analysis'!D:F,3,0),"NA")),"NA"),"NA")</f>
        <v>NA</v>
      </c>
    </row>
    <row r="729" spans="1:6">
      <c r="A729" s="12" t="s">
        <v>36</v>
      </c>
      <c r="B729" s="13" t="s">
        <v>53</v>
      </c>
      <c r="C729" s="12" t="s">
        <v>12</v>
      </c>
      <c r="D729" s="12" t="str">
        <f t="shared" si="17"/>
        <v>Sub09 Session3 2nd_45min</v>
      </c>
      <c r="E729" s="20">
        <v>6</v>
      </c>
      <c r="F729" s="20" t="str">
        <f>IFERROR(_xlfn.IFNA(IF(E729&lt;VLOOKUP(D729,'Pre-analysis'!D:E,2,0),VLOOKUP(D729,'Pre-analysis'!D:F,3,0)-((VLOOKUP(D729,'Pre-analysis'!D:E,2,0)-E729)*9),IF(E729=VLOOKUP(D729,'Pre-analysis'!D:E,2,0),VLOOKUP(D729,'Pre-analysis'!D:F,3,0),"NA")),"NA"),"NA")</f>
        <v>NA</v>
      </c>
    </row>
    <row r="730" spans="1:6">
      <c r="A730" s="12" t="s">
        <v>36</v>
      </c>
      <c r="B730" s="13" t="s">
        <v>53</v>
      </c>
      <c r="C730" s="12" t="s">
        <v>13</v>
      </c>
      <c r="D730" s="12" t="str">
        <f t="shared" si="17"/>
        <v>Sub09 Session3 2nd_45min_e</v>
      </c>
      <c r="E730" s="20" t="s">
        <v>29</v>
      </c>
      <c r="F730" s="20" t="str">
        <f>IFERROR(_xlfn.IFNA(IF(E730&lt;VLOOKUP(D730,'Pre-analysis'!D:E,2,0),VLOOKUP(D730,'Pre-analysis'!D:F,3,0)-((VLOOKUP(D730,'Pre-analysis'!D:E,2,0)-E730)*9),IF(E730=VLOOKUP(D730,'Pre-analysis'!D:E,2,0),VLOOKUP(D730,'Pre-analysis'!D:F,3,0),"NA")),"NA"),"NA")</f>
        <v>NA</v>
      </c>
    </row>
    <row r="731" spans="1:6">
      <c r="A731" s="12" t="s">
        <v>36</v>
      </c>
      <c r="B731" s="13" t="s">
        <v>53</v>
      </c>
      <c r="C731" s="12" t="s">
        <v>14</v>
      </c>
      <c r="D731" s="12" t="str">
        <f t="shared" si="17"/>
        <v>Sub09 Session3 3rd_45min</v>
      </c>
      <c r="E731" s="20">
        <v>1</v>
      </c>
      <c r="F731" s="20">
        <f>IFERROR(_xlfn.IFNA(IF(E731&lt;VLOOKUP(D731,'Pre-analysis'!D:E,2,0),VLOOKUP(D731,'Pre-analysis'!D:F,3,0)-((VLOOKUP(D731,'Pre-analysis'!D:E,2,0)-E731)*9),IF(E731=VLOOKUP(D731,'Pre-analysis'!D:E,2,0),VLOOKUP(D731,'Pre-analysis'!D:F,3,0),"NA")),"NA"),"NA")</f>
        <v>105</v>
      </c>
    </row>
    <row r="732" spans="1:6">
      <c r="A732" s="12" t="s">
        <v>36</v>
      </c>
      <c r="B732" s="13" t="s">
        <v>53</v>
      </c>
      <c r="C732" s="12" t="s">
        <v>14</v>
      </c>
      <c r="D732" s="12" t="str">
        <f t="shared" si="17"/>
        <v>Sub09 Session3 3rd_45min</v>
      </c>
      <c r="E732" s="20">
        <v>2</v>
      </c>
      <c r="F732" s="20">
        <f>IFERROR(_xlfn.IFNA(IF(E732&lt;VLOOKUP(D732,'Pre-analysis'!D:E,2,0),VLOOKUP(D732,'Pre-analysis'!D:F,3,0)-((VLOOKUP(D732,'Pre-analysis'!D:E,2,0)-E732)*9),IF(E732=VLOOKUP(D732,'Pre-analysis'!D:E,2,0),VLOOKUP(D732,'Pre-analysis'!D:F,3,0),"NA")),"NA"),"NA")</f>
        <v>114</v>
      </c>
    </row>
    <row r="733" spans="1:6">
      <c r="A733" s="12" t="s">
        <v>36</v>
      </c>
      <c r="B733" s="13" t="s">
        <v>53</v>
      </c>
      <c r="C733" s="12" t="s">
        <v>14</v>
      </c>
      <c r="D733" s="12" t="str">
        <f t="shared" si="17"/>
        <v>Sub09 Session3 3rd_45min</v>
      </c>
      <c r="E733" s="20">
        <v>3</v>
      </c>
      <c r="F733" s="20" t="str">
        <f>IFERROR(_xlfn.IFNA(IF(E733&lt;VLOOKUP(D733,'Pre-analysis'!D:E,2,0),VLOOKUP(D733,'Pre-analysis'!D:F,3,0)-((VLOOKUP(D733,'Pre-analysis'!D:E,2,0)-E733)*9),IF(E733=VLOOKUP(D733,'Pre-analysis'!D:E,2,0),VLOOKUP(D733,'Pre-analysis'!D:F,3,0),"NA")),"NA"),"NA")</f>
        <v>NA</v>
      </c>
    </row>
    <row r="734" spans="1:6">
      <c r="A734" s="12" t="s">
        <v>36</v>
      </c>
      <c r="B734" s="13" t="s">
        <v>53</v>
      </c>
      <c r="C734" s="12" t="s">
        <v>14</v>
      </c>
      <c r="D734" s="12" t="str">
        <f t="shared" si="17"/>
        <v>Sub09 Session3 3rd_45min</v>
      </c>
      <c r="E734" s="20">
        <v>4</v>
      </c>
      <c r="F734" s="20" t="str">
        <f>IFERROR(_xlfn.IFNA(IF(E734&lt;VLOOKUP(D734,'Pre-analysis'!D:E,2,0),VLOOKUP(D734,'Pre-analysis'!D:F,3,0)-((VLOOKUP(D734,'Pre-analysis'!D:E,2,0)-E734)*9),IF(E734=VLOOKUP(D734,'Pre-analysis'!D:E,2,0),VLOOKUP(D734,'Pre-analysis'!D:F,3,0),"NA")),"NA"),"NA")</f>
        <v>NA</v>
      </c>
    </row>
    <row r="735" spans="1:6">
      <c r="A735" s="12" t="s">
        <v>36</v>
      </c>
      <c r="B735" s="13" t="s">
        <v>53</v>
      </c>
      <c r="C735" s="12" t="s">
        <v>14</v>
      </c>
      <c r="D735" s="12" t="str">
        <f t="shared" si="17"/>
        <v>Sub09 Session3 3rd_45min</v>
      </c>
      <c r="E735" s="20">
        <v>5</v>
      </c>
      <c r="F735" s="20" t="str">
        <f>IFERROR(_xlfn.IFNA(IF(E735&lt;VLOOKUP(D735,'Pre-analysis'!D:E,2,0),VLOOKUP(D735,'Pre-analysis'!D:F,3,0)-((VLOOKUP(D735,'Pre-analysis'!D:E,2,0)-E735)*9),IF(E735=VLOOKUP(D735,'Pre-analysis'!D:E,2,0),VLOOKUP(D735,'Pre-analysis'!D:F,3,0),"NA")),"NA"),"NA")</f>
        <v>NA</v>
      </c>
    </row>
    <row r="736" spans="1:6">
      <c r="A736" s="12" t="s">
        <v>36</v>
      </c>
      <c r="B736" s="13" t="s">
        <v>53</v>
      </c>
      <c r="C736" s="12" t="s">
        <v>14</v>
      </c>
      <c r="D736" s="12" t="str">
        <f t="shared" si="17"/>
        <v>Sub09 Session3 3rd_45min</v>
      </c>
      <c r="E736" s="20">
        <v>6</v>
      </c>
      <c r="F736" s="20" t="str">
        <f>IFERROR(_xlfn.IFNA(IF(E736&lt;VLOOKUP(D736,'Pre-analysis'!D:E,2,0),VLOOKUP(D736,'Pre-analysis'!D:F,3,0)-((VLOOKUP(D736,'Pre-analysis'!D:E,2,0)-E736)*9),IF(E736=VLOOKUP(D736,'Pre-analysis'!D:E,2,0),VLOOKUP(D736,'Pre-analysis'!D:F,3,0),"NA")),"NA"),"NA")</f>
        <v>NA</v>
      </c>
    </row>
    <row r="737" spans="1:6">
      <c r="A737" s="12" t="s">
        <v>36</v>
      </c>
      <c r="B737" s="13" t="s">
        <v>53</v>
      </c>
      <c r="C737" s="12" t="s">
        <v>15</v>
      </c>
      <c r="D737" s="12" t="str">
        <f t="shared" si="17"/>
        <v>Sub09 Session3 3rd_45min_e</v>
      </c>
      <c r="E737" s="20" t="s">
        <v>29</v>
      </c>
      <c r="F737" s="20" t="str">
        <f>IFERROR(_xlfn.IFNA(IF(E737&lt;VLOOKUP(D737,'Pre-analysis'!D:E,2,0),VLOOKUP(D737,'Pre-analysis'!D:F,3,0)-((VLOOKUP(D737,'Pre-analysis'!D:E,2,0)-E737)*9),IF(E737=VLOOKUP(D737,'Pre-analysis'!D:E,2,0),VLOOKUP(D737,'Pre-analysis'!D:F,3,0),"NA")),"NA"),"NA")</f>
        <v>NA</v>
      </c>
    </row>
    <row r="738" spans="1:6">
      <c r="A738" s="12" t="s">
        <v>36</v>
      </c>
      <c r="B738" s="13" t="s">
        <v>54</v>
      </c>
      <c r="C738" s="12" t="s">
        <v>10</v>
      </c>
      <c r="D738" s="12" t="str">
        <f t="shared" si="17"/>
        <v>Sub09 Session4 1st_45min</v>
      </c>
      <c r="E738" s="20">
        <v>1</v>
      </c>
      <c r="F738" s="20">
        <f>IFERROR(_xlfn.IFNA(IF(E738&lt;VLOOKUP(D738,'Pre-analysis'!D:E,2,0),VLOOKUP(D738,'Pre-analysis'!D:F,3,0)-((VLOOKUP(D738,'Pre-analysis'!D:E,2,0)-E738)*9),IF(E738=VLOOKUP(D738,'Pre-analysis'!D:E,2,0),VLOOKUP(D738,'Pre-analysis'!D:F,3,0),"NA")),"NA"),"NA")</f>
        <v>0</v>
      </c>
    </row>
    <row r="739" spans="1:6">
      <c r="A739" s="12" t="s">
        <v>36</v>
      </c>
      <c r="B739" s="13" t="s">
        <v>54</v>
      </c>
      <c r="C739" s="12" t="s">
        <v>10</v>
      </c>
      <c r="D739" s="12" t="str">
        <f t="shared" si="17"/>
        <v>Sub09 Session4 1st_45min</v>
      </c>
      <c r="E739" s="20">
        <v>2</v>
      </c>
      <c r="F739" s="20">
        <f>IFERROR(_xlfn.IFNA(IF(E739&lt;VLOOKUP(D739,'Pre-analysis'!D:E,2,0),VLOOKUP(D739,'Pre-analysis'!D:F,3,0)-((VLOOKUP(D739,'Pre-analysis'!D:E,2,0)-E739)*9),IF(E739=VLOOKUP(D739,'Pre-analysis'!D:E,2,0),VLOOKUP(D739,'Pre-analysis'!D:F,3,0),"NA")),"NA"),"NA")</f>
        <v>9</v>
      </c>
    </row>
    <row r="740" spans="1:6">
      <c r="A740" s="12" t="s">
        <v>36</v>
      </c>
      <c r="B740" s="13" t="s">
        <v>54</v>
      </c>
      <c r="C740" s="12" t="s">
        <v>10</v>
      </c>
      <c r="D740" s="12" t="str">
        <f t="shared" si="17"/>
        <v>Sub09 Session4 1st_45min</v>
      </c>
      <c r="E740" s="20">
        <v>3</v>
      </c>
      <c r="F740" s="20">
        <f>IFERROR(_xlfn.IFNA(IF(E740&lt;VLOOKUP(D740,'Pre-analysis'!D:E,2,0),VLOOKUP(D740,'Pre-analysis'!D:F,3,0)-((VLOOKUP(D740,'Pre-analysis'!D:E,2,0)-E740)*9),IF(E740=VLOOKUP(D740,'Pre-analysis'!D:E,2,0),VLOOKUP(D740,'Pre-analysis'!D:F,3,0),"NA")),"NA"),"NA")</f>
        <v>18</v>
      </c>
    </row>
    <row r="741" spans="1:6">
      <c r="A741" s="12" t="s">
        <v>36</v>
      </c>
      <c r="B741" s="13" t="s">
        <v>54</v>
      </c>
      <c r="C741" s="12" t="s">
        <v>10</v>
      </c>
      <c r="D741" s="12" t="str">
        <f t="shared" si="17"/>
        <v>Sub09 Session4 1st_45min</v>
      </c>
      <c r="E741" s="20">
        <v>4</v>
      </c>
      <c r="F741" s="20">
        <f>IFERROR(_xlfn.IFNA(IF(E741&lt;VLOOKUP(D741,'Pre-analysis'!D:E,2,0),VLOOKUP(D741,'Pre-analysis'!D:F,3,0)-((VLOOKUP(D741,'Pre-analysis'!D:E,2,0)-E741)*9),IF(E741=VLOOKUP(D741,'Pre-analysis'!D:E,2,0),VLOOKUP(D741,'Pre-analysis'!D:F,3,0),"NA")),"NA"),"NA")</f>
        <v>27</v>
      </c>
    </row>
    <row r="742" spans="1:6">
      <c r="A742" s="12" t="s">
        <v>36</v>
      </c>
      <c r="B742" s="13" t="s">
        <v>54</v>
      </c>
      <c r="C742" s="12" t="s">
        <v>10</v>
      </c>
      <c r="D742" s="12" t="str">
        <f t="shared" si="17"/>
        <v>Sub09 Session4 1st_45min</v>
      </c>
      <c r="E742" s="20">
        <v>5</v>
      </c>
      <c r="F742" s="20">
        <f>IFERROR(_xlfn.IFNA(IF(E742&lt;VLOOKUP(D742,'Pre-analysis'!D:E,2,0),VLOOKUP(D742,'Pre-analysis'!D:F,3,0)-((VLOOKUP(D742,'Pre-analysis'!D:E,2,0)-E742)*9),IF(E742=VLOOKUP(D742,'Pre-analysis'!D:E,2,0),VLOOKUP(D742,'Pre-analysis'!D:F,3,0),"NA")),"NA"),"NA")</f>
        <v>36</v>
      </c>
    </row>
    <row r="743" spans="1:6">
      <c r="A743" s="12" t="s">
        <v>36</v>
      </c>
      <c r="B743" s="13" t="s">
        <v>54</v>
      </c>
      <c r="C743" s="12" t="s">
        <v>10</v>
      </c>
      <c r="D743" s="12" t="str">
        <f t="shared" si="17"/>
        <v>Sub09 Session4 1st_45min</v>
      </c>
      <c r="E743" s="20">
        <v>6</v>
      </c>
      <c r="F743" s="20">
        <f>IFERROR(_xlfn.IFNA(IF(E743&lt;VLOOKUP(D743,'Pre-analysis'!D:E,2,0),VLOOKUP(D743,'Pre-analysis'!D:F,3,0)-((VLOOKUP(D743,'Pre-analysis'!D:E,2,0)-E743)*9),IF(E743=VLOOKUP(D743,'Pre-analysis'!D:E,2,0),VLOOKUP(D743,'Pre-analysis'!D:F,3,0),"NA")),"NA"),"NA")</f>
        <v>45</v>
      </c>
    </row>
    <row r="744" spans="1:6">
      <c r="A744" s="12" t="s">
        <v>36</v>
      </c>
      <c r="B744" s="13" t="s">
        <v>54</v>
      </c>
      <c r="C744" s="12" t="s">
        <v>11</v>
      </c>
      <c r="D744" s="12" t="str">
        <f t="shared" si="17"/>
        <v>Sub09 Session4 1st_45min_e</v>
      </c>
      <c r="E744" s="20" t="s">
        <v>29</v>
      </c>
      <c r="F744" s="20" t="str">
        <f>IFERROR(_xlfn.IFNA(IF(E744&lt;VLOOKUP(D744,'Pre-analysis'!D:E,2,0),VLOOKUP(D744,'Pre-analysis'!D:F,3,0)-((VLOOKUP(D744,'Pre-analysis'!D:E,2,0)-E744)*9),IF(E744=VLOOKUP(D744,'Pre-analysis'!D:E,2,0),VLOOKUP(D744,'Pre-analysis'!D:F,3,0),"NA")),"NA"),"NA")</f>
        <v>NA</v>
      </c>
    </row>
    <row r="745" spans="1:6">
      <c r="A745" s="12" t="s">
        <v>36</v>
      </c>
      <c r="B745" s="13" t="s">
        <v>54</v>
      </c>
      <c r="C745" s="12" t="s">
        <v>12</v>
      </c>
      <c r="D745" s="12" t="str">
        <f t="shared" si="17"/>
        <v>Sub09 Session4 2nd_45min</v>
      </c>
      <c r="E745" s="20">
        <v>1</v>
      </c>
      <c r="F745" s="20">
        <f>IFERROR(_xlfn.IFNA(IF(E745&lt;VLOOKUP(D745,'Pre-analysis'!D:E,2,0),VLOOKUP(D745,'Pre-analysis'!D:F,3,0)-((VLOOKUP(D745,'Pre-analysis'!D:E,2,0)-E745)*9),IF(E745=VLOOKUP(D745,'Pre-analysis'!D:E,2,0),VLOOKUP(D745,'Pre-analysis'!D:F,3,0),"NA")),"NA"),"NA")</f>
        <v>60</v>
      </c>
    </row>
    <row r="746" spans="1:6">
      <c r="A746" s="12" t="s">
        <v>36</v>
      </c>
      <c r="B746" s="13" t="s">
        <v>54</v>
      </c>
      <c r="C746" s="12" t="s">
        <v>12</v>
      </c>
      <c r="D746" s="12" t="str">
        <f t="shared" si="17"/>
        <v>Sub09 Session4 2nd_45min</v>
      </c>
      <c r="E746" s="20">
        <v>2</v>
      </c>
      <c r="F746" s="20">
        <f>IFERROR(_xlfn.IFNA(IF(E746&lt;VLOOKUP(D746,'Pre-analysis'!D:E,2,0),VLOOKUP(D746,'Pre-analysis'!D:F,3,0)-((VLOOKUP(D746,'Pre-analysis'!D:E,2,0)-E746)*9),IF(E746=VLOOKUP(D746,'Pre-analysis'!D:E,2,0),VLOOKUP(D746,'Pre-analysis'!D:F,3,0),"NA")),"NA"),"NA")</f>
        <v>69</v>
      </c>
    </row>
    <row r="747" spans="1:6">
      <c r="A747" s="12" t="s">
        <v>36</v>
      </c>
      <c r="B747" s="13" t="s">
        <v>54</v>
      </c>
      <c r="C747" s="12" t="s">
        <v>12</v>
      </c>
      <c r="D747" s="12" t="str">
        <f t="shared" si="17"/>
        <v>Sub09 Session4 2nd_45min</v>
      </c>
      <c r="E747" s="20">
        <v>3</v>
      </c>
      <c r="F747" s="20">
        <f>IFERROR(_xlfn.IFNA(IF(E747&lt;VLOOKUP(D747,'Pre-analysis'!D:E,2,0),VLOOKUP(D747,'Pre-analysis'!D:F,3,0)-((VLOOKUP(D747,'Pre-analysis'!D:E,2,0)-E747)*9),IF(E747=VLOOKUP(D747,'Pre-analysis'!D:E,2,0),VLOOKUP(D747,'Pre-analysis'!D:F,3,0),"NA")),"NA"),"NA")</f>
        <v>78</v>
      </c>
    </row>
    <row r="748" spans="1:6">
      <c r="A748" s="12" t="s">
        <v>36</v>
      </c>
      <c r="B748" s="13" t="s">
        <v>54</v>
      </c>
      <c r="C748" s="12" t="s">
        <v>12</v>
      </c>
      <c r="D748" s="12" t="str">
        <f t="shared" si="17"/>
        <v>Sub09 Session4 2nd_45min</v>
      </c>
      <c r="E748" s="20">
        <v>4</v>
      </c>
      <c r="F748" s="20">
        <f>IFERROR(_xlfn.IFNA(IF(E748&lt;VLOOKUP(D748,'Pre-analysis'!D:E,2,0),VLOOKUP(D748,'Pre-analysis'!D:F,3,0)-((VLOOKUP(D748,'Pre-analysis'!D:E,2,0)-E748)*9),IF(E748=VLOOKUP(D748,'Pre-analysis'!D:E,2,0),VLOOKUP(D748,'Pre-analysis'!D:F,3,0),"NA")),"NA"),"NA")</f>
        <v>87</v>
      </c>
    </row>
    <row r="749" spans="1:6">
      <c r="A749" s="12" t="s">
        <v>36</v>
      </c>
      <c r="B749" s="13" t="s">
        <v>54</v>
      </c>
      <c r="C749" s="12" t="s">
        <v>12</v>
      </c>
      <c r="D749" s="12" t="str">
        <f t="shared" si="17"/>
        <v>Sub09 Session4 2nd_45min</v>
      </c>
      <c r="E749" s="20">
        <v>5</v>
      </c>
      <c r="F749" s="20">
        <f>IFERROR(_xlfn.IFNA(IF(E749&lt;VLOOKUP(D749,'Pre-analysis'!D:E,2,0),VLOOKUP(D749,'Pre-analysis'!D:F,3,0)-((VLOOKUP(D749,'Pre-analysis'!D:E,2,0)-E749)*9),IF(E749=VLOOKUP(D749,'Pre-analysis'!D:E,2,0),VLOOKUP(D749,'Pre-analysis'!D:F,3,0),"NA")),"NA"),"NA")</f>
        <v>96</v>
      </c>
    </row>
    <row r="750" spans="1:6">
      <c r="A750" s="12" t="s">
        <v>36</v>
      </c>
      <c r="B750" s="13" t="s">
        <v>54</v>
      </c>
      <c r="C750" s="12" t="s">
        <v>12</v>
      </c>
      <c r="D750" s="12" t="str">
        <f t="shared" si="17"/>
        <v>Sub09 Session4 2nd_45min</v>
      </c>
      <c r="E750" s="20">
        <v>6</v>
      </c>
      <c r="F750" s="20">
        <f>IFERROR(_xlfn.IFNA(IF(E750&lt;VLOOKUP(D750,'Pre-analysis'!D:E,2,0),VLOOKUP(D750,'Pre-analysis'!D:F,3,0)-((VLOOKUP(D750,'Pre-analysis'!D:E,2,0)-E750)*9),IF(E750=VLOOKUP(D750,'Pre-analysis'!D:E,2,0),VLOOKUP(D750,'Pre-analysis'!D:F,3,0),"NA")),"NA"),"NA")</f>
        <v>105</v>
      </c>
    </row>
    <row r="751" spans="1:6">
      <c r="A751" s="12" t="s">
        <v>36</v>
      </c>
      <c r="B751" s="13" t="s">
        <v>54</v>
      </c>
      <c r="C751" s="12" t="s">
        <v>13</v>
      </c>
      <c r="D751" s="12" t="str">
        <f t="shared" si="17"/>
        <v>Sub09 Session4 2nd_45min_e</v>
      </c>
      <c r="E751" s="20" t="s">
        <v>29</v>
      </c>
      <c r="F751" s="20" t="str">
        <f>IFERROR(_xlfn.IFNA(IF(E751&lt;VLOOKUP(D751,'Pre-analysis'!D:E,2,0),VLOOKUP(D751,'Pre-analysis'!D:F,3,0)-((VLOOKUP(D751,'Pre-analysis'!D:E,2,0)-E751)*9),IF(E751=VLOOKUP(D751,'Pre-analysis'!D:E,2,0),VLOOKUP(D751,'Pre-analysis'!D:F,3,0),"NA")),"NA"),"NA")</f>
        <v>NA</v>
      </c>
    </row>
    <row r="752" spans="1:6">
      <c r="A752" s="12" t="s">
        <v>36</v>
      </c>
      <c r="B752" s="13" t="s">
        <v>54</v>
      </c>
      <c r="C752" s="12" t="s">
        <v>14</v>
      </c>
      <c r="D752" s="12" t="str">
        <f t="shared" si="17"/>
        <v>Sub09 Session4 3rd_45min</v>
      </c>
      <c r="E752" s="20">
        <v>1</v>
      </c>
      <c r="F752" s="20">
        <f>IFERROR(_xlfn.IFNA(IF(E752&lt;VLOOKUP(D752,'Pre-analysis'!D:E,2,0),VLOOKUP(D752,'Pre-analysis'!D:F,3,0)-((VLOOKUP(D752,'Pre-analysis'!D:E,2,0)-E752)*9),IF(E752=VLOOKUP(D752,'Pre-analysis'!D:E,2,0),VLOOKUP(D752,'Pre-analysis'!D:F,3,0),"NA")),"NA"),"NA")</f>
        <v>120</v>
      </c>
    </row>
    <row r="753" spans="1:6">
      <c r="A753" s="12" t="s">
        <v>36</v>
      </c>
      <c r="B753" s="13" t="s">
        <v>54</v>
      </c>
      <c r="C753" s="12" t="s">
        <v>14</v>
      </c>
      <c r="D753" s="12" t="str">
        <f t="shared" si="17"/>
        <v>Sub09 Session4 3rd_45min</v>
      </c>
      <c r="E753" s="20">
        <v>2</v>
      </c>
      <c r="F753" s="20">
        <f>IFERROR(_xlfn.IFNA(IF(E753&lt;VLOOKUP(D753,'Pre-analysis'!D:E,2,0),VLOOKUP(D753,'Pre-analysis'!D:F,3,0)-((VLOOKUP(D753,'Pre-analysis'!D:E,2,0)-E753)*9),IF(E753=VLOOKUP(D753,'Pre-analysis'!D:E,2,0),VLOOKUP(D753,'Pre-analysis'!D:F,3,0),"NA")),"NA"),"NA")</f>
        <v>129</v>
      </c>
    </row>
    <row r="754" spans="1:6">
      <c r="A754" s="12" t="s">
        <v>36</v>
      </c>
      <c r="B754" s="13" t="s">
        <v>54</v>
      </c>
      <c r="C754" s="12" t="s">
        <v>14</v>
      </c>
      <c r="D754" s="12" t="str">
        <f t="shared" si="17"/>
        <v>Sub09 Session4 3rd_45min</v>
      </c>
      <c r="E754" s="20">
        <v>3</v>
      </c>
      <c r="F754" s="20">
        <f>IFERROR(_xlfn.IFNA(IF(E754&lt;VLOOKUP(D754,'Pre-analysis'!D:E,2,0),VLOOKUP(D754,'Pre-analysis'!D:F,3,0)-((VLOOKUP(D754,'Pre-analysis'!D:E,2,0)-E754)*9),IF(E754=VLOOKUP(D754,'Pre-analysis'!D:E,2,0),VLOOKUP(D754,'Pre-analysis'!D:F,3,0),"NA")),"NA"),"NA")</f>
        <v>138</v>
      </c>
    </row>
    <row r="755" spans="1:6">
      <c r="A755" s="12" t="s">
        <v>36</v>
      </c>
      <c r="B755" s="13" t="s">
        <v>54</v>
      </c>
      <c r="C755" s="12" t="s">
        <v>14</v>
      </c>
      <c r="D755" s="12" t="str">
        <f t="shared" si="17"/>
        <v>Sub09 Session4 3rd_45min</v>
      </c>
      <c r="E755" s="20">
        <v>4</v>
      </c>
      <c r="F755" s="20" t="str">
        <f>IFERROR(_xlfn.IFNA(IF(E755&lt;VLOOKUP(D755,'Pre-analysis'!D:E,2,0),VLOOKUP(D755,'Pre-analysis'!D:F,3,0)-((VLOOKUP(D755,'Pre-analysis'!D:E,2,0)-E755)*9),IF(E755=VLOOKUP(D755,'Pre-analysis'!D:E,2,0),VLOOKUP(D755,'Pre-analysis'!D:F,3,0),"NA")),"NA"),"NA")</f>
        <v>NA</v>
      </c>
    </row>
    <row r="756" spans="1:6">
      <c r="A756" s="12" t="s">
        <v>36</v>
      </c>
      <c r="B756" s="13" t="s">
        <v>54</v>
      </c>
      <c r="C756" s="12" t="s">
        <v>14</v>
      </c>
      <c r="D756" s="12" t="str">
        <f t="shared" si="17"/>
        <v>Sub09 Session4 3rd_45min</v>
      </c>
      <c r="E756" s="20">
        <v>5</v>
      </c>
      <c r="F756" s="20" t="str">
        <f>IFERROR(_xlfn.IFNA(IF(E756&lt;VLOOKUP(D756,'Pre-analysis'!D:E,2,0),VLOOKUP(D756,'Pre-analysis'!D:F,3,0)-((VLOOKUP(D756,'Pre-analysis'!D:E,2,0)-E756)*9),IF(E756=VLOOKUP(D756,'Pre-analysis'!D:E,2,0),VLOOKUP(D756,'Pre-analysis'!D:F,3,0),"NA")),"NA"),"NA")</f>
        <v>NA</v>
      </c>
    </row>
    <row r="757" spans="1:6">
      <c r="A757" s="12" t="s">
        <v>36</v>
      </c>
      <c r="B757" s="13" t="s">
        <v>54</v>
      </c>
      <c r="C757" s="12" t="s">
        <v>14</v>
      </c>
      <c r="D757" s="12" t="str">
        <f t="shared" si="17"/>
        <v>Sub09 Session4 3rd_45min</v>
      </c>
      <c r="E757" s="20">
        <v>6</v>
      </c>
      <c r="F757" s="20" t="str">
        <f>IFERROR(_xlfn.IFNA(IF(E757&lt;VLOOKUP(D757,'Pre-analysis'!D:E,2,0),VLOOKUP(D757,'Pre-analysis'!D:F,3,0)-((VLOOKUP(D757,'Pre-analysis'!D:E,2,0)-E757)*9),IF(E757=VLOOKUP(D757,'Pre-analysis'!D:E,2,0),VLOOKUP(D757,'Pre-analysis'!D:F,3,0),"NA")),"NA"),"NA")</f>
        <v>NA</v>
      </c>
    </row>
    <row r="758" spans="1:6">
      <c r="A758" s="12" t="s">
        <v>36</v>
      </c>
      <c r="B758" s="13" t="s">
        <v>54</v>
      </c>
      <c r="C758" s="12" t="s">
        <v>15</v>
      </c>
      <c r="D758" s="12" t="str">
        <f t="shared" si="17"/>
        <v>Sub09 Session4 3rd_45min_e</v>
      </c>
      <c r="E758" s="20" t="s">
        <v>29</v>
      </c>
      <c r="F758" s="20">
        <f>IFERROR(_xlfn.IFNA(IF(E758&lt;VLOOKUP(D758,'Pre-analysis'!D:E,2,0),VLOOKUP(D758,'Pre-analysis'!D:F,3,0)-((VLOOKUP(D758,'Pre-analysis'!D:E,2,0)-E758)*9),IF(E758=VLOOKUP(D758,'Pre-analysis'!D:E,2,0),VLOOKUP(D758,'Pre-analysis'!D:F,3,0),"NA")),"NA"),"NA")</f>
        <v>145</v>
      </c>
    </row>
    <row r="759" spans="1:6">
      <c r="A759" s="12" t="s">
        <v>37</v>
      </c>
      <c r="B759" s="13" t="s">
        <v>51</v>
      </c>
      <c r="C759" s="12" t="s">
        <v>10</v>
      </c>
      <c r="D759" s="12" t="str">
        <f t="shared" si="17"/>
        <v>Sub10 Session1 1st_45min</v>
      </c>
      <c r="E759" s="20">
        <v>1</v>
      </c>
      <c r="F759" s="20">
        <f>IFERROR(_xlfn.IFNA(IF(E759&lt;VLOOKUP(D759,'Pre-analysis'!D:E,2,0),VLOOKUP(D759,'Pre-analysis'!D:F,3,0)-((VLOOKUP(D759,'Pre-analysis'!D:E,2,0)-E759)*9),IF(E759=VLOOKUP(D759,'Pre-analysis'!D:E,2,0),VLOOKUP(D759,'Pre-analysis'!D:F,3,0),"NA")),"NA"),"NA")</f>
        <v>0</v>
      </c>
    </row>
    <row r="760" spans="1:6">
      <c r="A760" s="12" t="s">
        <v>37</v>
      </c>
      <c r="B760" s="13" t="s">
        <v>51</v>
      </c>
      <c r="C760" s="12" t="s">
        <v>10</v>
      </c>
      <c r="D760" s="12" t="str">
        <f t="shared" si="17"/>
        <v>Sub10 Session1 1st_45min</v>
      </c>
      <c r="E760" s="20">
        <v>2</v>
      </c>
      <c r="F760" s="20">
        <f>IFERROR(_xlfn.IFNA(IF(E760&lt;VLOOKUP(D760,'Pre-analysis'!D:E,2,0),VLOOKUP(D760,'Pre-analysis'!D:F,3,0)-((VLOOKUP(D760,'Pre-analysis'!D:E,2,0)-E760)*9),IF(E760=VLOOKUP(D760,'Pre-analysis'!D:E,2,0),VLOOKUP(D760,'Pre-analysis'!D:F,3,0),"NA")),"NA"),"NA")</f>
        <v>9</v>
      </c>
    </row>
    <row r="761" spans="1:6">
      <c r="A761" s="12" t="s">
        <v>37</v>
      </c>
      <c r="B761" s="13" t="s">
        <v>51</v>
      </c>
      <c r="C761" s="12" t="s">
        <v>10</v>
      </c>
      <c r="D761" s="12" t="str">
        <f t="shared" si="17"/>
        <v>Sub10 Session1 1st_45min</v>
      </c>
      <c r="E761" s="20">
        <v>3</v>
      </c>
      <c r="F761" s="20">
        <f>IFERROR(_xlfn.IFNA(IF(E761&lt;VLOOKUP(D761,'Pre-analysis'!D:E,2,0),VLOOKUP(D761,'Pre-analysis'!D:F,3,0)-((VLOOKUP(D761,'Pre-analysis'!D:E,2,0)-E761)*9),IF(E761=VLOOKUP(D761,'Pre-analysis'!D:E,2,0),VLOOKUP(D761,'Pre-analysis'!D:F,3,0),"NA")),"NA"),"NA")</f>
        <v>18</v>
      </c>
    </row>
    <row r="762" spans="1:6">
      <c r="A762" s="12" t="s">
        <v>37</v>
      </c>
      <c r="B762" s="13" t="s">
        <v>51</v>
      </c>
      <c r="C762" s="12" t="s">
        <v>10</v>
      </c>
      <c r="D762" s="12" t="str">
        <f t="shared" si="17"/>
        <v>Sub10 Session1 1st_45min</v>
      </c>
      <c r="E762" s="20">
        <v>4</v>
      </c>
      <c r="F762" s="20">
        <f>IFERROR(_xlfn.IFNA(IF(E762&lt;VLOOKUP(D762,'Pre-analysis'!D:E,2,0),VLOOKUP(D762,'Pre-analysis'!D:F,3,0)-((VLOOKUP(D762,'Pre-analysis'!D:E,2,0)-E762)*9),IF(E762=VLOOKUP(D762,'Pre-analysis'!D:E,2,0),VLOOKUP(D762,'Pre-analysis'!D:F,3,0),"NA")),"NA"),"NA")</f>
        <v>27</v>
      </c>
    </row>
    <row r="763" spans="1:6">
      <c r="A763" s="12" t="s">
        <v>37</v>
      </c>
      <c r="B763" s="13" t="s">
        <v>51</v>
      </c>
      <c r="C763" s="12" t="s">
        <v>10</v>
      </c>
      <c r="D763" s="12" t="str">
        <f t="shared" si="17"/>
        <v>Sub10 Session1 1st_45min</v>
      </c>
      <c r="E763" s="20">
        <v>5</v>
      </c>
      <c r="F763" s="20">
        <f>IFERROR(_xlfn.IFNA(IF(E763&lt;VLOOKUP(D763,'Pre-analysis'!D:E,2,0),VLOOKUP(D763,'Pre-analysis'!D:F,3,0)-((VLOOKUP(D763,'Pre-analysis'!D:E,2,0)-E763)*9),IF(E763=VLOOKUP(D763,'Pre-analysis'!D:E,2,0),VLOOKUP(D763,'Pre-analysis'!D:F,3,0),"NA")),"NA"),"NA")</f>
        <v>36</v>
      </c>
    </row>
    <row r="764" spans="1:6">
      <c r="A764" s="12" t="s">
        <v>37</v>
      </c>
      <c r="B764" s="13" t="s">
        <v>51</v>
      </c>
      <c r="C764" s="12" t="s">
        <v>10</v>
      </c>
      <c r="D764" s="12" t="str">
        <f t="shared" si="17"/>
        <v>Sub10 Session1 1st_45min</v>
      </c>
      <c r="E764" s="20">
        <v>6</v>
      </c>
      <c r="F764" s="20">
        <f>IFERROR(_xlfn.IFNA(IF(E764&lt;VLOOKUP(D764,'Pre-analysis'!D:E,2,0),VLOOKUP(D764,'Pre-analysis'!D:F,3,0)-((VLOOKUP(D764,'Pre-analysis'!D:E,2,0)-E764)*9),IF(E764=VLOOKUP(D764,'Pre-analysis'!D:E,2,0),VLOOKUP(D764,'Pre-analysis'!D:F,3,0),"NA")),"NA"),"NA")</f>
        <v>45</v>
      </c>
    </row>
    <row r="765" spans="1:6">
      <c r="A765" s="12" t="s">
        <v>37</v>
      </c>
      <c r="B765" s="13" t="s">
        <v>51</v>
      </c>
      <c r="C765" s="12" t="s">
        <v>11</v>
      </c>
      <c r="D765" s="12" t="str">
        <f t="shared" si="17"/>
        <v>Sub10 Session1 1st_45min_e</v>
      </c>
      <c r="E765" s="20" t="s">
        <v>29</v>
      </c>
      <c r="F765" s="20" t="str">
        <f>IFERROR(_xlfn.IFNA(IF(E765&lt;VLOOKUP(D765,'Pre-analysis'!D:E,2,0),VLOOKUP(D765,'Pre-analysis'!D:F,3,0)-((VLOOKUP(D765,'Pre-analysis'!D:E,2,0)-E765)*9),IF(E765=VLOOKUP(D765,'Pre-analysis'!D:E,2,0),VLOOKUP(D765,'Pre-analysis'!D:F,3,0),"NA")),"NA"),"NA")</f>
        <v>NA</v>
      </c>
    </row>
    <row r="766" spans="1:6">
      <c r="A766" s="12" t="s">
        <v>37</v>
      </c>
      <c r="B766" s="13" t="s">
        <v>51</v>
      </c>
      <c r="C766" s="12" t="s">
        <v>12</v>
      </c>
      <c r="D766" s="12" t="str">
        <f t="shared" si="17"/>
        <v>Sub10 Session1 2nd_45min</v>
      </c>
      <c r="E766" s="20">
        <v>1</v>
      </c>
      <c r="F766" s="20">
        <f>IFERROR(_xlfn.IFNA(IF(E766&lt;VLOOKUP(D766,'Pre-analysis'!D:E,2,0),VLOOKUP(D766,'Pre-analysis'!D:F,3,0)-((VLOOKUP(D766,'Pre-analysis'!D:E,2,0)-E766)*9),IF(E766=VLOOKUP(D766,'Pre-analysis'!D:E,2,0),VLOOKUP(D766,'Pre-analysis'!D:F,3,0),"NA")),"NA"),"NA")</f>
        <v>60</v>
      </c>
    </row>
    <row r="767" spans="1:6">
      <c r="A767" s="12" t="s">
        <v>37</v>
      </c>
      <c r="B767" s="13" t="s">
        <v>51</v>
      </c>
      <c r="C767" s="12" t="s">
        <v>12</v>
      </c>
      <c r="D767" s="12" t="str">
        <f t="shared" si="17"/>
        <v>Sub10 Session1 2nd_45min</v>
      </c>
      <c r="E767" s="20">
        <v>2</v>
      </c>
      <c r="F767" s="20">
        <f>IFERROR(_xlfn.IFNA(IF(E767&lt;VLOOKUP(D767,'Pre-analysis'!D:E,2,0),VLOOKUP(D767,'Pre-analysis'!D:F,3,0)-((VLOOKUP(D767,'Pre-analysis'!D:E,2,0)-E767)*9),IF(E767=VLOOKUP(D767,'Pre-analysis'!D:E,2,0),VLOOKUP(D767,'Pre-analysis'!D:F,3,0),"NA")),"NA"),"NA")</f>
        <v>69</v>
      </c>
    </row>
    <row r="768" spans="1:6">
      <c r="A768" s="12" t="s">
        <v>37</v>
      </c>
      <c r="B768" s="13" t="s">
        <v>51</v>
      </c>
      <c r="C768" s="12" t="s">
        <v>12</v>
      </c>
      <c r="D768" s="12" t="str">
        <f t="shared" si="17"/>
        <v>Sub10 Session1 2nd_45min</v>
      </c>
      <c r="E768" s="20">
        <v>3</v>
      </c>
      <c r="F768" s="20">
        <f>IFERROR(_xlfn.IFNA(IF(E768&lt;VLOOKUP(D768,'Pre-analysis'!D:E,2,0),VLOOKUP(D768,'Pre-analysis'!D:F,3,0)-((VLOOKUP(D768,'Pre-analysis'!D:E,2,0)-E768)*9),IF(E768=VLOOKUP(D768,'Pre-analysis'!D:E,2,0),VLOOKUP(D768,'Pre-analysis'!D:F,3,0),"NA")),"NA"),"NA")</f>
        <v>78</v>
      </c>
    </row>
    <row r="769" spans="1:6">
      <c r="A769" s="12" t="s">
        <v>37</v>
      </c>
      <c r="B769" s="13" t="s">
        <v>51</v>
      </c>
      <c r="C769" s="12" t="s">
        <v>12</v>
      </c>
      <c r="D769" s="12" t="str">
        <f t="shared" ref="D769:D832" si="18">A769&amp;" "&amp;B769&amp;" "&amp;C769</f>
        <v>Sub10 Session1 2nd_45min</v>
      </c>
      <c r="E769" s="20">
        <v>4</v>
      </c>
      <c r="F769" s="20">
        <f>IFERROR(_xlfn.IFNA(IF(E769&lt;VLOOKUP(D769,'Pre-analysis'!D:E,2,0),VLOOKUP(D769,'Pre-analysis'!D:F,3,0)-((VLOOKUP(D769,'Pre-analysis'!D:E,2,0)-E769)*9),IF(E769=VLOOKUP(D769,'Pre-analysis'!D:E,2,0),VLOOKUP(D769,'Pre-analysis'!D:F,3,0),"NA")),"NA"),"NA")</f>
        <v>87</v>
      </c>
    </row>
    <row r="770" spans="1:6">
      <c r="A770" s="12" t="s">
        <v>37</v>
      </c>
      <c r="B770" s="13" t="s">
        <v>51</v>
      </c>
      <c r="C770" s="12" t="s">
        <v>12</v>
      </c>
      <c r="D770" s="12" t="str">
        <f t="shared" si="18"/>
        <v>Sub10 Session1 2nd_45min</v>
      </c>
      <c r="E770" s="20">
        <v>5</v>
      </c>
      <c r="F770" s="20">
        <f>IFERROR(_xlfn.IFNA(IF(E770&lt;VLOOKUP(D770,'Pre-analysis'!D:E,2,0),VLOOKUP(D770,'Pre-analysis'!D:F,3,0)-((VLOOKUP(D770,'Pre-analysis'!D:E,2,0)-E770)*9),IF(E770=VLOOKUP(D770,'Pre-analysis'!D:E,2,0),VLOOKUP(D770,'Pre-analysis'!D:F,3,0),"NA")),"NA"),"NA")</f>
        <v>96</v>
      </c>
    </row>
    <row r="771" spans="1:6">
      <c r="A771" s="12" t="s">
        <v>37</v>
      </c>
      <c r="B771" s="13" t="s">
        <v>51</v>
      </c>
      <c r="C771" s="12" t="s">
        <v>12</v>
      </c>
      <c r="D771" s="12" t="str">
        <f t="shared" si="18"/>
        <v>Sub10 Session1 2nd_45min</v>
      </c>
      <c r="E771" s="20">
        <v>6</v>
      </c>
      <c r="F771" s="20">
        <f>IFERROR(_xlfn.IFNA(IF(E771&lt;VLOOKUP(D771,'Pre-analysis'!D:E,2,0),VLOOKUP(D771,'Pre-analysis'!D:F,3,0)-((VLOOKUP(D771,'Pre-analysis'!D:E,2,0)-E771)*9),IF(E771=VLOOKUP(D771,'Pre-analysis'!D:E,2,0),VLOOKUP(D771,'Pre-analysis'!D:F,3,0),"NA")),"NA"),"NA")</f>
        <v>105</v>
      </c>
    </row>
    <row r="772" spans="1:6">
      <c r="A772" s="12" t="s">
        <v>37</v>
      </c>
      <c r="B772" s="13" t="s">
        <v>51</v>
      </c>
      <c r="C772" s="12" t="s">
        <v>13</v>
      </c>
      <c r="D772" s="12" t="str">
        <f t="shared" si="18"/>
        <v>Sub10 Session1 2nd_45min_e</v>
      </c>
      <c r="E772" s="20" t="s">
        <v>29</v>
      </c>
      <c r="F772" s="20" t="str">
        <f>IFERROR(_xlfn.IFNA(IF(E772&lt;VLOOKUP(D772,'Pre-analysis'!D:E,2,0),VLOOKUP(D772,'Pre-analysis'!D:F,3,0)-((VLOOKUP(D772,'Pre-analysis'!D:E,2,0)-E772)*9),IF(E772=VLOOKUP(D772,'Pre-analysis'!D:E,2,0),VLOOKUP(D772,'Pre-analysis'!D:F,3,0),"NA")),"NA"),"NA")</f>
        <v>NA</v>
      </c>
    </row>
    <row r="773" spans="1:6">
      <c r="A773" s="12" t="s">
        <v>37</v>
      </c>
      <c r="B773" s="13" t="s">
        <v>51</v>
      </c>
      <c r="C773" s="12" t="s">
        <v>14</v>
      </c>
      <c r="D773" s="12" t="str">
        <f t="shared" si="18"/>
        <v>Sub10 Session1 3rd_45min</v>
      </c>
      <c r="E773" s="20">
        <v>1</v>
      </c>
      <c r="F773" s="20">
        <f>IFERROR(_xlfn.IFNA(IF(E773&lt;VLOOKUP(D773,'Pre-analysis'!D:E,2,0),VLOOKUP(D773,'Pre-analysis'!D:F,3,0)-((VLOOKUP(D773,'Pre-analysis'!D:E,2,0)-E773)*9),IF(E773=VLOOKUP(D773,'Pre-analysis'!D:E,2,0),VLOOKUP(D773,'Pre-analysis'!D:F,3,0),"NA")),"NA"),"NA")</f>
        <v>120</v>
      </c>
    </row>
    <row r="774" spans="1:6">
      <c r="A774" s="12" t="s">
        <v>37</v>
      </c>
      <c r="B774" s="13" t="s">
        <v>51</v>
      </c>
      <c r="C774" s="12" t="s">
        <v>14</v>
      </c>
      <c r="D774" s="12" t="str">
        <f t="shared" si="18"/>
        <v>Sub10 Session1 3rd_45min</v>
      </c>
      <c r="E774" s="20">
        <v>2</v>
      </c>
      <c r="F774" s="20">
        <f>IFERROR(_xlfn.IFNA(IF(E774&lt;VLOOKUP(D774,'Pre-analysis'!D:E,2,0),VLOOKUP(D774,'Pre-analysis'!D:F,3,0)-((VLOOKUP(D774,'Pre-analysis'!D:E,2,0)-E774)*9),IF(E774=VLOOKUP(D774,'Pre-analysis'!D:E,2,0),VLOOKUP(D774,'Pre-analysis'!D:F,3,0),"NA")),"NA"),"NA")</f>
        <v>129</v>
      </c>
    </row>
    <row r="775" spans="1:6">
      <c r="A775" s="12" t="s">
        <v>37</v>
      </c>
      <c r="B775" s="13" t="s">
        <v>51</v>
      </c>
      <c r="C775" s="12" t="s">
        <v>14</v>
      </c>
      <c r="D775" s="12" t="str">
        <f t="shared" si="18"/>
        <v>Sub10 Session1 3rd_45min</v>
      </c>
      <c r="E775" s="20">
        <v>3</v>
      </c>
      <c r="F775" s="20">
        <f>IFERROR(_xlfn.IFNA(IF(E775&lt;VLOOKUP(D775,'Pre-analysis'!D:E,2,0),VLOOKUP(D775,'Pre-analysis'!D:F,3,0)-((VLOOKUP(D775,'Pre-analysis'!D:E,2,0)-E775)*9),IF(E775=VLOOKUP(D775,'Pre-analysis'!D:E,2,0),VLOOKUP(D775,'Pre-analysis'!D:F,3,0),"NA")),"NA"),"NA")</f>
        <v>138</v>
      </c>
    </row>
    <row r="776" spans="1:6">
      <c r="A776" s="12" t="s">
        <v>37</v>
      </c>
      <c r="B776" s="13" t="s">
        <v>51</v>
      </c>
      <c r="C776" s="12" t="s">
        <v>14</v>
      </c>
      <c r="D776" s="12" t="str">
        <f t="shared" si="18"/>
        <v>Sub10 Session1 3rd_45min</v>
      </c>
      <c r="E776" s="20">
        <v>4</v>
      </c>
      <c r="F776" s="20">
        <f>IFERROR(_xlfn.IFNA(IF(E776&lt;VLOOKUP(D776,'Pre-analysis'!D:E,2,0),VLOOKUP(D776,'Pre-analysis'!D:F,3,0)-((VLOOKUP(D776,'Pre-analysis'!D:E,2,0)-E776)*9),IF(E776=VLOOKUP(D776,'Pre-analysis'!D:E,2,0),VLOOKUP(D776,'Pre-analysis'!D:F,3,0),"NA")),"NA"),"NA")</f>
        <v>147</v>
      </c>
    </row>
    <row r="777" spans="1:6">
      <c r="A777" s="12" t="s">
        <v>37</v>
      </c>
      <c r="B777" s="13" t="s">
        <v>51</v>
      </c>
      <c r="C777" s="12" t="s">
        <v>14</v>
      </c>
      <c r="D777" s="12" t="str">
        <f t="shared" si="18"/>
        <v>Sub10 Session1 3rd_45min</v>
      </c>
      <c r="E777" s="20">
        <v>5</v>
      </c>
      <c r="F777" s="20">
        <f>IFERROR(_xlfn.IFNA(IF(E777&lt;VLOOKUP(D777,'Pre-analysis'!D:E,2,0),VLOOKUP(D777,'Pre-analysis'!D:F,3,0)-((VLOOKUP(D777,'Pre-analysis'!D:E,2,0)-E777)*9),IF(E777=VLOOKUP(D777,'Pre-analysis'!D:E,2,0),VLOOKUP(D777,'Pre-analysis'!D:F,3,0),"NA")),"NA"),"NA")</f>
        <v>156</v>
      </c>
    </row>
    <row r="778" spans="1:6">
      <c r="A778" s="12" t="s">
        <v>37</v>
      </c>
      <c r="B778" s="13" t="s">
        <v>51</v>
      </c>
      <c r="C778" s="12" t="s">
        <v>14</v>
      </c>
      <c r="D778" s="12" t="str">
        <f t="shared" si="18"/>
        <v>Sub10 Session1 3rd_45min</v>
      </c>
      <c r="E778" s="20">
        <v>6</v>
      </c>
      <c r="F778" s="20">
        <f>IFERROR(_xlfn.IFNA(IF(E778&lt;VLOOKUP(D778,'Pre-analysis'!D:E,2,0),VLOOKUP(D778,'Pre-analysis'!D:F,3,0)-((VLOOKUP(D778,'Pre-analysis'!D:E,2,0)-E778)*9),IF(E778=VLOOKUP(D778,'Pre-analysis'!D:E,2,0),VLOOKUP(D778,'Pre-analysis'!D:F,3,0),"NA")),"NA"),"NA")</f>
        <v>165</v>
      </c>
    </row>
    <row r="779" spans="1:6">
      <c r="A779" s="12" t="s">
        <v>37</v>
      </c>
      <c r="B779" s="13" t="s">
        <v>51</v>
      </c>
      <c r="C779" s="12" t="s">
        <v>15</v>
      </c>
      <c r="D779" s="12" t="str">
        <f t="shared" si="18"/>
        <v>Sub10 Session1 3rd_45min_e</v>
      </c>
      <c r="E779" s="20" t="s">
        <v>29</v>
      </c>
      <c r="F779" s="20" t="str">
        <f>IFERROR(_xlfn.IFNA(IF(E779&lt;VLOOKUP(D779,'Pre-analysis'!D:E,2,0),VLOOKUP(D779,'Pre-analysis'!D:F,3,0)-((VLOOKUP(D779,'Pre-analysis'!D:E,2,0)-E779)*9),IF(E779=VLOOKUP(D779,'Pre-analysis'!D:E,2,0),VLOOKUP(D779,'Pre-analysis'!D:F,3,0),"NA")),"NA"),"NA")</f>
        <v>NA</v>
      </c>
    </row>
    <row r="780" spans="1:6">
      <c r="A780" s="12" t="s">
        <v>37</v>
      </c>
      <c r="B780" s="13" t="s">
        <v>52</v>
      </c>
      <c r="C780" s="12" t="s">
        <v>10</v>
      </c>
      <c r="D780" s="12" t="str">
        <f t="shared" si="18"/>
        <v>Sub10 Session2 1st_45min</v>
      </c>
      <c r="E780" s="20">
        <v>1</v>
      </c>
      <c r="F780" s="20">
        <f>IFERROR(_xlfn.IFNA(IF(E780&lt;VLOOKUP(D780,'Pre-analysis'!D:E,2,0),VLOOKUP(D780,'Pre-analysis'!D:F,3,0)-((VLOOKUP(D780,'Pre-analysis'!D:E,2,0)-E780)*9),IF(E780=VLOOKUP(D780,'Pre-analysis'!D:E,2,0),VLOOKUP(D780,'Pre-analysis'!D:F,3,0),"NA")),"NA"),"NA")</f>
        <v>0</v>
      </c>
    </row>
    <row r="781" spans="1:6">
      <c r="A781" s="12" t="s">
        <v>37</v>
      </c>
      <c r="B781" s="13" t="s">
        <v>52</v>
      </c>
      <c r="C781" s="12" t="s">
        <v>10</v>
      </c>
      <c r="D781" s="12" t="str">
        <f t="shared" si="18"/>
        <v>Sub10 Session2 1st_45min</v>
      </c>
      <c r="E781" s="20">
        <v>2</v>
      </c>
      <c r="F781" s="20">
        <f>IFERROR(_xlfn.IFNA(IF(E781&lt;VLOOKUP(D781,'Pre-analysis'!D:E,2,0),VLOOKUP(D781,'Pre-analysis'!D:F,3,0)-((VLOOKUP(D781,'Pre-analysis'!D:E,2,0)-E781)*9),IF(E781=VLOOKUP(D781,'Pre-analysis'!D:E,2,0),VLOOKUP(D781,'Pre-analysis'!D:F,3,0),"NA")),"NA"),"NA")</f>
        <v>9</v>
      </c>
    </row>
    <row r="782" spans="1:6">
      <c r="A782" s="12" t="s">
        <v>37</v>
      </c>
      <c r="B782" s="13" t="s">
        <v>52</v>
      </c>
      <c r="C782" s="12" t="s">
        <v>10</v>
      </c>
      <c r="D782" s="12" t="str">
        <f t="shared" si="18"/>
        <v>Sub10 Session2 1st_45min</v>
      </c>
      <c r="E782" s="20">
        <v>3</v>
      </c>
      <c r="F782" s="20">
        <f>IFERROR(_xlfn.IFNA(IF(E782&lt;VLOOKUP(D782,'Pre-analysis'!D:E,2,0),VLOOKUP(D782,'Pre-analysis'!D:F,3,0)-((VLOOKUP(D782,'Pre-analysis'!D:E,2,0)-E782)*9),IF(E782=VLOOKUP(D782,'Pre-analysis'!D:E,2,0),VLOOKUP(D782,'Pre-analysis'!D:F,3,0),"NA")),"NA"),"NA")</f>
        <v>18</v>
      </c>
    </row>
    <row r="783" spans="1:6">
      <c r="A783" s="12" t="s">
        <v>37</v>
      </c>
      <c r="B783" s="13" t="s">
        <v>52</v>
      </c>
      <c r="C783" s="12" t="s">
        <v>10</v>
      </c>
      <c r="D783" s="12" t="str">
        <f t="shared" si="18"/>
        <v>Sub10 Session2 1st_45min</v>
      </c>
      <c r="E783" s="20">
        <v>4</v>
      </c>
      <c r="F783" s="20">
        <f>IFERROR(_xlfn.IFNA(IF(E783&lt;VLOOKUP(D783,'Pre-analysis'!D:E,2,0),VLOOKUP(D783,'Pre-analysis'!D:F,3,0)-((VLOOKUP(D783,'Pre-analysis'!D:E,2,0)-E783)*9),IF(E783=VLOOKUP(D783,'Pre-analysis'!D:E,2,0),VLOOKUP(D783,'Pre-analysis'!D:F,3,0),"NA")),"NA"),"NA")</f>
        <v>27</v>
      </c>
    </row>
    <row r="784" spans="1:6">
      <c r="A784" s="12" t="s">
        <v>37</v>
      </c>
      <c r="B784" s="13" t="s">
        <v>52</v>
      </c>
      <c r="C784" s="12" t="s">
        <v>10</v>
      </c>
      <c r="D784" s="12" t="str">
        <f t="shared" si="18"/>
        <v>Sub10 Session2 1st_45min</v>
      </c>
      <c r="E784" s="20">
        <v>5</v>
      </c>
      <c r="F784" s="20">
        <f>IFERROR(_xlfn.IFNA(IF(E784&lt;VLOOKUP(D784,'Pre-analysis'!D:E,2,0),VLOOKUP(D784,'Pre-analysis'!D:F,3,0)-((VLOOKUP(D784,'Pre-analysis'!D:E,2,0)-E784)*9),IF(E784=VLOOKUP(D784,'Pre-analysis'!D:E,2,0),VLOOKUP(D784,'Pre-analysis'!D:F,3,0),"NA")),"NA"),"NA")</f>
        <v>36</v>
      </c>
    </row>
    <row r="785" spans="1:6">
      <c r="A785" s="12" t="s">
        <v>37</v>
      </c>
      <c r="B785" s="13" t="s">
        <v>52</v>
      </c>
      <c r="C785" s="12" t="s">
        <v>10</v>
      </c>
      <c r="D785" s="12" t="str">
        <f t="shared" si="18"/>
        <v>Sub10 Session2 1st_45min</v>
      </c>
      <c r="E785" s="20">
        <v>6</v>
      </c>
      <c r="F785" s="20">
        <f>IFERROR(_xlfn.IFNA(IF(E785&lt;VLOOKUP(D785,'Pre-analysis'!D:E,2,0),VLOOKUP(D785,'Pre-analysis'!D:F,3,0)-((VLOOKUP(D785,'Pre-analysis'!D:E,2,0)-E785)*9),IF(E785=VLOOKUP(D785,'Pre-analysis'!D:E,2,0),VLOOKUP(D785,'Pre-analysis'!D:F,3,0),"NA")),"NA"),"NA")</f>
        <v>45</v>
      </c>
    </row>
    <row r="786" spans="1:6">
      <c r="A786" s="12" t="s">
        <v>37</v>
      </c>
      <c r="B786" s="13" t="s">
        <v>52</v>
      </c>
      <c r="C786" s="12" t="s">
        <v>11</v>
      </c>
      <c r="D786" s="12" t="str">
        <f t="shared" si="18"/>
        <v>Sub10 Session2 1st_45min_e</v>
      </c>
      <c r="E786" s="20" t="s">
        <v>29</v>
      </c>
      <c r="F786" s="20" t="str">
        <f>IFERROR(_xlfn.IFNA(IF(E786&lt;VLOOKUP(D786,'Pre-analysis'!D:E,2,0),VLOOKUP(D786,'Pre-analysis'!D:F,3,0)-((VLOOKUP(D786,'Pre-analysis'!D:E,2,0)-E786)*9),IF(E786=VLOOKUP(D786,'Pre-analysis'!D:E,2,0),VLOOKUP(D786,'Pre-analysis'!D:F,3,0),"NA")),"NA"),"NA")</f>
        <v>NA</v>
      </c>
    </row>
    <row r="787" spans="1:6">
      <c r="A787" s="12" t="s">
        <v>37</v>
      </c>
      <c r="B787" s="13" t="s">
        <v>52</v>
      </c>
      <c r="C787" s="12" t="s">
        <v>12</v>
      </c>
      <c r="D787" s="12" t="str">
        <f t="shared" si="18"/>
        <v>Sub10 Session2 2nd_45min</v>
      </c>
      <c r="E787" s="20">
        <v>1</v>
      </c>
      <c r="F787" s="20">
        <f>IFERROR(_xlfn.IFNA(IF(E787&lt;VLOOKUP(D787,'Pre-analysis'!D:E,2,0),VLOOKUP(D787,'Pre-analysis'!D:F,3,0)-((VLOOKUP(D787,'Pre-analysis'!D:E,2,0)-E787)*9),IF(E787=VLOOKUP(D787,'Pre-analysis'!D:E,2,0),VLOOKUP(D787,'Pre-analysis'!D:F,3,0),"NA")),"NA"),"NA")</f>
        <v>60</v>
      </c>
    </row>
    <row r="788" spans="1:6">
      <c r="A788" s="12" t="s">
        <v>37</v>
      </c>
      <c r="B788" s="13" t="s">
        <v>52</v>
      </c>
      <c r="C788" s="12" t="s">
        <v>12</v>
      </c>
      <c r="D788" s="12" t="str">
        <f t="shared" si="18"/>
        <v>Sub10 Session2 2nd_45min</v>
      </c>
      <c r="E788" s="20">
        <v>2</v>
      </c>
      <c r="F788" s="20">
        <f>IFERROR(_xlfn.IFNA(IF(E788&lt;VLOOKUP(D788,'Pre-analysis'!D:E,2,0),VLOOKUP(D788,'Pre-analysis'!D:F,3,0)-((VLOOKUP(D788,'Pre-analysis'!D:E,2,0)-E788)*9),IF(E788=VLOOKUP(D788,'Pre-analysis'!D:E,2,0),VLOOKUP(D788,'Pre-analysis'!D:F,3,0),"NA")),"NA"),"NA")</f>
        <v>69</v>
      </c>
    </row>
    <row r="789" spans="1:6">
      <c r="A789" s="12" t="s">
        <v>37</v>
      </c>
      <c r="B789" s="13" t="s">
        <v>52</v>
      </c>
      <c r="C789" s="12" t="s">
        <v>12</v>
      </c>
      <c r="D789" s="12" t="str">
        <f t="shared" si="18"/>
        <v>Sub10 Session2 2nd_45min</v>
      </c>
      <c r="E789" s="20">
        <v>3</v>
      </c>
      <c r="F789" s="20">
        <f>IFERROR(_xlfn.IFNA(IF(E789&lt;VLOOKUP(D789,'Pre-analysis'!D:E,2,0),VLOOKUP(D789,'Pre-analysis'!D:F,3,0)-((VLOOKUP(D789,'Pre-analysis'!D:E,2,0)-E789)*9),IF(E789=VLOOKUP(D789,'Pre-analysis'!D:E,2,0),VLOOKUP(D789,'Pre-analysis'!D:F,3,0),"NA")),"NA"),"NA")</f>
        <v>78</v>
      </c>
    </row>
    <row r="790" spans="1:6">
      <c r="A790" s="12" t="s">
        <v>37</v>
      </c>
      <c r="B790" s="13" t="s">
        <v>52</v>
      </c>
      <c r="C790" s="12" t="s">
        <v>12</v>
      </c>
      <c r="D790" s="12" t="str">
        <f t="shared" si="18"/>
        <v>Sub10 Session2 2nd_45min</v>
      </c>
      <c r="E790" s="20">
        <v>4</v>
      </c>
      <c r="F790" s="20">
        <f>IFERROR(_xlfn.IFNA(IF(E790&lt;VLOOKUP(D790,'Pre-analysis'!D:E,2,0),VLOOKUP(D790,'Pre-analysis'!D:F,3,0)-((VLOOKUP(D790,'Pre-analysis'!D:E,2,0)-E790)*9),IF(E790=VLOOKUP(D790,'Pre-analysis'!D:E,2,0),VLOOKUP(D790,'Pre-analysis'!D:F,3,0),"NA")),"NA"),"NA")</f>
        <v>87</v>
      </c>
    </row>
    <row r="791" spans="1:6">
      <c r="A791" s="12" t="s">
        <v>37</v>
      </c>
      <c r="B791" s="13" t="s">
        <v>52</v>
      </c>
      <c r="C791" s="12" t="s">
        <v>12</v>
      </c>
      <c r="D791" s="12" t="str">
        <f t="shared" si="18"/>
        <v>Sub10 Session2 2nd_45min</v>
      </c>
      <c r="E791" s="20">
        <v>5</v>
      </c>
      <c r="F791" s="20">
        <f>IFERROR(_xlfn.IFNA(IF(E791&lt;VLOOKUP(D791,'Pre-analysis'!D:E,2,0),VLOOKUP(D791,'Pre-analysis'!D:F,3,0)-((VLOOKUP(D791,'Pre-analysis'!D:E,2,0)-E791)*9),IF(E791=VLOOKUP(D791,'Pre-analysis'!D:E,2,0),VLOOKUP(D791,'Pre-analysis'!D:F,3,0),"NA")),"NA"),"NA")</f>
        <v>96</v>
      </c>
    </row>
    <row r="792" spans="1:6">
      <c r="A792" s="12" t="s">
        <v>37</v>
      </c>
      <c r="B792" s="13" t="s">
        <v>52</v>
      </c>
      <c r="C792" s="12" t="s">
        <v>12</v>
      </c>
      <c r="D792" s="12" t="str">
        <f t="shared" si="18"/>
        <v>Sub10 Session2 2nd_45min</v>
      </c>
      <c r="E792" s="20">
        <v>6</v>
      </c>
      <c r="F792" s="20">
        <f>IFERROR(_xlfn.IFNA(IF(E792&lt;VLOOKUP(D792,'Pre-analysis'!D:E,2,0),VLOOKUP(D792,'Pre-analysis'!D:F,3,0)-((VLOOKUP(D792,'Pre-analysis'!D:E,2,0)-E792)*9),IF(E792=VLOOKUP(D792,'Pre-analysis'!D:E,2,0),VLOOKUP(D792,'Pre-analysis'!D:F,3,0),"NA")),"NA"),"NA")</f>
        <v>105</v>
      </c>
    </row>
    <row r="793" spans="1:6">
      <c r="A793" s="12" t="s">
        <v>37</v>
      </c>
      <c r="B793" s="13" t="s">
        <v>52</v>
      </c>
      <c r="C793" s="12" t="s">
        <v>13</v>
      </c>
      <c r="D793" s="12" t="str">
        <f t="shared" si="18"/>
        <v>Sub10 Session2 2nd_45min_e</v>
      </c>
      <c r="E793" s="20" t="s">
        <v>29</v>
      </c>
      <c r="F793" s="20" t="str">
        <f>IFERROR(_xlfn.IFNA(IF(E793&lt;VLOOKUP(D793,'Pre-analysis'!D:E,2,0),VLOOKUP(D793,'Pre-analysis'!D:F,3,0)-((VLOOKUP(D793,'Pre-analysis'!D:E,2,0)-E793)*9),IF(E793=VLOOKUP(D793,'Pre-analysis'!D:E,2,0),VLOOKUP(D793,'Pre-analysis'!D:F,3,0),"NA")),"NA"),"NA")</f>
        <v>NA</v>
      </c>
    </row>
    <row r="794" spans="1:6">
      <c r="A794" s="12" t="s">
        <v>37</v>
      </c>
      <c r="B794" s="13" t="s">
        <v>52</v>
      </c>
      <c r="C794" s="12" t="s">
        <v>14</v>
      </c>
      <c r="D794" s="12" t="str">
        <f t="shared" si="18"/>
        <v>Sub10 Session2 3rd_45min</v>
      </c>
      <c r="E794" s="20">
        <v>1</v>
      </c>
      <c r="F794" s="20">
        <f>IFERROR(_xlfn.IFNA(IF(E794&lt;VLOOKUP(D794,'Pre-analysis'!D:E,2,0),VLOOKUP(D794,'Pre-analysis'!D:F,3,0)-((VLOOKUP(D794,'Pre-analysis'!D:E,2,0)-E794)*9),IF(E794=VLOOKUP(D794,'Pre-analysis'!D:E,2,0),VLOOKUP(D794,'Pre-analysis'!D:F,3,0),"NA")),"NA"),"NA")</f>
        <v>120</v>
      </c>
    </row>
    <row r="795" spans="1:6">
      <c r="A795" s="12" t="s">
        <v>37</v>
      </c>
      <c r="B795" s="13" t="s">
        <v>52</v>
      </c>
      <c r="C795" s="12" t="s">
        <v>14</v>
      </c>
      <c r="D795" s="12" t="str">
        <f t="shared" si="18"/>
        <v>Sub10 Session2 3rd_45min</v>
      </c>
      <c r="E795" s="20">
        <v>2</v>
      </c>
      <c r="F795" s="20">
        <f>IFERROR(_xlfn.IFNA(IF(E795&lt;VLOOKUP(D795,'Pre-analysis'!D:E,2,0),VLOOKUP(D795,'Pre-analysis'!D:F,3,0)-((VLOOKUP(D795,'Pre-analysis'!D:E,2,0)-E795)*9),IF(E795=VLOOKUP(D795,'Pre-analysis'!D:E,2,0),VLOOKUP(D795,'Pre-analysis'!D:F,3,0),"NA")),"NA"),"NA")</f>
        <v>129</v>
      </c>
    </row>
    <row r="796" spans="1:6">
      <c r="A796" s="12" t="s">
        <v>37</v>
      </c>
      <c r="B796" s="13" t="s">
        <v>52</v>
      </c>
      <c r="C796" s="12" t="s">
        <v>14</v>
      </c>
      <c r="D796" s="12" t="str">
        <f t="shared" si="18"/>
        <v>Sub10 Session2 3rd_45min</v>
      </c>
      <c r="E796" s="20">
        <v>3</v>
      </c>
      <c r="F796" s="20">
        <f>IFERROR(_xlfn.IFNA(IF(E796&lt;VLOOKUP(D796,'Pre-analysis'!D:E,2,0),VLOOKUP(D796,'Pre-analysis'!D:F,3,0)-((VLOOKUP(D796,'Pre-analysis'!D:E,2,0)-E796)*9),IF(E796=VLOOKUP(D796,'Pre-analysis'!D:E,2,0),VLOOKUP(D796,'Pre-analysis'!D:F,3,0),"NA")),"NA"),"NA")</f>
        <v>138</v>
      </c>
    </row>
    <row r="797" spans="1:6">
      <c r="A797" s="12" t="s">
        <v>37</v>
      </c>
      <c r="B797" s="13" t="s">
        <v>52</v>
      </c>
      <c r="C797" s="12" t="s">
        <v>14</v>
      </c>
      <c r="D797" s="12" t="str">
        <f t="shared" si="18"/>
        <v>Sub10 Session2 3rd_45min</v>
      </c>
      <c r="E797" s="20">
        <v>4</v>
      </c>
      <c r="F797" s="20">
        <f>IFERROR(_xlfn.IFNA(IF(E797&lt;VLOOKUP(D797,'Pre-analysis'!D:E,2,0),VLOOKUP(D797,'Pre-analysis'!D:F,3,0)-((VLOOKUP(D797,'Pre-analysis'!D:E,2,0)-E797)*9),IF(E797=VLOOKUP(D797,'Pre-analysis'!D:E,2,0),VLOOKUP(D797,'Pre-analysis'!D:F,3,0),"NA")),"NA"),"NA")</f>
        <v>147</v>
      </c>
    </row>
    <row r="798" spans="1:6">
      <c r="A798" s="12" t="s">
        <v>37</v>
      </c>
      <c r="B798" s="13" t="s">
        <v>52</v>
      </c>
      <c r="C798" s="12" t="s">
        <v>14</v>
      </c>
      <c r="D798" s="12" t="str">
        <f t="shared" si="18"/>
        <v>Sub10 Session2 3rd_45min</v>
      </c>
      <c r="E798" s="20">
        <v>5</v>
      </c>
      <c r="F798" s="20">
        <f>IFERROR(_xlfn.IFNA(IF(E798&lt;VLOOKUP(D798,'Pre-analysis'!D:E,2,0),VLOOKUP(D798,'Pre-analysis'!D:F,3,0)-((VLOOKUP(D798,'Pre-analysis'!D:E,2,0)-E798)*9),IF(E798=VLOOKUP(D798,'Pre-analysis'!D:E,2,0),VLOOKUP(D798,'Pre-analysis'!D:F,3,0),"NA")),"NA"),"NA")</f>
        <v>156</v>
      </c>
    </row>
    <row r="799" spans="1:6">
      <c r="A799" s="12" t="s">
        <v>37</v>
      </c>
      <c r="B799" s="13" t="s">
        <v>52</v>
      </c>
      <c r="C799" s="12" t="s">
        <v>14</v>
      </c>
      <c r="D799" s="12" t="str">
        <f t="shared" si="18"/>
        <v>Sub10 Session2 3rd_45min</v>
      </c>
      <c r="E799" s="20">
        <v>6</v>
      </c>
      <c r="F799" s="20">
        <f>IFERROR(_xlfn.IFNA(IF(E799&lt;VLOOKUP(D799,'Pre-analysis'!D:E,2,0),VLOOKUP(D799,'Pre-analysis'!D:F,3,0)-((VLOOKUP(D799,'Pre-analysis'!D:E,2,0)-E799)*9),IF(E799=VLOOKUP(D799,'Pre-analysis'!D:E,2,0),VLOOKUP(D799,'Pre-analysis'!D:F,3,0),"NA")),"NA"),"NA")</f>
        <v>165</v>
      </c>
    </row>
    <row r="800" spans="1:6">
      <c r="A800" s="12" t="s">
        <v>37</v>
      </c>
      <c r="B800" s="13" t="s">
        <v>52</v>
      </c>
      <c r="C800" s="12" t="s">
        <v>15</v>
      </c>
      <c r="D800" s="12" t="str">
        <f t="shared" si="18"/>
        <v>Sub10 Session2 3rd_45min_e</v>
      </c>
      <c r="E800" s="20" t="s">
        <v>29</v>
      </c>
      <c r="F800" s="20" t="str">
        <f>IFERROR(_xlfn.IFNA(IF(E800&lt;VLOOKUP(D800,'Pre-analysis'!D:E,2,0),VLOOKUP(D800,'Pre-analysis'!D:F,3,0)-((VLOOKUP(D800,'Pre-analysis'!D:E,2,0)-E800)*9),IF(E800=VLOOKUP(D800,'Pre-analysis'!D:E,2,0),VLOOKUP(D800,'Pre-analysis'!D:F,3,0),"NA")),"NA"),"NA")</f>
        <v>NA</v>
      </c>
    </row>
    <row r="801" spans="1:6">
      <c r="A801" s="12" t="s">
        <v>37</v>
      </c>
      <c r="B801" s="13" t="s">
        <v>53</v>
      </c>
      <c r="C801" s="12" t="s">
        <v>10</v>
      </c>
      <c r="D801" s="12" t="str">
        <f t="shared" si="18"/>
        <v>Sub10 Session3 1st_45min</v>
      </c>
      <c r="E801" s="20">
        <v>1</v>
      </c>
      <c r="F801" s="20">
        <f>IFERROR(_xlfn.IFNA(IF(E801&lt;VLOOKUP(D801,'Pre-analysis'!D:E,2,0),VLOOKUP(D801,'Pre-analysis'!D:F,3,0)-((VLOOKUP(D801,'Pre-analysis'!D:E,2,0)-E801)*9),IF(E801=VLOOKUP(D801,'Pre-analysis'!D:E,2,0),VLOOKUP(D801,'Pre-analysis'!D:F,3,0),"NA")),"NA"),"NA")</f>
        <v>0</v>
      </c>
    </row>
    <row r="802" spans="1:6">
      <c r="A802" s="12" t="s">
        <v>37</v>
      </c>
      <c r="B802" s="13" t="s">
        <v>53</v>
      </c>
      <c r="C802" s="12" t="s">
        <v>10</v>
      </c>
      <c r="D802" s="12" t="str">
        <f t="shared" si="18"/>
        <v>Sub10 Session3 1st_45min</v>
      </c>
      <c r="E802" s="20">
        <v>2</v>
      </c>
      <c r="F802" s="20">
        <f>IFERROR(_xlfn.IFNA(IF(E802&lt;VLOOKUP(D802,'Pre-analysis'!D:E,2,0),VLOOKUP(D802,'Pre-analysis'!D:F,3,0)-((VLOOKUP(D802,'Pre-analysis'!D:E,2,0)-E802)*9),IF(E802=VLOOKUP(D802,'Pre-analysis'!D:E,2,0),VLOOKUP(D802,'Pre-analysis'!D:F,3,0),"NA")),"NA"),"NA")</f>
        <v>9</v>
      </c>
    </row>
    <row r="803" spans="1:6">
      <c r="A803" s="12" t="s">
        <v>37</v>
      </c>
      <c r="B803" s="13" t="s">
        <v>53</v>
      </c>
      <c r="C803" s="12" t="s">
        <v>10</v>
      </c>
      <c r="D803" s="12" t="str">
        <f t="shared" si="18"/>
        <v>Sub10 Session3 1st_45min</v>
      </c>
      <c r="E803" s="20">
        <v>3</v>
      </c>
      <c r="F803" s="20">
        <f>IFERROR(_xlfn.IFNA(IF(E803&lt;VLOOKUP(D803,'Pre-analysis'!D:E,2,0),VLOOKUP(D803,'Pre-analysis'!D:F,3,0)-((VLOOKUP(D803,'Pre-analysis'!D:E,2,0)-E803)*9),IF(E803=VLOOKUP(D803,'Pre-analysis'!D:E,2,0),VLOOKUP(D803,'Pre-analysis'!D:F,3,0),"NA")),"NA"),"NA")</f>
        <v>18</v>
      </c>
    </row>
    <row r="804" spans="1:6">
      <c r="A804" s="12" t="s">
        <v>37</v>
      </c>
      <c r="B804" s="13" t="s">
        <v>53</v>
      </c>
      <c r="C804" s="12" t="s">
        <v>10</v>
      </c>
      <c r="D804" s="12" t="str">
        <f t="shared" si="18"/>
        <v>Sub10 Session3 1st_45min</v>
      </c>
      <c r="E804" s="20">
        <v>4</v>
      </c>
      <c r="F804" s="20">
        <f>IFERROR(_xlfn.IFNA(IF(E804&lt;VLOOKUP(D804,'Pre-analysis'!D:E,2,0),VLOOKUP(D804,'Pre-analysis'!D:F,3,0)-((VLOOKUP(D804,'Pre-analysis'!D:E,2,0)-E804)*9),IF(E804=VLOOKUP(D804,'Pre-analysis'!D:E,2,0),VLOOKUP(D804,'Pre-analysis'!D:F,3,0),"NA")),"NA"),"NA")</f>
        <v>27</v>
      </c>
    </row>
    <row r="805" spans="1:6">
      <c r="A805" s="12" t="s">
        <v>37</v>
      </c>
      <c r="B805" s="13" t="s">
        <v>53</v>
      </c>
      <c r="C805" s="12" t="s">
        <v>10</v>
      </c>
      <c r="D805" s="12" t="str">
        <f t="shared" si="18"/>
        <v>Sub10 Session3 1st_45min</v>
      </c>
      <c r="E805" s="20">
        <v>5</v>
      </c>
      <c r="F805" s="20">
        <f>IFERROR(_xlfn.IFNA(IF(E805&lt;VLOOKUP(D805,'Pre-analysis'!D:E,2,0),VLOOKUP(D805,'Pre-analysis'!D:F,3,0)-((VLOOKUP(D805,'Pre-analysis'!D:E,2,0)-E805)*9),IF(E805=VLOOKUP(D805,'Pre-analysis'!D:E,2,0),VLOOKUP(D805,'Pre-analysis'!D:F,3,0),"NA")),"NA"),"NA")</f>
        <v>36</v>
      </c>
    </row>
    <row r="806" spans="1:6">
      <c r="A806" s="12" t="s">
        <v>37</v>
      </c>
      <c r="B806" s="13" t="s">
        <v>53</v>
      </c>
      <c r="C806" s="12" t="s">
        <v>10</v>
      </c>
      <c r="D806" s="12" t="str">
        <f t="shared" si="18"/>
        <v>Sub10 Session3 1st_45min</v>
      </c>
      <c r="E806" s="20">
        <v>6</v>
      </c>
      <c r="F806" s="20">
        <f>IFERROR(_xlfn.IFNA(IF(E806&lt;VLOOKUP(D806,'Pre-analysis'!D:E,2,0),VLOOKUP(D806,'Pre-analysis'!D:F,3,0)-((VLOOKUP(D806,'Pre-analysis'!D:E,2,0)-E806)*9),IF(E806=VLOOKUP(D806,'Pre-analysis'!D:E,2,0),VLOOKUP(D806,'Pre-analysis'!D:F,3,0),"NA")),"NA"),"NA")</f>
        <v>45</v>
      </c>
    </row>
    <row r="807" spans="1:6">
      <c r="A807" s="12" t="s">
        <v>37</v>
      </c>
      <c r="B807" s="13" t="s">
        <v>53</v>
      </c>
      <c r="C807" s="12" t="s">
        <v>11</v>
      </c>
      <c r="D807" s="12" t="str">
        <f t="shared" si="18"/>
        <v>Sub10 Session3 1st_45min_e</v>
      </c>
      <c r="E807" s="20" t="s">
        <v>29</v>
      </c>
      <c r="F807" s="20" t="str">
        <f>IFERROR(_xlfn.IFNA(IF(E807&lt;VLOOKUP(D807,'Pre-analysis'!D:E,2,0),VLOOKUP(D807,'Pre-analysis'!D:F,3,0)-((VLOOKUP(D807,'Pre-analysis'!D:E,2,0)-E807)*9),IF(E807=VLOOKUP(D807,'Pre-analysis'!D:E,2,0),VLOOKUP(D807,'Pre-analysis'!D:F,3,0),"NA")),"NA"),"NA")</f>
        <v>NA</v>
      </c>
    </row>
    <row r="808" spans="1:6">
      <c r="A808" s="12" t="s">
        <v>37</v>
      </c>
      <c r="B808" s="13" t="s">
        <v>53</v>
      </c>
      <c r="C808" s="12" t="s">
        <v>12</v>
      </c>
      <c r="D808" s="12" t="str">
        <f t="shared" si="18"/>
        <v>Sub10 Session3 2nd_45min</v>
      </c>
      <c r="E808" s="20">
        <v>1</v>
      </c>
      <c r="F808" s="20">
        <f>IFERROR(_xlfn.IFNA(IF(E808&lt;VLOOKUP(D808,'Pre-analysis'!D:E,2,0),VLOOKUP(D808,'Pre-analysis'!D:F,3,0)-((VLOOKUP(D808,'Pre-analysis'!D:E,2,0)-E808)*9),IF(E808=VLOOKUP(D808,'Pre-analysis'!D:E,2,0),VLOOKUP(D808,'Pre-analysis'!D:F,3,0),"NA")),"NA"),"NA")</f>
        <v>60</v>
      </c>
    </row>
    <row r="809" spans="1:6">
      <c r="A809" s="12" t="s">
        <v>37</v>
      </c>
      <c r="B809" s="13" t="s">
        <v>53</v>
      </c>
      <c r="C809" s="12" t="s">
        <v>12</v>
      </c>
      <c r="D809" s="12" t="str">
        <f t="shared" si="18"/>
        <v>Sub10 Session3 2nd_45min</v>
      </c>
      <c r="E809" s="20">
        <v>2</v>
      </c>
      <c r="F809" s="20">
        <f>IFERROR(_xlfn.IFNA(IF(E809&lt;VLOOKUP(D809,'Pre-analysis'!D:E,2,0),VLOOKUP(D809,'Pre-analysis'!D:F,3,0)-((VLOOKUP(D809,'Pre-analysis'!D:E,2,0)-E809)*9),IF(E809=VLOOKUP(D809,'Pre-analysis'!D:E,2,0),VLOOKUP(D809,'Pre-analysis'!D:F,3,0),"NA")),"NA"),"NA")</f>
        <v>69</v>
      </c>
    </row>
    <row r="810" spans="1:6">
      <c r="A810" s="12" t="s">
        <v>37</v>
      </c>
      <c r="B810" s="13" t="s">
        <v>53</v>
      </c>
      <c r="C810" s="12" t="s">
        <v>12</v>
      </c>
      <c r="D810" s="12" t="str">
        <f t="shared" si="18"/>
        <v>Sub10 Session3 2nd_45min</v>
      </c>
      <c r="E810" s="20">
        <v>3</v>
      </c>
      <c r="F810" s="20">
        <f>IFERROR(_xlfn.IFNA(IF(E810&lt;VLOOKUP(D810,'Pre-analysis'!D:E,2,0),VLOOKUP(D810,'Pre-analysis'!D:F,3,0)-((VLOOKUP(D810,'Pre-analysis'!D:E,2,0)-E810)*9),IF(E810=VLOOKUP(D810,'Pre-analysis'!D:E,2,0),VLOOKUP(D810,'Pre-analysis'!D:F,3,0),"NA")),"NA"),"NA")</f>
        <v>78</v>
      </c>
    </row>
    <row r="811" spans="1:6">
      <c r="A811" s="12" t="s">
        <v>37</v>
      </c>
      <c r="B811" s="13" t="s">
        <v>53</v>
      </c>
      <c r="C811" s="12" t="s">
        <v>12</v>
      </c>
      <c r="D811" s="12" t="str">
        <f t="shared" si="18"/>
        <v>Sub10 Session3 2nd_45min</v>
      </c>
      <c r="E811" s="20">
        <v>4</v>
      </c>
      <c r="F811" s="20">
        <f>IFERROR(_xlfn.IFNA(IF(E811&lt;VLOOKUP(D811,'Pre-analysis'!D:E,2,0),VLOOKUP(D811,'Pre-analysis'!D:F,3,0)-((VLOOKUP(D811,'Pre-analysis'!D:E,2,0)-E811)*9),IF(E811=VLOOKUP(D811,'Pre-analysis'!D:E,2,0),VLOOKUP(D811,'Pre-analysis'!D:F,3,0),"NA")),"NA"),"NA")</f>
        <v>87</v>
      </c>
    </row>
    <row r="812" spans="1:6">
      <c r="A812" s="12" t="s">
        <v>37</v>
      </c>
      <c r="B812" s="13" t="s">
        <v>53</v>
      </c>
      <c r="C812" s="12" t="s">
        <v>12</v>
      </c>
      <c r="D812" s="12" t="str">
        <f t="shared" si="18"/>
        <v>Sub10 Session3 2nd_45min</v>
      </c>
      <c r="E812" s="20">
        <v>5</v>
      </c>
      <c r="F812" s="20">
        <f>IFERROR(_xlfn.IFNA(IF(E812&lt;VLOOKUP(D812,'Pre-analysis'!D:E,2,0),VLOOKUP(D812,'Pre-analysis'!D:F,3,0)-((VLOOKUP(D812,'Pre-analysis'!D:E,2,0)-E812)*9),IF(E812=VLOOKUP(D812,'Pre-analysis'!D:E,2,0),VLOOKUP(D812,'Pre-analysis'!D:F,3,0),"NA")),"NA"),"NA")</f>
        <v>96</v>
      </c>
    </row>
    <row r="813" spans="1:6">
      <c r="A813" s="12" t="s">
        <v>37</v>
      </c>
      <c r="B813" s="13" t="s">
        <v>53</v>
      </c>
      <c r="C813" s="12" t="s">
        <v>12</v>
      </c>
      <c r="D813" s="12" t="str">
        <f t="shared" si="18"/>
        <v>Sub10 Session3 2nd_45min</v>
      </c>
      <c r="E813" s="20">
        <v>6</v>
      </c>
      <c r="F813" s="20">
        <f>IFERROR(_xlfn.IFNA(IF(E813&lt;VLOOKUP(D813,'Pre-analysis'!D:E,2,0),VLOOKUP(D813,'Pre-analysis'!D:F,3,0)-((VLOOKUP(D813,'Pre-analysis'!D:E,2,0)-E813)*9),IF(E813=VLOOKUP(D813,'Pre-analysis'!D:E,2,0),VLOOKUP(D813,'Pre-analysis'!D:F,3,0),"NA")),"NA"),"NA")</f>
        <v>105</v>
      </c>
    </row>
    <row r="814" spans="1:6">
      <c r="A814" s="12" t="s">
        <v>37</v>
      </c>
      <c r="B814" s="13" t="s">
        <v>53</v>
      </c>
      <c r="C814" s="12" t="s">
        <v>13</v>
      </c>
      <c r="D814" s="12" t="str">
        <f t="shared" si="18"/>
        <v>Sub10 Session3 2nd_45min_e</v>
      </c>
      <c r="E814" s="20" t="s">
        <v>29</v>
      </c>
      <c r="F814" s="20" t="str">
        <f>IFERROR(_xlfn.IFNA(IF(E814&lt;VLOOKUP(D814,'Pre-analysis'!D:E,2,0),VLOOKUP(D814,'Pre-analysis'!D:F,3,0)-((VLOOKUP(D814,'Pre-analysis'!D:E,2,0)-E814)*9),IF(E814=VLOOKUP(D814,'Pre-analysis'!D:E,2,0),VLOOKUP(D814,'Pre-analysis'!D:F,3,0),"NA")),"NA"),"NA")</f>
        <v>NA</v>
      </c>
    </row>
    <row r="815" spans="1:6">
      <c r="A815" s="12" t="s">
        <v>37</v>
      </c>
      <c r="B815" s="13" t="s">
        <v>53</v>
      </c>
      <c r="C815" s="12" t="s">
        <v>14</v>
      </c>
      <c r="D815" s="12" t="str">
        <f t="shared" si="18"/>
        <v>Sub10 Session3 3rd_45min</v>
      </c>
      <c r="E815" s="20">
        <v>1</v>
      </c>
      <c r="F815" s="20">
        <f>IFERROR(_xlfn.IFNA(IF(E815&lt;VLOOKUP(D815,'Pre-analysis'!D:E,2,0),VLOOKUP(D815,'Pre-analysis'!D:F,3,0)-((VLOOKUP(D815,'Pre-analysis'!D:E,2,0)-E815)*9),IF(E815=VLOOKUP(D815,'Pre-analysis'!D:E,2,0),VLOOKUP(D815,'Pre-analysis'!D:F,3,0),"NA")),"NA"),"NA")</f>
        <v>120</v>
      </c>
    </row>
    <row r="816" spans="1:6">
      <c r="A816" s="12" t="s">
        <v>37</v>
      </c>
      <c r="B816" s="13" t="s">
        <v>53</v>
      </c>
      <c r="C816" s="12" t="s">
        <v>14</v>
      </c>
      <c r="D816" s="12" t="str">
        <f t="shared" si="18"/>
        <v>Sub10 Session3 3rd_45min</v>
      </c>
      <c r="E816" s="20">
        <v>2</v>
      </c>
      <c r="F816" s="20">
        <f>IFERROR(_xlfn.IFNA(IF(E816&lt;VLOOKUP(D816,'Pre-analysis'!D:E,2,0),VLOOKUP(D816,'Pre-analysis'!D:F,3,0)-((VLOOKUP(D816,'Pre-analysis'!D:E,2,0)-E816)*9),IF(E816=VLOOKUP(D816,'Pre-analysis'!D:E,2,0),VLOOKUP(D816,'Pre-analysis'!D:F,3,0),"NA")),"NA"),"NA")</f>
        <v>129</v>
      </c>
    </row>
    <row r="817" spans="1:6">
      <c r="A817" s="12" t="s">
        <v>37</v>
      </c>
      <c r="B817" s="13" t="s">
        <v>53</v>
      </c>
      <c r="C817" s="12" t="s">
        <v>14</v>
      </c>
      <c r="D817" s="12" t="str">
        <f t="shared" si="18"/>
        <v>Sub10 Session3 3rd_45min</v>
      </c>
      <c r="E817" s="20">
        <v>3</v>
      </c>
      <c r="F817" s="20">
        <f>IFERROR(_xlfn.IFNA(IF(E817&lt;VLOOKUP(D817,'Pre-analysis'!D:E,2,0),VLOOKUP(D817,'Pre-analysis'!D:F,3,0)-((VLOOKUP(D817,'Pre-analysis'!D:E,2,0)-E817)*9),IF(E817=VLOOKUP(D817,'Pre-analysis'!D:E,2,0),VLOOKUP(D817,'Pre-analysis'!D:F,3,0),"NA")),"NA"),"NA")</f>
        <v>138</v>
      </c>
    </row>
    <row r="818" spans="1:6">
      <c r="A818" s="12" t="s">
        <v>37</v>
      </c>
      <c r="B818" s="13" t="s">
        <v>53</v>
      </c>
      <c r="C818" s="12" t="s">
        <v>14</v>
      </c>
      <c r="D818" s="12" t="str">
        <f t="shared" si="18"/>
        <v>Sub10 Session3 3rd_45min</v>
      </c>
      <c r="E818" s="20">
        <v>4</v>
      </c>
      <c r="F818" s="20">
        <f>IFERROR(_xlfn.IFNA(IF(E818&lt;VLOOKUP(D818,'Pre-analysis'!D:E,2,0),VLOOKUP(D818,'Pre-analysis'!D:F,3,0)-((VLOOKUP(D818,'Pre-analysis'!D:E,2,0)-E818)*9),IF(E818=VLOOKUP(D818,'Pre-analysis'!D:E,2,0),VLOOKUP(D818,'Pre-analysis'!D:F,3,0),"NA")),"NA"),"NA")</f>
        <v>147</v>
      </c>
    </row>
    <row r="819" spans="1:6">
      <c r="A819" s="12" t="s">
        <v>37</v>
      </c>
      <c r="B819" s="13" t="s">
        <v>53</v>
      </c>
      <c r="C819" s="12" t="s">
        <v>14</v>
      </c>
      <c r="D819" s="12" t="str">
        <f t="shared" si="18"/>
        <v>Sub10 Session3 3rd_45min</v>
      </c>
      <c r="E819" s="20">
        <v>5</v>
      </c>
      <c r="F819" s="20">
        <f>IFERROR(_xlfn.IFNA(IF(E819&lt;VLOOKUP(D819,'Pre-analysis'!D:E,2,0),VLOOKUP(D819,'Pre-analysis'!D:F,3,0)-((VLOOKUP(D819,'Pre-analysis'!D:E,2,0)-E819)*9),IF(E819=VLOOKUP(D819,'Pre-analysis'!D:E,2,0),VLOOKUP(D819,'Pre-analysis'!D:F,3,0),"NA")),"NA"),"NA")</f>
        <v>156</v>
      </c>
    </row>
    <row r="820" spans="1:6">
      <c r="A820" s="12" t="s">
        <v>37</v>
      </c>
      <c r="B820" s="13" t="s">
        <v>53</v>
      </c>
      <c r="C820" s="12" t="s">
        <v>14</v>
      </c>
      <c r="D820" s="12" t="str">
        <f t="shared" si="18"/>
        <v>Sub10 Session3 3rd_45min</v>
      </c>
      <c r="E820" s="20">
        <v>6</v>
      </c>
      <c r="F820" s="20">
        <f>IFERROR(_xlfn.IFNA(IF(E820&lt;VLOOKUP(D820,'Pre-analysis'!D:E,2,0),VLOOKUP(D820,'Pre-analysis'!D:F,3,0)-((VLOOKUP(D820,'Pre-analysis'!D:E,2,0)-E820)*9),IF(E820=VLOOKUP(D820,'Pre-analysis'!D:E,2,0),VLOOKUP(D820,'Pre-analysis'!D:F,3,0),"NA")),"NA"),"NA")</f>
        <v>165</v>
      </c>
    </row>
    <row r="821" spans="1:6">
      <c r="A821" s="12" t="s">
        <v>37</v>
      </c>
      <c r="B821" s="13" t="s">
        <v>53</v>
      </c>
      <c r="C821" s="12" t="s">
        <v>15</v>
      </c>
      <c r="D821" s="12" t="str">
        <f t="shared" si="18"/>
        <v>Sub10 Session3 3rd_45min_e</v>
      </c>
      <c r="E821" s="20" t="s">
        <v>29</v>
      </c>
      <c r="F821" s="20" t="str">
        <f>IFERROR(_xlfn.IFNA(IF(E821&lt;VLOOKUP(D821,'Pre-analysis'!D:E,2,0),VLOOKUP(D821,'Pre-analysis'!D:F,3,0)-((VLOOKUP(D821,'Pre-analysis'!D:E,2,0)-E821)*9),IF(E821=VLOOKUP(D821,'Pre-analysis'!D:E,2,0),VLOOKUP(D821,'Pre-analysis'!D:F,3,0),"NA")),"NA"),"NA")</f>
        <v>NA</v>
      </c>
    </row>
    <row r="822" spans="1:6">
      <c r="A822" s="12" t="s">
        <v>37</v>
      </c>
      <c r="B822" s="13" t="s">
        <v>54</v>
      </c>
      <c r="C822" s="12" t="s">
        <v>10</v>
      </c>
      <c r="D822" s="12" t="str">
        <f t="shared" si="18"/>
        <v>Sub10 Session4 1st_45min</v>
      </c>
      <c r="E822" s="20">
        <v>1</v>
      </c>
      <c r="F822" s="20">
        <f>IFERROR(_xlfn.IFNA(IF(E822&lt;VLOOKUP(D822,'Pre-analysis'!D:E,2,0),VLOOKUP(D822,'Pre-analysis'!D:F,3,0)-((VLOOKUP(D822,'Pre-analysis'!D:E,2,0)-E822)*9),IF(E822=VLOOKUP(D822,'Pre-analysis'!D:E,2,0),VLOOKUP(D822,'Pre-analysis'!D:F,3,0),"NA")),"NA"),"NA")</f>
        <v>0</v>
      </c>
    </row>
    <row r="823" spans="1:6">
      <c r="A823" s="12" t="s">
        <v>37</v>
      </c>
      <c r="B823" s="13" t="s">
        <v>54</v>
      </c>
      <c r="C823" s="12" t="s">
        <v>10</v>
      </c>
      <c r="D823" s="12" t="str">
        <f t="shared" si="18"/>
        <v>Sub10 Session4 1st_45min</v>
      </c>
      <c r="E823" s="20">
        <v>2</v>
      </c>
      <c r="F823" s="20">
        <f>IFERROR(_xlfn.IFNA(IF(E823&lt;VLOOKUP(D823,'Pre-analysis'!D:E,2,0),VLOOKUP(D823,'Pre-analysis'!D:F,3,0)-((VLOOKUP(D823,'Pre-analysis'!D:E,2,0)-E823)*9),IF(E823=VLOOKUP(D823,'Pre-analysis'!D:E,2,0),VLOOKUP(D823,'Pre-analysis'!D:F,3,0),"NA")),"NA"),"NA")</f>
        <v>9</v>
      </c>
    </row>
    <row r="824" spans="1:6">
      <c r="A824" s="12" t="s">
        <v>37</v>
      </c>
      <c r="B824" s="13" t="s">
        <v>54</v>
      </c>
      <c r="C824" s="12" t="s">
        <v>10</v>
      </c>
      <c r="D824" s="12" t="str">
        <f t="shared" si="18"/>
        <v>Sub10 Session4 1st_45min</v>
      </c>
      <c r="E824" s="20">
        <v>3</v>
      </c>
      <c r="F824" s="20">
        <f>IFERROR(_xlfn.IFNA(IF(E824&lt;VLOOKUP(D824,'Pre-analysis'!D:E,2,0),VLOOKUP(D824,'Pre-analysis'!D:F,3,0)-((VLOOKUP(D824,'Pre-analysis'!D:E,2,0)-E824)*9),IF(E824=VLOOKUP(D824,'Pre-analysis'!D:E,2,0),VLOOKUP(D824,'Pre-analysis'!D:F,3,0),"NA")),"NA"),"NA")</f>
        <v>18</v>
      </c>
    </row>
    <row r="825" spans="1:6">
      <c r="A825" s="12" t="s">
        <v>37</v>
      </c>
      <c r="B825" s="13" t="s">
        <v>54</v>
      </c>
      <c r="C825" s="12" t="s">
        <v>10</v>
      </c>
      <c r="D825" s="12" t="str">
        <f t="shared" si="18"/>
        <v>Sub10 Session4 1st_45min</v>
      </c>
      <c r="E825" s="20">
        <v>4</v>
      </c>
      <c r="F825" s="20">
        <f>IFERROR(_xlfn.IFNA(IF(E825&lt;VLOOKUP(D825,'Pre-analysis'!D:E,2,0),VLOOKUP(D825,'Pre-analysis'!D:F,3,0)-((VLOOKUP(D825,'Pre-analysis'!D:E,2,0)-E825)*9),IF(E825=VLOOKUP(D825,'Pre-analysis'!D:E,2,0),VLOOKUP(D825,'Pre-analysis'!D:F,3,0),"NA")),"NA"),"NA")</f>
        <v>27</v>
      </c>
    </row>
    <row r="826" spans="1:6">
      <c r="A826" s="12" t="s">
        <v>37</v>
      </c>
      <c r="B826" s="13" t="s">
        <v>54</v>
      </c>
      <c r="C826" s="12" t="s">
        <v>10</v>
      </c>
      <c r="D826" s="12" t="str">
        <f t="shared" si="18"/>
        <v>Sub10 Session4 1st_45min</v>
      </c>
      <c r="E826" s="20">
        <v>5</v>
      </c>
      <c r="F826" s="20">
        <f>IFERROR(_xlfn.IFNA(IF(E826&lt;VLOOKUP(D826,'Pre-analysis'!D:E,2,0),VLOOKUP(D826,'Pre-analysis'!D:F,3,0)-((VLOOKUP(D826,'Pre-analysis'!D:E,2,0)-E826)*9),IF(E826=VLOOKUP(D826,'Pre-analysis'!D:E,2,0),VLOOKUP(D826,'Pre-analysis'!D:F,3,0),"NA")),"NA"),"NA")</f>
        <v>36</v>
      </c>
    </row>
    <row r="827" spans="1:6">
      <c r="A827" s="12" t="s">
        <v>37</v>
      </c>
      <c r="B827" s="13" t="s">
        <v>54</v>
      </c>
      <c r="C827" s="12" t="s">
        <v>10</v>
      </c>
      <c r="D827" s="12" t="str">
        <f t="shared" si="18"/>
        <v>Sub10 Session4 1st_45min</v>
      </c>
      <c r="E827" s="20">
        <v>6</v>
      </c>
      <c r="F827" s="20">
        <f>IFERROR(_xlfn.IFNA(IF(E827&lt;VLOOKUP(D827,'Pre-analysis'!D:E,2,0),VLOOKUP(D827,'Pre-analysis'!D:F,3,0)-((VLOOKUP(D827,'Pre-analysis'!D:E,2,0)-E827)*9),IF(E827=VLOOKUP(D827,'Pre-analysis'!D:E,2,0),VLOOKUP(D827,'Pre-analysis'!D:F,3,0),"NA")),"NA"),"NA")</f>
        <v>45</v>
      </c>
    </row>
    <row r="828" spans="1:6">
      <c r="A828" s="12" t="s">
        <v>37</v>
      </c>
      <c r="B828" s="13" t="s">
        <v>54</v>
      </c>
      <c r="C828" s="12" t="s">
        <v>11</v>
      </c>
      <c r="D828" s="12" t="str">
        <f t="shared" si="18"/>
        <v>Sub10 Session4 1st_45min_e</v>
      </c>
      <c r="E828" s="20" t="s">
        <v>29</v>
      </c>
      <c r="F828" s="20" t="str">
        <f>IFERROR(_xlfn.IFNA(IF(E828&lt;VLOOKUP(D828,'Pre-analysis'!D:E,2,0),VLOOKUP(D828,'Pre-analysis'!D:F,3,0)-((VLOOKUP(D828,'Pre-analysis'!D:E,2,0)-E828)*9),IF(E828=VLOOKUP(D828,'Pre-analysis'!D:E,2,0),VLOOKUP(D828,'Pre-analysis'!D:F,3,0),"NA")),"NA"),"NA")</f>
        <v>NA</v>
      </c>
    </row>
    <row r="829" spans="1:6">
      <c r="A829" s="12" t="s">
        <v>37</v>
      </c>
      <c r="B829" s="13" t="s">
        <v>54</v>
      </c>
      <c r="C829" s="12" t="s">
        <v>12</v>
      </c>
      <c r="D829" s="12" t="str">
        <f t="shared" si="18"/>
        <v>Sub10 Session4 2nd_45min</v>
      </c>
      <c r="E829" s="20">
        <v>1</v>
      </c>
      <c r="F829" s="20">
        <f>IFERROR(_xlfn.IFNA(IF(E829&lt;VLOOKUP(D829,'Pre-analysis'!D:E,2,0),VLOOKUP(D829,'Pre-analysis'!D:F,3,0)-((VLOOKUP(D829,'Pre-analysis'!D:E,2,0)-E829)*9),IF(E829=VLOOKUP(D829,'Pre-analysis'!D:E,2,0),VLOOKUP(D829,'Pre-analysis'!D:F,3,0),"NA")),"NA"),"NA")</f>
        <v>60</v>
      </c>
    </row>
    <row r="830" spans="1:6">
      <c r="A830" s="12" t="s">
        <v>37</v>
      </c>
      <c r="B830" s="13" t="s">
        <v>54</v>
      </c>
      <c r="C830" s="12" t="s">
        <v>12</v>
      </c>
      <c r="D830" s="12" t="str">
        <f t="shared" si="18"/>
        <v>Sub10 Session4 2nd_45min</v>
      </c>
      <c r="E830" s="20">
        <v>2</v>
      </c>
      <c r="F830" s="20">
        <f>IFERROR(_xlfn.IFNA(IF(E830&lt;VLOOKUP(D830,'Pre-analysis'!D:E,2,0),VLOOKUP(D830,'Pre-analysis'!D:F,3,0)-((VLOOKUP(D830,'Pre-analysis'!D:E,2,0)-E830)*9),IF(E830=VLOOKUP(D830,'Pre-analysis'!D:E,2,0),VLOOKUP(D830,'Pre-analysis'!D:F,3,0),"NA")),"NA"),"NA")</f>
        <v>69</v>
      </c>
    </row>
    <row r="831" spans="1:6">
      <c r="A831" s="12" t="s">
        <v>37</v>
      </c>
      <c r="B831" s="13" t="s">
        <v>54</v>
      </c>
      <c r="C831" s="12" t="s">
        <v>12</v>
      </c>
      <c r="D831" s="12" t="str">
        <f t="shared" si="18"/>
        <v>Sub10 Session4 2nd_45min</v>
      </c>
      <c r="E831" s="20">
        <v>3</v>
      </c>
      <c r="F831" s="20">
        <f>IFERROR(_xlfn.IFNA(IF(E831&lt;VLOOKUP(D831,'Pre-analysis'!D:E,2,0),VLOOKUP(D831,'Pre-analysis'!D:F,3,0)-((VLOOKUP(D831,'Pre-analysis'!D:E,2,0)-E831)*9),IF(E831=VLOOKUP(D831,'Pre-analysis'!D:E,2,0),VLOOKUP(D831,'Pre-analysis'!D:F,3,0),"NA")),"NA"),"NA")</f>
        <v>78</v>
      </c>
    </row>
    <row r="832" spans="1:6">
      <c r="A832" s="12" t="s">
        <v>37</v>
      </c>
      <c r="B832" s="13" t="s">
        <v>54</v>
      </c>
      <c r="C832" s="12" t="s">
        <v>12</v>
      </c>
      <c r="D832" s="12" t="str">
        <f t="shared" si="18"/>
        <v>Sub10 Session4 2nd_45min</v>
      </c>
      <c r="E832" s="20">
        <v>4</v>
      </c>
      <c r="F832" s="20">
        <f>IFERROR(_xlfn.IFNA(IF(E832&lt;VLOOKUP(D832,'Pre-analysis'!D:E,2,0),VLOOKUP(D832,'Pre-analysis'!D:F,3,0)-((VLOOKUP(D832,'Pre-analysis'!D:E,2,0)-E832)*9),IF(E832=VLOOKUP(D832,'Pre-analysis'!D:E,2,0),VLOOKUP(D832,'Pre-analysis'!D:F,3,0),"NA")),"NA"),"NA")</f>
        <v>87</v>
      </c>
    </row>
    <row r="833" spans="1:6">
      <c r="A833" s="12" t="s">
        <v>37</v>
      </c>
      <c r="B833" s="13" t="s">
        <v>54</v>
      </c>
      <c r="C833" s="12" t="s">
        <v>12</v>
      </c>
      <c r="D833" s="12" t="str">
        <f t="shared" ref="D833:D896" si="19">A833&amp;" "&amp;B833&amp;" "&amp;C833</f>
        <v>Sub10 Session4 2nd_45min</v>
      </c>
      <c r="E833" s="20">
        <v>5</v>
      </c>
      <c r="F833" s="20">
        <f>IFERROR(_xlfn.IFNA(IF(E833&lt;VLOOKUP(D833,'Pre-analysis'!D:E,2,0),VLOOKUP(D833,'Pre-analysis'!D:F,3,0)-((VLOOKUP(D833,'Pre-analysis'!D:E,2,0)-E833)*9),IF(E833=VLOOKUP(D833,'Pre-analysis'!D:E,2,0),VLOOKUP(D833,'Pre-analysis'!D:F,3,0),"NA")),"NA"),"NA")</f>
        <v>96</v>
      </c>
    </row>
    <row r="834" spans="1:6">
      <c r="A834" s="12" t="s">
        <v>37</v>
      </c>
      <c r="B834" s="13" t="s">
        <v>54</v>
      </c>
      <c r="C834" s="12" t="s">
        <v>12</v>
      </c>
      <c r="D834" s="12" t="str">
        <f t="shared" si="19"/>
        <v>Sub10 Session4 2nd_45min</v>
      </c>
      <c r="E834" s="20">
        <v>6</v>
      </c>
      <c r="F834" s="20">
        <f>IFERROR(_xlfn.IFNA(IF(E834&lt;VLOOKUP(D834,'Pre-analysis'!D:E,2,0),VLOOKUP(D834,'Pre-analysis'!D:F,3,0)-((VLOOKUP(D834,'Pre-analysis'!D:E,2,0)-E834)*9),IF(E834=VLOOKUP(D834,'Pre-analysis'!D:E,2,0),VLOOKUP(D834,'Pre-analysis'!D:F,3,0),"NA")),"NA"),"NA")</f>
        <v>105</v>
      </c>
    </row>
    <row r="835" spans="1:6">
      <c r="A835" s="12" t="s">
        <v>37</v>
      </c>
      <c r="B835" s="13" t="s">
        <v>54</v>
      </c>
      <c r="C835" s="12" t="s">
        <v>13</v>
      </c>
      <c r="D835" s="12" t="str">
        <f t="shared" si="19"/>
        <v>Sub10 Session4 2nd_45min_e</v>
      </c>
      <c r="E835" s="20" t="s">
        <v>29</v>
      </c>
      <c r="F835" s="20" t="str">
        <f>IFERROR(_xlfn.IFNA(IF(E835&lt;VLOOKUP(D835,'Pre-analysis'!D:E,2,0),VLOOKUP(D835,'Pre-analysis'!D:F,3,0)-((VLOOKUP(D835,'Pre-analysis'!D:E,2,0)-E835)*9),IF(E835=VLOOKUP(D835,'Pre-analysis'!D:E,2,0),VLOOKUP(D835,'Pre-analysis'!D:F,3,0),"NA")),"NA"),"NA")</f>
        <v>NA</v>
      </c>
    </row>
    <row r="836" spans="1:6">
      <c r="A836" s="12" t="s">
        <v>37</v>
      </c>
      <c r="B836" s="13" t="s">
        <v>54</v>
      </c>
      <c r="C836" s="12" t="s">
        <v>14</v>
      </c>
      <c r="D836" s="12" t="str">
        <f t="shared" si="19"/>
        <v>Sub10 Session4 3rd_45min</v>
      </c>
      <c r="E836" s="20">
        <v>1</v>
      </c>
      <c r="F836" s="20">
        <f>IFERROR(_xlfn.IFNA(IF(E836&lt;VLOOKUP(D836,'Pre-analysis'!D:E,2,0),VLOOKUP(D836,'Pre-analysis'!D:F,3,0)-((VLOOKUP(D836,'Pre-analysis'!D:E,2,0)-E836)*9),IF(E836=VLOOKUP(D836,'Pre-analysis'!D:E,2,0),VLOOKUP(D836,'Pre-analysis'!D:F,3,0),"NA")),"NA"),"NA")</f>
        <v>120</v>
      </c>
    </row>
    <row r="837" spans="1:6">
      <c r="A837" s="12" t="s">
        <v>37</v>
      </c>
      <c r="B837" s="13" t="s">
        <v>54</v>
      </c>
      <c r="C837" s="12" t="s">
        <v>14</v>
      </c>
      <c r="D837" s="12" t="str">
        <f t="shared" si="19"/>
        <v>Sub10 Session4 3rd_45min</v>
      </c>
      <c r="E837" s="20">
        <v>2</v>
      </c>
      <c r="F837" s="20">
        <f>IFERROR(_xlfn.IFNA(IF(E837&lt;VLOOKUP(D837,'Pre-analysis'!D:E,2,0),VLOOKUP(D837,'Pre-analysis'!D:F,3,0)-((VLOOKUP(D837,'Pre-analysis'!D:E,2,0)-E837)*9),IF(E837=VLOOKUP(D837,'Pre-analysis'!D:E,2,0),VLOOKUP(D837,'Pre-analysis'!D:F,3,0),"NA")),"NA"),"NA")</f>
        <v>129</v>
      </c>
    </row>
    <row r="838" spans="1:6">
      <c r="A838" s="12" t="s">
        <v>37</v>
      </c>
      <c r="B838" s="13" t="s">
        <v>54</v>
      </c>
      <c r="C838" s="12" t="s">
        <v>14</v>
      </c>
      <c r="D838" s="12" t="str">
        <f t="shared" si="19"/>
        <v>Sub10 Session4 3rd_45min</v>
      </c>
      <c r="E838" s="20">
        <v>3</v>
      </c>
      <c r="F838" s="20">
        <f>IFERROR(_xlfn.IFNA(IF(E838&lt;VLOOKUP(D838,'Pre-analysis'!D:E,2,0),VLOOKUP(D838,'Pre-analysis'!D:F,3,0)-((VLOOKUP(D838,'Pre-analysis'!D:E,2,0)-E838)*9),IF(E838=VLOOKUP(D838,'Pre-analysis'!D:E,2,0),VLOOKUP(D838,'Pre-analysis'!D:F,3,0),"NA")),"NA"),"NA")</f>
        <v>138</v>
      </c>
    </row>
    <row r="839" spans="1:6">
      <c r="A839" s="12" t="s">
        <v>37</v>
      </c>
      <c r="B839" s="13" t="s">
        <v>54</v>
      </c>
      <c r="C839" s="12" t="s">
        <v>14</v>
      </c>
      <c r="D839" s="12" t="str">
        <f t="shared" si="19"/>
        <v>Sub10 Session4 3rd_45min</v>
      </c>
      <c r="E839" s="20">
        <v>4</v>
      </c>
      <c r="F839" s="20">
        <f>IFERROR(_xlfn.IFNA(IF(E839&lt;VLOOKUP(D839,'Pre-analysis'!D:E,2,0),VLOOKUP(D839,'Pre-analysis'!D:F,3,0)-((VLOOKUP(D839,'Pre-analysis'!D:E,2,0)-E839)*9),IF(E839=VLOOKUP(D839,'Pre-analysis'!D:E,2,0),VLOOKUP(D839,'Pre-analysis'!D:F,3,0),"NA")),"NA"),"NA")</f>
        <v>147</v>
      </c>
    </row>
    <row r="840" spans="1:6">
      <c r="A840" s="12" t="s">
        <v>37</v>
      </c>
      <c r="B840" s="13" t="s">
        <v>54</v>
      </c>
      <c r="C840" s="12" t="s">
        <v>14</v>
      </c>
      <c r="D840" s="12" t="str">
        <f t="shared" si="19"/>
        <v>Sub10 Session4 3rd_45min</v>
      </c>
      <c r="E840" s="20">
        <v>5</v>
      </c>
      <c r="F840" s="20">
        <f>IFERROR(_xlfn.IFNA(IF(E840&lt;VLOOKUP(D840,'Pre-analysis'!D:E,2,0),VLOOKUP(D840,'Pre-analysis'!D:F,3,0)-((VLOOKUP(D840,'Pre-analysis'!D:E,2,0)-E840)*9),IF(E840=VLOOKUP(D840,'Pre-analysis'!D:E,2,0),VLOOKUP(D840,'Pre-analysis'!D:F,3,0),"NA")),"NA"),"NA")</f>
        <v>156</v>
      </c>
    </row>
    <row r="841" spans="1:6">
      <c r="A841" s="12" t="s">
        <v>37</v>
      </c>
      <c r="B841" s="13" t="s">
        <v>54</v>
      </c>
      <c r="C841" s="12" t="s">
        <v>14</v>
      </c>
      <c r="D841" s="12" t="str">
        <f t="shared" si="19"/>
        <v>Sub10 Session4 3rd_45min</v>
      </c>
      <c r="E841" s="20">
        <v>6</v>
      </c>
      <c r="F841" s="20">
        <f>IFERROR(_xlfn.IFNA(IF(E841&lt;VLOOKUP(D841,'Pre-analysis'!D:E,2,0),VLOOKUP(D841,'Pre-analysis'!D:F,3,0)-((VLOOKUP(D841,'Pre-analysis'!D:E,2,0)-E841)*9),IF(E841=VLOOKUP(D841,'Pre-analysis'!D:E,2,0),VLOOKUP(D841,'Pre-analysis'!D:F,3,0),"NA")),"NA"),"NA")</f>
        <v>165</v>
      </c>
    </row>
    <row r="842" spans="1:6">
      <c r="A842" s="12" t="s">
        <v>37</v>
      </c>
      <c r="B842" s="13" t="s">
        <v>54</v>
      </c>
      <c r="C842" s="12" t="s">
        <v>15</v>
      </c>
      <c r="D842" s="12" t="str">
        <f t="shared" si="19"/>
        <v>Sub10 Session4 3rd_45min_e</v>
      </c>
      <c r="E842" s="20" t="s">
        <v>29</v>
      </c>
      <c r="F842" s="20" t="str">
        <f>IFERROR(_xlfn.IFNA(IF(E842&lt;VLOOKUP(D842,'Pre-analysis'!D:E,2,0),VLOOKUP(D842,'Pre-analysis'!D:F,3,0)-((VLOOKUP(D842,'Pre-analysis'!D:E,2,0)-E842)*9),IF(E842=VLOOKUP(D842,'Pre-analysis'!D:E,2,0),VLOOKUP(D842,'Pre-analysis'!D:F,3,0),"NA")),"NA"),"NA")</f>
        <v>NA</v>
      </c>
    </row>
    <row r="843" spans="1:6">
      <c r="A843" s="12" t="s">
        <v>55</v>
      </c>
      <c r="B843" s="13" t="s">
        <v>51</v>
      </c>
      <c r="C843" s="12" t="s">
        <v>10</v>
      </c>
      <c r="D843" s="12" t="str">
        <f t="shared" si="19"/>
        <v>Sub11 Session1 1st_45min</v>
      </c>
      <c r="E843" s="20">
        <v>1</v>
      </c>
      <c r="F843" s="20" t="str">
        <f>IFERROR(_xlfn.IFNA(IF(E843&lt;VLOOKUP(D843,'Pre-analysis'!D:E,2,0),VLOOKUP(D843,'Pre-analysis'!D:F,3,0)-((VLOOKUP(D843,'Pre-analysis'!D:E,2,0)-E843)*9),IF(E843=VLOOKUP(D843,'Pre-analysis'!D:E,2,0),VLOOKUP(D843,'Pre-analysis'!D:F,3,0),"NA")),"NA"),"NA")</f>
        <v>NA</v>
      </c>
    </row>
    <row r="844" spans="1:6">
      <c r="A844" s="12" t="s">
        <v>55</v>
      </c>
      <c r="B844" s="13" t="s">
        <v>51</v>
      </c>
      <c r="C844" s="12" t="s">
        <v>10</v>
      </c>
      <c r="D844" s="12" t="str">
        <f t="shared" si="19"/>
        <v>Sub11 Session1 1st_45min</v>
      </c>
      <c r="E844" s="20">
        <v>2</v>
      </c>
      <c r="F844" s="20" t="str">
        <f>IFERROR(_xlfn.IFNA(IF(E844&lt;VLOOKUP(D844,'Pre-analysis'!D:E,2,0),VLOOKUP(D844,'Pre-analysis'!D:F,3,0)-((VLOOKUP(D844,'Pre-analysis'!D:E,2,0)-E844)*9),IF(E844=VLOOKUP(D844,'Pre-analysis'!D:E,2,0),VLOOKUP(D844,'Pre-analysis'!D:F,3,0),"NA")),"NA"),"NA")</f>
        <v>NA</v>
      </c>
    </row>
    <row r="845" spans="1:6">
      <c r="A845" s="12" t="s">
        <v>55</v>
      </c>
      <c r="B845" s="13" t="s">
        <v>51</v>
      </c>
      <c r="C845" s="12" t="s">
        <v>10</v>
      </c>
      <c r="D845" s="12" t="str">
        <f t="shared" si="19"/>
        <v>Sub11 Session1 1st_45min</v>
      </c>
      <c r="E845" s="20">
        <v>3</v>
      </c>
      <c r="F845" s="20" t="str">
        <f>IFERROR(_xlfn.IFNA(IF(E845&lt;VLOOKUP(D845,'Pre-analysis'!D:E,2,0),VLOOKUP(D845,'Pre-analysis'!D:F,3,0)-((VLOOKUP(D845,'Pre-analysis'!D:E,2,0)-E845)*9),IF(E845=VLOOKUP(D845,'Pre-analysis'!D:E,2,0),VLOOKUP(D845,'Pre-analysis'!D:F,3,0),"NA")),"NA"),"NA")</f>
        <v>NA</v>
      </c>
    </row>
    <row r="846" spans="1:6">
      <c r="A846" s="12" t="s">
        <v>55</v>
      </c>
      <c r="B846" s="13" t="s">
        <v>51</v>
      </c>
      <c r="C846" s="12" t="s">
        <v>10</v>
      </c>
      <c r="D846" s="12" t="str">
        <f t="shared" si="19"/>
        <v>Sub11 Session1 1st_45min</v>
      </c>
      <c r="E846" s="20">
        <v>4</v>
      </c>
      <c r="F846" s="20" t="str">
        <f>IFERROR(_xlfn.IFNA(IF(E846&lt;VLOOKUP(D846,'Pre-analysis'!D:E,2,0),VLOOKUP(D846,'Pre-analysis'!D:F,3,0)-((VLOOKUP(D846,'Pre-analysis'!D:E,2,0)-E846)*9),IF(E846=VLOOKUP(D846,'Pre-analysis'!D:E,2,0),VLOOKUP(D846,'Pre-analysis'!D:F,3,0),"NA")),"NA"),"NA")</f>
        <v>NA</v>
      </c>
    </row>
    <row r="847" spans="1:6">
      <c r="A847" s="12" t="s">
        <v>55</v>
      </c>
      <c r="B847" s="13" t="s">
        <v>51</v>
      </c>
      <c r="C847" s="12" t="s">
        <v>10</v>
      </c>
      <c r="D847" s="12" t="str">
        <f t="shared" si="19"/>
        <v>Sub11 Session1 1st_45min</v>
      </c>
      <c r="E847" s="20">
        <v>5</v>
      </c>
      <c r="F847" s="20" t="str">
        <f>IFERROR(_xlfn.IFNA(IF(E847&lt;VLOOKUP(D847,'Pre-analysis'!D:E,2,0),VLOOKUP(D847,'Pre-analysis'!D:F,3,0)-((VLOOKUP(D847,'Pre-analysis'!D:E,2,0)-E847)*9),IF(E847=VLOOKUP(D847,'Pre-analysis'!D:E,2,0),VLOOKUP(D847,'Pre-analysis'!D:F,3,0),"NA")),"NA"),"NA")</f>
        <v>NA</v>
      </c>
    </row>
    <row r="848" spans="1:6">
      <c r="A848" s="12" t="s">
        <v>55</v>
      </c>
      <c r="B848" s="13" t="s">
        <v>51</v>
      </c>
      <c r="C848" s="12" t="s">
        <v>10</v>
      </c>
      <c r="D848" s="12" t="str">
        <f t="shared" si="19"/>
        <v>Sub11 Session1 1st_45min</v>
      </c>
      <c r="E848" s="20">
        <v>6</v>
      </c>
      <c r="F848" s="20" t="str">
        <f>IFERROR(_xlfn.IFNA(IF(E848&lt;VLOOKUP(D848,'Pre-analysis'!D:E,2,0),VLOOKUP(D848,'Pre-analysis'!D:F,3,0)-((VLOOKUP(D848,'Pre-analysis'!D:E,2,0)-E848)*9),IF(E848=VLOOKUP(D848,'Pre-analysis'!D:E,2,0),VLOOKUP(D848,'Pre-analysis'!D:F,3,0),"NA")),"NA"),"NA")</f>
        <v>NA</v>
      </c>
    </row>
    <row r="849" spans="1:6">
      <c r="A849" s="12" t="s">
        <v>55</v>
      </c>
      <c r="B849" s="13" t="s">
        <v>51</v>
      </c>
      <c r="C849" s="12" t="s">
        <v>11</v>
      </c>
      <c r="D849" s="12" t="str">
        <f t="shared" si="19"/>
        <v>Sub11 Session1 1st_45min_e</v>
      </c>
      <c r="E849" s="20" t="s">
        <v>29</v>
      </c>
      <c r="F849" s="20" t="str">
        <f>IFERROR(_xlfn.IFNA(IF(E849&lt;VLOOKUP(D849,'Pre-analysis'!D:E,2,0),VLOOKUP(D849,'Pre-analysis'!D:F,3,0)-((VLOOKUP(D849,'Pre-analysis'!D:E,2,0)-E849)*9),IF(E849=VLOOKUP(D849,'Pre-analysis'!D:E,2,0),VLOOKUP(D849,'Pre-analysis'!D:F,3,0),"NA")),"NA"),"NA")</f>
        <v>NA</v>
      </c>
    </row>
    <row r="850" spans="1:6">
      <c r="A850" s="12" t="s">
        <v>55</v>
      </c>
      <c r="B850" s="13" t="s">
        <v>51</v>
      </c>
      <c r="C850" s="12" t="s">
        <v>12</v>
      </c>
      <c r="D850" s="12" t="str">
        <f t="shared" si="19"/>
        <v>Sub11 Session1 2nd_45min</v>
      </c>
      <c r="E850" s="20">
        <v>1</v>
      </c>
      <c r="F850" s="20" t="str">
        <f>IFERROR(_xlfn.IFNA(IF(E850&lt;VLOOKUP(D850,'Pre-analysis'!D:E,2,0),VLOOKUP(D850,'Pre-analysis'!D:F,3,0)-((VLOOKUP(D850,'Pre-analysis'!D:E,2,0)-E850)*9),IF(E850=VLOOKUP(D850,'Pre-analysis'!D:E,2,0),VLOOKUP(D850,'Pre-analysis'!D:F,3,0),"NA")),"NA"),"NA")</f>
        <v>NA</v>
      </c>
    </row>
    <row r="851" spans="1:6">
      <c r="A851" s="12" t="s">
        <v>55</v>
      </c>
      <c r="B851" s="13" t="s">
        <v>51</v>
      </c>
      <c r="C851" s="12" t="s">
        <v>12</v>
      </c>
      <c r="D851" s="12" t="str">
        <f t="shared" si="19"/>
        <v>Sub11 Session1 2nd_45min</v>
      </c>
      <c r="E851" s="20">
        <v>2</v>
      </c>
      <c r="F851" s="20" t="str">
        <f>IFERROR(_xlfn.IFNA(IF(E851&lt;VLOOKUP(D851,'Pre-analysis'!D:E,2,0),VLOOKUP(D851,'Pre-analysis'!D:F,3,0)-((VLOOKUP(D851,'Pre-analysis'!D:E,2,0)-E851)*9),IF(E851=VLOOKUP(D851,'Pre-analysis'!D:E,2,0),VLOOKUP(D851,'Pre-analysis'!D:F,3,0),"NA")),"NA"),"NA")</f>
        <v>NA</v>
      </c>
    </row>
    <row r="852" spans="1:6">
      <c r="A852" s="12" t="s">
        <v>55</v>
      </c>
      <c r="B852" s="13" t="s">
        <v>51</v>
      </c>
      <c r="C852" s="12" t="s">
        <v>12</v>
      </c>
      <c r="D852" s="12" t="str">
        <f t="shared" si="19"/>
        <v>Sub11 Session1 2nd_45min</v>
      </c>
      <c r="E852" s="20">
        <v>3</v>
      </c>
      <c r="F852" s="20" t="str">
        <f>IFERROR(_xlfn.IFNA(IF(E852&lt;VLOOKUP(D852,'Pre-analysis'!D:E,2,0),VLOOKUP(D852,'Pre-analysis'!D:F,3,0)-((VLOOKUP(D852,'Pre-analysis'!D:E,2,0)-E852)*9),IF(E852=VLOOKUP(D852,'Pre-analysis'!D:E,2,0),VLOOKUP(D852,'Pre-analysis'!D:F,3,0),"NA")),"NA"),"NA")</f>
        <v>NA</v>
      </c>
    </row>
    <row r="853" spans="1:6">
      <c r="A853" s="12" t="s">
        <v>55</v>
      </c>
      <c r="B853" s="13" t="s">
        <v>51</v>
      </c>
      <c r="C853" s="12" t="s">
        <v>12</v>
      </c>
      <c r="D853" s="12" t="str">
        <f t="shared" si="19"/>
        <v>Sub11 Session1 2nd_45min</v>
      </c>
      <c r="E853" s="20">
        <v>4</v>
      </c>
      <c r="F853" s="20" t="str">
        <f>IFERROR(_xlfn.IFNA(IF(E853&lt;VLOOKUP(D853,'Pre-analysis'!D:E,2,0),VLOOKUP(D853,'Pre-analysis'!D:F,3,0)-((VLOOKUP(D853,'Pre-analysis'!D:E,2,0)-E853)*9),IF(E853=VLOOKUP(D853,'Pre-analysis'!D:E,2,0),VLOOKUP(D853,'Pre-analysis'!D:F,3,0),"NA")),"NA"),"NA")</f>
        <v>NA</v>
      </c>
    </row>
    <row r="854" spans="1:6">
      <c r="A854" s="12" t="s">
        <v>55</v>
      </c>
      <c r="B854" s="13" t="s">
        <v>51</v>
      </c>
      <c r="C854" s="12" t="s">
        <v>12</v>
      </c>
      <c r="D854" s="12" t="str">
        <f t="shared" si="19"/>
        <v>Sub11 Session1 2nd_45min</v>
      </c>
      <c r="E854" s="20">
        <v>5</v>
      </c>
      <c r="F854" s="20" t="str">
        <f>IFERROR(_xlfn.IFNA(IF(E854&lt;VLOOKUP(D854,'Pre-analysis'!D:E,2,0),VLOOKUP(D854,'Pre-analysis'!D:F,3,0)-((VLOOKUP(D854,'Pre-analysis'!D:E,2,0)-E854)*9),IF(E854=VLOOKUP(D854,'Pre-analysis'!D:E,2,0),VLOOKUP(D854,'Pre-analysis'!D:F,3,0),"NA")),"NA"),"NA")</f>
        <v>NA</v>
      </c>
    </row>
    <row r="855" spans="1:6">
      <c r="A855" s="12" t="s">
        <v>55</v>
      </c>
      <c r="B855" s="13" t="s">
        <v>51</v>
      </c>
      <c r="C855" s="12" t="s">
        <v>12</v>
      </c>
      <c r="D855" s="12" t="str">
        <f t="shared" si="19"/>
        <v>Sub11 Session1 2nd_45min</v>
      </c>
      <c r="E855" s="20">
        <v>6</v>
      </c>
      <c r="F855" s="20" t="str">
        <f>IFERROR(_xlfn.IFNA(IF(E855&lt;VLOOKUP(D855,'Pre-analysis'!D:E,2,0),VLOOKUP(D855,'Pre-analysis'!D:F,3,0)-((VLOOKUP(D855,'Pre-analysis'!D:E,2,0)-E855)*9),IF(E855=VLOOKUP(D855,'Pre-analysis'!D:E,2,0),VLOOKUP(D855,'Pre-analysis'!D:F,3,0),"NA")),"NA"),"NA")</f>
        <v>NA</v>
      </c>
    </row>
    <row r="856" spans="1:6">
      <c r="A856" s="12" t="s">
        <v>55</v>
      </c>
      <c r="B856" s="13" t="s">
        <v>51</v>
      </c>
      <c r="C856" s="12" t="s">
        <v>13</v>
      </c>
      <c r="D856" s="12" t="str">
        <f t="shared" si="19"/>
        <v>Sub11 Session1 2nd_45min_e</v>
      </c>
      <c r="E856" s="20" t="s">
        <v>29</v>
      </c>
      <c r="F856" s="20" t="str">
        <f>IFERROR(_xlfn.IFNA(IF(E856&lt;VLOOKUP(D856,'Pre-analysis'!D:E,2,0),VLOOKUP(D856,'Pre-analysis'!D:F,3,0)-((VLOOKUP(D856,'Pre-analysis'!D:E,2,0)-E856)*9),IF(E856=VLOOKUP(D856,'Pre-analysis'!D:E,2,0),VLOOKUP(D856,'Pre-analysis'!D:F,3,0),"NA")),"NA"),"NA")</f>
        <v>NA</v>
      </c>
    </row>
    <row r="857" spans="1:6">
      <c r="A857" s="12" t="s">
        <v>55</v>
      </c>
      <c r="B857" s="13" t="s">
        <v>51</v>
      </c>
      <c r="C857" s="12" t="s">
        <v>14</v>
      </c>
      <c r="D857" s="12" t="str">
        <f t="shared" si="19"/>
        <v>Sub11 Session1 3rd_45min</v>
      </c>
      <c r="E857" s="20">
        <v>1</v>
      </c>
      <c r="F857" s="20" t="str">
        <f>IFERROR(_xlfn.IFNA(IF(E857&lt;VLOOKUP(D857,'Pre-analysis'!D:E,2,0),VLOOKUP(D857,'Pre-analysis'!D:F,3,0)-((VLOOKUP(D857,'Pre-analysis'!D:E,2,0)-E857)*9),IF(E857=VLOOKUP(D857,'Pre-analysis'!D:E,2,0),VLOOKUP(D857,'Pre-analysis'!D:F,3,0),"NA")),"NA"),"NA")</f>
        <v>NA</v>
      </c>
    </row>
    <row r="858" spans="1:6">
      <c r="A858" s="12" t="s">
        <v>55</v>
      </c>
      <c r="B858" s="13" t="s">
        <v>51</v>
      </c>
      <c r="C858" s="12" t="s">
        <v>14</v>
      </c>
      <c r="D858" s="12" t="str">
        <f t="shared" si="19"/>
        <v>Sub11 Session1 3rd_45min</v>
      </c>
      <c r="E858" s="20">
        <v>2</v>
      </c>
      <c r="F858" s="20" t="str">
        <f>IFERROR(_xlfn.IFNA(IF(E858&lt;VLOOKUP(D858,'Pre-analysis'!D:E,2,0),VLOOKUP(D858,'Pre-analysis'!D:F,3,0)-((VLOOKUP(D858,'Pre-analysis'!D:E,2,0)-E858)*9),IF(E858=VLOOKUP(D858,'Pre-analysis'!D:E,2,0),VLOOKUP(D858,'Pre-analysis'!D:F,3,0),"NA")),"NA"),"NA")</f>
        <v>NA</v>
      </c>
    </row>
    <row r="859" spans="1:6">
      <c r="A859" s="12" t="s">
        <v>55</v>
      </c>
      <c r="B859" s="13" t="s">
        <v>51</v>
      </c>
      <c r="C859" s="12" t="s">
        <v>14</v>
      </c>
      <c r="D859" s="12" t="str">
        <f t="shared" si="19"/>
        <v>Sub11 Session1 3rd_45min</v>
      </c>
      <c r="E859" s="20">
        <v>3</v>
      </c>
      <c r="F859" s="20" t="str">
        <f>IFERROR(_xlfn.IFNA(IF(E859&lt;VLOOKUP(D859,'Pre-analysis'!D:E,2,0),VLOOKUP(D859,'Pre-analysis'!D:F,3,0)-((VLOOKUP(D859,'Pre-analysis'!D:E,2,0)-E859)*9),IF(E859=VLOOKUP(D859,'Pre-analysis'!D:E,2,0),VLOOKUP(D859,'Pre-analysis'!D:F,3,0),"NA")),"NA"),"NA")</f>
        <v>NA</v>
      </c>
    </row>
    <row r="860" spans="1:6">
      <c r="A860" s="12" t="s">
        <v>55</v>
      </c>
      <c r="B860" s="13" t="s">
        <v>51</v>
      </c>
      <c r="C860" s="12" t="s">
        <v>14</v>
      </c>
      <c r="D860" s="12" t="str">
        <f t="shared" si="19"/>
        <v>Sub11 Session1 3rd_45min</v>
      </c>
      <c r="E860" s="20">
        <v>4</v>
      </c>
      <c r="F860" s="20" t="str">
        <f>IFERROR(_xlfn.IFNA(IF(E860&lt;VLOOKUP(D860,'Pre-analysis'!D:E,2,0),VLOOKUP(D860,'Pre-analysis'!D:F,3,0)-((VLOOKUP(D860,'Pre-analysis'!D:E,2,0)-E860)*9),IF(E860=VLOOKUP(D860,'Pre-analysis'!D:E,2,0),VLOOKUP(D860,'Pre-analysis'!D:F,3,0),"NA")),"NA"),"NA")</f>
        <v>NA</v>
      </c>
    </row>
    <row r="861" spans="1:6">
      <c r="A861" s="12" t="s">
        <v>55</v>
      </c>
      <c r="B861" s="13" t="s">
        <v>51</v>
      </c>
      <c r="C861" s="12" t="s">
        <v>14</v>
      </c>
      <c r="D861" s="12" t="str">
        <f t="shared" si="19"/>
        <v>Sub11 Session1 3rd_45min</v>
      </c>
      <c r="E861" s="20">
        <v>5</v>
      </c>
      <c r="F861" s="20" t="str">
        <f>IFERROR(_xlfn.IFNA(IF(E861&lt;VLOOKUP(D861,'Pre-analysis'!D:E,2,0),VLOOKUP(D861,'Pre-analysis'!D:F,3,0)-((VLOOKUP(D861,'Pre-analysis'!D:E,2,0)-E861)*9),IF(E861=VLOOKUP(D861,'Pre-analysis'!D:E,2,0),VLOOKUP(D861,'Pre-analysis'!D:F,3,0),"NA")),"NA"),"NA")</f>
        <v>NA</v>
      </c>
    </row>
    <row r="862" spans="1:6">
      <c r="A862" s="12" t="s">
        <v>55</v>
      </c>
      <c r="B862" s="13" t="s">
        <v>51</v>
      </c>
      <c r="C862" s="12" t="s">
        <v>14</v>
      </c>
      <c r="D862" s="12" t="str">
        <f t="shared" si="19"/>
        <v>Sub11 Session1 3rd_45min</v>
      </c>
      <c r="E862" s="20">
        <v>6</v>
      </c>
      <c r="F862" s="20" t="str">
        <f>IFERROR(_xlfn.IFNA(IF(E862&lt;VLOOKUP(D862,'Pre-analysis'!D:E,2,0),VLOOKUP(D862,'Pre-analysis'!D:F,3,0)-((VLOOKUP(D862,'Pre-analysis'!D:E,2,0)-E862)*9),IF(E862=VLOOKUP(D862,'Pre-analysis'!D:E,2,0),VLOOKUP(D862,'Pre-analysis'!D:F,3,0),"NA")),"NA"),"NA")</f>
        <v>NA</v>
      </c>
    </row>
    <row r="863" spans="1:6">
      <c r="A863" s="12" t="s">
        <v>55</v>
      </c>
      <c r="B863" s="13" t="s">
        <v>51</v>
      </c>
      <c r="C863" s="12" t="s">
        <v>15</v>
      </c>
      <c r="D863" s="12" t="str">
        <f t="shared" si="19"/>
        <v>Sub11 Session1 3rd_45min_e</v>
      </c>
      <c r="E863" s="20" t="s">
        <v>29</v>
      </c>
      <c r="F863" s="20" t="str">
        <f>IFERROR(_xlfn.IFNA(IF(E863&lt;VLOOKUP(D863,'Pre-analysis'!D:E,2,0),VLOOKUP(D863,'Pre-analysis'!D:F,3,0)-((VLOOKUP(D863,'Pre-analysis'!D:E,2,0)-E863)*9),IF(E863=VLOOKUP(D863,'Pre-analysis'!D:E,2,0),VLOOKUP(D863,'Pre-analysis'!D:F,3,0),"NA")),"NA"),"NA")</f>
        <v>NA</v>
      </c>
    </row>
    <row r="864" spans="1:6">
      <c r="A864" s="12" t="s">
        <v>55</v>
      </c>
      <c r="B864" s="13" t="s">
        <v>52</v>
      </c>
      <c r="C864" s="12" t="s">
        <v>10</v>
      </c>
      <c r="D864" s="12" t="str">
        <f t="shared" si="19"/>
        <v>Sub11 Session2 1st_45min</v>
      </c>
      <c r="E864" s="20">
        <v>1</v>
      </c>
      <c r="F864" s="20" t="str">
        <f>IFERROR(_xlfn.IFNA(IF(E864&lt;VLOOKUP(D864,'Pre-analysis'!D:E,2,0),VLOOKUP(D864,'Pre-analysis'!D:F,3,0)-((VLOOKUP(D864,'Pre-analysis'!D:E,2,0)-E864)*9),IF(E864=VLOOKUP(D864,'Pre-analysis'!D:E,2,0),VLOOKUP(D864,'Pre-analysis'!D:F,3,0),"NA")),"NA"),"NA")</f>
        <v>NA</v>
      </c>
    </row>
    <row r="865" spans="1:6">
      <c r="A865" s="12" t="s">
        <v>55</v>
      </c>
      <c r="B865" s="13" t="s">
        <v>52</v>
      </c>
      <c r="C865" s="12" t="s">
        <v>10</v>
      </c>
      <c r="D865" s="12" t="str">
        <f t="shared" si="19"/>
        <v>Sub11 Session2 1st_45min</v>
      </c>
      <c r="E865" s="20">
        <v>2</v>
      </c>
      <c r="F865" s="20" t="str">
        <f>IFERROR(_xlfn.IFNA(IF(E865&lt;VLOOKUP(D865,'Pre-analysis'!D:E,2,0),VLOOKUP(D865,'Pre-analysis'!D:F,3,0)-((VLOOKUP(D865,'Pre-analysis'!D:E,2,0)-E865)*9),IF(E865=VLOOKUP(D865,'Pre-analysis'!D:E,2,0),VLOOKUP(D865,'Pre-analysis'!D:F,3,0),"NA")),"NA"),"NA")</f>
        <v>NA</v>
      </c>
    </row>
    <row r="866" spans="1:6">
      <c r="A866" s="12" t="s">
        <v>55</v>
      </c>
      <c r="B866" s="13" t="s">
        <v>52</v>
      </c>
      <c r="C866" s="12" t="s">
        <v>10</v>
      </c>
      <c r="D866" s="12" t="str">
        <f t="shared" si="19"/>
        <v>Sub11 Session2 1st_45min</v>
      </c>
      <c r="E866" s="20">
        <v>3</v>
      </c>
      <c r="F866" s="20" t="str">
        <f>IFERROR(_xlfn.IFNA(IF(E866&lt;VLOOKUP(D866,'Pre-analysis'!D:E,2,0),VLOOKUP(D866,'Pre-analysis'!D:F,3,0)-((VLOOKUP(D866,'Pre-analysis'!D:E,2,0)-E866)*9),IF(E866=VLOOKUP(D866,'Pre-analysis'!D:E,2,0),VLOOKUP(D866,'Pre-analysis'!D:F,3,0),"NA")),"NA"),"NA")</f>
        <v>NA</v>
      </c>
    </row>
    <row r="867" spans="1:6">
      <c r="A867" s="12" t="s">
        <v>55</v>
      </c>
      <c r="B867" s="13" t="s">
        <v>52</v>
      </c>
      <c r="C867" s="12" t="s">
        <v>10</v>
      </c>
      <c r="D867" s="12" t="str">
        <f t="shared" si="19"/>
        <v>Sub11 Session2 1st_45min</v>
      </c>
      <c r="E867" s="20">
        <v>4</v>
      </c>
      <c r="F867" s="20" t="str">
        <f>IFERROR(_xlfn.IFNA(IF(E867&lt;VLOOKUP(D867,'Pre-analysis'!D:E,2,0),VLOOKUP(D867,'Pre-analysis'!D:F,3,0)-((VLOOKUP(D867,'Pre-analysis'!D:E,2,0)-E867)*9),IF(E867=VLOOKUP(D867,'Pre-analysis'!D:E,2,0),VLOOKUP(D867,'Pre-analysis'!D:F,3,0),"NA")),"NA"),"NA")</f>
        <v>NA</v>
      </c>
    </row>
    <row r="868" spans="1:6">
      <c r="A868" s="12" t="s">
        <v>55</v>
      </c>
      <c r="B868" s="13" t="s">
        <v>52</v>
      </c>
      <c r="C868" s="12" t="s">
        <v>10</v>
      </c>
      <c r="D868" s="12" t="str">
        <f t="shared" si="19"/>
        <v>Sub11 Session2 1st_45min</v>
      </c>
      <c r="E868" s="20">
        <v>5</v>
      </c>
      <c r="F868" s="20" t="str">
        <f>IFERROR(_xlfn.IFNA(IF(E868&lt;VLOOKUP(D868,'Pre-analysis'!D:E,2,0),VLOOKUP(D868,'Pre-analysis'!D:F,3,0)-((VLOOKUP(D868,'Pre-analysis'!D:E,2,0)-E868)*9),IF(E868=VLOOKUP(D868,'Pre-analysis'!D:E,2,0),VLOOKUP(D868,'Pre-analysis'!D:F,3,0),"NA")),"NA"),"NA")</f>
        <v>NA</v>
      </c>
    </row>
    <row r="869" spans="1:6">
      <c r="A869" s="12" t="s">
        <v>55</v>
      </c>
      <c r="B869" s="13" t="s">
        <v>52</v>
      </c>
      <c r="C869" s="12" t="s">
        <v>10</v>
      </c>
      <c r="D869" s="12" t="str">
        <f t="shared" si="19"/>
        <v>Sub11 Session2 1st_45min</v>
      </c>
      <c r="E869" s="20">
        <v>6</v>
      </c>
      <c r="F869" s="20" t="str">
        <f>IFERROR(_xlfn.IFNA(IF(E869&lt;VLOOKUP(D869,'Pre-analysis'!D:E,2,0),VLOOKUP(D869,'Pre-analysis'!D:F,3,0)-((VLOOKUP(D869,'Pre-analysis'!D:E,2,0)-E869)*9),IF(E869=VLOOKUP(D869,'Pre-analysis'!D:E,2,0),VLOOKUP(D869,'Pre-analysis'!D:F,3,0),"NA")),"NA"),"NA")</f>
        <v>NA</v>
      </c>
    </row>
    <row r="870" spans="1:6">
      <c r="A870" s="12" t="s">
        <v>55</v>
      </c>
      <c r="B870" s="13" t="s">
        <v>52</v>
      </c>
      <c r="C870" s="12" t="s">
        <v>11</v>
      </c>
      <c r="D870" s="12" t="str">
        <f t="shared" si="19"/>
        <v>Sub11 Session2 1st_45min_e</v>
      </c>
      <c r="E870" s="20" t="s">
        <v>29</v>
      </c>
      <c r="F870" s="20" t="str">
        <f>IFERROR(_xlfn.IFNA(IF(E870&lt;VLOOKUP(D870,'Pre-analysis'!D:E,2,0),VLOOKUP(D870,'Pre-analysis'!D:F,3,0)-((VLOOKUP(D870,'Pre-analysis'!D:E,2,0)-E870)*9),IF(E870=VLOOKUP(D870,'Pre-analysis'!D:E,2,0),VLOOKUP(D870,'Pre-analysis'!D:F,3,0),"NA")),"NA"),"NA")</f>
        <v>NA</v>
      </c>
    </row>
    <row r="871" spans="1:6">
      <c r="A871" s="12" t="s">
        <v>55</v>
      </c>
      <c r="B871" s="13" t="s">
        <v>52</v>
      </c>
      <c r="C871" s="12" t="s">
        <v>12</v>
      </c>
      <c r="D871" s="12" t="str">
        <f t="shared" si="19"/>
        <v>Sub11 Session2 2nd_45min</v>
      </c>
      <c r="E871" s="20">
        <v>1</v>
      </c>
      <c r="F871" s="20" t="str">
        <f>IFERROR(_xlfn.IFNA(IF(E871&lt;VLOOKUP(D871,'Pre-analysis'!D:E,2,0),VLOOKUP(D871,'Pre-analysis'!D:F,3,0)-((VLOOKUP(D871,'Pre-analysis'!D:E,2,0)-E871)*9),IF(E871=VLOOKUP(D871,'Pre-analysis'!D:E,2,0),VLOOKUP(D871,'Pre-analysis'!D:F,3,0),"NA")),"NA"),"NA")</f>
        <v>NA</v>
      </c>
    </row>
    <row r="872" spans="1:6">
      <c r="A872" s="12" t="s">
        <v>55</v>
      </c>
      <c r="B872" s="13" t="s">
        <v>52</v>
      </c>
      <c r="C872" s="12" t="s">
        <v>12</v>
      </c>
      <c r="D872" s="12" t="str">
        <f t="shared" si="19"/>
        <v>Sub11 Session2 2nd_45min</v>
      </c>
      <c r="E872" s="20">
        <v>2</v>
      </c>
      <c r="F872" s="20" t="str">
        <f>IFERROR(_xlfn.IFNA(IF(E872&lt;VLOOKUP(D872,'Pre-analysis'!D:E,2,0),VLOOKUP(D872,'Pre-analysis'!D:F,3,0)-((VLOOKUP(D872,'Pre-analysis'!D:E,2,0)-E872)*9),IF(E872=VLOOKUP(D872,'Pre-analysis'!D:E,2,0),VLOOKUP(D872,'Pre-analysis'!D:F,3,0),"NA")),"NA"),"NA")</f>
        <v>NA</v>
      </c>
    </row>
    <row r="873" spans="1:6">
      <c r="A873" s="12" t="s">
        <v>55</v>
      </c>
      <c r="B873" s="13" t="s">
        <v>52</v>
      </c>
      <c r="C873" s="12" t="s">
        <v>12</v>
      </c>
      <c r="D873" s="12" t="str">
        <f t="shared" si="19"/>
        <v>Sub11 Session2 2nd_45min</v>
      </c>
      <c r="E873" s="20">
        <v>3</v>
      </c>
      <c r="F873" s="20" t="str">
        <f>IFERROR(_xlfn.IFNA(IF(E873&lt;VLOOKUP(D873,'Pre-analysis'!D:E,2,0),VLOOKUP(D873,'Pre-analysis'!D:F,3,0)-((VLOOKUP(D873,'Pre-analysis'!D:E,2,0)-E873)*9),IF(E873=VLOOKUP(D873,'Pre-analysis'!D:E,2,0),VLOOKUP(D873,'Pre-analysis'!D:F,3,0),"NA")),"NA"),"NA")</f>
        <v>NA</v>
      </c>
    </row>
    <row r="874" spans="1:6">
      <c r="A874" s="12" t="s">
        <v>55</v>
      </c>
      <c r="B874" s="13" t="s">
        <v>52</v>
      </c>
      <c r="C874" s="12" t="s">
        <v>12</v>
      </c>
      <c r="D874" s="12" t="str">
        <f t="shared" si="19"/>
        <v>Sub11 Session2 2nd_45min</v>
      </c>
      <c r="E874" s="20">
        <v>4</v>
      </c>
      <c r="F874" s="20" t="str">
        <f>IFERROR(_xlfn.IFNA(IF(E874&lt;VLOOKUP(D874,'Pre-analysis'!D:E,2,0),VLOOKUP(D874,'Pre-analysis'!D:F,3,0)-((VLOOKUP(D874,'Pre-analysis'!D:E,2,0)-E874)*9),IF(E874=VLOOKUP(D874,'Pre-analysis'!D:E,2,0),VLOOKUP(D874,'Pre-analysis'!D:F,3,0),"NA")),"NA"),"NA")</f>
        <v>NA</v>
      </c>
    </row>
    <row r="875" spans="1:6">
      <c r="A875" s="12" t="s">
        <v>55</v>
      </c>
      <c r="B875" s="13" t="s">
        <v>52</v>
      </c>
      <c r="C875" s="12" t="s">
        <v>12</v>
      </c>
      <c r="D875" s="12" t="str">
        <f t="shared" si="19"/>
        <v>Sub11 Session2 2nd_45min</v>
      </c>
      <c r="E875" s="20">
        <v>5</v>
      </c>
      <c r="F875" s="20" t="str">
        <f>IFERROR(_xlfn.IFNA(IF(E875&lt;VLOOKUP(D875,'Pre-analysis'!D:E,2,0),VLOOKUP(D875,'Pre-analysis'!D:F,3,0)-((VLOOKUP(D875,'Pre-analysis'!D:E,2,0)-E875)*9),IF(E875=VLOOKUP(D875,'Pre-analysis'!D:E,2,0),VLOOKUP(D875,'Pre-analysis'!D:F,3,0),"NA")),"NA"),"NA")</f>
        <v>NA</v>
      </c>
    </row>
    <row r="876" spans="1:6">
      <c r="A876" s="12" t="s">
        <v>55</v>
      </c>
      <c r="B876" s="13" t="s">
        <v>52</v>
      </c>
      <c r="C876" s="12" t="s">
        <v>12</v>
      </c>
      <c r="D876" s="12" t="str">
        <f t="shared" si="19"/>
        <v>Sub11 Session2 2nd_45min</v>
      </c>
      <c r="E876" s="20">
        <v>6</v>
      </c>
      <c r="F876" s="20" t="str">
        <f>IFERROR(_xlfn.IFNA(IF(E876&lt;VLOOKUP(D876,'Pre-analysis'!D:E,2,0),VLOOKUP(D876,'Pre-analysis'!D:F,3,0)-((VLOOKUP(D876,'Pre-analysis'!D:E,2,0)-E876)*9),IF(E876=VLOOKUP(D876,'Pre-analysis'!D:E,2,0),VLOOKUP(D876,'Pre-analysis'!D:F,3,0),"NA")),"NA"),"NA")</f>
        <v>NA</v>
      </c>
    </row>
    <row r="877" spans="1:6">
      <c r="A877" s="12" t="s">
        <v>55</v>
      </c>
      <c r="B877" s="13" t="s">
        <v>52</v>
      </c>
      <c r="C877" s="12" t="s">
        <v>13</v>
      </c>
      <c r="D877" s="12" t="str">
        <f t="shared" si="19"/>
        <v>Sub11 Session2 2nd_45min_e</v>
      </c>
      <c r="E877" s="20" t="s">
        <v>29</v>
      </c>
      <c r="F877" s="20" t="str">
        <f>IFERROR(_xlfn.IFNA(IF(E877&lt;VLOOKUP(D877,'Pre-analysis'!D:E,2,0),VLOOKUP(D877,'Pre-analysis'!D:F,3,0)-((VLOOKUP(D877,'Pre-analysis'!D:E,2,0)-E877)*9),IF(E877=VLOOKUP(D877,'Pre-analysis'!D:E,2,0),VLOOKUP(D877,'Pre-analysis'!D:F,3,0),"NA")),"NA"),"NA")</f>
        <v>NA</v>
      </c>
    </row>
    <row r="878" spans="1:6">
      <c r="A878" s="12" t="s">
        <v>55</v>
      </c>
      <c r="B878" s="13" t="s">
        <v>52</v>
      </c>
      <c r="C878" s="12" t="s">
        <v>14</v>
      </c>
      <c r="D878" s="12" t="str">
        <f t="shared" si="19"/>
        <v>Sub11 Session2 3rd_45min</v>
      </c>
      <c r="E878" s="20">
        <v>1</v>
      </c>
      <c r="F878" s="20" t="str">
        <f>IFERROR(_xlfn.IFNA(IF(E878&lt;VLOOKUP(D878,'Pre-analysis'!D:E,2,0),VLOOKUP(D878,'Pre-analysis'!D:F,3,0)-((VLOOKUP(D878,'Pre-analysis'!D:E,2,0)-E878)*9),IF(E878=VLOOKUP(D878,'Pre-analysis'!D:E,2,0),VLOOKUP(D878,'Pre-analysis'!D:F,3,0),"NA")),"NA"),"NA")</f>
        <v>NA</v>
      </c>
    </row>
    <row r="879" spans="1:6">
      <c r="A879" s="12" t="s">
        <v>55</v>
      </c>
      <c r="B879" s="13" t="s">
        <v>52</v>
      </c>
      <c r="C879" s="12" t="s">
        <v>14</v>
      </c>
      <c r="D879" s="12" t="str">
        <f t="shared" si="19"/>
        <v>Sub11 Session2 3rd_45min</v>
      </c>
      <c r="E879" s="20">
        <v>2</v>
      </c>
      <c r="F879" s="20" t="str">
        <f>IFERROR(_xlfn.IFNA(IF(E879&lt;VLOOKUP(D879,'Pre-analysis'!D:E,2,0),VLOOKUP(D879,'Pre-analysis'!D:F,3,0)-((VLOOKUP(D879,'Pre-analysis'!D:E,2,0)-E879)*9),IF(E879=VLOOKUP(D879,'Pre-analysis'!D:E,2,0),VLOOKUP(D879,'Pre-analysis'!D:F,3,0),"NA")),"NA"),"NA")</f>
        <v>NA</v>
      </c>
    </row>
    <row r="880" spans="1:6">
      <c r="A880" s="12" t="s">
        <v>55</v>
      </c>
      <c r="B880" s="13" t="s">
        <v>52</v>
      </c>
      <c r="C880" s="12" t="s">
        <v>14</v>
      </c>
      <c r="D880" s="12" t="str">
        <f t="shared" si="19"/>
        <v>Sub11 Session2 3rd_45min</v>
      </c>
      <c r="E880" s="20">
        <v>3</v>
      </c>
      <c r="F880" s="20" t="str">
        <f>IFERROR(_xlfn.IFNA(IF(E880&lt;VLOOKUP(D880,'Pre-analysis'!D:E,2,0),VLOOKUP(D880,'Pre-analysis'!D:F,3,0)-((VLOOKUP(D880,'Pre-analysis'!D:E,2,0)-E880)*9),IF(E880=VLOOKUP(D880,'Pre-analysis'!D:E,2,0),VLOOKUP(D880,'Pre-analysis'!D:F,3,0),"NA")),"NA"),"NA")</f>
        <v>NA</v>
      </c>
    </row>
    <row r="881" spans="1:6">
      <c r="A881" s="12" t="s">
        <v>55</v>
      </c>
      <c r="B881" s="13" t="s">
        <v>52</v>
      </c>
      <c r="C881" s="12" t="s">
        <v>14</v>
      </c>
      <c r="D881" s="12" t="str">
        <f t="shared" si="19"/>
        <v>Sub11 Session2 3rd_45min</v>
      </c>
      <c r="E881" s="20">
        <v>4</v>
      </c>
      <c r="F881" s="20" t="str">
        <f>IFERROR(_xlfn.IFNA(IF(E881&lt;VLOOKUP(D881,'Pre-analysis'!D:E,2,0),VLOOKUP(D881,'Pre-analysis'!D:F,3,0)-((VLOOKUP(D881,'Pre-analysis'!D:E,2,0)-E881)*9),IF(E881=VLOOKUP(D881,'Pre-analysis'!D:E,2,0),VLOOKUP(D881,'Pre-analysis'!D:F,3,0),"NA")),"NA"),"NA")</f>
        <v>NA</v>
      </c>
    </row>
    <row r="882" spans="1:6">
      <c r="A882" s="12" t="s">
        <v>55</v>
      </c>
      <c r="B882" s="13" t="s">
        <v>52</v>
      </c>
      <c r="C882" s="12" t="s">
        <v>14</v>
      </c>
      <c r="D882" s="12" t="str">
        <f t="shared" si="19"/>
        <v>Sub11 Session2 3rd_45min</v>
      </c>
      <c r="E882" s="20">
        <v>5</v>
      </c>
      <c r="F882" s="20" t="str">
        <f>IFERROR(_xlfn.IFNA(IF(E882&lt;VLOOKUP(D882,'Pre-analysis'!D:E,2,0),VLOOKUP(D882,'Pre-analysis'!D:F,3,0)-((VLOOKUP(D882,'Pre-analysis'!D:E,2,0)-E882)*9),IF(E882=VLOOKUP(D882,'Pre-analysis'!D:E,2,0),VLOOKUP(D882,'Pre-analysis'!D:F,3,0),"NA")),"NA"),"NA")</f>
        <v>NA</v>
      </c>
    </row>
    <row r="883" spans="1:6">
      <c r="A883" s="12" t="s">
        <v>55</v>
      </c>
      <c r="B883" s="13" t="s">
        <v>52</v>
      </c>
      <c r="C883" s="12" t="s">
        <v>14</v>
      </c>
      <c r="D883" s="12" t="str">
        <f t="shared" si="19"/>
        <v>Sub11 Session2 3rd_45min</v>
      </c>
      <c r="E883" s="20">
        <v>6</v>
      </c>
      <c r="F883" s="20" t="str">
        <f>IFERROR(_xlfn.IFNA(IF(E883&lt;VLOOKUP(D883,'Pre-analysis'!D:E,2,0),VLOOKUP(D883,'Pre-analysis'!D:F,3,0)-((VLOOKUP(D883,'Pre-analysis'!D:E,2,0)-E883)*9),IF(E883=VLOOKUP(D883,'Pre-analysis'!D:E,2,0),VLOOKUP(D883,'Pre-analysis'!D:F,3,0),"NA")),"NA"),"NA")</f>
        <v>NA</v>
      </c>
    </row>
    <row r="884" spans="1:6">
      <c r="A884" s="12" t="s">
        <v>55</v>
      </c>
      <c r="B884" s="13" t="s">
        <v>52</v>
      </c>
      <c r="C884" s="12" t="s">
        <v>15</v>
      </c>
      <c r="D884" s="12" t="str">
        <f t="shared" si="19"/>
        <v>Sub11 Session2 3rd_45min_e</v>
      </c>
      <c r="E884" s="20" t="s">
        <v>29</v>
      </c>
      <c r="F884" s="20" t="str">
        <f>IFERROR(_xlfn.IFNA(IF(E884&lt;VLOOKUP(D884,'Pre-analysis'!D:E,2,0),VLOOKUP(D884,'Pre-analysis'!D:F,3,0)-((VLOOKUP(D884,'Pre-analysis'!D:E,2,0)-E884)*9),IF(E884=VLOOKUP(D884,'Pre-analysis'!D:E,2,0),VLOOKUP(D884,'Pre-analysis'!D:F,3,0),"NA")),"NA"),"NA")</f>
        <v>NA</v>
      </c>
    </row>
    <row r="885" spans="1:6">
      <c r="A885" s="12" t="s">
        <v>55</v>
      </c>
      <c r="B885" s="13" t="s">
        <v>53</v>
      </c>
      <c r="C885" s="12" t="s">
        <v>10</v>
      </c>
      <c r="D885" s="12" t="str">
        <f t="shared" si="19"/>
        <v>Sub11 Session3 1st_45min</v>
      </c>
      <c r="E885" s="20">
        <v>1</v>
      </c>
      <c r="F885" s="20" t="str">
        <f>IFERROR(_xlfn.IFNA(IF(E885&lt;VLOOKUP(D885,'Pre-analysis'!D:E,2,0),VLOOKUP(D885,'Pre-analysis'!D:F,3,0)-((VLOOKUP(D885,'Pre-analysis'!D:E,2,0)-E885)*9),IF(E885=VLOOKUP(D885,'Pre-analysis'!D:E,2,0),VLOOKUP(D885,'Pre-analysis'!D:F,3,0),"NA")),"NA"),"NA")</f>
        <v>NA</v>
      </c>
    </row>
    <row r="886" spans="1:6">
      <c r="A886" s="12" t="s">
        <v>55</v>
      </c>
      <c r="B886" s="13" t="s">
        <v>53</v>
      </c>
      <c r="C886" s="12" t="s">
        <v>10</v>
      </c>
      <c r="D886" s="12" t="str">
        <f t="shared" si="19"/>
        <v>Sub11 Session3 1st_45min</v>
      </c>
      <c r="E886" s="20">
        <v>2</v>
      </c>
      <c r="F886" s="20" t="str">
        <f>IFERROR(_xlfn.IFNA(IF(E886&lt;VLOOKUP(D886,'Pre-analysis'!D:E,2,0),VLOOKUP(D886,'Pre-analysis'!D:F,3,0)-((VLOOKUP(D886,'Pre-analysis'!D:E,2,0)-E886)*9),IF(E886=VLOOKUP(D886,'Pre-analysis'!D:E,2,0),VLOOKUP(D886,'Pre-analysis'!D:F,3,0),"NA")),"NA"),"NA")</f>
        <v>NA</v>
      </c>
    </row>
    <row r="887" spans="1:6">
      <c r="A887" s="12" t="s">
        <v>55</v>
      </c>
      <c r="B887" s="13" t="s">
        <v>53</v>
      </c>
      <c r="C887" s="12" t="s">
        <v>10</v>
      </c>
      <c r="D887" s="12" t="str">
        <f t="shared" si="19"/>
        <v>Sub11 Session3 1st_45min</v>
      </c>
      <c r="E887" s="20">
        <v>3</v>
      </c>
      <c r="F887" s="20" t="str">
        <f>IFERROR(_xlfn.IFNA(IF(E887&lt;VLOOKUP(D887,'Pre-analysis'!D:E,2,0),VLOOKUP(D887,'Pre-analysis'!D:F,3,0)-((VLOOKUP(D887,'Pre-analysis'!D:E,2,0)-E887)*9),IF(E887=VLOOKUP(D887,'Pre-analysis'!D:E,2,0),VLOOKUP(D887,'Pre-analysis'!D:F,3,0),"NA")),"NA"),"NA")</f>
        <v>NA</v>
      </c>
    </row>
    <row r="888" spans="1:6">
      <c r="A888" s="12" t="s">
        <v>55</v>
      </c>
      <c r="B888" s="13" t="s">
        <v>53</v>
      </c>
      <c r="C888" s="12" t="s">
        <v>10</v>
      </c>
      <c r="D888" s="12" t="str">
        <f t="shared" si="19"/>
        <v>Sub11 Session3 1st_45min</v>
      </c>
      <c r="E888" s="20">
        <v>4</v>
      </c>
      <c r="F888" s="20" t="str">
        <f>IFERROR(_xlfn.IFNA(IF(E888&lt;VLOOKUP(D888,'Pre-analysis'!D:E,2,0),VLOOKUP(D888,'Pre-analysis'!D:F,3,0)-((VLOOKUP(D888,'Pre-analysis'!D:E,2,0)-E888)*9),IF(E888=VLOOKUP(D888,'Pre-analysis'!D:E,2,0),VLOOKUP(D888,'Pre-analysis'!D:F,3,0),"NA")),"NA"),"NA")</f>
        <v>NA</v>
      </c>
    </row>
    <row r="889" spans="1:6">
      <c r="A889" s="12" t="s">
        <v>55</v>
      </c>
      <c r="B889" s="13" t="s">
        <v>53</v>
      </c>
      <c r="C889" s="12" t="s">
        <v>10</v>
      </c>
      <c r="D889" s="12" t="str">
        <f t="shared" si="19"/>
        <v>Sub11 Session3 1st_45min</v>
      </c>
      <c r="E889" s="20">
        <v>5</v>
      </c>
      <c r="F889" s="20" t="str">
        <f>IFERROR(_xlfn.IFNA(IF(E889&lt;VLOOKUP(D889,'Pre-analysis'!D:E,2,0),VLOOKUP(D889,'Pre-analysis'!D:F,3,0)-((VLOOKUP(D889,'Pre-analysis'!D:E,2,0)-E889)*9),IF(E889=VLOOKUP(D889,'Pre-analysis'!D:E,2,0),VLOOKUP(D889,'Pre-analysis'!D:F,3,0),"NA")),"NA"),"NA")</f>
        <v>NA</v>
      </c>
    </row>
    <row r="890" spans="1:6">
      <c r="A890" s="12" t="s">
        <v>55</v>
      </c>
      <c r="B890" s="13" t="s">
        <v>53</v>
      </c>
      <c r="C890" s="12" t="s">
        <v>10</v>
      </c>
      <c r="D890" s="12" t="str">
        <f t="shared" si="19"/>
        <v>Sub11 Session3 1st_45min</v>
      </c>
      <c r="E890" s="20">
        <v>6</v>
      </c>
      <c r="F890" s="20" t="str">
        <f>IFERROR(_xlfn.IFNA(IF(E890&lt;VLOOKUP(D890,'Pre-analysis'!D:E,2,0),VLOOKUP(D890,'Pre-analysis'!D:F,3,0)-((VLOOKUP(D890,'Pre-analysis'!D:E,2,0)-E890)*9),IF(E890=VLOOKUP(D890,'Pre-analysis'!D:E,2,0),VLOOKUP(D890,'Pre-analysis'!D:F,3,0),"NA")),"NA"),"NA")</f>
        <v>NA</v>
      </c>
    </row>
    <row r="891" spans="1:6">
      <c r="A891" s="12" t="s">
        <v>55</v>
      </c>
      <c r="B891" s="13" t="s">
        <v>53</v>
      </c>
      <c r="C891" s="12" t="s">
        <v>11</v>
      </c>
      <c r="D891" s="12" t="str">
        <f t="shared" si="19"/>
        <v>Sub11 Session3 1st_45min_e</v>
      </c>
      <c r="E891" s="20" t="s">
        <v>29</v>
      </c>
      <c r="F891" s="20" t="str">
        <f>IFERROR(_xlfn.IFNA(IF(E891&lt;VLOOKUP(D891,'Pre-analysis'!D:E,2,0),VLOOKUP(D891,'Pre-analysis'!D:F,3,0)-((VLOOKUP(D891,'Pre-analysis'!D:E,2,0)-E891)*9),IF(E891=VLOOKUP(D891,'Pre-analysis'!D:E,2,0),VLOOKUP(D891,'Pre-analysis'!D:F,3,0),"NA")),"NA"),"NA")</f>
        <v>NA</v>
      </c>
    </row>
    <row r="892" spans="1:6">
      <c r="A892" s="12" t="s">
        <v>55</v>
      </c>
      <c r="B892" s="13" t="s">
        <v>53</v>
      </c>
      <c r="C892" s="12" t="s">
        <v>12</v>
      </c>
      <c r="D892" s="12" t="str">
        <f t="shared" si="19"/>
        <v>Sub11 Session3 2nd_45min</v>
      </c>
      <c r="E892" s="20">
        <v>1</v>
      </c>
      <c r="F892" s="20" t="str">
        <f>IFERROR(_xlfn.IFNA(IF(E892&lt;VLOOKUP(D892,'Pre-analysis'!D:E,2,0),VLOOKUP(D892,'Pre-analysis'!D:F,3,0)-((VLOOKUP(D892,'Pre-analysis'!D:E,2,0)-E892)*9),IF(E892=VLOOKUP(D892,'Pre-analysis'!D:E,2,0),VLOOKUP(D892,'Pre-analysis'!D:F,3,0),"NA")),"NA"),"NA")</f>
        <v>NA</v>
      </c>
    </row>
    <row r="893" spans="1:6">
      <c r="A893" s="12" t="s">
        <v>55</v>
      </c>
      <c r="B893" s="13" t="s">
        <v>53</v>
      </c>
      <c r="C893" s="12" t="s">
        <v>12</v>
      </c>
      <c r="D893" s="12" t="str">
        <f t="shared" si="19"/>
        <v>Sub11 Session3 2nd_45min</v>
      </c>
      <c r="E893" s="20">
        <v>2</v>
      </c>
      <c r="F893" s="20" t="str">
        <f>IFERROR(_xlfn.IFNA(IF(E893&lt;VLOOKUP(D893,'Pre-analysis'!D:E,2,0),VLOOKUP(D893,'Pre-analysis'!D:F,3,0)-((VLOOKUP(D893,'Pre-analysis'!D:E,2,0)-E893)*9),IF(E893=VLOOKUP(D893,'Pre-analysis'!D:E,2,0),VLOOKUP(D893,'Pre-analysis'!D:F,3,0),"NA")),"NA"),"NA")</f>
        <v>NA</v>
      </c>
    </row>
    <row r="894" spans="1:6">
      <c r="A894" s="12" t="s">
        <v>55</v>
      </c>
      <c r="B894" s="13" t="s">
        <v>53</v>
      </c>
      <c r="C894" s="12" t="s">
        <v>12</v>
      </c>
      <c r="D894" s="12" t="str">
        <f t="shared" si="19"/>
        <v>Sub11 Session3 2nd_45min</v>
      </c>
      <c r="E894" s="20">
        <v>3</v>
      </c>
      <c r="F894" s="20" t="str">
        <f>IFERROR(_xlfn.IFNA(IF(E894&lt;VLOOKUP(D894,'Pre-analysis'!D:E,2,0),VLOOKUP(D894,'Pre-analysis'!D:F,3,0)-((VLOOKUP(D894,'Pre-analysis'!D:E,2,0)-E894)*9),IF(E894=VLOOKUP(D894,'Pre-analysis'!D:E,2,0),VLOOKUP(D894,'Pre-analysis'!D:F,3,0),"NA")),"NA"),"NA")</f>
        <v>NA</v>
      </c>
    </row>
    <row r="895" spans="1:6">
      <c r="A895" s="12" t="s">
        <v>55</v>
      </c>
      <c r="B895" s="13" t="s">
        <v>53</v>
      </c>
      <c r="C895" s="12" t="s">
        <v>12</v>
      </c>
      <c r="D895" s="12" t="str">
        <f t="shared" si="19"/>
        <v>Sub11 Session3 2nd_45min</v>
      </c>
      <c r="E895" s="20">
        <v>4</v>
      </c>
      <c r="F895" s="20" t="str">
        <f>IFERROR(_xlfn.IFNA(IF(E895&lt;VLOOKUP(D895,'Pre-analysis'!D:E,2,0),VLOOKUP(D895,'Pre-analysis'!D:F,3,0)-((VLOOKUP(D895,'Pre-analysis'!D:E,2,0)-E895)*9),IF(E895=VLOOKUP(D895,'Pre-analysis'!D:E,2,0),VLOOKUP(D895,'Pre-analysis'!D:F,3,0),"NA")),"NA"),"NA")</f>
        <v>NA</v>
      </c>
    </row>
    <row r="896" spans="1:6">
      <c r="A896" s="12" t="s">
        <v>55</v>
      </c>
      <c r="B896" s="13" t="s">
        <v>53</v>
      </c>
      <c r="C896" s="12" t="s">
        <v>12</v>
      </c>
      <c r="D896" s="12" t="str">
        <f t="shared" si="19"/>
        <v>Sub11 Session3 2nd_45min</v>
      </c>
      <c r="E896" s="20">
        <v>5</v>
      </c>
      <c r="F896" s="20" t="str">
        <f>IFERROR(_xlfn.IFNA(IF(E896&lt;VLOOKUP(D896,'Pre-analysis'!D:E,2,0),VLOOKUP(D896,'Pre-analysis'!D:F,3,0)-((VLOOKUP(D896,'Pre-analysis'!D:E,2,0)-E896)*9),IF(E896=VLOOKUP(D896,'Pre-analysis'!D:E,2,0),VLOOKUP(D896,'Pre-analysis'!D:F,3,0),"NA")),"NA"),"NA")</f>
        <v>NA</v>
      </c>
    </row>
    <row r="897" spans="1:6">
      <c r="A897" s="12" t="s">
        <v>55</v>
      </c>
      <c r="B897" s="13" t="s">
        <v>53</v>
      </c>
      <c r="C897" s="12" t="s">
        <v>12</v>
      </c>
      <c r="D897" s="12" t="str">
        <f t="shared" ref="D897:D960" si="20">A897&amp;" "&amp;B897&amp;" "&amp;C897</f>
        <v>Sub11 Session3 2nd_45min</v>
      </c>
      <c r="E897" s="20">
        <v>6</v>
      </c>
      <c r="F897" s="20" t="str">
        <f>IFERROR(_xlfn.IFNA(IF(E897&lt;VLOOKUP(D897,'Pre-analysis'!D:E,2,0),VLOOKUP(D897,'Pre-analysis'!D:F,3,0)-((VLOOKUP(D897,'Pre-analysis'!D:E,2,0)-E897)*9),IF(E897=VLOOKUP(D897,'Pre-analysis'!D:E,2,0),VLOOKUP(D897,'Pre-analysis'!D:F,3,0),"NA")),"NA"),"NA")</f>
        <v>NA</v>
      </c>
    </row>
    <row r="898" spans="1:6">
      <c r="A898" s="12" t="s">
        <v>55</v>
      </c>
      <c r="B898" s="13" t="s">
        <v>53</v>
      </c>
      <c r="C898" s="12" t="s">
        <v>13</v>
      </c>
      <c r="D898" s="12" t="str">
        <f t="shared" si="20"/>
        <v>Sub11 Session3 2nd_45min_e</v>
      </c>
      <c r="E898" s="20" t="s">
        <v>29</v>
      </c>
      <c r="F898" s="20" t="str">
        <f>IFERROR(_xlfn.IFNA(IF(E898&lt;VLOOKUP(D898,'Pre-analysis'!D:E,2,0),VLOOKUP(D898,'Pre-analysis'!D:F,3,0)-((VLOOKUP(D898,'Pre-analysis'!D:E,2,0)-E898)*9),IF(E898=VLOOKUP(D898,'Pre-analysis'!D:E,2,0),VLOOKUP(D898,'Pre-analysis'!D:F,3,0),"NA")),"NA"),"NA")</f>
        <v>NA</v>
      </c>
    </row>
    <row r="899" spans="1:6">
      <c r="A899" s="12" t="s">
        <v>55</v>
      </c>
      <c r="B899" s="13" t="s">
        <v>53</v>
      </c>
      <c r="C899" s="12" t="s">
        <v>14</v>
      </c>
      <c r="D899" s="12" t="str">
        <f t="shared" si="20"/>
        <v>Sub11 Session3 3rd_45min</v>
      </c>
      <c r="E899" s="20">
        <v>1</v>
      </c>
      <c r="F899" s="20" t="str">
        <f>IFERROR(_xlfn.IFNA(IF(E899&lt;VLOOKUP(D899,'Pre-analysis'!D:E,2,0),VLOOKUP(D899,'Pre-analysis'!D:F,3,0)-((VLOOKUP(D899,'Pre-analysis'!D:E,2,0)-E899)*9),IF(E899=VLOOKUP(D899,'Pre-analysis'!D:E,2,0),VLOOKUP(D899,'Pre-analysis'!D:F,3,0),"NA")),"NA"),"NA")</f>
        <v>NA</v>
      </c>
    </row>
    <row r="900" spans="1:6">
      <c r="A900" s="12" t="s">
        <v>55</v>
      </c>
      <c r="B900" s="13" t="s">
        <v>53</v>
      </c>
      <c r="C900" s="12" t="s">
        <v>14</v>
      </c>
      <c r="D900" s="12" t="str">
        <f t="shared" si="20"/>
        <v>Sub11 Session3 3rd_45min</v>
      </c>
      <c r="E900" s="20">
        <v>2</v>
      </c>
      <c r="F900" s="20" t="str">
        <f>IFERROR(_xlfn.IFNA(IF(E900&lt;VLOOKUP(D900,'Pre-analysis'!D:E,2,0),VLOOKUP(D900,'Pre-analysis'!D:F,3,0)-((VLOOKUP(D900,'Pre-analysis'!D:E,2,0)-E900)*9),IF(E900=VLOOKUP(D900,'Pre-analysis'!D:E,2,0),VLOOKUP(D900,'Pre-analysis'!D:F,3,0),"NA")),"NA"),"NA")</f>
        <v>NA</v>
      </c>
    </row>
    <row r="901" spans="1:6">
      <c r="A901" s="12" t="s">
        <v>55</v>
      </c>
      <c r="B901" s="13" t="s">
        <v>53</v>
      </c>
      <c r="C901" s="12" t="s">
        <v>14</v>
      </c>
      <c r="D901" s="12" t="str">
        <f t="shared" si="20"/>
        <v>Sub11 Session3 3rd_45min</v>
      </c>
      <c r="E901" s="20">
        <v>3</v>
      </c>
      <c r="F901" s="20" t="str">
        <f>IFERROR(_xlfn.IFNA(IF(E901&lt;VLOOKUP(D901,'Pre-analysis'!D:E,2,0),VLOOKUP(D901,'Pre-analysis'!D:F,3,0)-((VLOOKUP(D901,'Pre-analysis'!D:E,2,0)-E901)*9),IF(E901=VLOOKUP(D901,'Pre-analysis'!D:E,2,0),VLOOKUP(D901,'Pre-analysis'!D:F,3,0),"NA")),"NA"),"NA")</f>
        <v>NA</v>
      </c>
    </row>
    <row r="902" spans="1:6">
      <c r="A902" s="12" t="s">
        <v>55</v>
      </c>
      <c r="B902" s="13" t="s">
        <v>53</v>
      </c>
      <c r="C902" s="12" t="s">
        <v>14</v>
      </c>
      <c r="D902" s="12" t="str">
        <f t="shared" si="20"/>
        <v>Sub11 Session3 3rd_45min</v>
      </c>
      <c r="E902" s="20">
        <v>4</v>
      </c>
      <c r="F902" s="20" t="str">
        <f>IFERROR(_xlfn.IFNA(IF(E902&lt;VLOOKUP(D902,'Pre-analysis'!D:E,2,0),VLOOKUP(D902,'Pre-analysis'!D:F,3,0)-((VLOOKUP(D902,'Pre-analysis'!D:E,2,0)-E902)*9),IF(E902=VLOOKUP(D902,'Pre-analysis'!D:E,2,0),VLOOKUP(D902,'Pre-analysis'!D:F,3,0),"NA")),"NA"),"NA")</f>
        <v>NA</v>
      </c>
    </row>
    <row r="903" spans="1:6">
      <c r="A903" s="12" t="s">
        <v>55</v>
      </c>
      <c r="B903" s="13" t="s">
        <v>53</v>
      </c>
      <c r="C903" s="12" t="s">
        <v>14</v>
      </c>
      <c r="D903" s="12" t="str">
        <f t="shared" si="20"/>
        <v>Sub11 Session3 3rd_45min</v>
      </c>
      <c r="E903" s="20">
        <v>5</v>
      </c>
      <c r="F903" s="20" t="str">
        <f>IFERROR(_xlfn.IFNA(IF(E903&lt;VLOOKUP(D903,'Pre-analysis'!D:E,2,0),VLOOKUP(D903,'Pre-analysis'!D:F,3,0)-((VLOOKUP(D903,'Pre-analysis'!D:E,2,0)-E903)*9),IF(E903=VLOOKUP(D903,'Pre-analysis'!D:E,2,0),VLOOKUP(D903,'Pre-analysis'!D:F,3,0),"NA")),"NA"),"NA")</f>
        <v>NA</v>
      </c>
    </row>
    <row r="904" spans="1:6">
      <c r="A904" s="12" t="s">
        <v>55</v>
      </c>
      <c r="B904" s="13" t="s">
        <v>53</v>
      </c>
      <c r="C904" s="12" t="s">
        <v>14</v>
      </c>
      <c r="D904" s="12" t="str">
        <f t="shared" si="20"/>
        <v>Sub11 Session3 3rd_45min</v>
      </c>
      <c r="E904" s="20">
        <v>6</v>
      </c>
      <c r="F904" s="20" t="str">
        <f>IFERROR(_xlfn.IFNA(IF(E904&lt;VLOOKUP(D904,'Pre-analysis'!D:E,2,0),VLOOKUP(D904,'Pre-analysis'!D:F,3,0)-((VLOOKUP(D904,'Pre-analysis'!D:E,2,0)-E904)*9),IF(E904=VLOOKUP(D904,'Pre-analysis'!D:E,2,0),VLOOKUP(D904,'Pre-analysis'!D:F,3,0),"NA")),"NA"),"NA")</f>
        <v>NA</v>
      </c>
    </row>
    <row r="905" spans="1:6">
      <c r="A905" s="12" t="s">
        <v>55</v>
      </c>
      <c r="B905" s="13" t="s">
        <v>53</v>
      </c>
      <c r="C905" s="12" t="s">
        <v>15</v>
      </c>
      <c r="D905" s="12" t="str">
        <f t="shared" si="20"/>
        <v>Sub11 Session3 3rd_45min_e</v>
      </c>
      <c r="E905" s="20" t="s">
        <v>29</v>
      </c>
      <c r="F905" s="20" t="str">
        <f>IFERROR(_xlfn.IFNA(IF(E905&lt;VLOOKUP(D905,'Pre-analysis'!D:E,2,0),VLOOKUP(D905,'Pre-analysis'!D:F,3,0)-((VLOOKUP(D905,'Pre-analysis'!D:E,2,0)-E905)*9),IF(E905=VLOOKUP(D905,'Pre-analysis'!D:E,2,0),VLOOKUP(D905,'Pre-analysis'!D:F,3,0),"NA")),"NA"),"NA")</f>
        <v>NA</v>
      </c>
    </row>
    <row r="906" spans="1:6">
      <c r="A906" s="12" t="s">
        <v>55</v>
      </c>
      <c r="B906" s="13" t="s">
        <v>54</v>
      </c>
      <c r="C906" s="12" t="s">
        <v>10</v>
      </c>
      <c r="D906" s="12" t="str">
        <f t="shared" si="20"/>
        <v>Sub11 Session4 1st_45min</v>
      </c>
      <c r="E906" s="20">
        <v>1</v>
      </c>
      <c r="F906" s="20" t="str">
        <f>IFERROR(_xlfn.IFNA(IF(E906&lt;VLOOKUP(D906,'Pre-analysis'!D:E,2,0),VLOOKUP(D906,'Pre-analysis'!D:F,3,0)-((VLOOKUP(D906,'Pre-analysis'!D:E,2,0)-E906)*9),IF(E906=VLOOKUP(D906,'Pre-analysis'!D:E,2,0),VLOOKUP(D906,'Pre-analysis'!D:F,3,0),"NA")),"NA"),"NA")</f>
        <v>NA</v>
      </c>
    </row>
    <row r="907" spans="1:6">
      <c r="A907" s="12" t="s">
        <v>55</v>
      </c>
      <c r="B907" s="13" t="s">
        <v>54</v>
      </c>
      <c r="C907" s="12" t="s">
        <v>10</v>
      </c>
      <c r="D907" s="12" t="str">
        <f t="shared" si="20"/>
        <v>Sub11 Session4 1st_45min</v>
      </c>
      <c r="E907" s="20">
        <v>2</v>
      </c>
      <c r="F907" s="20" t="str">
        <f>IFERROR(_xlfn.IFNA(IF(E907&lt;VLOOKUP(D907,'Pre-analysis'!D:E,2,0),VLOOKUP(D907,'Pre-analysis'!D:F,3,0)-((VLOOKUP(D907,'Pre-analysis'!D:E,2,0)-E907)*9),IF(E907=VLOOKUP(D907,'Pre-analysis'!D:E,2,0),VLOOKUP(D907,'Pre-analysis'!D:F,3,0),"NA")),"NA"),"NA")</f>
        <v>NA</v>
      </c>
    </row>
    <row r="908" spans="1:6">
      <c r="A908" s="12" t="s">
        <v>55</v>
      </c>
      <c r="B908" s="13" t="s">
        <v>54</v>
      </c>
      <c r="C908" s="12" t="s">
        <v>10</v>
      </c>
      <c r="D908" s="12" t="str">
        <f t="shared" si="20"/>
        <v>Sub11 Session4 1st_45min</v>
      </c>
      <c r="E908" s="20">
        <v>3</v>
      </c>
      <c r="F908" s="20" t="str">
        <f>IFERROR(_xlfn.IFNA(IF(E908&lt;VLOOKUP(D908,'Pre-analysis'!D:E,2,0),VLOOKUP(D908,'Pre-analysis'!D:F,3,0)-((VLOOKUP(D908,'Pre-analysis'!D:E,2,0)-E908)*9),IF(E908=VLOOKUP(D908,'Pre-analysis'!D:E,2,0),VLOOKUP(D908,'Pre-analysis'!D:F,3,0),"NA")),"NA"),"NA")</f>
        <v>NA</v>
      </c>
    </row>
    <row r="909" spans="1:6">
      <c r="A909" s="12" t="s">
        <v>55</v>
      </c>
      <c r="B909" s="13" t="s">
        <v>54</v>
      </c>
      <c r="C909" s="12" t="s">
        <v>10</v>
      </c>
      <c r="D909" s="12" t="str">
        <f t="shared" si="20"/>
        <v>Sub11 Session4 1st_45min</v>
      </c>
      <c r="E909" s="20">
        <v>4</v>
      </c>
      <c r="F909" s="20" t="str">
        <f>IFERROR(_xlfn.IFNA(IF(E909&lt;VLOOKUP(D909,'Pre-analysis'!D:E,2,0),VLOOKUP(D909,'Pre-analysis'!D:F,3,0)-((VLOOKUP(D909,'Pre-analysis'!D:E,2,0)-E909)*9),IF(E909=VLOOKUP(D909,'Pre-analysis'!D:E,2,0),VLOOKUP(D909,'Pre-analysis'!D:F,3,0),"NA")),"NA"),"NA")</f>
        <v>NA</v>
      </c>
    </row>
    <row r="910" spans="1:6">
      <c r="A910" s="12" t="s">
        <v>55</v>
      </c>
      <c r="B910" s="13" t="s">
        <v>54</v>
      </c>
      <c r="C910" s="12" t="s">
        <v>10</v>
      </c>
      <c r="D910" s="12" t="str">
        <f t="shared" si="20"/>
        <v>Sub11 Session4 1st_45min</v>
      </c>
      <c r="E910" s="20">
        <v>5</v>
      </c>
      <c r="F910" s="20" t="str">
        <f>IFERROR(_xlfn.IFNA(IF(E910&lt;VLOOKUP(D910,'Pre-analysis'!D:E,2,0),VLOOKUP(D910,'Pre-analysis'!D:F,3,0)-((VLOOKUP(D910,'Pre-analysis'!D:E,2,0)-E910)*9),IF(E910=VLOOKUP(D910,'Pre-analysis'!D:E,2,0),VLOOKUP(D910,'Pre-analysis'!D:F,3,0),"NA")),"NA"),"NA")</f>
        <v>NA</v>
      </c>
    </row>
    <row r="911" spans="1:6">
      <c r="A911" s="12" t="s">
        <v>55</v>
      </c>
      <c r="B911" s="13" t="s">
        <v>54</v>
      </c>
      <c r="C911" s="12" t="s">
        <v>10</v>
      </c>
      <c r="D911" s="12" t="str">
        <f t="shared" si="20"/>
        <v>Sub11 Session4 1st_45min</v>
      </c>
      <c r="E911" s="20">
        <v>6</v>
      </c>
      <c r="F911" s="20" t="str">
        <f>IFERROR(_xlfn.IFNA(IF(E911&lt;VLOOKUP(D911,'Pre-analysis'!D:E,2,0),VLOOKUP(D911,'Pre-analysis'!D:F,3,0)-((VLOOKUP(D911,'Pre-analysis'!D:E,2,0)-E911)*9),IF(E911=VLOOKUP(D911,'Pre-analysis'!D:E,2,0),VLOOKUP(D911,'Pre-analysis'!D:F,3,0),"NA")),"NA"),"NA")</f>
        <v>NA</v>
      </c>
    </row>
    <row r="912" spans="1:6">
      <c r="A912" s="12" t="s">
        <v>55</v>
      </c>
      <c r="B912" s="13" t="s">
        <v>54</v>
      </c>
      <c r="C912" s="12" t="s">
        <v>11</v>
      </c>
      <c r="D912" s="12" t="str">
        <f t="shared" si="20"/>
        <v>Sub11 Session4 1st_45min_e</v>
      </c>
      <c r="E912" s="20" t="s">
        <v>29</v>
      </c>
      <c r="F912" s="20" t="str">
        <f>IFERROR(_xlfn.IFNA(IF(E912&lt;VLOOKUP(D912,'Pre-analysis'!D:E,2,0),VLOOKUP(D912,'Pre-analysis'!D:F,3,0)-((VLOOKUP(D912,'Pre-analysis'!D:E,2,0)-E912)*9),IF(E912=VLOOKUP(D912,'Pre-analysis'!D:E,2,0),VLOOKUP(D912,'Pre-analysis'!D:F,3,0),"NA")),"NA"),"NA")</f>
        <v>NA</v>
      </c>
    </row>
    <row r="913" spans="1:6">
      <c r="A913" s="12" t="s">
        <v>55</v>
      </c>
      <c r="B913" s="13" t="s">
        <v>54</v>
      </c>
      <c r="C913" s="12" t="s">
        <v>12</v>
      </c>
      <c r="D913" s="12" t="str">
        <f t="shared" si="20"/>
        <v>Sub11 Session4 2nd_45min</v>
      </c>
      <c r="E913" s="20">
        <v>1</v>
      </c>
      <c r="F913" s="20" t="str">
        <f>IFERROR(_xlfn.IFNA(IF(E913&lt;VLOOKUP(D913,'Pre-analysis'!D:E,2,0),VLOOKUP(D913,'Pre-analysis'!D:F,3,0)-((VLOOKUP(D913,'Pre-analysis'!D:E,2,0)-E913)*9),IF(E913=VLOOKUP(D913,'Pre-analysis'!D:E,2,0),VLOOKUP(D913,'Pre-analysis'!D:F,3,0),"NA")),"NA"),"NA")</f>
        <v>NA</v>
      </c>
    </row>
    <row r="914" spans="1:6">
      <c r="A914" s="12" t="s">
        <v>55</v>
      </c>
      <c r="B914" s="13" t="s">
        <v>54</v>
      </c>
      <c r="C914" s="12" t="s">
        <v>12</v>
      </c>
      <c r="D914" s="12" t="str">
        <f t="shared" si="20"/>
        <v>Sub11 Session4 2nd_45min</v>
      </c>
      <c r="E914" s="20">
        <v>2</v>
      </c>
      <c r="F914" s="20" t="str">
        <f>IFERROR(_xlfn.IFNA(IF(E914&lt;VLOOKUP(D914,'Pre-analysis'!D:E,2,0),VLOOKUP(D914,'Pre-analysis'!D:F,3,0)-((VLOOKUP(D914,'Pre-analysis'!D:E,2,0)-E914)*9),IF(E914=VLOOKUP(D914,'Pre-analysis'!D:E,2,0),VLOOKUP(D914,'Pre-analysis'!D:F,3,0),"NA")),"NA"),"NA")</f>
        <v>NA</v>
      </c>
    </row>
    <row r="915" spans="1:6">
      <c r="A915" s="12" t="s">
        <v>55</v>
      </c>
      <c r="B915" s="13" t="s">
        <v>54</v>
      </c>
      <c r="C915" s="12" t="s">
        <v>12</v>
      </c>
      <c r="D915" s="12" t="str">
        <f t="shared" si="20"/>
        <v>Sub11 Session4 2nd_45min</v>
      </c>
      <c r="E915" s="20">
        <v>3</v>
      </c>
      <c r="F915" s="20" t="str">
        <f>IFERROR(_xlfn.IFNA(IF(E915&lt;VLOOKUP(D915,'Pre-analysis'!D:E,2,0),VLOOKUP(D915,'Pre-analysis'!D:F,3,0)-((VLOOKUP(D915,'Pre-analysis'!D:E,2,0)-E915)*9),IF(E915=VLOOKUP(D915,'Pre-analysis'!D:E,2,0),VLOOKUP(D915,'Pre-analysis'!D:F,3,0),"NA")),"NA"),"NA")</f>
        <v>NA</v>
      </c>
    </row>
    <row r="916" spans="1:6">
      <c r="A916" s="12" t="s">
        <v>55</v>
      </c>
      <c r="B916" s="13" t="s">
        <v>54</v>
      </c>
      <c r="C916" s="12" t="s">
        <v>12</v>
      </c>
      <c r="D916" s="12" t="str">
        <f t="shared" si="20"/>
        <v>Sub11 Session4 2nd_45min</v>
      </c>
      <c r="E916" s="20">
        <v>4</v>
      </c>
      <c r="F916" s="20" t="str">
        <f>IFERROR(_xlfn.IFNA(IF(E916&lt;VLOOKUP(D916,'Pre-analysis'!D:E,2,0),VLOOKUP(D916,'Pre-analysis'!D:F,3,0)-((VLOOKUP(D916,'Pre-analysis'!D:E,2,0)-E916)*9),IF(E916=VLOOKUP(D916,'Pre-analysis'!D:E,2,0),VLOOKUP(D916,'Pre-analysis'!D:F,3,0),"NA")),"NA"),"NA")</f>
        <v>NA</v>
      </c>
    </row>
    <row r="917" spans="1:6">
      <c r="A917" s="12" t="s">
        <v>55</v>
      </c>
      <c r="B917" s="13" t="s">
        <v>54</v>
      </c>
      <c r="C917" s="12" t="s">
        <v>12</v>
      </c>
      <c r="D917" s="12" t="str">
        <f t="shared" si="20"/>
        <v>Sub11 Session4 2nd_45min</v>
      </c>
      <c r="E917" s="20">
        <v>5</v>
      </c>
      <c r="F917" s="20" t="str">
        <f>IFERROR(_xlfn.IFNA(IF(E917&lt;VLOOKUP(D917,'Pre-analysis'!D:E,2,0),VLOOKUP(D917,'Pre-analysis'!D:F,3,0)-((VLOOKUP(D917,'Pre-analysis'!D:E,2,0)-E917)*9),IF(E917=VLOOKUP(D917,'Pre-analysis'!D:E,2,0),VLOOKUP(D917,'Pre-analysis'!D:F,3,0),"NA")),"NA"),"NA")</f>
        <v>NA</v>
      </c>
    </row>
    <row r="918" spans="1:6">
      <c r="A918" s="12" t="s">
        <v>55</v>
      </c>
      <c r="B918" s="13" t="s">
        <v>54</v>
      </c>
      <c r="C918" s="12" t="s">
        <v>12</v>
      </c>
      <c r="D918" s="12" t="str">
        <f t="shared" si="20"/>
        <v>Sub11 Session4 2nd_45min</v>
      </c>
      <c r="E918" s="20">
        <v>6</v>
      </c>
      <c r="F918" s="20" t="str">
        <f>IFERROR(_xlfn.IFNA(IF(E918&lt;VLOOKUP(D918,'Pre-analysis'!D:E,2,0),VLOOKUP(D918,'Pre-analysis'!D:F,3,0)-((VLOOKUP(D918,'Pre-analysis'!D:E,2,0)-E918)*9),IF(E918=VLOOKUP(D918,'Pre-analysis'!D:E,2,0),VLOOKUP(D918,'Pre-analysis'!D:F,3,0),"NA")),"NA"),"NA")</f>
        <v>NA</v>
      </c>
    </row>
    <row r="919" spans="1:6">
      <c r="A919" s="12" t="s">
        <v>55</v>
      </c>
      <c r="B919" s="13" t="s">
        <v>54</v>
      </c>
      <c r="C919" s="12" t="s">
        <v>13</v>
      </c>
      <c r="D919" s="12" t="str">
        <f t="shared" si="20"/>
        <v>Sub11 Session4 2nd_45min_e</v>
      </c>
      <c r="E919" s="20" t="s">
        <v>29</v>
      </c>
      <c r="F919" s="20" t="str">
        <f>IFERROR(_xlfn.IFNA(IF(E919&lt;VLOOKUP(D919,'Pre-analysis'!D:E,2,0),VLOOKUP(D919,'Pre-analysis'!D:F,3,0)-((VLOOKUP(D919,'Pre-analysis'!D:E,2,0)-E919)*9),IF(E919=VLOOKUP(D919,'Pre-analysis'!D:E,2,0),VLOOKUP(D919,'Pre-analysis'!D:F,3,0),"NA")),"NA"),"NA")</f>
        <v>NA</v>
      </c>
    </row>
    <row r="920" spans="1:6">
      <c r="A920" s="12" t="s">
        <v>55</v>
      </c>
      <c r="B920" s="13" t="s">
        <v>54</v>
      </c>
      <c r="C920" s="12" t="s">
        <v>14</v>
      </c>
      <c r="D920" s="12" t="str">
        <f t="shared" si="20"/>
        <v>Sub11 Session4 3rd_45min</v>
      </c>
      <c r="E920" s="20">
        <v>1</v>
      </c>
      <c r="F920" s="20" t="str">
        <f>IFERROR(_xlfn.IFNA(IF(E920&lt;VLOOKUP(D920,'Pre-analysis'!D:E,2,0),VLOOKUP(D920,'Pre-analysis'!D:F,3,0)-((VLOOKUP(D920,'Pre-analysis'!D:E,2,0)-E920)*9),IF(E920=VLOOKUP(D920,'Pre-analysis'!D:E,2,0),VLOOKUP(D920,'Pre-analysis'!D:F,3,0),"NA")),"NA"),"NA")</f>
        <v>NA</v>
      </c>
    </row>
    <row r="921" spans="1:6">
      <c r="A921" s="12" t="s">
        <v>55</v>
      </c>
      <c r="B921" s="13" t="s">
        <v>54</v>
      </c>
      <c r="C921" s="12" t="s">
        <v>14</v>
      </c>
      <c r="D921" s="12" t="str">
        <f t="shared" si="20"/>
        <v>Sub11 Session4 3rd_45min</v>
      </c>
      <c r="E921" s="20">
        <v>2</v>
      </c>
      <c r="F921" s="20" t="str">
        <f>IFERROR(_xlfn.IFNA(IF(E921&lt;VLOOKUP(D921,'Pre-analysis'!D:E,2,0),VLOOKUP(D921,'Pre-analysis'!D:F,3,0)-((VLOOKUP(D921,'Pre-analysis'!D:E,2,0)-E921)*9),IF(E921=VLOOKUP(D921,'Pre-analysis'!D:E,2,0),VLOOKUP(D921,'Pre-analysis'!D:F,3,0),"NA")),"NA"),"NA")</f>
        <v>NA</v>
      </c>
    </row>
    <row r="922" spans="1:6">
      <c r="A922" s="12" t="s">
        <v>55</v>
      </c>
      <c r="B922" s="13" t="s">
        <v>54</v>
      </c>
      <c r="C922" s="12" t="s">
        <v>14</v>
      </c>
      <c r="D922" s="12" t="str">
        <f t="shared" si="20"/>
        <v>Sub11 Session4 3rd_45min</v>
      </c>
      <c r="E922" s="20">
        <v>3</v>
      </c>
      <c r="F922" s="20" t="str">
        <f>IFERROR(_xlfn.IFNA(IF(E922&lt;VLOOKUP(D922,'Pre-analysis'!D:E,2,0),VLOOKUP(D922,'Pre-analysis'!D:F,3,0)-((VLOOKUP(D922,'Pre-analysis'!D:E,2,0)-E922)*9),IF(E922=VLOOKUP(D922,'Pre-analysis'!D:E,2,0),VLOOKUP(D922,'Pre-analysis'!D:F,3,0),"NA")),"NA"),"NA")</f>
        <v>NA</v>
      </c>
    </row>
    <row r="923" spans="1:6">
      <c r="A923" s="12" t="s">
        <v>55</v>
      </c>
      <c r="B923" s="13" t="s">
        <v>54</v>
      </c>
      <c r="C923" s="12" t="s">
        <v>14</v>
      </c>
      <c r="D923" s="12" t="str">
        <f t="shared" si="20"/>
        <v>Sub11 Session4 3rd_45min</v>
      </c>
      <c r="E923" s="20">
        <v>4</v>
      </c>
      <c r="F923" s="20" t="str">
        <f>IFERROR(_xlfn.IFNA(IF(E923&lt;VLOOKUP(D923,'Pre-analysis'!D:E,2,0),VLOOKUP(D923,'Pre-analysis'!D:F,3,0)-((VLOOKUP(D923,'Pre-analysis'!D:E,2,0)-E923)*9),IF(E923=VLOOKUP(D923,'Pre-analysis'!D:E,2,0),VLOOKUP(D923,'Pre-analysis'!D:F,3,0),"NA")),"NA"),"NA")</f>
        <v>NA</v>
      </c>
    </row>
    <row r="924" spans="1:6">
      <c r="A924" s="12" t="s">
        <v>55</v>
      </c>
      <c r="B924" s="13" t="s">
        <v>54</v>
      </c>
      <c r="C924" s="12" t="s">
        <v>14</v>
      </c>
      <c r="D924" s="12" t="str">
        <f t="shared" si="20"/>
        <v>Sub11 Session4 3rd_45min</v>
      </c>
      <c r="E924" s="20">
        <v>5</v>
      </c>
      <c r="F924" s="20" t="str">
        <f>IFERROR(_xlfn.IFNA(IF(E924&lt;VLOOKUP(D924,'Pre-analysis'!D:E,2,0),VLOOKUP(D924,'Pre-analysis'!D:F,3,0)-((VLOOKUP(D924,'Pre-analysis'!D:E,2,0)-E924)*9),IF(E924=VLOOKUP(D924,'Pre-analysis'!D:E,2,0),VLOOKUP(D924,'Pre-analysis'!D:F,3,0),"NA")),"NA"),"NA")</f>
        <v>NA</v>
      </c>
    </row>
    <row r="925" spans="1:6">
      <c r="A925" s="12" t="s">
        <v>55</v>
      </c>
      <c r="B925" s="13" t="s">
        <v>54</v>
      </c>
      <c r="C925" s="12" t="s">
        <v>14</v>
      </c>
      <c r="D925" s="12" t="str">
        <f t="shared" si="20"/>
        <v>Sub11 Session4 3rd_45min</v>
      </c>
      <c r="E925" s="20">
        <v>6</v>
      </c>
      <c r="F925" s="20" t="str">
        <f>IFERROR(_xlfn.IFNA(IF(E925&lt;VLOOKUP(D925,'Pre-analysis'!D:E,2,0),VLOOKUP(D925,'Pre-analysis'!D:F,3,0)-((VLOOKUP(D925,'Pre-analysis'!D:E,2,0)-E925)*9),IF(E925=VLOOKUP(D925,'Pre-analysis'!D:E,2,0),VLOOKUP(D925,'Pre-analysis'!D:F,3,0),"NA")),"NA"),"NA")</f>
        <v>NA</v>
      </c>
    </row>
    <row r="926" spans="1:6">
      <c r="A926" s="12" t="s">
        <v>55</v>
      </c>
      <c r="B926" s="13" t="s">
        <v>54</v>
      </c>
      <c r="C926" s="12" t="s">
        <v>15</v>
      </c>
      <c r="D926" s="12" t="str">
        <f t="shared" si="20"/>
        <v>Sub11 Session4 3rd_45min_e</v>
      </c>
      <c r="E926" s="20" t="s">
        <v>29</v>
      </c>
      <c r="F926" s="20" t="str">
        <f>IFERROR(_xlfn.IFNA(IF(E926&lt;VLOOKUP(D926,'Pre-analysis'!D:E,2,0),VLOOKUP(D926,'Pre-analysis'!D:F,3,0)-((VLOOKUP(D926,'Pre-analysis'!D:E,2,0)-E926)*9),IF(E926=VLOOKUP(D926,'Pre-analysis'!D:E,2,0),VLOOKUP(D926,'Pre-analysis'!D:F,3,0),"NA")),"NA"),"NA")</f>
        <v>NA</v>
      </c>
    </row>
    <row r="927" spans="1:6">
      <c r="A927" s="12" t="s">
        <v>38</v>
      </c>
      <c r="B927" s="13" t="s">
        <v>51</v>
      </c>
      <c r="C927" s="12" t="s">
        <v>10</v>
      </c>
      <c r="D927" s="12" t="str">
        <f t="shared" si="20"/>
        <v>Sub12 Session1 1st_45min</v>
      </c>
      <c r="E927" s="20">
        <v>1</v>
      </c>
      <c r="F927" s="20">
        <f>IFERROR(_xlfn.IFNA(IF(E927&lt;VLOOKUP(D927,'Pre-analysis'!D:E,2,0),VLOOKUP(D927,'Pre-analysis'!D:F,3,0)-((VLOOKUP(D927,'Pre-analysis'!D:E,2,0)-E927)*9),IF(E927=VLOOKUP(D927,'Pre-analysis'!D:E,2,0),VLOOKUP(D927,'Pre-analysis'!D:F,3,0),"NA")),"NA"),"NA")</f>
        <v>0</v>
      </c>
    </row>
    <row r="928" spans="1:6">
      <c r="A928" s="12" t="s">
        <v>38</v>
      </c>
      <c r="B928" s="13" t="s">
        <v>51</v>
      </c>
      <c r="C928" s="12" t="s">
        <v>10</v>
      </c>
      <c r="D928" s="12" t="str">
        <f t="shared" si="20"/>
        <v>Sub12 Session1 1st_45min</v>
      </c>
      <c r="E928" s="20">
        <v>2</v>
      </c>
      <c r="F928" s="20">
        <f>IFERROR(_xlfn.IFNA(IF(E928&lt;VLOOKUP(D928,'Pre-analysis'!D:E,2,0),VLOOKUP(D928,'Pre-analysis'!D:F,3,0)-((VLOOKUP(D928,'Pre-analysis'!D:E,2,0)-E928)*9),IF(E928=VLOOKUP(D928,'Pre-analysis'!D:E,2,0),VLOOKUP(D928,'Pre-analysis'!D:F,3,0),"NA")),"NA"),"NA")</f>
        <v>9</v>
      </c>
    </row>
    <row r="929" spans="1:6">
      <c r="A929" s="12" t="s">
        <v>38</v>
      </c>
      <c r="B929" s="13" t="s">
        <v>51</v>
      </c>
      <c r="C929" s="12" t="s">
        <v>10</v>
      </c>
      <c r="D929" s="12" t="str">
        <f t="shared" si="20"/>
        <v>Sub12 Session1 1st_45min</v>
      </c>
      <c r="E929" s="20">
        <v>3</v>
      </c>
      <c r="F929" s="20">
        <f>IFERROR(_xlfn.IFNA(IF(E929&lt;VLOOKUP(D929,'Pre-analysis'!D:E,2,0),VLOOKUP(D929,'Pre-analysis'!D:F,3,0)-((VLOOKUP(D929,'Pre-analysis'!D:E,2,0)-E929)*9),IF(E929=VLOOKUP(D929,'Pre-analysis'!D:E,2,0),VLOOKUP(D929,'Pre-analysis'!D:F,3,0),"NA")),"NA"),"NA")</f>
        <v>18</v>
      </c>
    </row>
    <row r="930" spans="1:6">
      <c r="A930" s="12" t="s">
        <v>38</v>
      </c>
      <c r="B930" s="13" t="s">
        <v>51</v>
      </c>
      <c r="C930" s="12" t="s">
        <v>10</v>
      </c>
      <c r="D930" s="12" t="str">
        <f t="shared" si="20"/>
        <v>Sub12 Session1 1st_45min</v>
      </c>
      <c r="E930" s="20">
        <v>4</v>
      </c>
      <c r="F930" s="20">
        <f>IFERROR(_xlfn.IFNA(IF(E930&lt;VLOOKUP(D930,'Pre-analysis'!D:E,2,0),VLOOKUP(D930,'Pre-analysis'!D:F,3,0)-((VLOOKUP(D930,'Pre-analysis'!D:E,2,0)-E930)*9),IF(E930=VLOOKUP(D930,'Pre-analysis'!D:E,2,0),VLOOKUP(D930,'Pre-analysis'!D:F,3,0),"NA")),"NA"),"NA")</f>
        <v>27</v>
      </c>
    </row>
    <row r="931" spans="1:6">
      <c r="A931" s="12" t="s">
        <v>38</v>
      </c>
      <c r="B931" s="13" t="s">
        <v>51</v>
      </c>
      <c r="C931" s="12" t="s">
        <v>10</v>
      </c>
      <c r="D931" s="12" t="str">
        <f t="shared" si="20"/>
        <v>Sub12 Session1 1st_45min</v>
      </c>
      <c r="E931" s="20">
        <v>5</v>
      </c>
      <c r="F931" s="20">
        <f>IFERROR(_xlfn.IFNA(IF(E931&lt;VLOOKUP(D931,'Pre-analysis'!D:E,2,0),VLOOKUP(D931,'Pre-analysis'!D:F,3,0)-((VLOOKUP(D931,'Pre-analysis'!D:E,2,0)-E931)*9),IF(E931=VLOOKUP(D931,'Pre-analysis'!D:E,2,0),VLOOKUP(D931,'Pre-analysis'!D:F,3,0),"NA")),"NA"),"NA")</f>
        <v>36</v>
      </c>
    </row>
    <row r="932" spans="1:6">
      <c r="A932" s="12" t="s">
        <v>38</v>
      </c>
      <c r="B932" s="13" t="s">
        <v>51</v>
      </c>
      <c r="C932" s="12" t="s">
        <v>10</v>
      </c>
      <c r="D932" s="12" t="str">
        <f t="shared" si="20"/>
        <v>Sub12 Session1 1st_45min</v>
      </c>
      <c r="E932" s="20">
        <v>6</v>
      </c>
      <c r="F932" s="20">
        <f>IFERROR(_xlfn.IFNA(IF(E932&lt;VLOOKUP(D932,'Pre-analysis'!D:E,2,0),VLOOKUP(D932,'Pre-analysis'!D:F,3,0)-((VLOOKUP(D932,'Pre-analysis'!D:E,2,0)-E932)*9),IF(E932=VLOOKUP(D932,'Pre-analysis'!D:E,2,0),VLOOKUP(D932,'Pre-analysis'!D:F,3,0),"NA")),"NA"),"NA")</f>
        <v>45</v>
      </c>
    </row>
    <row r="933" spans="1:6">
      <c r="A933" s="12" t="s">
        <v>38</v>
      </c>
      <c r="B933" s="13" t="s">
        <v>51</v>
      </c>
      <c r="C933" s="12" t="s">
        <v>11</v>
      </c>
      <c r="D933" s="12" t="str">
        <f t="shared" si="20"/>
        <v>Sub12 Session1 1st_45min_e</v>
      </c>
      <c r="E933" s="20" t="s">
        <v>29</v>
      </c>
      <c r="F933" s="20" t="str">
        <f>IFERROR(_xlfn.IFNA(IF(E933&lt;VLOOKUP(D933,'Pre-analysis'!D:E,2,0),VLOOKUP(D933,'Pre-analysis'!D:F,3,0)-((VLOOKUP(D933,'Pre-analysis'!D:E,2,0)-E933)*9),IF(E933=VLOOKUP(D933,'Pre-analysis'!D:E,2,0),VLOOKUP(D933,'Pre-analysis'!D:F,3,0),"NA")),"NA"),"NA")</f>
        <v>NA</v>
      </c>
    </row>
    <row r="934" spans="1:6">
      <c r="A934" s="12" t="s">
        <v>38</v>
      </c>
      <c r="B934" s="13" t="s">
        <v>51</v>
      </c>
      <c r="C934" s="12" t="s">
        <v>12</v>
      </c>
      <c r="D934" s="12" t="str">
        <f t="shared" si="20"/>
        <v>Sub12 Session1 2nd_45min</v>
      </c>
      <c r="E934" s="20">
        <v>1</v>
      </c>
      <c r="F934" s="20">
        <f>IFERROR(_xlfn.IFNA(IF(E934&lt;VLOOKUP(D934,'Pre-analysis'!D:E,2,0),VLOOKUP(D934,'Pre-analysis'!D:F,3,0)-((VLOOKUP(D934,'Pre-analysis'!D:E,2,0)-E934)*9),IF(E934=VLOOKUP(D934,'Pre-analysis'!D:E,2,0),VLOOKUP(D934,'Pre-analysis'!D:F,3,0),"NA")),"NA"),"NA")</f>
        <v>60</v>
      </c>
    </row>
    <row r="935" spans="1:6">
      <c r="A935" s="12" t="s">
        <v>38</v>
      </c>
      <c r="B935" s="13" t="s">
        <v>51</v>
      </c>
      <c r="C935" s="12" t="s">
        <v>12</v>
      </c>
      <c r="D935" s="12" t="str">
        <f t="shared" si="20"/>
        <v>Sub12 Session1 2nd_45min</v>
      </c>
      <c r="E935" s="20">
        <v>2</v>
      </c>
      <c r="F935" s="20">
        <f>IFERROR(_xlfn.IFNA(IF(E935&lt;VLOOKUP(D935,'Pre-analysis'!D:E,2,0),VLOOKUP(D935,'Pre-analysis'!D:F,3,0)-((VLOOKUP(D935,'Pre-analysis'!D:E,2,0)-E935)*9),IF(E935=VLOOKUP(D935,'Pre-analysis'!D:E,2,0),VLOOKUP(D935,'Pre-analysis'!D:F,3,0),"NA")),"NA"),"NA")</f>
        <v>69</v>
      </c>
    </row>
    <row r="936" spans="1:6">
      <c r="A936" s="12" t="s">
        <v>38</v>
      </c>
      <c r="B936" s="13" t="s">
        <v>51</v>
      </c>
      <c r="C936" s="12" t="s">
        <v>12</v>
      </c>
      <c r="D936" s="12" t="str">
        <f t="shared" si="20"/>
        <v>Sub12 Session1 2nd_45min</v>
      </c>
      <c r="E936" s="20">
        <v>3</v>
      </c>
      <c r="F936" s="20">
        <f>IFERROR(_xlfn.IFNA(IF(E936&lt;VLOOKUP(D936,'Pre-analysis'!D:E,2,0),VLOOKUP(D936,'Pre-analysis'!D:F,3,0)-((VLOOKUP(D936,'Pre-analysis'!D:E,2,0)-E936)*9),IF(E936=VLOOKUP(D936,'Pre-analysis'!D:E,2,0),VLOOKUP(D936,'Pre-analysis'!D:F,3,0),"NA")),"NA"),"NA")</f>
        <v>78</v>
      </c>
    </row>
    <row r="937" spans="1:6">
      <c r="A937" s="12" t="s">
        <v>38</v>
      </c>
      <c r="B937" s="13" t="s">
        <v>51</v>
      </c>
      <c r="C937" s="12" t="s">
        <v>12</v>
      </c>
      <c r="D937" s="12" t="str">
        <f t="shared" si="20"/>
        <v>Sub12 Session1 2nd_45min</v>
      </c>
      <c r="E937" s="20">
        <v>4</v>
      </c>
      <c r="F937" s="20">
        <f>IFERROR(_xlfn.IFNA(IF(E937&lt;VLOOKUP(D937,'Pre-analysis'!D:E,2,0),VLOOKUP(D937,'Pre-analysis'!D:F,3,0)-((VLOOKUP(D937,'Pre-analysis'!D:E,2,0)-E937)*9),IF(E937=VLOOKUP(D937,'Pre-analysis'!D:E,2,0),VLOOKUP(D937,'Pre-analysis'!D:F,3,0),"NA")),"NA"),"NA")</f>
        <v>87</v>
      </c>
    </row>
    <row r="938" spans="1:6">
      <c r="A938" s="12" t="s">
        <v>38</v>
      </c>
      <c r="B938" s="13" t="s">
        <v>51</v>
      </c>
      <c r="C938" s="12" t="s">
        <v>12</v>
      </c>
      <c r="D938" s="12" t="str">
        <f t="shared" si="20"/>
        <v>Sub12 Session1 2nd_45min</v>
      </c>
      <c r="E938" s="20">
        <v>5</v>
      </c>
      <c r="F938" s="20">
        <f>IFERROR(_xlfn.IFNA(IF(E938&lt;VLOOKUP(D938,'Pre-analysis'!D:E,2,0),VLOOKUP(D938,'Pre-analysis'!D:F,3,0)-((VLOOKUP(D938,'Pre-analysis'!D:E,2,0)-E938)*9),IF(E938=VLOOKUP(D938,'Pre-analysis'!D:E,2,0),VLOOKUP(D938,'Pre-analysis'!D:F,3,0),"NA")),"NA"),"NA")</f>
        <v>96</v>
      </c>
    </row>
    <row r="939" spans="1:6">
      <c r="A939" s="12" t="s">
        <v>38</v>
      </c>
      <c r="B939" s="13" t="s">
        <v>51</v>
      </c>
      <c r="C939" s="12" t="s">
        <v>12</v>
      </c>
      <c r="D939" s="12" t="str">
        <f t="shared" si="20"/>
        <v>Sub12 Session1 2nd_45min</v>
      </c>
      <c r="E939" s="20">
        <v>6</v>
      </c>
      <c r="F939" s="20">
        <f>IFERROR(_xlfn.IFNA(IF(E939&lt;VLOOKUP(D939,'Pre-analysis'!D:E,2,0),VLOOKUP(D939,'Pre-analysis'!D:F,3,0)-((VLOOKUP(D939,'Pre-analysis'!D:E,2,0)-E939)*9),IF(E939=VLOOKUP(D939,'Pre-analysis'!D:E,2,0),VLOOKUP(D939,'Pre-analysis'!D:F,3,0),"NA")),"NA"),"NA")</f>
        <v>105</v>
      </c>
    </row>
    <row r="940" spans="1:6">
      <c r="A940" s="12" t="s">
        <v>38</v>
      </c>
      <c r="B940" s="13" t="s">
        <v>51</v>
      </c>
      <c r="C940" s="12" t="s">
        <v>13</v>
      </c>
      <c r="D940" s="12" t="str">
        <f t="shared" si="20"/>
        <v>Sub12 Session1 2nd_45min_e</v>
      </c>
      <c r="E940" s="20" t="s">
        <v>29</v>
      </c>
      <c r="F940" s="20" t="str">
        <f>IFERROR(_xlfn.IFNA(IF(E940&lt;VLOOKUP(D940,'Pre-analysis'!D:E,2,0),VLOOKUP(D940,'Pre-analysis'!D:F,3,0)-((VLOOKUP(D940,'Pre-analysis'!D:E,2,0)-E940)*9),IF(E940=VLOOKUP(D940,'Pre-analysis'!D:E,2,0),VLOOKUP(D940,'Pre-analysis'!D:F,3,0),"NA")),"NA"),"NA")</f>
        <v>NA</v>
      </c>
    </row>
    <row r="941" spans="1:6">
      <c r="A941" s="12" t="s">
        <v>38</v>
      </c>
      <c r="B941" s="13" t="s">
        <v>51</v>
      </c>
      <c r="C941" s="12" t="s">
        <v>14</v>
      </c>
      <c r="D941" s="12" t="str">
        <f t="shared" si="20"/>
        <v>Sub12 Session1 3rd_45min</v>
      </c>
      <c r="E941" s="20">
        <v>1</v>
      </c>
      <c r="F941" s="20">
        <f>IFERROR(_xlfn.IFNA(IF(E941&lt;VLOOKUP(D941,'Pre-analysis'!D:E,2,0),VLOOKUP(D941,'Pre-analysis'!D:F,3,0)-((VLOOKUP(D941,'Pre-analysis'!D:E,2,0)-E941)*9),IF(E941=VLOOKUP(D941,'Pre-analysis'!D:E,2,0),VLOOKUP(D941,'Pre-analysis'!D:F,3,0),"NA")),"NA"),"NA")</f>
        <v>120</v>
      </c>
    </row>
    <row r="942" spans="1:6">
      <c r="A942" s="12" t="s">
        <v>38</v>
      </c>
      <c r="B942" s="13" t="s">
        <v>51</v>
      </c>
      <c r="C942" s="12" t="s">
        <v>14</v>
      </c>
      <c r="D942" s="12" t="str">
        <f t="shared" si="20"/>
        <v>Sub12 Session1 3rd_45min</v>
      </c>
      <c r="E942" s="20">
        <v>2</v>
      </c>
      <c r="F942" s="20">
        <f>IFERROR(_xlfn.IFNA(IF(E942&lt;VLOOKUP(D942,'Pre-analysis'!D:E,2,0),VLOOKUP(D942,'Pre-analysis'!D:F,3,0)-((VLOOKUP(D942,'Pre-analysis'!D:E,2,0)-E942)*9),IF(E942=VLOOKUP(D942,'Pre-analysis'!D:E,2,0),VLOOKUP(D942,'Pre-analysis'!D:F,3,0),"NA")),"NA"),"NA")</f>
        <v>129</v>
      </c>
    </row>
    <row r="943" spans="1:6">
      <c r="A943" s="12" t="s">
        <v>38</v>
      </c>
      <c r="B943" s="13" t="s">
        <v>51</v>
      </c>
      <c r="C943" s="12" t="s">
        <v>14</v>
      </c>
      <c r="D943" s="12" t="str">
        <f t="shared" si="20"/>
        <v>Sub12 Session1 3rd_45min</v>
      </c>
      <c r="E943" s="20">
        <v>3</v>
      </c>
      <c r="F943" s="20">
        <f>IFERROR(_xlfn.IFNA(IF(E943&lt;VLOOKUP(D943,'Pre-analysis'!D:E,2,0),VLOOKUP(D943,'Pre-analysis'!D:F,3,0)-((VLOOKUP(D943,'Pre-analysis'!D:E,2,0)-E943)*9),IF(E943=VLOOKUP(D943,'Pre-analysis'!D:E,2,0),VLOOKUP(D943,'Pre-analysis'!D:F,3,0),"NA")),"NA"),"NA")</f>
        <v>138</v>
      </c>
    </row>
    <row r="944" spans="1:6">
      <c r="A944" s="12" t="s">
        <v>38</v>
      </c>
      <c r="B944" s="13" t="s">
        <v>51</v>
      </c>
      <c r="C944" s="12" t="s">
        <v>14</v>
      </c>
      <c r="D944" s="12" t="str">
        <f t="shared" si="20"/>
        <v>Sub12 Session1 3rd_45min</v>
      </c>
      <c r="E944" s="20">
        <v>4</v>
      </c>
      <c r="F944" s="20">
        <f>IFERROR(_xlfn.IFNA(IF(E944&lt;VLOOKUP(D944,'Pre-analysis'!D:E,2,0),VLOOKUP(D944,'Pre-analysis'!D:F,3,0)-((VLOOKUP(D944,'Pre-analysis'!D:E,2,0)-E944)*9),IF(E944=VLOOKUP(D944,'Pre-analysis'!D:E,2,0),VLOOKUP(D944,'Pre-analysis'!D:F,3,0),"NA")),"NA"),"NA")</f>
        <v>147</v>
      </c>
    </row>
    <row r="945" spans="1:6">
      <c r="A945" s="12" t="s">
        <v>38</v>
      </c>
      <c r="B945" s="13" t="s">
        <v>51</v>
      </c>
      <c r="C945" s="12" t="s">
        <v>14</v>
      </c>
      <c r="D945" s="12" t="str">
        <f t="shared" si="20"/>
        <v>Sub12 Session1 3rd_45min</v>
      </c>
      <c r="E945" s="20">
        <v>5</v>
      </c>
      <c r="F945" s="20">
        <f>IFERROR(_xlfn.IFNA(IF(E945&lt;VLOOKUP(D945,'Pre-analysis'!D:E,2,0),VLOOKUP(D945,'Pre-analysis'!D:F,3,0)-((VLOOKUP(D945,'Pre-analysis'!D:E,2,0)-E945)*9),IF(E945=VLOOKUP(D945,'Pre-analysis'!D:E,2,0),VLOOKUP(D945,'Pre-analysis'!D:F,3,0),"NA")),"NA"),"NA")</f>
        <v>156</v>
      </c>
    </row>
    <row r="946" spans="1:6">
      <c r="A946" s="12" t="s">
        <v>38</v>
      </c>
      <c r="B946" s="13" t="s">
        <v>51</v>
      </c>
      <c r="C946" s="12" t="s">
        <v>14</v>
      </c>
      <c r="D946" s="12" t="str">
        <f t="shared" si="20"/>
        <v>Sub12 Session1 3rd_45min</v>
      </c>
      <c r="E946" s="20">
        <v>6</v>
      </c>
      <c r="F946" s="20">
        <f>IFERROR(_xlfn.IFNA(IF(E946&lt;VLOOKUP(D946,'Pre-analysis'!D:E,2,0),VLOOKUP(D946,'Pre-analysis'!D:F,3,0)-((VLOOKUP(D946,'Pre-analysis'!D:E,2,0)-E946)*9),IF(E946=VLOOKUP(D946,'Pre-analysis'!D:E,2,0),VLOOKUP(D946,'Pre-analysis'!D:F,3,0),"NA")),"NA"),"NA")</f>
        <v>165</v>
      </c>
    </row>
    <row r="947" spans="1:6">
      <c r="A947" s="12" t="s">
        <v>38</v>
      </c>
      <c r="B947" s="13" t="s">
        <v>51</v>
      </c>
      <c r="C947" s="12" t="s">
        <v>15</v>
      </c>
      <c r="D947" s="12" t="str">
        <f t="shared" si="20"/>
        <v>Sub12 Session1 3rd_45min_e</v>
      </c>
      <c r="E947" s="20" t="s">
        <v>29</v>
      </c>
      <c r="F947" s="20" t="str">
        <f>IFERROR(_xlfn.IFNA(IF(E947&lt;VLOOKUP(D947,'Pre-analysis'!D:E,2,0),VLOOKUP(D947,'Pre-analysis'!D:F,3,0)-((VLOOKUP(D947,'Pre-analysis'!D:E,2,0)-E947)*9),IF(E947=VLOOKUP(D947,'Pre-analysis'!D:E,2,0),VLOOKUP(D947,'Pre-analysis'!D:F,3,0),"NA")),"NA"),"NA")</f>
        <v>NA</v>
      </c>
    </row>
    <row r="948" spans="1:6">
      <c r="A948" s="12" t="s">
        <v>38</v>
      </c>
      <c r="B948" s="13" t="s">
        <v>52</v>
      </c>
      <c r="C948" s="12" t="s">
        <v>10</v>
      </c>
      <c r="D948" s="12" t="str">
        <f t="shared" si="20"/>
        <v>Sub12 Session2 1st_45min</v>
      </c>
      <c r="E948" s="20">
        <v>1</v>
      </c>
      <c r="F948" s="20">
        <f>IFERROR(_xlfn.IFNA(IF(E948&lt;VLOOKUP(D948,'Pre-analysis'!D:E,2,0),VLOOKUP(D948,'Pre-analysis'!D:F,3,0)-((VLOOKUP(D948,'Pre-analysis'!D:E,2,0)-E948)*9),IF(E948=VLOOKUP(D948,'Pre-analysis'!D:E,2,0),VLOOKUP(D948,'Pre-analysis'!D:F,3,0),"NA")),"NA"),"NA")</f>
        <v>0</v>
      </c>
    </row>
    <row r="949" spans="1:6">
      <c r="A949" s="12" t="s">
        <v>38</v>
      </c>
      <c r="B949" s="13" t="s">
        <v>52</v>
      </c>
      <c r="C949" s="12" t="s">
        <v>10</v>
      </c>
      <c r="D949" s="12" t="str">
        <f t="shared" si="20"/>
        <v>Sub12 Session2 1st_45min</v>
      </c>
      <c r="E949" s="20">
        <v>2</v>
      </c>
      <c r="F949" s="20">
        <f>IFERROR(_xlfn.IFNA(IF(E949&lt;VLOOKUP(D949,'Pre-analysis'!D:E,2,0),VLOOKUP(D949,'Pre-analysis'!D:F,3,0)-((VLOOKUP(D949,'Pre-analysis'!D:E,2,0)-E949)*9),IF(E949=VLOOKUP(D949,'Pre-analysis'!D:E,2,0),VLOOKUP(D949,'Pre-analysis'!D:F,3,0),"NA")),"NA"),"NA")</f>
        <v>9</v>
      </c>
    </row>
    <row r="950" spans="1:6">
      <c r="A950" s="12" t="s">
        <v>38</v>
      </c>
      <c r="B950" s="13" t="s">
        <v>52</v>
      </c>
      <c r="C950" s="12" t="s">
        <v>10</v>
      </c>
      <c r="D950" s="12" t="str">
        <f t="shared" si="20"/>
        <v>Sub12 Session2 1st_45min</v>
      </c>
      <c r="E950" s="20">
        <v>3</v>
      </c>
      <c r="F950" s="20">
        <f>IFERROR(_xlfn.IFNA(IF(E950&lt;VLOOKUP(D950,'Pre-analysis'!D:E,2,0),VLOOKUP(D950,'Pre-analysis'!D:F,3,0)-((VLOOKUP(D950,'Pre-analysis'!D:E,2,0)-E950)*9),IF(E950=VLOOKUP(D950,'Pre-analysis'!D:E,2,0),VLOOKUP(D950,'Pre-analysis'!D:F,3,0),"NA")),"NA"),"NA")</f>
        <v>18</v>
      </c>
    </row>
    <row r="951" spans="1:6">
      <c r="A951" s="12" t="s">
        <v>38</v>
      </c>
      <c r="B951" s="13" t="s">
        <v>52</v>
      </c>
      <c r="C951" s="12" t="s">
        <v>10</v>
      </c>
      <c r="D951" s="12" t="str">
        <f t="shared" si="20"/>
        <v>Sub12 Session2 1st_45min</v>
      </c>
      <c r="E951" s="20">
        <v>4</v>
      </c>
      <c r="F951" s="20">
        <f>IFERROR(_xlfn.IFNA(IF(E951&lt;VLOOKUP(D951,'Pre-analysis'!D:E,2,0),VLOOKUP(D951,'Pre-analysis'!D:F,3,0)-((VLOOKUP(D951,'Pre-analysis'!D:E,2,0)-E951)*9),IF(E951=VLOOKUP(D951,'Pre-analysis'!D:E,2,0),VLOOKUP(D951,'Pre-analysis'!D:F,3,0),"NA")),"NA"),"NA")</f>
        <v>27</v>
      </c>
    </row>
    <row r="952" spans="1:6">
      <c r="A952" s="12" t="s">
        <v>38</v>
      </c>
      <c r="B952" s="13" t="s">
        <v>52</v>
      </c>
      <c r="C952" s="12" t="s">
        <v>10</v>
      </c>
      <c r="D952" s="12" t="str">
        <f t="shared" si="20"/>
        <v>Sub12 Session2 1st_45min</v>
      </c>
      <c r="E952" s="20">
        <v>5</v>
      </c>
      <c r="F952" s="20">
        <f>IFERROR(_xlfn.IFNA(IF(E952&lt;VLOOKUP(D952,'Pre-analysis'!D:E,2,0),VLOOKUP(D952,'Pre-analysis'!D:F,3,0)-((VLOOKUP(D952,'Pre-analysis'!D:E,2,0)-E952)*9),IF(E952=VLOOKUP(D952,'Pre-analysis'!D:E,2,0),VLOOKUP(D952,'Pre-analysis'!D:F,3,0),"NA")),"NA"),"NA")</f>
        <v>36</v>
      </c>
    </row>
    <row r="953" spans="1:6">
      <c r="A953" s="12" t="s">
        <v>38</v>
      </c>
      <c r="B953" s="13" t="s">
        <v>52</v>
      </c>
      <c r="C953" s="12" t="s">
        <v>10</v>
      </c>
      <c r="D953" s="12" t="str">
        <f t="shared" si="20"/>
        <v>Sub12 Session2 1st_45min</v>
      </c>
      <c r="E953" s="20">
        <v>6</v>
      </c>
      <c r="F953" s="20">
        <f>IFERROR(_xlfn.IFNA(IF(E953&lt;VLOOKUP(D953,'Pre-analysis'!D:E,2,0),VLOOKUP(D953,'Pre-analysis'!D:F,3,0)-((VLOOKUP(D953,'Pre-analysis'!D:E,2,0)-E953)*9),IF(E953=VLOOKUP(D953,'Pre-analysis'!D:E,2,0),VLOOKUP(D953,'Pre-analysis'!D:F,3,0),"NA")),"NA"),"NA")</f>
        <v>45</v>
      </c>
    </row>
    <row r="954" spans="1:6">
      <c r="A954" s="12" t="s">
        <v>38</v>
      </c>
      <c r="B954" s="13" t="s">
        <v>52</v>
      </c>
      <c r="C954" s="12" t="s">
        <v>11</v>
      </c>
      <c r="D954" s="12" t="str">
        <f t="shared" si="20"/>
        <v>Sub12 Session2 1st_45min_e</v>
      </c>
      <c r="E954" s="20" t="s">
        <v>29</v>
      </c>
      <c r="F954" s="20" t="str">
        <f>IFERROR(_xlfn.IFNA(IF(E954&lt;VLOOKUP(D954,'Pre-analysis'!D:E,2,0),VLOOKUP(D954,'Pre-analysis'!D:F,3,0)-((VLOOKUP(D954,'Pre-analysis'!D:E,2,0)-E954)*9),IF(E954=VLOOKUP(D954,'Pre-analysis'!D:E,2,0),VLOOKUP(D954,'Pre-analysis'!D:F,3,0),"NA")),"NA"),"NA")</f>
        <v>NA</v>
      </c>
    </row>
    <row r="955" spans="1:6">
      <c r="A955" s="12" t="s">
        <v>38</v>
      </c>
      <c r="B955" s="13" t="s">
        <v>52</v>
      </c>
      <c r="C955" s="12" t="s">
        <v>12</v>
      </c>
      <c r="D955" s="12" t="str">
        <f t="shared" si="20"/>
        <v>Sub12 Session2 2nd_45min</v>
      </c>
      <c r="E955" s="20">
        <v>1</v>
      </c>
      <c r="F955" s="20">
        <f>IFERROR(_xlfn.IFNA(IF(E955&lt;VLOOKUP(D955,'Pre-analysis'!D:E,2,0),VLOOKUP(D955,'Pre-analysis'!D:F,3,0)-((VLOOKUP(D955,'Pre-analysis'!D:E,2,0)-E955)*9),IF(E955=VLOOKUP(D955,'Pre-analysis'!D:E,2,0),VLOOKUP(D955,'Pre-analysis'!D:F,3,0),"NA")),"NA"),"NA")</f>
        <v>60</v>
      </c>
    </row>
    <row r="956" spans="1:6">
      <c r="A956" s="12" t="s">
        <v>38</v>
      </c>
      <c r="B956" s="13" t="s">
        <v>52</v>
      </c>
      <c r="C956" s="12" t="s">
        <v>12</v>
      </c>
      <c r="D956" s="12" t="str">
        <f t="shared" si="20"/>
        <v>Sub12 Session2 2nd_45min</v>
      </c>
      <c r="E956" s="20">
        <v>2</v>
      </c>
      <c r="F956" s="20">
        <f>IFERROR(_xlfn.IFNA(IF(E956&lt;VLOOKUP(D956,'Pre-analysis'!D:E,2,0),VLOOKUP(D956,'Pre-analysis'!D:F,3,0)-((VLOOKUP(D956,'Pre-analysis'!D:E,2,0)-E956)*9),IF(E956=VLOOKUP(D956,'Pre-analysis'!D:E,2,0),VLOOKUP(D956,'Pre-analysis'!D:F,3,0),"NA")),"NA"),"NA")</f>
        <v>69</v>
      </c>
    </row>
    <row r="957" spans="1:6">
      <c r="A957" s="12" t="s">
        <v>38</v>
      </c>
      <c r="B957" s="13" t="s">
        <v>52</v>
      </c>
      <c r="C957" s="12" t="s">
        <v>12</v>
      </c>
      <c r="D957" s="12" t="str">
        <f t="shared" si="20"/>
        <v>Sub12 Session2 2nd_45min</v>
      </c>
      <c r="E957" s="20">
        <v>3</v>
      </c>
      <c r="F957" s="20">
        <f>IFERROR(_xlfn.IFNA(IF(E957&lt;VLOOKUP(D957,'Pre-analysis'!D:E,2,0),VLOOKUP(D957,'Pre-analysis'!D:F,3,0)-((VLOOKUP(D957,'Pre-analysis'!D:E,2,0)-E957)*9),IF(E957=VLOOKUP(D957,'Pre-analysis'!D:E,2,0),VLOOKUP(D957,'Pre-analysis'!D:F,3,0),"NA")),"NA"),"NA")</f>
        <v>78</v>
      </c>
    </row>
    <row r="958" spans="1:6">
      <c r="A958" s="12" t="s">
        <v>38</v>
      </c>
      <c r="B958" s="13" t="s">
        <v>52</v>
      </c>
      <c r="C958" s="12" t="s">
        <v>12</v>
      </c>
      <c r="D958" s="12" t="str">
        <f t="shared" si="20"/>
        <v>Sub12 Session2 2nd_45min</v>
      </c>
      <c r="E958" s="20">
        <v>4</v>
      </c>
      <c r="F958" s="20">
        <f>IFERROR(_xlfn.IFNA(IF(E958&lt;VLOOKUP(D958,'Pre-analysis'!D:E,2,0),VLOOKUP(D958,'Pre-analysis'!D:F,3,0)-((VLOOKUP(D958,'Pre-analysis'!D:E,2,0)-E958)*9),IF(E958=VLOOKUP(D958,'Pre-analysis'!D:E,2,0),VLOOKUP(D958,'Pre-analysis'!D:F,3,0),"NA")),"NA"),"NA")</f>
        <v>87</v>
      </c>
    </row>
    <row r="959" spans="1:6">
      <c r="A959" s="12" t="s">
        <v>38</v>
      </c>
      <c r="B959" s="13" t="s">
        <v>52</v>
      </c>
      <c r="C959" s="12" t="s">
        <v>12</v>
      </c>
      <c r="D959" s="12" t="str">
        <f t="shared" si="20"/>
        <v>Sub12 Session2 2nd_45min</v>
      </c>
      <c r="E959" s="20">
        <v>5</v>
      </c>
      <c r="F959" s="20">
        <f>IFERROR(_xlfn.IFNA(IF(E959&lt;VLOOKUP(D959,'Pre-analysis'!D:E,2,0),VLOOKUP(D959,'Pre-analysis'!D:F,3,0)-((VLOOKUP(D959,'Pre-analysis'!D:E,2,0)-E959)*9),IF(E959=VLOOKUP(D959,'Pre-analysis'!D:E,2,0),VLOOKUP(D959,'Pre-analysis'!D:F,3,0),"NA")),"NA"),"NA")</f>
        <v>96</v>
      </c>
    </row>
    <row r="960" spans="1:6">
      <c r="A960" s="12" t="s">
        <v>38</v>
      </c>
      <c r="B960" s="13" t="s">
        <v>52</v>
      </c>
      <c r="C960" s="12" t="s">
        <v>12</v>
      </c>
      <c r="D960" s="12" t="str">
        <f t="shared" si="20"/>
        <v>Sub12 Session2 2nd_45min</v>
      </c>
      <c r="E960" s="20">
        <v>6</v>
      </c>
      <c r="F960" s="20">
        <f>IFERROR(_xlfn.IFNA(IF(E960&lt;VLOOKUP(D960,'Pre-analysis'!D:E,2,0),VLOOKUP(D960,'Pre-analysis'!D:F,3,0)-((VLOOKUP(D960,'Pre-analysis'!D:E,2,0)-E960)*9),IF(E960=VLOOKUP(D960,'Pre-analysis'!D:E,2,0),VLOOKUP(D960,'Pre-analysis'!D:F,3,0),"NA")),"NA"),"NA")</f>
        <v>105</v>
      </c>
    </row>
    <row r="961" spans="1:6">
      <c r="A961" s="12" t="s">
        <v>38</v>
      </c>
      <c r="B961" s="13" t="s">
        <v>52</v>
      </c>
      <c r="C961" s="12" t="s">
        <v>13</v>
      </c>
      <c r="D961" s="12" t="str">
        <f t="shared" ref="D961:D1024" si="21">A961&amp;" "&amp;B961&amp;" "&amp;C961</f>
        <v>Sub12 Session2 2nd_45min_e</v>
      </c>
      <c r="E961" s="20" t="s">
        <v>29</v>
      </c>
      <c r="F961" s="20" t="str">
        <f>IFERROR(_xlfn.IFNA(IF(E961&lt;VLOOKUP(D961,'Pre-analysis'!D:E,2,0),VLOOKUP(D961,'Pre-analysis'!D:F,3,0)-((VLOOKUP(D961,'Pre-analysis'!D:E,2,0)-E961)*9),IF(E961=VLOOKUP(D961,'Pre-analysis'!D:E,2,0),VLOOKUP(D961,'Pre-analysis'!D:F,3,0),"NA")),"NA"),"NA")</f>
        <v>NA</v>
      </c>
    </row>
    <row r="962" spans="1:6">
      <c r="A962" s="12" t="s">
        <v>38</v>
      </c>
      <c r="B962" s="13" t="s">
        <v>52</v>
      </c>
      <c r="C962" s="12" t="s">
        <v>14</v>
      </c>
      <c r="D962" s="12" t="str">
        <f t="shared" si="21"/>
        <v>Sub12 Session2 3rd_45min</v>
      </c>
      <c r="E962" s="20">
        <v>1</v>
      </c>
      <c r="F962" s="20">
        <f>IFERROR(_xlfn.IFNA(IF(E962&lt;VLOOKUP(D962,'Pre-analysis'!D:E,2,0),VLOOKUP(D962,'Pre-analysis'!D:F,3,0)-((VLOOKUP(D962,'Pre-analysis'!D:E,2,0)-E962)*9),IF(E962=VLOOKUP(D962,'Pre-analysis'!D:E,2,0),VLOOKUP(D962,'Pre-analysis'!D:F,3,0),"NA")),"NA"),"NA")</f>
        <v>120</v>
      </c>
    </row>
    <row r="963" spans="1:6">
      <c r="A963" s="12" t="s">
        <v>38</v>
      </c>
      <c r="B963" s="13" t="s">
        <v>52</v>
      </c>
      <c r="C963" s="12" t="s">
        <v>14</v>
      </c>
      <c r="D963" s="12" t="str">
        <f t="shared" si="21"/>
        <v>Sub12 Session2 3rd_45min</v>
      </c>
      <c r="E963" s="20">
        <v>2</v>
      </c>
      <c r="F963" s="20">
        <f>IFERROR(_xlfn.IFNA(IF(E963&lt;VLOOKUP(D963,'Pre-analysis'!D:E,2,0),VLOOKUP(D963,'Pre-analysis'!D:F,3,0)-((VLOOKUP(D963,'Pre-analysis'!D:E,2,0)-E963)*9),IF(E963=VLOOKUP(D963,'Pre-analysis'!D:E,2,0),VLOOKUP(D963,'Pre-analysis'!D:F,3,0),"NA")),"NA"),"NA")</f>
        <v>129</v>
      </c>
    </row>
    <row r="964" spans="1:6">
      <c r="A964" s="12" t="s">
        <v>38</v>
      </c>
      <c r="B964" s="13" t="s">
        <v>52</v>
      </c>
      <c r="C964" s="12" t="s">
        <v>14</v>
      </c>
      <c r="D964" s="12" t="str">
        <f t="shared" si="21"/>
        <v>Sub12 Session2 3rd_45min</v>
      </c>
      <c r="E964" s="20">
        <v>3</v>
      </c>
      <c r="F964" s="20">
        <f>IFERROR(_xlfn.IFNA(IF(E964&lt;VLOOKUP(D964,'Pre-analysis'!D:E,2,0),VLOOKUP(D964,'Pre-analysis'!D:F,3,0)-((VLOOKUP(D964,'Pre-analysis'!D:E,2,0)-E964)*9),IF(E964=VLOOKUP(D964,'Pre-analysis'!D:E,2,0),VLOOKUP(D964,'Pre-analysis'!D:F,3,0),"NA")),"NA"),"NA")</f>
        <v>138</v>
      </c>
    </row>
    <row r="965" spans="1:6">
      <c r="A965" s="12" t="s">
        <v>38</v>
      </c>
      <c r="B965" s="13" t="s">
        <v>52</v>
      </c>
      <c r="C965" s="12" t="s">
        <v>14</v>
      </c>
      <c r="D965" s="12" t="str">
        <f t="shared" si="21"/>
        <v>Sub12 Session2 3rd_45min</v>
      </c>
      <c r="E965" s="20">
        <v>4</v>
      </c>
      <c r="F965" s="20">
        <f>IFERROR(_xlfn.IFNA(IF(E965&lt;VLOOKUP(D965,'Pre-analysis'!D:E,2,0),VLOOKUP(D965,'Pre-analysis'!D:F,3,0)-((VLOOKUP(D965,'Pre-analysis'!D:E,2,0)-E965)*9),IF(E965=VLOOKUP(D965,'Pre-analysis'!D:E,2,0),VLOOKUP(D965,'Pre-analysis'!D:F,3,0),"NA")),"NA"),"NA")</f>
        <v>147</v>
      </c>
    </row>
    <row r="966" spans="1:6">
      <c r="A966" s="12" t="s">
        <v>38</v>
      </c>
      <c r="B966" s="13" t="s">
        <v>52</v>
      </c>
      <c r="C966" s="12" t="s">
        <v>14</v>
      </c>
      <c r="D966" s="12" t="str">
        <f t="shared" si="21"/>
        <v>Sub12 Session2 3rd_45min</v>
      </c>
      <c r="E966" s="20">
        <v>5</v>
      </c>
      <c r="F966" s="20">
        <f>IFERROR(_xlfn.IFNA(IF(E966&lt;VLOOKUP(D966,'Pre-analysis'!D:E,2,0),VLOOKUP(D966,'Pre-analysis'!D:F,3,0)-((VLOOKUP(D966,'Pre-analysis'!D:E,2,0)-E966)*9),IF(E966=VLOOKUP(D966,'Pre-analysis'!D:E,2,0),VLOOKUP(D966,'Pre-analysis'!D:F,3,0),"NA")),"NA"),"NA")</f>
        <v>156</v>
      </c>
    </row>
    <row r="967" spans="1:6">
      <c r="A967" s="12" t="s">
        <v>38</v>
      </c>
      <c r="B967" s="13" t="s">
        <v>52</v>
      </c>
      <c r="C967" s="12" t="s">
        <v>14</v>
      </c>
      <c r="D967" s="12" t="str">
        <f t="shared" si="21"/>
        <v>Sub12 Session2 3rd_45min</v>
      </c>
      <c r="E967" s="20">
        <v>6</v>
      </c>
      <c r="F967" s="20">
        <f>IFERROR(_xlfn.IFNA(IF(E967&lt;VLOOKUP(D967,'Pre-analysis'!D:E,2,0),VLOOKUP(D967,'Pre-analysis'!D:F,3,0)-((VLOOKUP(D967,'Pre-analysis'!D:E,2,0)-E967)*9),IF(E967=VLOOKUP(D967,'Pre-analysis'!D:E,2,0),VLOOKUP(D967,'Pre-analysis'!D:F,3,0),"NA")),"NA"),"NA")</f>
        <v>165</v>
      </c>
    </row>
    <row r="968" spans="1:6">
      <c r="A968" s="12" t="s">
        <v>38</v>
      </c>
      <c r="B968" s="13" t="s">
        <v>52</v>
      </c>
      <c r="C968" s="12" t="s">
        <v>15</v>
      </c>
      <c r="D968" s="12" t="str">
        <f t="shared" si="21"/>
        <v>Sub12 Session2 3rd_45min_e</v>
      </c>
      <c r="E968" s="20" t="s">
        <v>29</v>
      </c>
      <c r="F968" s="20" t="str">
        <f>IFERROR(_xlfn.IFNA(IF(E968&lt;VLOOKUP(D968,'Pre-analysis'!D:E,2,0),VLOOKUP(D968,'Pre-analysis'!D:F,3,0)-((VLOOKUP(D968,'Pre-analysis'!D:E,2,0)-E968)*9),IF(E968=VLOOKUP(D968,'Pre-analysis'!D:E,2,0),VLOOKUP(D968,'Pre-analysis'!D:F,3,0),"NA")),"NA"),"NA")</f>
        <v>NA</v>
      </c>
    </row>
    <row r="969" spans="1:6">
      <c r="A969" s="12" t="s">
        <v>38</v>
      </c>
      <c r="B969" s="13" t="s">
        <v>53</v>
      </c>
      <c r="C969" s="12" t="s">
        <v>10</v>
      </c>
      <c r="D969" s="12" t="str">
        <f t="shared" si="21"/>
        <v>Sub12 Session3 1st_45min</v>
      </c>
      <c r="E969" s="20">
        <v>1</v>
      </c>
      <c r="F969" s="20">
        <f>IFERROR(_xlfn.IFNA(IF(E969&lt;VLOOKUP(D969,'Pre-analysis'!D:E,2,0),VLOOKUP(D969,'Pre-analysis'!D:F,3,0)-((VLOOKUP(D969,'Pre-analysis'!D:E,2,0)-E969)*9),IF(E969=VLOOKUP(D969,'Pre-analysis'!D:E,2,0),VLOOKUP(D969,'Pre-analysis'!D:F,3,0),"NA")),"NA"),"NA")</f>
        <v>0</v>
      </c>
    </row>
    <row r="970" spans="1:6">
      <c r="A970" s="12" t="s">
        <v>38</v>
      </c>
      <c r="B970" s="13" t="s">
        <v>53</v>
      </c>
      <c r="C970" s="12" t="s">
        <v>10</v>
      </c>
      <c r="D970" s="12" t="str">
        <f t="shared" si="21"/>
        <v>Sub12 Session3 1st_45min</v>
      </c>
      <c r="E970" s="20">
        <v>2</v>
      </c>
      <c r="F970" s="20">
        <f>IFERROR(_xlfn.IFNA(IF(E970&lt;VLOOKUP(D970,'Pre-analysis'!D:E,2,0),VLOOKUP(D970,'Pre-analysis'!D:F,3,0)-((VLOOKUP(D970,'Pre-analysis'!D:E,2,0)-E970)*9),IF(E970=VLOOKUP(D970,'Pre-analysis'!D:E,2,0),VLOOKUP(D970,'Pre-analysis'!D:F,3,0),"NA")),"NA"),"NA")</f>
        <v>9</v>
      </c>
    </row>
    <row r="971" spans="1:6">
      <c r="A971" s="12" t="s">
        <v>38</v>
      </c>
      <c r="B971" s="13" t="s">
        <v>53</v>
      </c>
      <c r="C971" s="12" t="s">
        <v>10</v>
      </c>
      <c r="D971" s="12" t="str">
        <f t="shared" si="21"/>
        <v>Sub12 Session3 1st_45min</v>
      </c>
      <c r="E971" s="20">
        <v>3</v>
      </c>
      <c r="F971" s="20">
        <f>IFERROR(_xlfn.IFNA(IF(E971&lt;VLOOKUP(D971,'Pre-analysis'!D:E,2,0),VLOOKUP(D971,'Pre-analysis'!D:F,3,0)-((VLOOKUP(D971,'Pre-analysis'!D:E,2,0)-E971)*9),IF(E971=VLOOKUP(D971,'Pre-analysis'!D:E,2,0),VLOOKUP(D971,'Pre-analysis'!D:F,3,0),"NA")),"NA"),"NA")</f>
        <v>18</v>
      </c>
    </row>
    <row r="972" spans="1:6">
      <c r="A972" s="12" t="s">
        <v>38</v>
      </c>
      <c r="B972" s="13" t="s">
        <v>53</v>
      </c>
      <c r="C972" s="12" t="s">
        <v>10</v>
      </c>
      <c r="D972" s="12" t="str">
        <f t="shared" si="21"/>
        <v>Sub12 Session3 1st_45min</v>
      </c>
      <c r="E972" s="20">
        <v>4</v>
      </c>
      <c r="F972" s="20">
        <f>IFERROR(_xlfn.IFNA(IF(E972&lt;VLOOKUP(D972,'Pre-analysis'!D:E,2,0),VLOOKUP(D972,'Pre-analysis'!D:F,3,0)-((VLOOKUP(D972,'Pre-analysis'!D:E,2,0)-E972)*9),IF(E972=VLOOKUP(D972,'Pre-analysis'!D:E,2,0),VLOOKUP(D972,'Pre-analysis'!D:F,3,0),"NA")),"NA"),"NA")</f>
        <v>27</v>
      </c>
    </row>
    <row r="973" spans="1:6">
      <c r="A973" s="12" t="s">
        <v>38</v>
      </c>
      <c r="B973" s="13" t="s">
        <v>53</v>
      </c>
      <c r="C973" s="12" t="s">
        <v>10</v>
      </c>
      <c r="D973" s="12" t="str">
        <f t="shared" si="21"/>
        <v>Sub12 Session3 1st_45min</v>
      </c>
      <c r="E973" s="20">
        <v>5</v>
      </c>
      <c r="F973" s="20">
        <f>IFERROR(_xlfn.IFNA(IF(E973&lt;VLOOKUP(D973,'Pre-analysis'!D:E,2,0),VLOOKUP(D973,'Pre-analysis'!D:F,3,0)-((VLOOKUP(D973,'Pre-analysis'!D:E,2,0)-E973)*9),IF(E973=VLOOKUP(D973,'Pre-analysis'!D:E,2,0),VLOOKUP(D973,'Pre-analysis'!D:F,3,0),"NA")),"NA"),"NA")</f>
        <v>36</v>
      </c>
    </row>
    <row r="974" spans="1:6">
      <c r="A974" s="12" t="s">
        <v>38</v>
      </c>
      <c r="B974" s="13" t="s">
        <v>53</v>
      </c>
      <c r="C974" s="12" t="s">
        <v>10</v>
      </c>
      <c r="D974" s="12" t="str">
        <f t="shared" si="21"/>
        <v>Sub12 Session3 1st_45min</v>
      </c>
      <c r="E974" s="20">
        <v>6</v>
      </c>
      <c r="F974" s="20">
        <f>IFERROR(_xlfn.IFNA(IF(E974&lt;VLOOKUP(D974,'Pre-analysis'!D:E,2,0),VLOOKUP(D974,'Pre-analysis'!D:F,3,0)-((VLOOKUP(D974,'Pre-analysis'!D:E,2,0)-E974)*9),IF(E974=VLOOKUP(D974,'Pre-analysis'!D:E,2,0),VLOOKUP(D974,'Pre-analysis'!D:F,3,0),"NA")),"NA"),"NA")</f>
        <v>45</v>
      </c>
    </row>
    <row r="975" spans="1:6">
      <c r="A975" s="12" t="s">
        <v>38</v>
      </c>
      <c r="B975" s="13" t="s">
        <v>53</v>
      </c>
      <c r="C975" s="12" t="s">
        <v>11</v>
      </c>
      <c r="D975" s="12" t="str">
        <f t="shared" si="21"/>
        <v>Sub12 Session3 1st_45min_e</v>
      </c>
      <c r="E975" s="20" t="s">
        <v>29</v>
      </c>
      <c r="F975" s="20" t="str">
        <f>IFERROR(_xlfn.IFNA(IF(E975&lt;VLOOKUP(D975,'Pre-analysis'!D:E,2,0),VLOOKUP(D975,'Pre-analysis'!D:F,3,0)-((VLOOKUP(D975,'Pre-analysis'!D:E,2,0)-E975)*9),IF(E975=VLOOKUP(D975,'Pre-analysis'!D:E,2,0),VLOOKUP(D975,'Pre-analysis'!D:F,3,0),"NA")),"NA"),"NA")</f>
        <v>NA</v>
      </c>
    </row>
    <row r="976" spans="1:6">
      <c r="A976" s="12" t="s">
        <v>38</v>
      </c>
      <c r="B976" s="13" t="s">
        <v>53</v>
      </c>
      <c r="C976" s="12" t="s">
        <v>12</v>
      </c>
      <c r="D976" s="12" t="str">
        <f t="shared" si="21"/>
        <v>Sub12 Session3 2nd_45min</v>
      </c>
      <c r="E976" s="20">
        <v>1</v>
      </c>
      <c r="F976" s="20">
        <f>IFERROR(_xlfn.IFNA(IF(E976&lt;VLOOKUP(D976,'Pre-analysis'!D:E,2,0),VLOOKUP(D976,'Pre-analysis'!D:F,3,0)-((VLOOKUP(D976,'Pre-analysis'!D:E,2,0)-E976)*9),IF(E976=VLOOKUP(D976,'Pre-analysis'!D:E,2,0),VLOOKUP(D976,'Pre-analysis'!D:F,3,0),"NA")),"NA"),"NA")</f>
        <v>60</v>
      </c>
    </row>
    <row r="977" spans="1:6">
      <c r="A977" s="12" t="s">
        <v>38</v>
      </c>
      <c r="B977" s="13" t="s">
        <v>53</v>
      </c>
      <c r="C977" s="12" t="s">
        <v>12</v>
      </c>
      <c r="D977" s="12" t="str">
        <f t="shared" si="21"/>
        <v>Sub12 Session3 2nd_45min</v>
      </c>
      <c r="E977" s="20">
        <v>2</v>
      </c>
      <c r="F977" s="20">
        <f>IFERROR(_xlfn.IFNA(IF(E977&lt;VLOOKUP(D977,'Pre-analysis'!D:E,2,0),VLOOKUP(D977,'Pre-analysis'!D:F,3,0)-((VLOOKUP(D977,'Pre-analysis'!D:E,2,0)-E977)*9),IF(E977=VLOOKUP(D977,'Pre-analysis'!D:E,2,0),VLOOKUP(D977,'Pre-analysis'!D:F,3,0),"NA")),"NA"),"NA")</f>
        <v>69</v>
      </c>
    </row>
    <row r="978" spans="1:6">
      <c r="A978" s="12" t="s">
        <v>38</v>
      </c>
      <c r="B978" s="13" t="s">
        <v>53</v>
      </c>
      <c r="C978" s="12" t="s">
        <v>12</v>
      </c>
      <c r="D978" s="12" t="str">
        <f t="shared" si="21"/>
        <v>Sub12 Session3 2nd_45min</v>
      </c>
      <c r="E978" s="20">
        <v>3</v>
      </c>
      <c r="F978" s="20">
        <f>IFERROR(_xlfn.IFNA(IF(E978&lt;VLOOKUP(D978,'Pre-analysis'!D:E,2,0),VLOOKUP(D978,'Pre-analysis'!D:F,3,0)-((VLOOKUP(D978,'Pre-analysis'!D:E,2,0)-E978)*9),IF(E978=VLOOKUP(D978,'Pre-analysis'!D:E,2,0),VLOOKUP(D978,'Pre-analysis'!D:F,3,0),"NA")),"NA"),"NA")</f>
        <v>78</v>
      </c>
    </row>
    <row r="979" spans="1:6">
      <c r="A979" s="12" t="s">
        <v>38</v>
      </c>
      <c r="B979" s="13" t="s">
        <v>53</v>
      </c>
      <c r="C979" s="12" t="s">
        <v>12</v>
      </c>
      <c r="D979" s="12" t="str">
        <f t="shared" si="21"/>
        <v>Sub12 Session3 2nd_45min</v>
      </c>
      <c r="E979" s="20">
        <v>4</v>
      </c>
      <c r="F979" s="20">
        <f>IFERROR(_xlfn.IFNA(IF(E979&lt;VLOOKUP(D979,'Pre-analysis'!D:E,2,0),VLOOKUP(D979,'Pre-analysis'!D:F,3,0)-((VLOOKUP(D979,'Pre-analysis'!D:E,2,0)-E979)*9),IF(E979=VLOOKUP(D979,'Pre-analysis'!D:E,2,0),VLOOKUP(D979,'Pre-analysis'!D:F,3,0),"NA")),"NA"),"NA")</f>
        <v>87</v>
      </c>
    </row>
    <row r="980" spans="1:6">
      <c r="A980" s="12" t="s">
        <v>38</v>
      </c>
      <c r="B980" s="13" t="s">
        <v>53</v>
      </c>
      <c r="C980" s="12" t="s">
        <v>12</v>
      </c>
      <c r="D980" s="12" t="str">
        <f t="shared" si="21"/>
        <v>Sub12 Session3 2nd_45min</v>
      </c>
      <c r="E980" s="20">
        <v>5</v>
      </c>
      <c r="F980" s="20">
        <f>IFERROR(_xlfn.IFNA(IF(E980&lt;VLOOKUP(D980,'Pre-analysis'!D:E,2,0),VLOOKUP(D980,'Pre-analysis'!D:F,3,0)-((VLOOKUP(D980,'Pre-analysis'!D:E,2,0)-E980)*9),IF(E980=VLOOKUP(D980,'Pre-analysis'!D:E,2,0),VLOOKUP(D980,'Pre-analysis'!D:F,3,0),"NA")),"NA"),"NA")</f>
        <v>96</v>
      </c>
    </row>
    <row r="981" spans="1:6">
      <c r="A981" s="12" t="s">
        <v>38</v>
      </c>
      <c r="B981" s="13" t="s">
        <v>53</v>
      </c>
      <c r="C981" s="12" t="s">
        <v>12</v>
      </c>
      <c r="D981" s="12" t="str">
        <f t="shared" si="21"/>
        <v>Sub12 Session3 2nd_45min</v>
      </c>
      <c r="E981" s="20">
        <v>6</v>
      </c>
      <c r="F981" s="20">
        <f>IFERROR(_xlfn.IFNA(IF(E981&lt;VLOOKUP(D981,'Pre-analysis'!D:E,2,0),VLOOKUP(D981,'Pre-analysis'!D:F,3,0)-((VLOOKUP(D981,'Pre-analysis'!D:E,2,0)-E981)*9),IF(E981=VLOOKUP(D981,'Pre-analysis'!D:E,2,0),VLOOKUP(D981,'Pre-analysis'!D:F,3,0),"NA")),"NA"),"NA")</f>
        <v>105</v>
      </c>
    </row>
    <row r="982" spans="1:6">
      <c r="A982" s="12" t="s">
        <v>38</v>
      </c>
      <c r="B982" s="13" t="s">
        <v>53</v>
      </c>
      <c r="C982" s="12" t="s">
        <v>13</v>
      </c>
      <c r="D982" s="12" t="str">
        <f t="shared" si="21"/>
        <v>Sub12 Session3 2nd_45min_e</v>
      </c>
      <c r="E982" s="20" t="s">
        <v>29</v>
      </c>
      <c r="F982" s="20" t="str">
        <f>IFERROR(_xlfn.IFNA(IF(E982&lt;VLOOKUP(D982,'Pre-analysis'!D:E,2,0),VLOOKUP(D982,'Pre-analysis'!D:F,3,0)-((VLOOKUP(D982,'Pre-analysis'!D:E,2,0)-E982)*9),IF(E982=VLOOKUP(D982,'Pre-analysis'!D:E,2,0),VLOOKUP(D982,'Pre-analysis'!D:F,3,0),"NA")),"NA"),"NA")</f>
        <v>NA</v>
      </c>
    </row>
    <row r="983" spans="1:6">
      <c r="A983" s="12" t="s">
        <v>38</v>
      </c>
      <c r="B983" s="13" t="s">
        <v>53</v>
      </c>
      <c r="C983" s="12" t="s">
        <v>14</v>
      </c>
      <c r="D983" s="12" t="str">
        <f t="shared" si="21"/>
        <v>Sub12 Session3 3rd_45min</v>
      </c>
      <c r="E983" s="20">
        <v>1</v>
      </c>
      <c r="F983" s="20">
        <f>IFERROR(_xlfn.IFNA(IF(E983&lt;VLOOKUP(D983,'Pre-analysis'!D:E,2,0),VLOOKUP(D983,'Pre-analysis'!D:F,3,0)-((VLOOKUP(D983,'Pre-analysis'!D:E,2,0)-E983)*9),IF(E983=VLOOKUP(D983,'Pre-analysis'!D:E,2,0),VLOOKUP(D983,'Pre-analysis'!D:F,3,0),"NA")),"NA"),"NA")</f>
        <v>120</v>
      </c>
    </row>
    <row r="984" spans="1:6">
      <c r="A984" s="12" t="s">
        <v>38</v>
      </c>
      <c r="B984" s="13" t="s">
        <v>53</v>
      </c>
      <c r="C984" s="12" t="s">
        <v>14</v>
      </c>
      <c r="D984" s="12" t="str">
        <f t="shared" si="21"/>
        <v>Sub12 Session3 3rd_45min</v>
      </c>
      <c r="E984" s="20">
        <v>2</v>
      </c>
      <c r="F984" s="20">
        <f>IFERROR(_xlfn.IFNA(IF(E984&lt;VLOOKUP(D984,'Pre-analysis'!D:E,2,0),VLOOKUP(D984,'Pre-analysis'!D:F,3,0)-((VLOOKUP(D984,'Pre-analysis'!D:E,2,0)-E984)*9),IF(E984=VLOOKUP(D984,'Pre-analysis'!D:E,2,0),VLOOKUP(D984,'Pre-analysis'!D:F,3,0),"NA")),"NA"),"NA")</f>
        <v>129</v>
      </c>
    </row>
    <row r="985" spans="1:6">
      <c r="A985" s="12" t="s">
        <v>38</v>
      </c>
      <c r="B985" s="13" t="s">
        <v>53</v>
      </c>
      <c r="C985" s="12" t="s">
        <v>14</v>
      </c>
      <c r="D985" s="12" t="str">
        <f t="shared" si="21"/>
        <v>Sub12 Session3 3rd_45min</v>
      </c>
      <c r="E985" s="20">
        <v>3</v>
      </c>
      <c r="F985" s="20">
        <f>IFERROR(_xlfn.IFNA(IF(E985&lt;VLOOKUP(D985,'Pre-analysis'!D:E,2,0),VLOOKUP(D985,'Pre-analysis'!D:F,3,0)-((VLOOKUP(D985,'Pre-analysis'!D:E,2,0)-E985)*9),IF(E985=VLOOKUP(D985,'Pre-analysis'!D:E,2,0),VLOOKUP(D985,'Pre-analysis'!D:F,3,0),"NA")),"NA"),"NA")</f>
        <v>138</v>
      </c>
    </row>
    <row r="986" spans="1:6">
      <c r="A986" s="12" t="s">
        <v>38</v>
      </c>
      <c r="B986" s="13" t="s">
        <v>53</v>
      </c>
      <c r="C986" s="12" t="s">
        <v>14</v>
      </c>
      <c r="D986" s="12" t="str">
        <f t="shared" si="21"/>
        <v>Sub12 Session3 3rd_45min</v>
      </c>
      <c r="E986" s="20">
        <v>4</v>
      </c>
      <c r="F986" s="20">
        <f>IFERROR(_xlfn.IFNA(IF(E986&lt;VLOOKUP(D986,'Pre-analysis'!D:E,2,0),VLOOKUP(D986,'Pre-analysis'!D:F,3,0)-((VLOOKUP(D986,'Pre-analysis'!D:E,2,0)-E986)*9),IF(E986=VLOOKUP(D986,'Pre-analysis'!D:E,2,0),VLOOKUP(D986,'Pre-analysis'!D:F,3,0),"NA")),"NA"),"NA")</f>
        <v>147</v>
      </c>
    </row>
    <row r="987" spans="1:6">
      <c r="A987" s="12" t="s">
        <v>38</v>
      </c>
      <c r="B987" s="13" t="s">
        <v>53</v>
      </c>
      <c r="C987" s="12" t="s">
        <v>14</v>
      </c>
      <c r="D987" s="12" t="str">
        <f t="shared" si="21"/>
        <v>Sub12 Session3 3rd_45min</v>
      </c>
      <c r="E987" s="20">
        <v>5</v>
      </c>
      <c r="F987" s="20">
        <f>IFERROR(_xlfn.IFNA(IF(E987&lt;VLOOKUP(D987,'Pre-analysis'!D:E,2,0),VLOOKUP(D987,'Pre-analysis'!D:F,3,0)-((VLOOKUP(D987,'Pre-analysis'!D:E,2,0)-E987)*9),IF(E987=VLOOKUP(D987,'Pre-analysis'!D:E,2,0),VLOOKUP(D987,'Pre-analysis'!D:F,3,0),"NA")),"NA"),"NA")</f>
        <v>156</v>
      </c>
    </row>
    <row r="988" spans="1:6">
      <c r="A988" s="12" t="s">
        <v>38</v>
      </c>
      <c r="B988" s="13" t="s">
        <v>53</v>
      </c>
      <c r="C988" s="12" t="s">
        <v>14</v>
      </c>
      <c r="D988" s="12" t="str">
        <f t="shared" si="21"/>
        <v>Sub12 Session3 3rd_45min</v>
      </c>
      <c r="E988" s="20">
        <v>6</v>
      </c>
      <c r="F988" s="20">
        <f>IFERROR(_xlfn.IFNA(IF(E988&lt;VLOOKUP(D988,'Pre-analysis'!D:E,2,0),VLOOKUP(D988,'Pre-analysis'!D:F,3,0)-((VLOOKUP(D988,'Pre-analysis'!D:E,2,0)-E988)*9),IF(E988=VLOOKUP(D988,'Pre-analysis'!D:E,2,0),VLOOKUP(D988,'Pre-analysis'!D:F,3,0),"NA")),"NA"),"NA")</f>
        <v>165</v>
      </c>
    </row>
    <row r="989" spans="1:6">
      <c r="A989" s="12" t="s">
        <v>38</v>
      </c>
      <c r="B989" s="13" t="s">
        <v>53</v>
      </c>
      <c r="C989" s="12" t="s">
        <v>15</v>
      </c>
      <c r="D989" s="12" t="str">
        <f t="shared" si="21"/>
        <v>Sub12 Session3 3rd_45min_e</v>
      </c>
      <c r="E989" s="20" t="s">
        <v>29</v>
      </c>
      <c r="F989" s="20" t="str">
        <f>IFERROR(_xlfn.IFNA(IF(E989&lt;VLOOKUP(D989,'Pre-analysis'!D:E,2,0),VLOOKUP(D989,'Pre-analysis'!D:F,3,0)-((VLOOKUP(D989,'Pre-analysis'!D:E,2,0)-E989)*9),IF(E989=VLOOKUP(D989,'Pre-analysis'!D:E,2,0),VLOOKUP(D989,'Pre-analysis'!D:F,3,0),"NA")),"NA"),"NA")</f>
        <v>NA</v>
      </c>
    </row>
    <row r="990" spans="1:6">
      <c r="A990" s="12" t="s">
        <v>38</v>
      </c>
      <c r="B990" s="13" t="s">
        <v>54</v>
      </c>
      <c r="C990" s="12" t="s">
        <v>10</v>
      </c>
      <c r="D990" s="12" t="str">
        <f t="shared" si="21"/>
        <v>Sub12 Session4 1st_45min</v>
      </c>
      <c r="E990" s="20">
        <v>1</v>
      </c>
      <c r="F990" s="20">
        <f>IFERROR(_xlfn.IFNA(IF(E990&lt;VLOOKUP(D990,'Pre-analysis'!D:E,2,0),VLOOKUP(D990,'Pre-analysis'!D:F,3,0)-((VLOOKUP(D990,'Pre-analysis'!D:E,2,0)-E990)*9),IF(E990=VLOOKUP(D990,'Pre-analysis'!D:E,2,0),VLOOKUP(D990,'Pre-analysis'!D:F,3,0),"NA")),"NA"),"NA")</f>
        <v>0</v>
      </c>
    </row>
    <row r="991" spans="1:6">
      <c r="A991" s="12" t="s">
        <v>38</v>
      </c>
      <c r="B991" s="13" t="s">
        <v>54</v>
      </c>
      <c r="C991" s="12" t="s">
        <v>10</v>
      </c>
      <c r="D991" s="12" t="str">
        <f t="shared" si="21"/>
        <v>Sub12 Session4 1st_45min</v>
      </c>
      <c r="E991" s="20">
        <v>2</v>
      </c>
      <c r="F991" s="20">
        <f>IFERROR(_xlfn.IFNA(IF(E991&lt;VLOOKUP(D991,'Pre-analysis'!D:E,2,0),VLOOKUP(D991,'Pre-analysis'!D:F,3,0)-((VLOOKUP(D991,'Pre-analysis'!D:E,2,0)-E991)*9),IF(E991=VLOOKUP(D991,'Pre-analysis'!D:E,2,0),VLOOKUP(D991,'Pre-analysis'!D:F,3,0),"NA")),"NA"),"NA")</f>
        <v>9</v>
      </c>
    </row>
    <row r="992" spans="1:6">
      <c r="A992" s="12" t="s">
        <v>38</v>
      </c>
      <c r="B992" s="13" t="s">
        <v>54</v>
      </c>
      <c r="C992" s="12" t="s">
        <v>10</v>
      </c>
      <c r="D992" s="12" t="str">
        <f t="shared" si="21"/>
        <v>Sub12 Session4 1st_45min</v>
      </c>
      <c r="E992" s="20">
        <v>3</v>
      </c>
      <c r="F992" s="20">
        <f>IFERROR(_xlfn.IFNA(IF(E992&lt;VLOOKUP(D992,'Pre-analysis'!D:E,2,0),VLOOKUP(D992,'Pre-analysis'!D:F,3,0)-((VLOOKUP(D992,'Pre-analysis'!D:E,2,0)-E992)*9),IF(E992=VLOOKUP(D992,'Pre-analysis'!D:E,2,0),VLOOKUP(D992,'Pre-analysis'!D:F,3,0),"NA")),"NA"),"NA")</f>
        <v>18</v>
      </c>
    </row>
    <row r="993" spans="1:6">
      <c r="A993" s="12" t="s">
        <v>38</v>
      </c>
      <c r="B993" s="13" t="s">
        <v>54</v>
      </c>
      <c r="C993" s="12" t="s">
        <v>10</v>
      </c>
      <c r="D993" s="12" t="str">
        <f t="shared" si="21"/>
        <v>Sub12 Session4 1st_45min</v>
      </c>
      <c r="E993" s="20">
        <v>4</v>
      </c>
      <c r="F993" s="20">
        <f>IFERROR(_xlfn.IFNA(IF(E993&lt;VLOOKUP(D993,'Pre-analysis'!D:E,2,0),VLOOKUP(D993,'Pre-analysis'!D:F,3,0)-((VLOOKUP(D993,'Pre-analysis'!D:E,2,0)-E993)*9),IF(E993=VLOOKUP(D993,'Pre-analysis'!D:E,2,0),VLOOKUP(D993,'Pre-analysis'!D:F,3,0),"NA")),"NA"),"NA")</f>
        <v>27</v>
      </c>
    </row>
    <row r="994" spans="1:6">
      <c r="A994" s="12" t="s">
        <v>38</v>
      </c>
      <c r="B994" s="13" t="s">
        <v>54</v>
      </c>
      <c r="C994" s="12" t="s">
        <v>10</v>
      </c>
      <c r="D994" s="12" t="str">
        <f t="shared" si="21"/>
        <v>Sub12 Session4 1st_45min</v>
      </c>
      <c r="E994" s="20">
        <v>5</v>
      </c>
      <c r="F994" s="20">
        <f>IFERROR(_xlfn.IFNA(IF(E994&lt;VLOOKUP(D994,'Pre-analysis'!D:E,2,0),VLOOKUP(D994,'Pre-analysis'!D:F,3,0)-((VLOOKUP(D994,'Pre-analysis'!D:E,2,0)-E994)*9),IF(E994=VLOOKUP(D994,'Pre-analysis'!D:E,2,0),VLOOKUP(D994,'Pre-analysis'!D:F,3,0),"NA")),"NA"),"NA")</f>
        <v>36</v>
      </c>
    </row>
    <row r="995" spans="1:6">
      <c r="A995" s="12" t="s">
        <v>38</v>
      </c>
      <c r="B995" s="13" t="s">
        <v>54</v>
      </c>
      <c r="C995" s="12" t="s">
        <v>10</v>
      </c>
      <c r="D995" s="12" t="str">
        <f t="shared" si="21"/>
        <v>Sub12 Session4 1st_45min</v>
      </c>
      <c r="E995" s="20">
        <v>6</v>
      </c>
      <c r="F995" s="20">
        <f>IFERROR(_xlfn.IFNA(IF(E995&lt;VLOOKUP(D995,'Pre-analysis'!D:E,2,0),VLOOKUP(D995,'Pre-analysis'!D:F,3,0)-((VLOOKUP(D995,'Pre-analysis'!D:E,2,0)-E995)*9),IF(E995=VLOOKUP(D995,'Pre-analysis'!D:E,2,0),VLOOKUP(D995,'Pre-analysis'!D:F,3,0),"NA")),"NA"),"NA")</f>
        <v>45</v>
      </c>
    </row>
    <row r="996" spans="1:6">
      <c r="A996" s="12" t="s">
        <v>38</v>
      </c>
      <c r="B996" s="13" t="s">
        <v>54</v>
      </c>
      <c r="C996" s="12" t="s">
        <v>11</v>
      </c>
      <c r="D996" s="12" t="str">
        <f t="shared" si="21"/>
        <v>Sub12 Session4 1st_45min_e</v>
      </c>
      <c r="E996" s="20" t="s">
        <v>29</v>
      </c>
      <c r="F996" s="20" t="str">
        <f>IFERROR(_xlfn.IFNA(IF(E996&lt;VLOOKUP(D996,'Pre-analysis'!D:E,2,0),VLOOKUP(D996,'Pre-analysis'!D:F,3,0)-((VLOOKUP(D996,'Pre-analysis'!D:E,2,0)-E996)*9),IF(E996=VLOOKUP(D996,'Pre-analysis'!D:E,2,0),VLOOKUP(D996,'Pre-analysis'!D:F,3,0),"NA")),"NA"),"NA")</f>
        <v>NA</v>
      </c>
    </row>
    <row r="997" spans="1:6">
      <c r="A997" s="12" t="s">
        <v>38</v>
      </c>
      <c r="B997" s="13" t="s">
        <v>54</v>
      </c>
      <c r="C997" s="12" t="s">
        <v>12</v>
      </c>
      <c r="D997" s="12" t="str">
        <f t="shared" si="21"/>
        <v>Sub12 Session4 2nd_45min</v>
      </c>
      <c r="E997" s="20">
        <v>1</v>
      </c>
      <c r="F997" s="20">
        <f>IFERROR(_xlfn.IFNA(IF(E997&lt;VLOOKUP(D997,'Pre-analysis'!D:E,2,0),VLOOKUP(D997,'Pre-analysis'!D:F,3,0)-((VLOOKUP(D997,'Pre-analysis'!D:E,2,0)-E997)*9),IF(E997=VLOOKUP(D997,'Pre-analysis'!D:E,2,0),VLOOKUP(D997,'Pre-analysis'!D:F,3,0),"NA")),"NA"),"NA")</f>
        <v>60</v>
      </c>
    </row>
    <row r="998" spans="1:6">
      <c r="A998" s="12" t="s">
        <v>38</v>
      </c>
      <c r="B998" s="13" t="s">
        <v>54</v>
      </c>
      <c r="C998" s="12" t="s">
        <v>12</v>
      </c>
      <c r="D998" s="12" t="str">
        <f t="shared" si="21"/>
        <v>Sub12 Session4 2nd_45min</v>
      </c>
      <c r="E998" s="20">
        <v>2</v>
      </c>
      <c r="F998" s="20">
        <f>IFERROR(_xlfn.IFNA(IF(E998&lt;VLOOKUP(D998,'Pre-analysis'!D:E,2,0),VLOOKUP(D998,'Pre-analysis'!D:F,3,0)-((VLOOKUP(D998,'Pre-analysis'!D:E,2,0)-E998)*9),IF(E998=VLOOKUP(D998,'Pre-analysis'!D:E,2,0),VLOOKUP(D998,'Pre-analysis'!D:F,3,0),"NA")),"NA"),"NA")</f>
        <v>69</v>
      </c>
    </row>
    <row r="999" spans="1:6">
      <c r="A999" s="12" t="s">
        <v>38</v>
      </c>
      <c r="B999" s="13" t="s">
        <v>54</v>
      </c>
      <c r="C999" s="12" t="s">
        <v>12</v>
      </c>
      <c r="D999" s="12" t="str">
        <f t="shared" si="21"/>
        <v>Sub12 Session4 2nd_45min</v>
      </c>
      <c r="E999" s="20">
        <v>3</v>
      </c>
      <c r="F999" s="20">
        <f>IFERROR(_xlfn.IFNA(IF(E999&lt;VLOOKUP(D999,'Pre-analysis'!D:E,2,0),VLOOKUP(D999,'Pre-analysis'!D:F,3,0)-((VLOOKUP(D999,'Pre-analysis'!D:E,2,0)-E999)*9),IF(E999=VLOOKUP(D999,'Pre-analysis'!D:E,2,0),VLOOKUP(D999,'Pre-analysis'!D:F,3,0),"NA")),"NA"),"NA")</f>
        <v>78</v>
      </c>
    </row>
    <row r="1000" spans="1:6">
      <c r="A1000" s="12" t="s">
        <v>38</v>
      </c>
      <c r="B1000" s="13" t="s">
        <v>54</v>
      </c>
      <c r="C1000" s="12" t="s">
        <v>12</v>
      </c>
      <c r="D1000" s="12" t="str">
        <f t="shared" si="21"/>
        <v>Sub12 Session4 2nd_45min</v>
      </c>
      <c r="E1000" s="20">
        <v>4</v>
      </c>
      <c r="F1000" s="20">
        <f>IFERROR(_xlfn.IFNA(IF(E1000&lt;VLOOKUP(D1000,'Pre-analysis'!D:E,2,0),VLOOKUP(D1000,'Pre-analysis'!D:F,3,0)-((VLOOKUP(D1000,'Pre-analysis'!D:E,2,0)-E1000)*9),IF(E1000=VLOOKUP(D1000,'Pre-analysis'!D:E,2,0),VLOOKUP(D1000,'Pre-analysis'!D:F,3,0),"NA")),"NA"),"NA")</f>
        <v>87</v>
      </c>
    </row>
    <row r="1001" spans="1:6">
      <c r="A1001" s="12" t="s">
        <v>38</v>
      </c>
      <c r="B1001" s="13" t="s">
        <v>54</v>
      </c>
      <c r="C1001" s="12" t="s">
        <v>12</v>
      </c>
      <c r="D1001" s="12" t="str">
        <f t="shared" si="21"/>
        <v>Sub12 Session4 2nd_45min</v>
      </c>
      <c r="E1001" s="20">
        <v>5</v>
      </c>
      <c r="F1001" s="20">
        <f>IFERROR(_xlfn.IFNA(IF(E1001&lt;VLOOKUP(D1001,'Pre-analysis'!D:E,2,0),VLOOKUP(D1001,'Pre-analysis'!D:F,3,0)-((VLOOKUP(D1001,'Pre-analysis'!D:E,2,0)-E1001)*9),IF(E1001=VLOOKUP(D1001,'Pre-analysis'!D:E,2,0),VLOOKUP(D1001,'Pre-analysis'!D:F,3,0),"NA")),"NA"),"NA")</f>
        <v>96</v>
      </c>
    </row>
    <row r="1002" spans="1:6">
      <c r="A1002" s="12" t="s">
        <v>38</v>
      </c>
      <c r="B1002" s="13" t="s">
        <v>54</v>
      </c>
      <c r="C1002" s="12" t="s">
        <v>12</v>
      </c>
      <c r="D1002" s="12" t="str">
        <f t="shared" si="21"/>
        <v>Sub12 Session4 2nd_45min</v>
      </c>
      <c r="E1002" s="20">
        <v>6</v>
      </c>
      <c r="F1002" s="20">
        <f>IFERROR(_xlfn.IFNA(IF(E1002&lt;VLOOKUP(D1002,'Pre-analysis'!D:E,2,0),VLOOKUP(D1002,'Pre-analysis'!D:F,3,0)-((VLOOKUP(D1002,'Pre-analysis'!D:E,2,0)-E1002)*9),IF(E1002=VLOOKUP(D1002,'Pre-analysis'!D:E,2,0),VLOOKUP(D1002,'Pre-analysis'!D:F,3,0),"NA")),"NA"),"NA")</f>
        <v>105</v>
      </c>
    </row>
    <row r="1003" spans="1:6">
      <c r="A1003" s="12" t="s">
        <v>38</v>
      </c>
      <c r="B1003" s="13" t="s">
        <v>54</v>
      </c>
      <c r="C1003" s="12" t="s">
        <v>13</v>
      </c>
      <c r="D1003" s="12" t="str">
        <f t="shared" si="21"/>
        <v>Sub12 Session4 2nd_45min_e</v>
      </c>
      <c r="E1003" s="20" t="s">
        <v>29</v>
      </c>
      <c r="F1003" s="20" t="str">
        <f>IFERROR(_xlfn.IFNA(IF(E1003&lt;VLOOKUP(D1003,'Pre-analysis'!D:E,2,0),VLOOKUP(D1003,'Pre-analysis'!D:F,3,0)-((VLOOKUP(D1003,'Pre-analysis'!D:E,2,0)-E1003)*9),IF(E1003=VLOOKUP(D1003,'Pre-analysis'!D:E,2,0),VLOOKUP(D1003,'Pre-analysis'!D:F,3,0),"NA")),"NA"),"NA")</f>
        <v>NA</v>
      </c>
    </row>
    <row r="1004" spans="1:6">
      <c r="A1004" s="12" t="s">
        <v>38</v>
      </c>
      <c r="B1004" s="13" t="s">
        <v>54</v>
      </c>
      <c r="C1004" s="12" t="s">
        <v>14</v>
      </c>
      <c r="D1004" s="12" t="str">
        <f t="shared" si="21"/>
        <v>Sub12 Session4 3rd_45min</v>
      </c>
      <c r="E1004" s="20">
        <v>1</v>
      </c>
      <c r="F1004" s="20">
        <f>IFERROR(_xlfn.IFNA(IF(E1004&lt;VLOOKUP(D1004,'Pre-analysis'!D:E,2,0),VLOOKUP(D1004,'Pre-analysis'!D:F,3,0)-((VLOOKUP(D1004,'Pre-analysis'!D:E,2,0)-E1004)*9),IF(E1004=VLOOKUP(D1004,'Pre-analysis'!D:E,2,0),VLOOKUP(D1004,'Pre-analysis'!D:F,3,0),"NA")),"NA"),"NA")</f>
        <v>120</v>
      </c>
    </row>
    <row r="1005" spans="1:6">
      <c r="A1005" s="12" t="s">
        <v>38</v>
      </c>
      <c r="B1005" s="13" t="s">
        <v>54</v>
      </c>
      <c r="C1005" s="12" t="s">
        <v>14</v>
      </c>
      <c r="D1005" s="12" t="str">
        <f t="shared" si="21"/>
        <v>Sub12 Session4 3rd_45min</v>
      </c>
      <c r="E1005" s="20">
        <v>2</v>
      </c>
      <c r="F1005" s="20">
        <f>IFERROR(_xlfn.IFNA(IF(E1005&lt;VLOOKUP(D1005,'Pre-analysis'!D:E,2,0),VLOOKUP(D1005,'Pre-analysis'!D:F,3,0)-((VLOOKUP(D1005,'Pre-analysis'!D:E,2,0)-E1005)*9),IF(E1005=VLOOKUP(D1005,'Pre-analysis'!D:E,2,0),VLOOKUP(D1005,'Pre-analysis'!D:F,3,0),"NA")),"NA"),"NA")</f>
        <v>129</v>
      </c>
    </row>
    <row r="1006" spans="1:6">
      <c r="A1006" s="12" t="s">
        <v>38</v>
      </c>
      <c r="B1006" s="13" t="s">
        <v>54</v>
      </c>
      <c r="C1006" s="12" t="s">
        <v>14</v>
      </c>
      <c r="D1006" s="12" t="str">
        <f t="shared" si="21"/>
        <v>Sub12 Session4 3rd_45min</v>
      </c>
      <c r="E1006" s="20">
        <v>3</v>
      </c>
      <c r="F1006" s="20">
        <f>IFERROR(_xlfn.IFNA(IF(E1006&lt;VLOOKUP(D1006,'Pre-analysis'!D:E,2,0),VLOOKUP(D1006,'Pre-analysis'!D:F,3,0)-((VLOOKUP(D1006,'Pre-analysis'!D:E,2,0)-E1006)*9),IF(E1006=VLOOKUP(D1006,'Pre-analysis'!D:E,2,0),VLOOKUP(D1006,'Pre-analysis'!D:F,3,0),"NA")),"NA"),"NA")</f>
        <v>138</v>
      </c>
    </row>
    <row r="1007" spans="1:6">
      <c r="A1007" s="12" t="s">
        <v>38</v>
      </c>
      <c r="B1007" s="13" t="s">
        <v>54</v>
      </c>
      <c r="C1007" s="12" t="s">
        <v>14</v>
      </c>
      <c r="D1007" s="12" t="str">
        <f t="shared" si="21"/>
        <v>Sub12 Session4 3rd_45min</v>
      </c>
      <c r="E1007" s="20">
        <v>4</v>
      </c>
      <c r="F1007" s="20">
        <f>IFERROR(_xlfn.IFNA(IF(E1007&lt;VLOOKUP(D1007,'Pre-analysis'!D:E,2,0),VLOOKUP(D1007,'Pre-analysis'!D:F,3,0)-((VLOOKUP(D1007,'Pre-analysis'!D:E,2,0)-E1007)*9),IF(E1007=VLOOKUP(D1007,'Pre-analysis'!D:E,2,0),VLOOKUP(D1007,'Pre-analysis'!D:F,3,0),"NA")),"NA"),"NA")</f>
        <v>147</v>
      </c>
    </row>
    <row r="1008" spans="1:6">
      <c r="A1008" s="12" t="s">
        <v>38</v>
      </c>
      <c r="B1008" s="13" t="s">
        <v>54</v>
      </c>
      <c r="C1008" s="12" t="s">
        <v>14</v>
      </c>
      <c r="D1008" s="12" t="str">
        <f t="shared" si="21"/>
        <v>Sub12 Session4 3rd_45min</v>
      </c>
      <c r="E1008" s="20">
        <v>5</v>
      </c>
      <c r="F1008" s="20">
        <f>IFERROR(_xlfn.IFNA(IF(E1008&lt;VLOOKUP(D1008,'Pre-analysis'!D:E,2,0),VLOOKUP(D1008,'Pre-analysis'!D:F,3,0)-((VLOOKUP(D1008,'Pre-analysis'!D:E,2,0)-E1008)*9),IF(E1008=VLOOKUP(D1008,'Pre-analysis'!D:E,2,0),VLOOKUP(D1008,'Pre-analysis'!D:F,3,0),"NA")),"NA"),"NA")</f>
        <v>156</v>
      </c>
    </row>
    <row r="1009" spans="1:6">
      <c r="A1009" s="12" t="s">
        <v>38</v>
      </c>
      <c r="B1009" s="13" t="s">
        <v>54</v>
      </c>
      <c r="C1009" s="12" t="s">
        <v>14</v>
      </c>
      <c r="D1009" s="12" t="str">
        <f t="shared" si="21"/>
        <v>Sub12 Session4 3rd_45min</v>
      </c>
      <c r="E1009" s="20">
        <v>6</v>
      </c>
      <c r="F1009" s="20">
        <f>IFERROR(_xlfn.IFNA(IF(E1009&lt;VLOOKUP(D1009,'Pre-analysis'!D:E,2,0),VLOOKUP(D1009,'Pre-analysis'!D:F,3,0)-((VLOOKUP(D1009,'Pre-analysis'!D:E,2,0)-E1009)*9),IF(E1009=VLOOKUP(D1009,'Pre-analysis'!D:E,2,0),VLOOKUP(D1009,'Pre-analysis'!D:F,3,0),"NA")),"NA"),"NA")</f>
        <v>165</v>
      </c>
    </row>
    <row r="1010" spans="1:6">
      <c r="A1010" s="12" t="s">
        <v>38</v>
      </c>
      <c r="B1010" s="13" t="s">
        <v>54</v>
      </c>
      <c r="C1010" s="12" t="s">
        <v>15</v>
      </c>
      <c r="D1010" s="12" t="str">
        <f t="shared" si="21"/>
        <v>Sub12 Session4 3rd_45min_e</v>
      </c>
      <c r="E1010" s="20" t="s">
        <v>29</v>
      </c>
      <c r="F1010" s="20" t="str">
        <f>IFERROR(_xlfn.IFNA(IF(E1010&lt;VLOOKUP(D1010,'Pre-analysis'!D:E,2,0),VLOOKUP(D1010,'Pre-analysis'!D:F,3,0)-((VLOOKUP(D1010,'Pre-analysis'!D:E,2,0)-E1010)*9),IF(E1010=VLOOKUP(D1010,'Pre-analysis'!D:E,2,0),VLOOKUP(D1010,'Pre-analysis'!D:F,3,0),"NA")),"NA"),"NA")</f>
        <v>NA</v>
      </c>
    </row>
    <row r="1011" spans="1:6">
      <c r="A1011" s="12" t="s">
        <v>40</v>
      </c>
      <c r="B1011" s="13" t="s">
        <v>51</v>
      </c>
      <c r="C1011" s="12" t="s">
        <v>10</v>
      </c>
      <c r="D1011" s="12" t="str">
        <f t="shared" si="21"/>
        <v>Sub13 Session1 1st_45min</v>
      </c>
      <c r="E1011" s="20">
        <v>1</v>
      </c>
      <c r="F1011" s="20">
        <f>IFERROR(_xlfn.IFNA(IF(E1011&lt;VLOOKUP(D1011,'Pre-analysis'!D:E,2,0),VLOOKUP(D1011,'Pre-analysis'!D:F,3,0)-((VLOOKUP(D1011,'Pre-analysis'!D:E,2,0)-E1011)*9),IF(E1011=VLOOKUP(D1011,'Pre-analysis'!D:E,2,0),VLOOKUP(D1011,'Pre-analysis'!D:F,3,0),"NA")),"NA"),"NA")</f>
        <v>0</v>
      </c>
    </row>
    <row r="1012" spans="1:6">
      <c r="A1012" s="12" t="s">
        <v>40</v>
      </c>
      <c r="B1012" s="13" t="s">
        <v>51</v>
      </c>
      <c r="C1012" s="12" t="s">
        <v>10</v>
      </c>
      <c r="D1012" s="12" t="str">
        <f t="shared" si="21"/>
        <v>Sub13 Session1 1st_45min</v>
      </c>
      <c r="E1012" s="20">
        <v>2</v>
      </c>
      <c r="F1012" s="20">
        <f>IFERROR(_xlfn.IFNA(IF(E1012&lt;VLOOKUP(D1012,'Pre-analysis'!D:E,2,0),VLOOKUP(D1012,'Pre-analysis'!D:F,3,0)-((VLOOKUP(D1012,'Pre-analysis'!D:E,2,0)-E1012)*9),IF(E1012=VLOOKUP(D1012,'Pre-analysis'!D:E,2,0),VLOOKUP(D1012,'Pre-analysis'!D:F,3,0),"NA")),"NA"),"NA")</f>
        <v>9</v>
      </c>
    </row>
    <row r="1013" spans="1:6">
      <c r="A1013" s="12" t="s">
        <v>40</v>
      </c>
      <c r="B1013" s="13" t="s">
        <v>51</v>
      </c>
      <c r="C1013" s="12" t="s">
        <v>10</v>
      </c>
      <c r="D1013" s="12" t="str">
        <f t="shared" si="21"/>
        <v>Sub13 Session1 1st_45min</v>
      </c>
      <c r="E1013" s="20">
        <v>3</v>
      </c>
      <c r="F1013" s="20">
        <f>IFERROR(_xlfn.IFNA(IF(E1013&lt;VLOOKUP(D1013,'Pre-analysis'!D:E,2,0),VLOOKUP(D1013,'Pre-analysis'!D:F,3,0)-((VLOOKUP(D1013,'Pre-analysis'!D:E,2,0)-E1013)*9),IF(E1013=VLOOKUP(D1013,'Pre-analysis'!D:E,2,0),VLOOKUP(D1013,'Pre-analysis'!D:F,3,0),"NA")),"NA"),"NA")</f>
        <v>18</v>
      </c>
    </row>
    <row r="1014" spans="1:6">
      <c r="A1014" s="12" t="s">
        <v>40</v>
      </c>
      <c r="B1014" s="13" t="s">
        <v>51</v>
      </c>
      <c r="C1014" s="12" t="s">
        <v>10</v>
      </c>
      <c r="D1014" s="12" t="str">
        <f t="shared" si="21"/>
        <v>Sub13 Session1 1st_45min</v>
      </c>
      <c r="E1014" s="20">
        <v>4</v>
      </c>
      <c r="F1014" s="20" t="str">
        <f>IFERROR(_xlfn.IFNA(IF(E1014&lt;VLOOKUP(D1014,'Pre-analysis'!D:E,2,0),VLOOKUP(D1014,'Pre-analysis'!D:F,3,0)-((VLOOKUP(D1014,'Pre-analysis'!D:E,2,0)-E1014)*9),IF(E1014=VLOOKUP(D1014,'Pre-analysis'!D:E,2,0),VLOOKUP(D1014,'Pre-analysis'!D:F,3,0),"NA")),"NA"),"NA")</f>
        <v>NA</v>
      </c>
    </row>
    <row r="1015" spans="1:6">
      <c r="A1015" s="12" t="s">
        <v>40</v>
      </c>
      <c r="B1015" s="13" t="s">
        <v>51</v>
      </c>
      <c r="C1015" s="12" t="s">
        <v>10</v>
      </c>
      <c r="D1015" s="12" t="str">
        <f t="shared" si="21"/>
        <v>Sub13 Session1 1st_45min</v>
      </c>
      <c r="E1015" s="20">
        <v>5</v>
      </c>
      <c r="F1015" s="20" t="str">
        <f>IFERROR(_xlfn.IFNA(IF(E1015&lt;VLOOKUP(D1015,'Pre-analysis'!D:E,2,0),VLOOKUP(D1015,'Pre-analysis'!D:F,3,0)-((VLOOKUP(D1015,'Pre-analysis'!D:E,2,0)-E1015)*9),IF(E1015=VLOOKUP(D1015,'Pre-analysis'!D:E,2,0),VLOOKUP(D1015,'Pre-analysis'!D:F,3,0),"NA")),"NA"),"NA")</f>
        <v>NA</v>
      </c>
    </row>
    <row r="1016" spans="1:6">
      <c r="A1016" s="12" t="s">
        <v>40</v>
      </c>
      <c r="B1016" s="13" t="s">
        <v>51</v>
      </c>
      <c r="C1016" s="12" t="s">
        <v>10</v>
      </c>
      <c r="D1016" s="12" t="str">
        <f t="shared" si="21"/>
        <v>Sub13 Session1 1st_45min</v>
      </c>
      <c r="E1016" s="20">
        <v>6</v>
      </c>
      <c r="F1016" s="20" t="str">
        <f>IFERROR(_xlfn.IFNA(IF(E1016&lt;VLOOKUP(D1016,'Pre-analysis'!D:E,2,0),VLOOKUP(D1016,'Pre-analysis'!D:F,3,0)-((VLOOKUP(D1016,'Pre-analysis'!D:E,2,0)-E1016)*9),IF(E1016=VLOOKUP(D1016,'Pre-analysis'!D:E,2,0),VLOOKUP(D1016,'Pre-analysis'!D:F,3,0),"NA")),"NA"),"NA")</f>
        <v>NA</v>
      </c>
    </row>
    <row r="1017" spans="1:6">
      <c r="A1017" s="12" t="s">
        <v>40</v>
      </c>
      <c r="B1017" s="13" t="s">
        <v>51</v>
      </c>
      <c r="C1017" s="12" t="s">
        <v>11</v>
      </c>
      <c r="D1017" s="12" t="str">
        <f t="shared" si="21"/>
        <v>Sub13 Session1 1st_45min_e</v>
      </c>
      <c r="E1017" s="20" t="s">
        <v>29</v>
      </c>
      <c r="F1017" s="20">
        <f>IFERROR(_xlfn.IFNA(IF(E1017&lt;VLOOKUP(D1017,'Pre-analysis'!D:E,2,0),VLOOKUP(D1017,'Pre-analysis'!D:F,3,0)-((VLOOKUP(D1017,'Pre-analysis'!D:E,2,0)-E1017)*9),IF(E1017=VLOOKUP(D1017,'Pre-analysis'!D:E,2,0),VLOOKUP(D1017,'Pre-analysis'!D:F,3,0),"NA")),"NA"),"NA")</f>
        <v>28</v>
      </c>
    </row>
    <row r="1018" spans="1:6">
      <c r="A1018" s="12" t="s">
        <v>40</v>
      </c>
      <c r="B1018" s="13" t="s">
        <v>51</v>
      </c>
      <c r="C1018" s="12" t="s">
        <v>12</v>
      </c>
      <c r="D1018" s="12" t="str">
        <f t="shared" si="21"/>
        <v>Sub13 Session1 2nd_45min</v>
      </c>
      <c r="E1018" s="20">
        <v>1</v>
      </c>
      <c r="F1018" s="20">
        <f>IFERROR(_xlfn.IFNA(IF(E1018&lt;VLOOKUP(D1018,'Pre-analysis'!D:E,2,0),VLOOKUP(D1018,'Pre-analysis'!D:F,3,0)-((VLOOKUP(D1018,'Pre-analysis'!D:E,2,0)-E1018)*9),IF(E1018=VLOOKUP(D1018,'Pre-analysis'!D:E,2,0),VLOOKUP(D1018,'Pre-analysis'!D:F,3,0),"NA")),"NA"),"NA")</f>
        <v>43</v>
      </c>
    </row>
    <row r="1019" spans="1:6">
      <c r="A1019" s="12" t="s">
        <v>40</v>
      </c>
      <c r="B1019" s="13" t="s">
        <v>51</v>
      </c>
      <c r="C1019" s="12" t="s">
        <v>12</v>
      </c>
      <c r="D1019" s="12" t="str">
        <f t="shared" si="21"/>
        <v>Sub13 Session1 2nd_45min</v>
      </c>
      <c r="E1019" s="20">
        <v>2</v>
      </c>
      <c r="F1019" s="20">
        <f>IFERROR(_xlfn.IFNA(IF(E1019&lt;VLOOKUP(D1019,'Pre-analysis'!D:E,2,0),VLOOKUP(D1019,'Pre-analysis'!D:F,3,0)-((VLOOKUP(D1019,'Pre-analysis'!D:E,2,0)-E1019)*9),IF(E1019=VLOOKUP(D1019,'Pre-analysis'!D:E,2,0),VLOOKUP(D1019,'Pre-analysis'!D:F,3,0),"NA")),"NA"),"NA")</f>
        <v>52</v>
      </c>
    </row>
    <row r="1020" spans="1:6">
      <c r="A1020" s="12" t="s">
        <v>40</v>
      </c>
      <c r="B1020" s="13" t="s">
        <v>51</v>
      </c>
      <c r="C1020" s="12" t="s">
        <v>12</v>
      </c>
      <c r="D1020" s="12" t="str">
        <f t="shared" si="21"/>
        <v>Sub13 Session1 2nd_45min</v>
      </c>
      <c r="E1020" s="20">
        <v>3</v>
      </c>
      <c r="F1020" s="20">
        <f>IFERROR(_xlfn.IFNA(IF(E1020&lt;VLOOKUP(D1020,'Pre-analysis'!D:E,2,0),VLOOKUP(D1020,'Pre-analysis'!D:F,3,0)-((VLOOKUP(D1020,'Pre-analysis'!D:E,2,0)-E1020)*9),IF(E1020=VLOOKUP(D1020,'Pre-analysis'!D:E,2,0),VLOOKUP(D1020,'Pre-analysis'!D:F,3,0),"NA")),"NA"),"NA")</f>
        <v>61</v>
      </c>
    </row>
    <row r="1021" spans="1:6">
      <c r="A1021" s="12" t="s">
        <v>40</v>
      </c>
      <c r="B1021" s="13" t="s">
        <v>51</v>
      </c>
      <c r="C1021" s="12" t="s">
        <v>12</v>
      </c>
      <c r="D1021" s="12" t="str">
        <f t="shared" si="21"/>
        <v>Sub13 Session1 2nd_45min</v>
      </c>
      <c r="E1021" s="20">
        <v>4</v>
      </c>
      <c r="F1021" s="20">
        <f>IFERROR(_xlfn.IFNA(IF(E1021&lt;VLOOKUP(D1021,'Pre-analysis'!D:E,2,0),VLOOKUP(D1021,'Pre-analysis'!D:F,3,0)-((VLOOKUP(D1021,'Pre-analysis'!D:E,2,0)-E1021)*9),IF(E1021=VLOOKUP(D1021,'Pre-analysis'!D:E,2,0),VLOOKUP(D1021,'Pre-analysis'!D:F,3,0),"NA")),"NA"),"NA")</f>
        <v>70</v>
      </c>
    </row>
    <row r="1022" spans="1:6">
      <c r="A1022" s="12" t="s">
        <v>40</v>
      </c>
      <c r="B1022" s="13" t="s">
        <v>51</v>
      </c>
      <c r="C1022" s="12" t="s">
        <v>12</v>
      </c>
      <c r="D1022" s="12" t="str">
        <f t="shared" si="21"/>
        <v>Sub13 Session1 2nd_45min</v>
      </c>
      <c r="E1022" s="20">
        <v>5</v>
      </c>
      <c r="F1022" s="20" t="str">
        <f>IFERROR(_xlfn.IFNA(IF(E1022&lt;VLOOKUP(D1022,'Pre-analysis'!D:E,2,0),VLOOKUP(D1022,'Pre-analysis'!D:F,3,0)-((VLOOKUP(D1022,'Pre-analysis'!D:E,2,0)-E1022)*9),IF(E1022=VLOOKUP(D1022,'Pre-analysis'!D:E,2,0),VLOOKUP(D1022,'Pre-analysis'!D:F,3,0),"NA")),"NA"),"NA")</f>
        <v>NA</v>
      </c>
    </row>
    <row r="1023" spans="1:6">
      <c r="A1023" s="12" t="s">
        <v>40</v>
      </c>
      <c r="B1023" s="13" t="s">
        <v>51</v>
      </c>
      <c r="C1023" s="12" t="s">
        <v>12</v>
      </c>
      <c r="D1023" s="12" t="str">
        <f t="shared" si="21"/>
        <v>Sub13 Session1 2nd_45min</v>
      </c>
      <c r="E1023" s="20">
        <v>6</v>
      </c>
      <c r="F1023" s="20" t="str">
        <f>IFERROR(_xlfn.IFNA(IF(E1023&lt;VLOOKUP(D1023,'Pre-analysis'!D:E,2,0),VLOOKUP(D1023,'Pre-analysis'!D:F,3,0)-((VLOOKUP(D1023,'Pre-analysis'!D:E,2,0)-E1023)*9),IF(E1023=VLOOKUP(D1023,'Pre-analysis'!D:E,2,0),VLOOKUP(D1023,'Pre-analysis'!D:F,3,0),"NA")),"NA"),"NA")</f>
        <v>NA</v>
      </c>
    </row>
    <row r="1024" spans="1:6">
      <c r="A1024" s="12" t="s">
        <v>40</v>
      </c>
      <c r="B1024" s="13" t="s">
        <v>51</v>
      </c>
      <c r="C1024" s="12" t="s">
        <v>13</v>
      </c>
      <c r="D1024" s="12" t="str">
        <f t="shared" si="21"/>
        <v>Sub13 Session1 2nd_45min_e</v>
      </c>
      <c r="E1024" s="20" t="s">
        <v>29</v>
      </c>
      <c r="F1024" s="20">
        <f>IFERROR(_xlfn.IFNA(IF(E1024&lt;VLOOKUP(D1024,'Pre-analysis'!D:E,2,0),VLOOKUP(D1024,'Pre-analysis'!D:F,3,0)-((VLOOKUP(D1024,'Pre-analysis'!D:E,2,0)-E1024)*9),IF(E1024=VLOOKUP(D1024,'Pre-analysis'!D:E,2,0),VLOOKUP(D1024,'Pre-analysis'!D:F,3,0),"NA")),"NA"),"NA")</f>
        <v>73</v>
      </c>
    </row>
    <row r="1025" spans="1:6">
      <c r="A1025" s="12" t="s">
        <v>40</v>
      </c>
      <c r="B1025" s="13" t="s">
        <v>51</v>
      </c>
      <c r="C1025" s="12" t="s">
        <v>14</v>
      </c>
      <c r="D1025" s="12" t="str">
        <f t="shared" ref="D1025:D1088" si="22">A1025&amp;" "&amp;B1025&amp;" "&amp;C1025</f>
        <v>Sub13 Session1 3rd_45min</v>
      </c>
      <c r="E1025" s="20">
        <v>1</v>
      </c>
      <c r="F1025" s="20">
        <f>IFERROR(_xlfn.IFNA(IF(E1025&lt;VLOOKUP(D1025,'Pre-analysis'!D:E,2,0),VLOOKUP(D1025,'Pre-analysis'!D:F,3,0)-((VLOOKUP(D1025,'Pre-analysis'!D:E,2,0)-E1025)*9),IF(E1025=VLOOKUP(D1025,'Pre-analysis'!D:E,2,0),VLOOKUP(D1025,'Pre-analysis'!D:F,3,0),"NA")),"NA"),"NA")</f>
        <v>88</v>
      </c>
    </row>
    <row r="1026" spans="1:6">
      <c r="A1026" s="12" t="s">
        <v>40</v>
      </c>
      <c r="B1026" s="13" t="s">
        <v>51</v>
      </c>
      <c r="C1026" s="12" t="s">
        <v>14</v>
      </c>
      <c r="D1026" s="12" t="str">
        <f t="shared" si="22"/>
        <v>Sub13 Session1 3rd_45min</v>
      </c>
      <c r="E1026" s="20">
        <v>2</v>
      </c>
      <c r="F1026" s="20">
        <f>IFERROR(_xlfn.IFNA(IF(E1026&lt;VLOOKUP(D1026,'Pre-analysis'!D:E,2,0),VLOOKUP(D1026,'Pre-analysis'!D:F,3,0)-((VLOOKUP(D1026,'Pre-analysis'!D:E,2,0)-E1026)*9),IF(E1026=VLOOKUP(D1026,'Pre-analysis'!D:E,2,0),VLOOKUP(D1026,'Pre-analysis'!D:F,3,0),"NA")),"NA"),"NA")</f>
        <v>97</v>
      </c>
    </row>
    <row r="1027" spans="1:6">
      <c r="A1027" s="12" t="s">
        <v>40</v>
      </c>
      <c r="B1027" s="13" t="s">
        <v>51</v>
      </c>
      <c r="C1027" s="12" t="s">
        <v>14</v>
      </c>
      <c r="D1027" s="12" t="str">
        <f t="shared" si="22"/>
        <v>Sub13 Session1 3rd_45min</v>
      </c>
      <c r="E1027" s="20">
        <v>3</v>
      </c>
      <c r="F1027" s="20">
        <f>IFERROR(_xlfn.IFNA(IF(E1027&lt;VLOOKUP(D1027,'Pre-analysis'!D:E,2,0),VLOOKUP(D1027,'Pre-analysis'!D:F,3,0)-((VLOOKUP(D1027,'Pre-analysis'!D:E,2,0)-E1027)*9),IF(E1027=VLOOKUP(D1027,'Pre-analysis'!D:E,2,0),VLOOKUP(D1027,'Pre-analysis'!D:F,3,0),"NA")),"NA"),"NA")</f>
        <v>106</v>
      </c>
    </row>
    <row r="1028" spans="1:6">
      <c r="A1028" s="12" t="s">
        <v>40</v>
      </c>
      <c r="B1028" s="13" t="s">
        <v>51</v>
      </c>
      <c r="C1028" s="12" t="s">
        <v>14</v>
      </c>
      <c r="D1028" s="12" t="str">
        <f t="shared" si="22"/>
        <v>Sub13 Session1 3rd_45min</v>
      </c>
      <c r="E1028" s="20">
        <v>4</v>
      </c>
      <c r="F1028" s="20">
        <f>IFERROR(_xlfn.IFNA(IF(E1028&lt;VLOOKUP(D1028,'Pre-analysis'!D:E,2,0),VLOOKUP(D1028,'Pre-analysis'!D:F,3,0)-((VLOOKUP(D1028,'Pre-analysis'!D:E,2,0)-E1028)*9),IF(E1028=VLOOKUP(D1028,'Pre-analysis'!D:E,2,0),VLOOKUP(D1028,'Pre-analysis'!D:F,3,0),"NA")),"NA"),"NA")</f>
        <v>115</v>
      </c>
    </row>
    <row r="1029" spans="1:6">
      <c r="A1029" s="12" t="s">
        <v>40</v>
      </c>
      <c r="B1029" s="13" t="s">
        <v>51</v>
      </c>
      <c r="C1029" s="12" t="s">
        <v>14</v>
      </c>
      <c r="D1029" s="12" t="str">
        <f t="shared" si="22"/>
        <v>Sub13 Session1 3rd_45min</v>
      </c>
      <c r="E1029" s="20">
        <v>5</v>
      </c>
      <c r="F1029" s="20" t="str">
        <f>IFERROR(_xlfn.IFNA(IF(E1029&lt;VLOOKUP(D1029,'Pre-analysis'!D:E,2,0),VLOOKUP(D1029,'Pre-analysis'!D:F,3,0)-((VLOOKUP(D1029,'Pre-analysis'!D:E,2,0)-E1029)*9),IF(E1029=VLOOKUP(D1029,'Pre-analysis'!D:E,2,0),VLOOKUP(D1029,'Pre-analysis'!D:F,3,0),"NA")),"NA"),"NA")</f>
        <v>NA</v>
      </c>
    </row>
    <row r="1030" spans="1:6">
      <c r="A1030" s="12" t="s">
        <v>40</v>
      </c>
      <c r="B1030" s="13" t="s">
        <v>51</v>
      </c>
      <c r="C1030" s="12" t="s">
        <v>14</v>
      </c>
      <c r="D1030" s="12" t="str">
        <f t="shared" si="22"/>
        <v>Sub13 Session1 3rd_45min</v>
      </c>
      <c r="E1030" s="20">
        <v>6</v>
      </c>
      <c r="F1030" s="20" t="str">
        <f>IFERROR(_xlfn.IFNA(IF(E1030&lt;VLOOKUP(D1030,'Pre-analysis'!D:E,2,0),VLOOKUP(D1030,'Pre-analysis'!D:F,3,0)-((VLOOKUP(D1030,'Pre-analysis'!D:E,2,0)-E1030)*9),IF(E1030=VLOOKUP(D1030,'Pre-analysis'!D:E,2,0),VLOOKUP(D1030,'Pre-analysis'!D:F,3,0),"NA")),"NA"),"NA")</f>
        <v>NA</v>
      </c>
    </row>
    <row r="1031" spans="1:6">
      <c r="A1031" s="12" t="s">
        <v>40</v>
      </c>
      <c r="B1031" s="13" t="s">
        <v>51</v>
      </c>
      <c r="C1031" s="12" t="s">
        <v>15</v>
      </c>
      <c r="D1031" s="12" t="str">
        <f t="shared" si="22"/>
        <v>Sub13 Session1 3rd_45min_e</v>
      </c>
      <c r="E1031" s="20" t="s">
        <v>29</v>
      </c>
      <c r="F1031" s="20">
        <f>IFERROR(_xlfn.IFNA(IF(E1031&lt;VLOOKUP(D1031,'Pre-analysis'!D:E,2,0),VLOOKUP(D1031,'Pre-analysis'!D:F,3,0)-((VLOOKUP(D1031,'Pre-analysis'!D:E,2,0)-E1031)*9),IF(E1031=VLOOKUP(D1031,'Pre-analysis'!D:E,2,0),VLOOKUP(D1031,'Pre-analysis'!D:F,3,0),"NA")),"NA"),"NA")</f>
        <v>118</v>
      </c>
    </row>
    <row r="1032" spans="1:6">
      <c r="A1032" s="12" t="s">
        <v>40</v>
      </c>
      <c r="B1032" s="13" t="s">
        <v>52</v>
      </c>
      <c r="C1032" s="12" t="s">
        <v>10</v>
      </c>
      <c r="D1032" s="12" t="str">
        <f t="shared" si="22"/>
        <v>Sub13 Session2 1st_45min</v>
      </c>
      <c r="E1032" s="20">
        <v>1</v>
      </c>
      <c r="F1032" s="20">
        <f>IFERROR(_xlfn.IFNA(IF(E1032&lt;VLOOKUP(D1032,'Pre-analysis'!D:E,2,0),VLOOKUP(D1032,'Pre-analysis'!D:F,3,0)-((VLOOKUP(D1032,'Pre-analysis'!D:E,2,0)-E1032)*9),IF(E1032=VLOOKUP(D1032,'Pre-analysis'!D:E,2,0),VLOOKUP(D1032,'Pre-analysis'!D:F,3,0),"NA")),"NA"),"NA")</f>
        <v>0</v>
      </c>
    </row>
    <row r="1033" spans="1:6">
      <c r="A1033" s="12" t="s">
        <v>40</v>
      </c>
      <c r="B1033" s="13" t="s">
        <v>52</v>
      </c>
      <c r="C1033" s="12" t="s">
        <v>10</v>
      </c>
      <c r="D1033" s="12" t="str">
        <f t="shared" si="22"/>
        <v>Sub13 Session2 1st_45min</v>
      </c>
      <c r="E1033" s="20">
        <v>2</v>
      </c>
      <c r="F1033" s="20">
        <f>IFERROR(_xlfn.IFNA(IF(E1033&lt;VLOOKUP(D1033,'Pre-analysis'!D:E,2,0),VLOOKUP(D1033,'Pre-analysis'!D:F,3,0)-((VLOOKUP(D1033,'Pre-analysis'!D:E,2,0)-E1033)*9),IF(E1033=VLOOKUP(D1033,'Pre-analysis'!D:E,2,0),VLOOKUP(D1033,'Pre-analysis'!D:F,3,0),"NA")),"NA"),"NA")</f>
        <v>9</v>
      </c>
    </row>
    <row r="1034" spans="1:6">
      <c r="A1034" s="12" t="s">
        <v>40</v>
      </c>
      <c r="B1034" s="13" t="s">
        <v>52</v>
      </c>
      <c r="C1034" s="12" t="s">
        <v>10</v>
      </c>
      <c r="D1034" s="12" t="str">
        <f t="shared" si="22"/>
        <v>Sub13 Session2 1st_45min</v>
      </c>
      <c r="E1034" s="20">
        <v>3</v>
      </c>
      <c r="F1034" s="20">
        <f>IFERROR(_xlfn.IFNA(IF(E1034&lt;VLOOKUP(D1034,'Pre-analysis'!D:E,2,0),VLOOKUP(D1034,'Pre-analysis'!D:F,3,0)-((VLOOKUP(D1034,'Pre-analysis'!D:E,2,0)-E1034)*9),IF(E1034=VLOOKUP(D1034,'Pre-analysis'!D:E,2,0),VLOOKUP(D1034,'Pre-analysis'!D:F,3,0),"NA")),"NA"),"NA")</f>
        <v>18</v>
      </c>
    </row>
    <row r="1035" spans="1:6">
      <c r="A1035" s="12" t="s">
        <v>40</v>
      </c>
      <c r="B1035" s="13" t="s">
        <v>52</v>
      </c>
      <c r="C1035" s="12" t="s">
        <v>10</v>
      </c>
      <c r="D1035" s="12" t="str">
        <f t="shared" si="22"/>
        <v>Sub13 Session2 1st_45min</v>
      </c>
      <c r="E1035" s="20">
        <v>4</v>
      </c>
      <c r="F1035" s="20">
        <f>IFERROR(_xlfn.IFNA(IF(E1035&lt;VLOOKUP(D1035,'Pre-analysis'!D:E,2,0),VLOOKUP(D1035,'Pre-analysis'!D:F,3,0)-((VLOOKUP(D1035,'Pre-analysis'!D:E,2,0)-E1035)*9),IF(E1035=VLOOKUP(D1035,'Pre-analysis'!D:E,2,0),VLOOKUP(D1035,'Pre-analysis'!D:F,3,0),"NA")),"NA"),"NA")</f>
        <v>27</v>
      </c>
    </row>
    <row r="1036" spans="1:6">
      <c r="A1036" s="12" t="s">
        <v>40</v>
      </c>
      <c r="B1036" s="13" t="s">
        <v>52</v>
      </c>
      <c r="C1036" s="12" t="s">
        <v>10</v>
      </c>
      <c r="D1036" s="12" t="str">
        <f t="shared" si="22"/>
        <v>Sub13 Session2 1st_45min</v>
      </c>
      <c r="E1036" s="20">
        <v>5</v>
      </c>
      <c r="F1036" s="20">
        <f>IFERROR(_xlfn.IFNA(IF(E1036&lt;VLOOKUP(D1036,'Pre-analysis'!D:E,2,0),VLOOKUP(D1036,'Pre-analysis'!D:F,3,0)-((VLOOKUP(D1036,'Pre-analysis'!D:E,2,0)-E1036)*9),IF(E1036=VLOOKUP(D1036,'Pre-analysis'!D:E,2,0),VLOOKUP(D1036,'Pre-analysis'!D:F,3,0),"NA")),"NA"),"NA")</f>
        <v>36</v>
      </c>
    </row>
    <row r="1037" spans="1:6">
      <c r="A1037" s="12" t="s">
        <v>40</v>
      </c>
      <c r="B1037" s="13" t="s">
        <v>52</v>
      </c>
      <c r="C1037" s="12" t="s">
        <v>10</v>
      </c>
      <c r="D1037" s="12" t="str">
        <f t="shared" si="22"/>
        <v>Sub13 Session2 1st_45min</v>
      </c>
      <c r="E1037" s="20">
        <v>6</v>
      </c>
      <c r="F1037" s="20" t="str">
        <f>IFERROR(_xlfn.IFNA(IF(E1037&lt;VLOOKUP(D1037,'Pre-analysis'!D:E,2,0),VLOOKUP(D1037,'Pre-analysis'!D:F,3,0)-((VLOOKUP(D1037,'Pre-analysis'!D:E,2,0)-E1037)*9),IF(E1037=VLOOKUP(D1037,'Pre-analysis'!D:E,2,0),VLOOKUP(D1037,'Pre-analysis'!D:F,3,0),"NA")),"NA"),"NA")</f>
        <v>NA</v>
      </c>
    </row>
    <row r="1038" spans="1:6">
      <c r="A1038" s="12" t="s">
        <v>40</v>
      </c>
      <c r="B1038" s="13" t="s">
        <v>52</v>
      </c>
      <c r="C1038" s="12" t="s">
        <v>11</v>
      </c>
      <c r="D1038" s="12" t="str">
        <f t="shared" si="22"/>
        <v>Sub13 Session2 1st_45min_e</v>
      </c>
      <c r="E1038" s="20" t="s">
        <v>29</v>
      </c>
      <c r="F1038" s="20">
        <f>IFERROR(_xlfn.IFNA(IF(E1038&lt;VLOOKUP(D1038,'Pre-analysis'!D:E,2,0),VLOOKUP(D1038,'Pre-analysis'!D:F,3,0)-((VLOOKUP(D1038,'Pre-analysis'!D:E,2,0)-E1038)*9),IF(E1038=VLOOKUP(D1038,'Pre-analysis'!D:E,2,0),VLOOKUP(D1038,'Pre-analysis'!D:F,3,0),"NA")),"NA"),"NA")</f>
        <v>38</v>
      </c>
    </row>
    <row r="1039" spans="1:6">
      <c r="A1039" s="12" t="s">
        <v>40</v>
      </c>
      <c r="B1039" s="13" t="s">
        <v>52</v>
      </c>
      <c r="C1039" s="12" t="s">
        <v>12</v>
      </c>
      <c r="D1039" s="12" t="str">
        <f t="shared" si="22"/>
        <v>Sub13 Session2 2nd_45min</v>
      </c>
      <c r="E1039" s="20">
        <v>1</v>
      </c>
      <c r="F1039" s="20">
        <f>IFERROR(_xlfn.IFNA(IF(E1039&lt;VLOOKUP(D1039,'Pre-analysis'!D:E,2,0),VLOOKUP(D1039,'Pre-analysis'!D:F,3,0)-((VLOOKUP(D1039,'Pre-analysis'!D:E,2,0)-E1039)*9),IF(E1039=VLOOKUP(D1039,'Pre-analysis'!D:E,2,0),VLOOKUP(D1039,'Pre-analysis'!D:F,3,0),"NA")),"NA"),"NA")</f>
        <v>55</v>
      </c>
    </row>
    <row r="1040" spans="1:6">
      <c r="A1040" s="12" t="s">
        <v>40</v>
      </c>
      <c r="B1040" s="13" t="s">
        <v>52</v>
      </c>
      <c r="C1040" s="12" t="s">
        <v>12</v>
      </c>
      <c r="D1040" s="12" t="str">
        <f t="shared" si="22"/>
        <v>Sub13 Session2 2nd_45min</v>
      </c>
      <c r="E1040" s="20">
        <v>2</v>
      </c>
      <c r="F1040" s="20">
        <f>IFERROR(_xlfn.IFNA(IF(E1040&lt;VLOOKUP(D1040,'Pre-analysis'!D:E,2,0),VLOOKUP(D1040,'Pre-analysis'!D:F,3,0)-((VLOOKUP(D1040,'Pre-analysis'!D:E,2,0)-E1040)*9),IF(E1040=VLOOKUP(D1040,'Pre-analysis'!D:E,2,0),VLOOKUP(D1040,'Pre-analysis'!D:F,3,0),"NA")),"NA"),"NA")</f>
        <v>64</v>
      </c>
    </row>
    <row r="1041" spans="1:6">
      <c r="A1041" s="12" t="s">
        <v>40</v>
      </c>
      <c r="B1041" s="13" t="s">
        <v>52</v>
      </c>
      <c r="C1041" s="12" t="s">
        <v>12</v>
      </c>
      <c r="D1041" s="12" t="str">
        <f t="shared" si="22"/>
        <v>Sub13 Session2 2nd_45min</v>
      </c>
      <c r="E1041" s="20">
        <v>3</v>
      </c>
      <c r="F1041" s="20">
        <f>IFERROR(_xlfn.IFNA(IF(E1041&lt;VLOOKUP(D1041,'Pre-analysis'!D:E,2,0),VLOOKUP(D1041,'Pre-analysis'!D:F,3,0)-((VLOOKUP(D1041,'Pre-analysis'!D:E,2,0)-E1041)*9),IF(E1041=VLOOKUP(D1041,'Pre-analysis'!D:E,2,0),VLOOKUP(D1041,'Pre-analysis'!D:F,3,0),"NA")),"NA"),"NA")</f>
        <v>73</v>
      </c>
    </row>
    <row r="1042" spans="1:6">
      <c r="A1042" s="12" t="s">
        <v>40</v>
      </c>
      <c r="B1042" s="13" t="s">
        <v>52</v>
      </c>
      <c r="C1042" s="12" t="s">
        <v>12</v>
      </c>
      <c r="D1042" s="12" t="str">
        <f t="shared" si="22"/>
        <v>Sub13 Session2 2nd_45min</v>
      </c>
      <c r="E1042" s="20">
        <v>4</v>
      </c>
      <c r="F1042" s="20">
        <f>IFERROR(_xlfn.IFNA(IF(E1042&lt;VLOOKUP(D1042,'Pre-analysis'!D:E,2,0),VLOOKUP(D1042,'Pre-analysis'!D:F,3,0)-((VLOOKUP(D1042,'Pre-analysis'!D:E,2,0)-E1042)*9),IF(E1042=VLOOKUP(D1042,'Pre-analysis'!D:E,2,0),VLOOKUP(D1042,'Pre-analysis'!D:F,3,0),"NA")),"NA"),"NA")</f>
        <v>82</v>
      </c>
    </row>
    <row r="1043" spans="1:6">
      <c r="A1043" s="12" t="s">
        <v>40</v>
      </c>
      <c r="B1043" s="13" t="s">
        <v>52</v>
      </c>
      <c r="C1043" s="12" t="s">
        <v>12</v>
      </c>
      <c r="D1043" s="12" t="str">
        <f t="shared" si="22"/>
        <v>Sub13 Session2 2nd_45min</v>
      </c>
      <c r="E1043" s="20">
        <v>5</v>
      </c>
      <c r="F1043" s="20">
        <f>IFERROR(_xlfn.IFNA(IF(E1043&lt;VLOOKUP(D1043,'Pre-analysis'!D:E,2,0),VLOOKUP(D1043,'Pre-analysis'!D:F,3,0)-((VLOOKUP(D1043,'Pre-analysis'!D:E,2,0)-E1043)*9),IF(E1043=VLOOKUP(D1043,'Pre-analysis'!D:E,2,0),VLOOKUP(D1043,'Pre-analysis'!D:F,3,0),"NA")),"NA"),"NA")</f>
        <v>91</v>
      </c>
    </row>
    <row r="1044" spans="1:6">
      <c r="A1044" s="12" t="s">
        <v>40</v>
      </c>
      <c r="B1044" s="13" t="s">
        <v>52</v>
      </c>
      <c r="C1044" s="12" t="s">
        <v>12</v>
      </c>
      <c r="D1044" s="12" t="str">
        <f t="shared" si="22"/>
        <v>Sub13 Session2 2nd_45min</v>
      </c>
      <c r="E1044" s="20">
        <v>6</v>
      </c>
      <c r="F1044" s="20" t="str">
        <f>IFERROR(_xlfn.IFNA(IF(E1044&lt;VLOOKUP(D1044,'Pre-analysis'!D:E,2,0),VLOOKUP(D1044,'Pre-analysis'!D:F,3,0)-((VLOOKUP(D1044,'Pre-analysis'!D:E,2,0)-E1044)*9),IF(E1044=VLOOKUP(D1044,'Pre-analysis'!D:E,2,0),VLOOKUP(D1044,'Pre-analysis'!D:F,3,0),"NA")),"NA"),"NA")</f>
        <v>NA</v>
      </c>
    </row>
    <row r="1045" spans="1:6">
      <c r="A1045" s="12" t="s">
        <v>40</v>
      </c>
      <c r="B1045" s="13" t="s">
        <v>52</v>
      </c>
      <c r="C1045" s="12" t="s">
        <v>13</v>
      </c>
      <c r="D1045" s="12" t="str">
        <f t="shared" si="22"/>
        <v>Sub13 Session2 2nd_45min_e</v>
      </c>
      <c r="E1045" s="20" t="s">
        <v>29</v>
      </c>
      <c r="F1045" s="20">
        <f>IFERROR(_xlfn.IFNA(IF(E1045&lt;VLOOKUP(D1045,'Pre-analysis'!D:E,2,0),VLOOKUP(D1045,'Pre-analysis'!D:F,3,0)-((VLOOKUP(D1045,'Pre-analysis'!D:E,2,0)-E1045)*9),IF(E1045=VLOOKUP(D1045,'Pre-analysis'!D:E,2,0),VLOOKUP(D1045,'Pre-analysis'!D:F,3,0),"NA")),"NA"),"NA")</f>
        <v>95</v>
      </c>
    </row>
    <row r="1046" spans="1:6">
      <c r="A1046" s="12" t="s">
        <v>40</v>
      </c>
      <c r="B1046" s="13" t="s">
        <v>52</v>
      </c>
      <c r="C1046" s="12" t="s">
        <v>14</v>
      </c>
      <c r="D1046" s="12" t="str">
        <f t="shared" si="22"/>
        <v>Sub13 Session2 3rd_45min</v>
      </c>
      <c r="E1046" s="20">
        <v>1</v>
      </c>
      <c r="F1046" s="20">
        <f>IFERROR(_xlfn.IFNA(IF(E1046&lt;VLOOKUP(D1046,'Pre-analysis'!D:E,2,0),VLOOKUP(D1046,'Pre-analysis'!D:F,3,0)-((VLOOKUP(D1046,'Pre-analysis'!D:E,2,0)-E1046)*9),IF(E1046=VLOOKUP(D1046,'Pre-analysis'!D:E,2,0),VLOOKUP(D1046,'Pre-analysis'!D:F,3,0),"NA")),"NA"),"NA")</f>
        <v>112</v>
      </c>
    </row>
    <row r="1047" spans="1:6">
      <c r="A1047" s="12" t="s">
        <v>40</v>
      </c>
      <c r="B1047" s="13" t="s">
        <v>52</v>
      </c>
      <c r="C1047" s="12" t="s">
        <v>14</v>
      </c>
      <c r="D1047" s="12" t="str">
        <f t="shared" si="22"/>
        <v>Sub13 Session2 3rd_45min</v>
      </c>
      <c r="E1047" s="20">
        <v>2</v>
      </c>
      <c r="F1047" s="20">
        <f>IFERROR(_xlfn.IFNA(IF(E1047&lt;VLOOKUP(D1047,'Pre-analysis'!D:E,2,0),VLOOKUP(D1047,'Pre-analysis'!D:F,3,0)-((VLOOKUP(D1047,'Pre-analysis'!D:E,2,0)-E1047)*9),IF(E1047=VLOOKUP(D1047,'Pre-analysis'!D:E,2,0),VLOOKUP(D1047,'Pre-analysis'!D:F,3,0),"NA")),"NA"),"NA")</f>
        <v>121</v>
      </c>
    </row>
    <row r="1048" spans="1:6">
      <c r="A1048" s="12" t="s">
        <v>40</v>
      </c>
      <c r="B1048" s="13" t="s">
        <v>52</v>
      </c>
      <c r="C1048" s="12" t="s">
        <v>14</v>
      </c>
      <c r="D1048" s="12" t="str">
        <f t="shared" si="22"/>
        <v>Sub13 Session2 3rd_45min</v>
      </c>
      <c r="E1048" s="20">
        <v>3</v>
      </c>
      <c r="F1048" s="20">
        <f>IFERROR(_xlfn.IFNA(IF(E1048&lt;VLOOKUP(D1048,'Pre-analysis'!D:E,2,0),VLOOKUP(D1048,'Pre-analysis'!D:F,3,0)-((VLOOKUP(D1048,'Pre-analysis'!D:E,2,0)-E1048)*9),IF(E1048=VLOOKUP(D1048,'Pre-analysis'!D:E,2,0),VLOOKUP(D1048,'Pre-analysis'!D:F,3,0),"NA")),"NA"),"NA")</f>
        <v>130</v>
      </c>
    </row>
    <row r="1049" spans="1:6">
      <c r="A1049" s="12" t="s">
        <v>40</v>
      </c>
      <c r="B1049" s="13" t="s">
        <v>52</v>
      </c>
      <c r="C1049" s="12" t="s">
        <v>14</v>
      </c>
      <c r="D1049" s="12" t="str">
        <f t="shared" si="22"/>
        <v>Sub13 Session2 3rd_45min</v>
      </c>
      <c r="E1049" s="20">
        <v>4</v>
      </c>
      <c r="F1049" s="20">
        <f>IFERROR(_xlfn.IFNA(IF(E1049&lt;VLOOKUP(D1049,'Pre-analysis'!D:E,2,0),VLOOKUP(D1049,'Pre-analysis'!D:F,3,0)-((VLOOKUP(D1049,'Pre-analysis'!D:E,2,0)-E1049)*9),IF(E1049=VLOOKUP(D1049,'Pre-analysis'!D:E,2,0),VLOOKUP(D1049,'Pre-analysis'!D:F,3,0),"NA")),"NA"),"NA")</f>
        <v>139</v>
      </c>
    </row>
    <row r="1050" spans="1:6">
      <c r="A1050" s="12" t="s">
        <v>40</v>
      </c>
      <c r="B1050" s="13" t="s">
        <v>52</v>
      </c>
      <c r="C1050" s="12" t="s">
        <v>14</v>
      </c>
      <c r="D1050" s="12" t="str">
        <f t="shared" si="22"/>
        <v>Sub13 Session2 3rd_45min</v>
      </c>
      <c r="E1050" s="20">
        <v>5</v>
      </c>
      <c r="F1050" s="20" t="str">
        <f>IFERROR(_xlfn.IFNA(IF(E1050&lt;VLOOKUP(D1050,'Pre-analysis'!D:E,2,0),VLOOKUP(D1050,'Pre-analysis'!D:F,3,0)-((VLOOKUP(D1050,'Pre-analysis'!D:E,2,0)-E1050)*9),IF(E1050=VLOOKUP(D1050,'Pre-analysis'!D:E,2,0),VLOOKUP(D1050,'Pre-analysis'!D:F,3,0),"NA")),"NA"),"NA")</f>
        <v>NA</v>
      </c>
    </row>
    <row r="1051" spans="1:6">
      <c r="A1051" s="12" t="s">
        <v>40</v>
      </c>
      <c r="B1051" s="13" t="s">
        <v>52</v>
      </c>
      <c r="C1051" s="12" t="s">
        <v>14</v>
      </c>
      <c r="D1051" s="12" t="str">
        <f t="shared" si="22"/>
        <v>Sub13 Session2 3rd_45min</v>
      </c>
      <c r="E1051" s="20">
        <v>6</v>
      </c>
      <c r="F1051" s="20" t="str">
        <f>IFERROR(_xlfn.IFNA(IF(E1051&lt;VLOOKUP(D1051,'Pre-analysis'!D:E,2,0),VLOOKUP(D1051,'Pre-analysis'!D:F,3,0)-((VLOOKUP(D1051,'Pre-analysis'!D:E,2,0)-E1051)*9),IF(E1051=VLOOKUP(D1051,'Pre-analysis'!D:E,2,0),VLOOKUP(D1051,'Pre-analysis'!D:F,3,0),"NA")),"NA"),"NA")</f>
        <v>NA</v>
      </c>
    </row>
    <row r="1052" spans="1:6">
      <c r="A1052" s="12" t="s">
        <v>40</v>
      </c>
      <c r="B1052" s="13" t="s">
        <v>52</v>
      </c>
      <c r="C1052" s="12" t="s">
        <v>15</v>
      </c>
      <c r="D1052" s="12" t="str">
        <f t="shared" si="22"/>
        <v>Sub13 Session2 3rd_45min_e</v>
      </c>
      <c r="E1052" s="20" t="s">
        <v>29</v>
      </c>
      <c r="F1052" s="20">
        <f>IFERROR(_xlfn.IFNA(IF(E1052&lt;VLOOKUP(D1052,'Pre-analysis'!D:E,2,0),VLOOKUP(D1052,'Pre-analysis'!D:F,3,0)-((VLOOKUP(D1052,'Pre-analysis'!D:E,2,0)-E1052)*9),IF(E1052=VLOOKUP(D1052,'Pre-analysis'!D:E,2,0),VLOOKUP(D1052,'Pre-analysis'!D:F,3,0),"NA")),"NA"),"NA")</f>
        <v>144</v>
      </c>
    </row>
    <row r="1053" spans="1:6">
      <c r="A1053" s="12" t="s">
        <v>40</v>
      </c>
      <c r="B1053" s="13" t="s">
        <v>53</v>
      </c>
      <c r="C1053" s="12" t="s">
        <v>10</v>
      </c>
      <c r="D1053" s="12" t="str">
        <f t="shared" si="22"/>
        <v>Sub13 Session3 1st_45min</v>
      </c>
      <c r="E1053" s="20">
        <v>1</v>
      </c>
      <c r="F1053" s="20">
        <f>IFERROR(_xlfn.IFNA(IF(E1053&lt;VLOOKUP(D1053,'Pre-analysis'!D:E,2,0),VLOOKUP(D1053,'Pre-analysis'!D:F,3,0)-((VLOOKUP(D1053,'Pre-analysis'!D:E,2,0)-E1053)*9),IF(E1053=VLOOKUP(D1053,'Pre-analysis'!D:E,2,0),VLOOKUP(D1053,'Pre-analysis'!D:F,3,0),"NA")),"NA"),"NA")</f>
        <v>0</v>
      </c>
    </row>
    <row r="1054" spans="1:6">
      <c r="A1054" s="12" t="s">
        <v>40</v>
      </c>
      <c r="B1054" s="13" t="s">
        <v>53</v>
      </c>
      <c r="C1054" s="12" t="s">
        <v>10</v>
      </c>
      <c r="D1054" s="12" t="str">
        <f t="shared" si="22"/>
        <v>Sub13 Session3 1st_45min</v>
      </c>
      <c r="E1054" s="20">
        <v>2</v>
      </c>
      <c r="F1054" s="20">
        <f>IFERROR(_xlfn.IFNA(IF(E1054&lt;VLOOKUP(D1054,'Pre-analysis'!D:E,2,0),VLOOKUP(D1054,'Pre-analysis'!D:F,3,0)-((VLOOKUP(D1054,'Pre-analysis'!D:E,2,0)-E1054)*9),IF(E1054=VLOOKUP(D1054,'Pre-analysis'!D:E,2,0),VLOOKUP(D1054,'Pre-analysis'!D:F,3,0),"NA")),"NA"),"NA")</f>
        <v>9</v>
      </c>
    </row>
    <row r="1055" spans="1:6">
      <c r="A1055" s="12" t="s">
        <v>40</v>
      </c>
      <c r="B1055" s="13" t="s">
        <v>53</v>
      </c>
      <c r="C1055" s="12" t="s">
        <v>10</v>
      </c>
      <c r="D1055" s="12" t="str">
        <f t="shared" si="22"/>
        <v>Sub13 Session3 1st_45min</v>
      </c>
      <c r="E1055" s="20">
        <v>3</v>
      </c>
      <c r="F1055" s="20">
        <f>IFERROR(_xlfn.IFNA(IF(E1055&lt;VLOOKUP(D1055,'Pre-analysis'!D:E,2,0),VLOOKUP(D1055,'Pre-analysis'!D:F,3,0)-((VLOOKUP(D1055,'Pre-analysis'!D:E,2,0)-E1055)*9),IF(E1055=VLOOKUP(D1055,'Pre-analysis'!D:E,2,0),VLOOKUP(D1055,'Pre-analysis'!D:F,3,0),"NA")),"NA"),"NA")</f>
        <v>18</v>
      </c>
    </row>
    <row r="1056" spans="1:6">
      <c r="A1056" s="12" t="s">
        <v>40</v>
      </c>
      <c r="B1056" s="13" t="s">
        <v>53</v>
      </c>
      <c r="C1056" s="12" t="s">
        <v>10</v>
      </c>
      <c r="D1056" s="12" t="str">
        <f t="shared" si="22"/>
        <v>Sub13 Session3 1st_45min</v>
      </c>
      <c r="E1056" s="20">
        <v>4</v>
      </c>
      <c r="F1056" s="20">
        <f>IFERROR(_xlfn.IFNA(IF(E1056&lt;VLOOKUP(D1056,'Pre-analysis'!D:E,2,0),VLOOKUP(D1056,'Pre-analysis'!D:F,3,0)-((VLOOKUP(D1056,'Pre-analysis'!D:E,2,0)-E1056)*9),IF(E1056=VLOOKUP(D1056,'Pre-analysis'!D:E,2,0),VLOOKUP(D1056,'Pre-analysis'!D:F,3,0),"NA")),"NA"),"NA")</f>
        <v>27</v>
      </c>
    </row>
    <row r="1057" spans="1:6">
      <c r="A1057" s="12" t="s">
        <v>40</v>
      </c>
      <c r="B1057" s="13" t="s">
        <v>53</v>
      </c>
      <c r="C1057" s="12" t="s">
        <v>10</v>
      </c>
      <c r="D1057" s="12" t="str">
        <f t="shared" si="22"/>
        <v>Sub13 Session3 1st_45min</v>
      </c>
      <c r="E1057" s="20">
        <v>5</v>
      </c>
      <c r="F1057" s="20" t="str">
        <f>IFERROR(_xlfn.IFNA(IF(E1057&lt;VLOOKUP(D1057,'Pre-analysis'!D:E,2,0),VLOOKUP(D1057,'Pre-analysis'!D:F,3,0)-((VLOOKUP(D1057,'Pre-analysis'!D:E,2,0)-E1057)*9),IF(E1057=VLOOKUP(D1057,'Pre-analysis'!D:E,2,0),VLOOKUP(D1057,'Pre-analysis'!D:F,3,0),"NA")),"NA"),"NA")</f>
        <v>NA</v>
      </c>
    </row>
    <row r="1058" spans="1:6">
      <c r="A1058" s="12" t="s">
        <v>40</v>
      </c>
      <c r="B1058" s="13" t="s">
        <v>53</v>
      </c>
      <c r="C1058" s="12" t="s">
        <v>10</v>
      </c>
      <c r="D1058" s="12" t="str">
        <f t="shared" si="22"/>
        <v>Sub13 Session3 1st_45min</v>
      </c>
      <c r="E1058" s="20">
        <v>6</v>
      </c>
      <c r="F1058" s="20" t="str">
        <f>IFERROR(_xlfn.IFNA(IF(E1058&lt;VLOOKUP(D1058,'Pre-analysis'!D:E,2,0),VLOOKUP(D1058,'Pre-analysis'!D:F,3,0)-((VLOOKUP(D1058,'Pre-analysis'!D:E,2,0)-E1058)*9),IF(E1058=VLOOKUP(D1058,'Pre-analysis'!D:E,2,0),VLOOKUP(D1058,'Pre-analysis'!D:F,3,0),"NA")),"NA"),"NA")</f>
        <v>NA</v>
      </c>
    </row>
    <row r="1059" spans="1:6">
      <c r="A1059" s="12" t="s">
        <v>40</v>
      </c>
      <c r="B1059" s="13" t="s">
        <v>53</v>
      </c>
      <c r="C1059" s="12" t="s">
        <v>11</v>
      </c>
      <c r="D1059" s="12" t="str">
        <f t="shared" si="22"/>
        <v>Sub13 Session3 1st_45min_e</v>
      </c>
      <c r="E1059" s="20" t="s">
        <v>29</v>
      </c>
      <c r="F1059" s="20">
        <f>IFERROR(_xlfn.IFNA(IF(E1059&lt;VLOOKUP(D1059,'Pre-analysis'!D:E,2,0),VLOOKUP(D1059,'Pre-analysis'!D:F,3,0)-((VLOOKUP(D1059,'Pre-analysis'!D:E,2,0)-E1059)*9),IF(E1059=VLOOKUP(D1059,'Pre-analysis'!D:E,2,0),VLOOKUP(D1059,'Pre-analysis'!D:F,3,0),"NA")),"NA"),"NA")</f>
        <v>32</v>
      </c>
    </row>
    <row r="1060" spans="1:6">
      <c r="A1060" s="12" t="s">
        <v>40</v>
      </c>
      <c r="B1060" s="13" t="s">
        <v>53</v>
      </c>
      <c r="C1060" s="12" t="s">
        <v>12</v>
      </c>
      <c r="D1060" s="12" t="str">
        <f t="shared" si="22"/>
        <v>Sub13 Session3 2nd_45min</v>
      </c>
      <c r="E1060" s="20">
        <v>1</v>
      </c>
      <c r="F1060" s="20">
        <f>IFERROR(_xlfn.IFNA(IF(E1060&lt;VLOOKUP(D1060,'Pre-analysis'!D:E,2,0),VLOOKUP(D1060,'Pre-analysis'!D:F,3,0)-((VLOOKUP(D1060,'Pre-analysis'!D:E,2,0)-E1060)*9),IF(E1060=VLOOKUP(D1060,'Pre-analysis'!D:E,2,0),VLOOKUP(D1060,'Pre-analysis'!D:F,3,0),"NA")),"NA"),"NA")</f>
        <v>47</v>
      </c>
    </row>
    <row r="1061" spans="1:6">
      <c r="A1061" s="12" t="s">
        <v>40</v>
      </c>
      <c r="B1061" s="13" t="s">
        <v>53</v>
      </c>
      <c r="C1061" s="12" t="s">
        <v>12</v>
      </c>
      <c r="D1061" s="12" t="str">
        <f t="shared" si="22"/>
        <v>Sub13 Session3 2nd_45min</v>
      </c>
      <c r="E1061" s="20">
        <v>2</v>
      </c>
      <c r="F1061" s="20">
        <f>IFERROR(_xlfn.IFNA(IF(E1061&lt;VLOOKUP(D1061,'Pre-analysis'!D:E,2,0),VLOOKUP(D1061,'Pre-analysis'!D:F,3,0)-((VLOOKUP(D1061,'Pre-analysis'!D:E,2,0)-E1061)*9),IF(E1061=VLOOKUP(D1061,'Pre-analysis'!D:E,2,0),VLOOKUP(D1061,'Pre-analysis'!D:F,3,0),"NA")),"NA"),"NA")</f>
        <v>56</v>
      </c>
    </row>
    <row r="1062" spans="1:6">
      <c r="A1062" s="12" t="s">
        <v>40</v>
      </c>
      <c r="B1062" s="13" t="s">
        <v>53</v>
      </c>
      <c r="C1062" s="12" t="s">
        <v>12</v>
      </c>
      <c r="D1062" s="12" t="str">
        <f t="shared" si="22"/>
        <v>Sub13 Session3 2nd_45min</v>
      </c>
      <c r="E1062" s="20">
        <v>3</v>
      </c>
      <c r="F1062" s="20">
        <f>IFERROR(_xlfn.IFNA(IF(E1062&lt;VLOOKUP(D1062,'Pre-analysis'!D:E,2,0),VLOOKUP(D1062,'Pre-analysis'!D:F,3,0)-((VLOOKUP(D1062,'Pre-analysis'!D:E,2,0)-E1062)*9),IF(E1062=VLOOKUP(D1062,'Pre-analysis'!D:E,2,0),VLOOKUP(D1062,'Pre-analysis'!D:F,3,0),"NA")),"NA"),"NA")</f>
        <v>65</v>
      </c>
    </row>
    <row r="1063" spans="1:6">
      <c r="A1063" s="12" t="s">
        <v>40</v>
      </c>
      <c r="B1063" s="13" t="s">
        <v>53</v>
      </c>
      <c r="C1063" s="12" t="s">
        <v>12</v>
      </c>
      <c r="D1063" s="12" t="str">
        <f t="shared" si="22"/>
        <v>Sub13 Session3 2nd_45min</v>
      </c>
      <c r="E1063" s="20">
        <v>4</v>
      </c>
      <c r="F1063" s="20">
        <f>IFERROR(_xlfn.IFNA(IF(E1063&lt;VLOOKUP(D1063,'Pre-analysis'!D:E,2,0),VLOOKUP(D1063,'Pre-analysis'!D:F,3,0)-((VLOOKUP(D1063,'Pre-analysis'!D:E,2,0)-E1063)*9),IF(E1063=VLOOKUP(D1063,'Pre-analysis'!D:E,2,0),VLOOKUP(D1063,'Pre-analysis'!D:F,3,0),"NA")),"NA"),"NA")</f>
        <v>74</v>
      </c>
    </row>
    <row r="1064" spans="1:6">
      <c r="A1064" s="12" t="s">
        <v>40</v>
      </c>
      <c r="B1064" s="13" t="s">
        <v>53</v>
      </c>
      <c r="C1064" s="12" t="s">
        <v>12</v>
      </c>
      <c r="D1064" s="12" t="str">
        <f t="shared" si="22"/>
        <v>Sub13 Session3 2nd_45min</v>
      </c>
      <c r="E1064" s="20">
        <v>5</v>
      </c>
      <c r="F1064" s="20" t="str">
        <f>IFERROR(_xlfn.IFNA(IF(E1064&lt;VLOOKUP(D1064,'Pre-analysis'!D:E,2,0),VLOOKUP(D1064,'Pre-analysis'!D:F,3,0)-((VLOOKUP(D1064,'Pre-analysis'!D:E,2,0)-E1064)*9),IF(E1064=VLOOKUP(D1064,'Pre-analysis'!D:E,2,0),VLOOKUP(D1064,'Pre-analysis'!D:F,3,0),"NA")),"NA"),"NA")</f>
        <v>NA</v>
      </c>
    </row>
    <row r="1065" spans="1:6">
      <c r="A1065" s="12" t="s">
        <v>40</v>
      </c>
      <c r="B1065" s="13" t="s">
        <v>53</v>
      </c>
      <c r="C1065" s="12" t="s">
        <v>12</v>
      </c>
      <c r="D1065" s="12" t="str">
        <f t="shared" si="22"/>
        <v>Sub13 Session3 2nd_45min</v>
      </c>
      <c r="E1065" s="20">
        <v>6</v>
      </c>
      <c r="F1065" s="20" t="str">
        <f>IFERROR(_xlfn.IFNA(IF(E1065&lt;VLOOKUP(D1065,'Pre-analysis'!D:E,2,0),VLOOKUP(D1065,'Pre-analysis'!D:F,3,0)-((VLOOKUP(D1065,'Pre-analysis'!D:E,2,0)-E1065)*9),IF(E1065=VLOOKUP(D1065,'Pre-analysis'!D:E,2,0),VLOOKUP(D1065,'Pre-analysis'!D:F,3,0),"NA")),"NA"),"NA")</f>
        <v>NA</v>
      </c>
    </row>
    <row r="1066" spans="1:6">
      <c r="A1066" s="12" t="s">
        <v>40</v>
      </c>
      <c r="B1066" s="13" t="s">
        <v>53</v>
      </c>
      <c r="C1066" s="12" t="s">
        <v>13</v>
      </c>
      <c r="D1066" s="12" t="str">
        <f t="shared" si="22"/>
        <v>Sub13 Session3 2nd_45min_e</v>
      </c>
      <c r="E1066" s="20" t="s">
        <v>29</v>
      </c>
      <c r="F1066" s="20">
        <f>IFERROR(_xlfn.IFNA(IF(E1066&lt;VLOOKUP(D1066,'Pre-analysis'!D:E,2,0),VLOOKUP(D1066,'Pre-analysis'!D:F,3,0)-((VLOOKUP(D1066,'Pre-analysis'!D:E,2,0)-E1066)*9),IF(E1066=VLOOKUP(D1066,'Pre-analysis'!D:E,2,0),VLOOKUP(D1066,'Pre-analysis'!D:F,3,0),"NA")),"NA"),"NA")</f>
        <v>82</v>
      </c>
    </row>
    <row r="1067" spans="1:6">
      <c r="A1067" s="12" t="s">
        <v>40</v>
      </c>
      <c r="B1067" s="13" t="s">
        <v>53</v>
      </c>
      <c r="C1067" s="12" t="s">
        <v>14</v>
      </c>
      <c r="D1067" s="12" t="str">
        <f t="shared" si="22"/>
        <v>Sub13 Session3 3rd_45min</v>
      </c>
      <c r="E1067" s="20">
        <v>1</v>
      </c>
      <c r="F1067" s="20">
        <f>IFERROR(_xlfn.IFNA(IF(E1067&lt;VLOOKUP(D1067,'Pre-analysis'!D:E,2,0),VLOOKUP(D1067,'Pre-analysis'!D:F,3,0)-((VLOOKUP(D1067,'Pre-analysis'!D:E,2,0)-E1067)*9),IF(E1067=VLOOKUP(D1067,'Pre-analysis'!D:E,2,0),VLOOKUP(D1067,'Pre-analysis'!D:F,3,0),"NA")),"NA"),"NA")</f>
        <v>97</v>
      </c>
    </row>
    <row r="1068" spans="1:6">
      <c r="A1068" s="12" t="s">
        <v>40</v>
      </c>
      <c r="B1068" s="13" t="s">
        <v>53</v>
      </c>
      <c r="C1068" s="12" t="s">
        <v>14</v>
      </c>
      <c r="D1068" s="12" t="str">
        <f t="shared" si="22"/>
        <v>Sub13 Session3 3rd_45min</v>
      </c>
      <c r="E1068" s="20">
        <v>2</v>
      </c>
      <c r="F1068" s="20">
        <f>IFERROR(_xlfn.IFNA(IF(E1068&lt;VLOOKUP(D1068,'Pre-analysis'!D:E,2,0),VLOOKUP(D1068,'Pre-analysis'!D:F,3,0)-((VLOOKUP(D1068,'Pre-analysis'!D:E,2,0)-E1068)*9),IF(E1068=VLOOKUP(D1068,'Pre-analysis'!D:E,2,0),VLOOKUP(D1068,'Pre-analysis'!D:F,3,0),"NA")),"NA"),"NA")</f>
        <v>106</v>
      </c>
    </row>
    <row r="1069" spans="1:6">
      <c r="A1069" s="12" t="s">
        <v>40</v>
      </c>
      <c r="B1069" s="13" t="s">
        <v>53</v>
      </c>
      <c r="C1069" s="12" t="s">
        <v>14</v>
      </c>
      <c r="D1069" s="12" t="str">
        <f t="shared" si="22"/>
        <v>Sub13 Session3 3rd_45min</v>
      </c>
      <c r="E1069" s="20">
        <v>3</v>
      </c>
      <c r="F1069" s="20">
        <f>IFERROR(_xlfn.IFNA(IF(E1069&lt;VLOOKUP(D1069,'Pre-analysis'!D:E,2,0),VLOOKUP(D1069,'Pre-analysis'!D:F,3,0)-((VLOOKUP(D1069,'Pre-analysis'!D:E,2,0)-E1069)*9),IF(E1069=VLOOKUP(D1069,'Pre-analysis'!D:E,2,0),VLOOKUP(D1069,'Pre-analysis'!D:F,3,0),"NA")),"NA"),"NA")</f>
        <v>115</v>
      </c>
    </row>
    <row r="1070" spans="1:6">
      <c r="A1070" s="12" t="s">
        <v>40</v>
      </c>
      <c r="B1070" s="13" t="s">
        <v>53</v>
      </c>
      <c r="C1070" s="12" t="s">
        <v>14</v>
      </c>
      <c r="D1070" s="12" t="str">
        <f t="shared" si="22"/>
        <v>Sub13 Session3 3rd_45min</v>
      </c>
      <c r="E1070" s="20">
        <v>4</v>
      </c>
      <c r="F1070" s="20" t="str">
        <f>IFERROR(_xlfn.IFNA(IF(E1070&lt;VLOOKUP(D1070,'Pre-analysis'!D:E,2,0),VLOOKUP(D1070,'Pre-analysis'!D:F,3,0)-((VLOOKUP(D1070,'Pre-analysis'!D:E,2,0)-E1070)*9),IF(E1070=VLOOKUP(D1070,'Pre-analysis'!D:E,2,0),VLOOKUP(D1070,'Pre-analysis'!D:F,3,0),"NA")),"NA"),"NA")</f>
        <v>NA</v>
      </c>
    </row>
    <row r="1071" spans="1:6">
      <c r="A1071" s="12" t="s">
        <v>40</v>
      </c>
      <c r="B1071" s="13" t="s">
        <v>53</v>
      </c>
      <c r="C1071" s="12" t="s">
        <v>14</v>
      </c>
      <c r="D1071" s="12" t="str">
        <f t="shared" si="22"/>
        <v>Sub13 Session3 3rd_45min</v>
      </c>
      <c r="E1071" s="20">
        <v>5</v>
      </c>
      <c r="F1071" s="20" t="str">
        <f>IFERROR(_xlfn.IFNA(IF(E1071&lt;VLOOKUP(D1071,'Pre-analysis'!D:E,2,0),VLOOKUP(D1071,'Pre-analysis'!D:F,3,0)-((VLOOKUP(D1071,'Pre-analysis'!D:E,2,0)-E1071)*9),IF(E1071=VLOOKUP(D1071,'Pre-analysis'!D:E,2,0),VLOOKUP(D1071,'Pre-analysis'!D:F,3,0),"NA")),"NA"),"NA")</f>
        <v>NA</v>
      </c>
    </row>
    <row r="1072" spans="1:6">
      <c r="A1072" s="12" t="s">
        <v>40</v>
      </c>
      <c r="B1072" s="13" t="s">
        <v>53</v>
      </c>
      <c r="C1072" s="12" t="s">
        <v>14</v>
      </c>
      <c r="D1072" s="12" t="str">
        <f t="shared" si="22"/>
        <v>Sub13 Session3 3rd_45min</v>
      </c>
      <c r="E1072" s="20">
        <v>6</v>
      </c>
      <c r="F1072" s="20" t="str">
        <f>IFERROR(_xlfn.IFNA(IF(E1072&lt;VLOOKUP(D1072,'Pre-analysis'!D:E,2,0),VLOOKUP(D1072,'Pre-analysis'!D:F,3,0)-((VLOOKUP(D1072,'Pre-analysis'!D:E,2,0)-E1072)*9),IF(E1072=VLOOKUP(D1072,'Pre-analysis'!D:E,2,0),VLOOKUP(D1072,'Pre-analysis'!D:F,3,0),"NA")),"NA"),"NA")</f>
        <v>NA</v>
      </c>
    </row>
    <row r="1073" spans="1:6">
      <c r="A1073" s="12" t="s">
        <v>40</v>
      </c>
      <c r="B1073" s="13" t="s">
        <v>53</v>
      </c>
      <c r="C1073" s="12" t="s">
        <v>15</v>
      </c>
      <c r="D1073" s="12" t="str">
        <f t="shared" si="22"/>
        <v>Sub13 Session3 3rd_45min_e</v>
      </c>
      <c r="E1073" s="20" t="s">
        <v>29</v>
      </c>
      <c r="F1073" s="20">
        <f>IFERROR(_xlfn.IFNA(IF(E1073&lt;VLOOKUP(D1073,'Pre-analysis'!D:E,2,0),VLOOKUP(D1073,'Pre-analysis'!D:F,3,0)-((VLOOKUP(D1073,'Pre-analysis'!D:E,2,0)-E1073)*9),IF(E1073=VLOOKUP(D1073,'Pre-analysis'!D:E,2,0),VLOOKUP(D1073,'Pre-analysis'!D:F,3,0),"NA")),"NA"),"NA")</f>
        <v>120</v>
      </c>
    </row>
    <row r="1074" spans="1:6">
      <c r="A1074" s="12" t="s">
        <v>40</v>
      </c>
      <c r="B1074" s="13" t="s">
        <v>54</v>
      </c>
      <c r="C1074" s="12" t="s">
        <v>10</v>
      </c>
      <c r="D1074" s="12" t="str">
        <f t="shared" si="22"/>
        <v>Sub13 Session4 1st_45min</v>
      </c>
      <c r="E1074" s="20">
        <v>1</v>
      </c>
      <c r="F1074" s="20">
        <f>IFERROR(_xlfn.IFNA(IF(E1074&lt;VLOOKUP(D1074,'Pre-analysis'!D:E,2,0),VLOOKUP(D1074,'Pre-analysis'!D:F,3,0)-((VLOOKUP(D1074,'Pre-analysis'!D:E,2,0)-E1074)*9),IF(E1074=VLOOKUP(D1074,'Pre-analysis'!D:E,2,0),VLOOKUP(D1074,'Pre-analysis'!D:F,3,0),"NA")),"NA"),"NA")</f>
        <v>0</v>
      </c>
    </row>
    <row r="1075" spans="1:6">
      <c r="A1075" s="12" t="s">
        <v>40</v>
      </c>
      <c r="B1075" s="13" t="s">
        <v>54</v>
      </c>
      <c r="C1075" s="12" t="s">
        <v>10</v>
      </c>
      <c r="D1075" s="12" t="str">
        <f t="shared" si="22"/>
        <v>Sub13 Session4 1st_45min</v>
      </c>
      <c r="E1075" s="20">
        <v>2</v>
      </c>
      <c r="F1075" s="20">
        <f>IFERROR(_xlfn.IFNA(IF(E1075&lt;VLOOKUP(D1075,'Pre-analysis'!D:E,2,0),VLOOKUP(D1075,'Pre-analysis'!D:F,3,0)-((VLOOKUP(D1075,'Pre-analysis'!D:E,2,0)-E1075)*9),IF(E1075=VLOOKUP(D1075,'Pre-analysis'!D:E,2,0),VLOOKUP(D1075,'Pre-analysis'!D:F,3,0),"NA")),"NA"),"NA")</f>
        <v>9</v>
      </c>
    </row>
    <row r="1076" spans="1:6">
      <c r="A1076" s="12" t="s">
        <v>40</v>
      </c>
      <c r="B1076" s="13" t="s">
        <v>54</v>
      </c>
      <c r="C1076" s="12" t="s">
        <v>10</v>
      </c>
      <c r="D1076" s="12" t="str">
        <f t="shared" si="22"/>
        <v>Sub13 Session4 1st_45min</v>
      </c>
      <c r="E1076" s="20">
        <v>3</v>
      </c>
      <c r="F1076" s="20">
        <f>IFERROR(_xlfn.IFNA(IF(E1076&lt;VLOOKUP(D1076,'Pre-analysis'!D:E,2,0),VLOOKUP(D1076,'Pre-analysis'!D:F,3,0)-((VLOOKUP(D1076,'Pre-analysis'!D:E,2,0)-E1076)*9),IF(E1076=VLOOKUP(D1076,'Pre-analysis'!D:E,2,0),VLOOKUP(D1076,'Pre-analysis'!D:F,3,0),"NA")),"NA"),"NA")</f>
        <v>18</v>
      </c>
    </row>
    <row r="1077" spans="1:6">
      <c r="A1077" s="12" t="s">
        <v>40</v>
      </c>
      <c r="B1077" s="13" t="s">
        <v>54</v>
      </c>
      <c r="C1077" s="12" t="s">
        <v>10</v>
      </c>
      <c r="D1077" s="12" t="str">
        <f t="shared" si="22"/>
        <v>Sub13 Session4 1st_45min</v>
      </c>
      <c r="E1077" s="20">
        <v>4</v>
      </c>
      <c r="F1077" s="20">
        <f>IFERROR(_xlfn.IFNA(IF(E1077&lt;VLOOKUP(D1077,'Pre-analysis'!D:E,2,0),VLOOKUP(D1077,'Pre-analysis'!D:F,3,0)-((VLOOKUP(D1077,'Pre-analysis'!D:E,2,0)-E1077)*9),IF(E1077=VLOOKUP(D1077,'Pre-analysis'!D:E,2,0),VLOOKUP(D1077,'Pre-analysis'!D:F,3,0),"NA")),"NA"),"NA")</f>
        <v>27</v>
      </c>
    </row>
    <row r="1078" spans="1:6">
      <c r="A1078" s="12" t="s">
        <v>40</v>
      </c>
      <c r="B1078" s="13" t="s">
        <v>54</v>
      </c>
      <c r="C1078" s="12" t="s">
        <v>10</v>
      </c>
      <c r="D1078" s="12" t="str">
        <f t="shared" si="22"/>
        <v>Sub13 Session4 1st_45min</v>
      </c>
      <c r="E1078" s="20">
        <v>5</v>
      </c>
      <c r="F1078" s="20" t="str">
        <f>IFERROR(_xlfn.IFNA(IF(E1078&lt;VLOOKUP(D1078,'Pre-analysis'!D:E,2,0),VLOOKUP(D1078,'Pre-analysis'!D:F,3,0)-((VLOOKUP(D1078,'Pre-analysis'!D:E,2,0)-E1078)*9),IF(E1078=VLOOKUP(D1078,'Pre-analysis'!D:E,2,0),VLOOKUP(D1078,'Pre-analysis'!D:F,3,0),"NA")),"NA"),"NA")</f>
        <v>NA</v>
      </c>
    </row>
    <row r="1079" spans="1:6">
      <c r="A1079" s="12" t="s">
        <v>40</v>
      </c>
      <c r="B1079" s="13" t="s">
        <v>54</v>
      </c>
      <c r="C1079" s="12" t="s">
        <v>10</v>
      </c>
      <c r="D1079" s="12" t="str">
        <f t="shared" si="22"/>
        <v>Sub13 Session4 1st_45min</v>
      </c>
      <c r="E1079" s="20">
        <v>6</v>
      </c>
      <c r="F1079" s="20" t="str">
        <f>IFERROR(_xlfn.IFNA(IF(E1079&lt;VLOOKUP(D1079,'Pre-analysis'!D:E,2,0),VLOOKUP(D1079,'Pre-analysis'!D:F,3,0)-((VLOOKUP(D1079,'Pre-analysis'!D:E,2,0)-E1079)*9),IF(E1079=VLOOKUP(D1079,'Pre-analysis'!D:E,2,0),VLOOKUP(D1079,'Pre-analysis'!D:F,3,0),"NA")),"NA"),"NA")</f>
        <v>NA</v>
      </c>
    </row>
    <row r="1080" spans="1:6">
      <c r="A1080" s="12" t="s">
        <v>40</v>
      </c>
      <c r="B1080" s="13" t="s">
        <v>54</v>
      </c>
      <c r="C1080" s="12" t="s">
        <v>11</v>
      </c>
      <c r="D1080" s="12" t="str">
        <f t="shared" si="22"/>
        <v>Sub13 Session4 1st_45min_e</v>
      </c>
      <c r="E1080" s="20" t="s">
        <v>29</v>
      </c>
      <c r="F1080" s="20">
        <f>IFERROR(_xlfn.IFNA(IF(E1080&lt;VLOOKUP(D1080,'Pre-analysis'!D:E,2,0),VLOOKUP(D1080,'Pre-analysis'!D:F,3,0)-((VLOOKUP(D1080,'Pre-analysis'!D:E,2,0)-E1080)*9),IF(E1080=VLOOKUP(D1080,'Pre-analysis'!D:E,2,0),VLOOKUP(D1080,'Pre-analysis'!D:F,3,0),"NA")),"NA"),"NA")</f>
        <v>28</v>
      </c>
    </row>
    <row r="1081" spans="1:6">
      <c r="A1081" s="12" t="s">
        <v>40</v>
      </c>
      <c r="B1081" s="13" t="s">
        <v>54</v>
      </c>
      <c r="C1081" s="12" t="s">
        <v>12</v>
      </c>
      <c r="D1081" s="12" t="str">
        <f t="shared" si="22"/>
        <v>Sub13 Session4 2nd_45min</v>
      </c>
      <c r="E1081" s="20">
        <v>1</v>
      </c>
      <c r="F1081" s="20">
        <f>IFERROR(_xlfn.IFNA(IF(E1081&lt;VLOOKUP(D1081,'Pre-analysis'!D:E,2,0),VLOOKUP(D1081,'Pre-analysis'!D:F,3,0)-((VLOOKUP(D1081,'Pre-analysis'!D:E,2,0)-E1081)*9),IF(E1081=VLOOKUP(D1081,'Pre-analysis'!D:E,2,0),VLOOKUP(D1081,'Pre-analysis'!D:F,3,0),"NA")),"NA"),"NA")</f>
        <v>43</v>
      </c>
    </row>
    <row r="1082" spans="1:6">
      <c r="A1082" s="12" t="s">
        <v>40</v>
      </c>
      <c r="B1082" s="13" t="s">
        <v>54</v>
      </c>
      <c r="C1082" s="12" t="s">
        <v>12</v>
      </c>
      <c r="D1082" s="12" t="str">
        <f t="shared" si="22"/>
        <v>Sub13 Session4 2nd_45min</v>
      </c>
      <c r="E1082" s="20">
        <v>2</v>
      </c>
      <c r="F1082" s="20">
        <f>IFERROR(_xlfn.IFNA(IF(E1082&lt;VLOOKUP(D1082,'Pre-analysis'!D:E,2,0),VLOOKUP(D1082,'Pre-analysis'!D:F,3,0)-((VLOOKUP(D1082,'Pre-analysis'!D:E,2,0)-E1082)*9),IF(E1082=VLOOKUP(D1082,'Pre-analysis'!D:E,2,0),VLOOKUP(D1082,'Pre-analysis'!D:F,3,0),"NA")),"NA"),"NA")</f>
        <v>52</v>
      </c>
    </row>
    <row r="1083" spans="1:6">
      <c r="A1083" s="12" t="s">
        <v>40</v>
      </c>
      <c r="B1083" s="13" t="s">
        <v>54</v>
      </c>
      <c r="C1083" s="12" t="s">
        <v>12</v>
      </c>
      <c r="D1083" s="12" t="str">
        <f t="shared" si="22"/>
        <v>Sub13 Session4 2nd_45min</v>
      </c>
      <c r="E1083" s="20">
        <v>3</v>
      </c>
      <c r="F1083" s="20">
        <f>IFERROR(_xlfn.IFNA(IF(E1083&lt;VLOOKUP(D1083,'Pre-analysis'!D:E,2,0),VLOOKUP(D1083,'Pre-analysis'!D:F,3,0)-((VLOOKUP(D1083,'Pre-analysis'!D:E,2,0)-E1083)*9),IF(E1083=VLOOKUP(D1083,'Pre-analysis'!D:E,2,0),VLOOKUP(D1083,'Pre-analysis'!D:F,3,0),"NA")),"NA"),"NA")</f>
        <v>61</v>
      </c>
    </row>
    <row r="1084" spans="1:6">
      <c r="A1084" s="12" t="s">
        <v>40</v>
      </c>
      <c r="B1084" s="13" t="s">
        <v>54</v>
      </c>
      <c r="C1084" s="12" t="s">
        <v>12</v>
      </c>
      <c r="D1084" s="12" t="str">
        <f t="shared" si="22"/>
        <v>Sub13 Session4 2nd_45min</v>
      </c>
      <c r="E1084" s="20">
        <v>4</v>
      </c>
      <c r="F1084" s="20">
        <f>IFERROR(_xlfn.IFNA(IF(E1084&lt;VLOOKUP(D1084,'Pre-analysis'!D:E,2,0),VLOOKUP(D1084,'Pre-analysis'!D:F,3,0)-((VLOOKUP(D1084,'Pre-analysis'!D:E,2,0)-E1084)*9),IF(E1084=VLOOKUP(D1084,'Pre-analysis'!D:E,2,0),VLOOKUP(D1084,'Pre-analysis'!D:F,3,0),"NA")),"NA"),"NA")</f>
        <v>70</v>
      </c>
    </row>
    <row r="1085" spans="1:6">
      <c r="A1085" s="12" t="s">
        <v>40</v>
      </c>
      <c r="B1085" s="13" t="s">
        <v>54</v>
      </c>
      <c r="C1085" s="12" t="s">
        <v>12</v>
      </c>
      <c r="D1085" s="12" t="str">
        <f t="shared" si="22"/>
        <v>Sub13 Session4 2nd_45min</v>
      </c>
      <c r="E1085" s="20">
        <v>5</v>
      </c>
      <c r="F1085" s="20" t="str">
        <f>IFERROR(_xlfn.IFNA(IF(E1085&lt;VLOOKUP(D1085,'Pre-analysis'!D:E,2,0),VLOOKUP(D1085,'Pre-analysis'!D:F,3,0)-((VLOOKUP(D1085,'Pre-analysis'!D:E,2,0)-E1085)*9),IF(E1085=VLOOKUP(D1085,'Pre-analysis'!D:E,2,0),VLOOKUP(D1085,'Pre-analysis'!D:F,3,0),"NA")),"NA"),"NA")</f>
        <v>NA</v>
      </c>
    </row>
    <row r="1086" spans="1:6">
      <c r="A1086" s="12" t="s">
        <v>40</v>
      </c>
      <c r="B1086" s="13" t="s">
        <v>54</v>
      </c>
      <c r="C1086" s="12" t="s">
        <v>12</v>
      </c>
      <c r="D1086" s="12" t="str">
        <f t="shared" si="22"/>
        <v>Sub13 Session4 2nd_45min</v>
      </c>
      <c r="E1086" s="20">
        <v>6</v>
      </c>
      <c r="F1086" s="20" t="str">
        <f>IFERROR(_xlfn.IFNA(IF(E1086&lt;VLOOKUP(D1086,'Pre-analysis'!D:E,2,0),VLOOKUP(D1086,'Pre-analysis'!D:F,3,0)-((VLOOKUP(D1086,'Pre-analysis'!D:E,2,0)-E1086)*9),IF(E1086=VLOOKUP(D1086,'Pre-analysis'!D:E,2,0),VLOOKUP(D1086,'Pre-analysis'!D:F,3,0),"NA")),"NA"),"NA")</f>
        <v>NA</v>
      </c>
    </row>
    <row r="1087" spans="1:6">
      <c r="A1087" s="12" t="s">
        <v>40</v>
      </c>
      <c r="B1087" s="13" t="s">
        <v>54</v>
      </c>
      <c r="C1087" s="12" t="s">
        <v>13</v>
      </c>
      <c r="D1087" s="12" t="str">
        <f t="shared" si="22"/>
        <v>Sub13 Session4 2nd_45min_e</v>
      </c>
      <c r="E1087" s="20" t="s">
        <v>29</v>
      </c>
      <c r="F1087" s="20">
        <f>IFERROR(_xlfn.IFNA(IF(E1087&lt;VLOOKUP(D1087,'Pre-analysis'!D:E,2,0),VLOOKUP(D1087,'Pre-analysis'!D:F,3,0)-((VLOOKUP(D1087,'Pre-analysis'!D:E,2,0)-E1087)*9),IF(E1087=VLOOKUP(D1087,'Pre-analysis'!D:E,2,0),VLOOKUP(D1087,'Pre-analysis'!D:F,3,0),"NA")),"NA"),"NA")</f>
        <v>74</v>
      </c>
    </row>
    <row r="1088" spans="1:6">
      <c r="A1088" s="12" t="s">
        <v>40</v>
      </c>
      <c r="B1088" s="13" t="s">
        <v>54</v>
      </c>
      <c r="C1088" s="12" t="s">
        <v>14</v>
      </c>
      <c r="D1088" s="12" t="str">
        <f t="shared" si="22"/>
        <v>Sub13 Session4 3rd_45min</v>
      </c>
      <c r="E1088" s="20">
        <v>1</v>
      </c>
      <c r="F1088" s="20">
        <f>IFERROR(_xlfn.IFNA(IF(E1088&lt;VLOOKUP(D1088,'Pre-analysis'!D:E,2,0),VLOOKUP(D1088,'Pre-analysis'!D:F,3,0)-((VLOOKUP(D1088,'Pre-analysis'!D:E,2,0)-E1088)*9),IF(E1088=VLOOKUP(D1088,'Pre-analysis'!D:E,2,0),VLOOKUP(D1088,'Pre-analysis'!D:F,3,0),"NA")),"NA"),"NA")</f>
        <v>89</v>
      </c>
    </row>
    <row r="1089" spans="1:6">
      <c r="A1089" s="12" t="s">
        <v>40</v>
      </c>
      <c r="B1089" s="13" t="s">
        <v>54</v>
      </c>
      <c r="C1089" s="12" t="s">
        <v>14</v>
      </c>
      <c r="D1089" s="12" t="str">
        <f t="shared" ref="D1089:D1152" si="23">A1089&amp;" "&amp;B1089&amp;" "&amp;C1089</f>
        <v>Sub13 Session4 3rd_45min</v>
      </c>
      <c r="E1089" s="20">
        <v>2</v>
      </c>
      <c r="F1089" s="20">
        <f>IFERROR(_xlfn.IFNA(IF(E1089&lt;VLOOKUP(D1089,'Pre-analysis'!D:E,2,0),VLOOKUP(D1089,'Pre-analysis'!D:F,3,0)-((VLOOKUP(D1089,'Pre-analysis'!D:E,2,0)-E1089)*9),IF(E1089=VLOOKUP(D1089,'Pre-analysis'!D:E,2,0),VLOOKUP(D1089,'Pre-analysis'!D:F,3,0),"NA")),"NA"),"NA")</f>
        <v>98</v>
      </c>
    </row>
    <row r="1090" spans="1:6">
      <c r="A1090" s="12" t="s">
        <v>40</v>
      </c>
      <c r="B1090" s="13" t="s">
        <v>54</v>
      </c>
      <c r="C1090" s="12" t="s">
        <v>14</v>
      </c>
      <c r="D1090" s="12" t="str">
        <f t="shared" si="23"/>
        <v>Sub13 Session4 3rd_45min</v>
      </c>
      <c r="E1090" s="20">
        <v>3</v>
      </c>
      <c r="F1090" s="20">
        <f>IFERROR(_xlfn.IFNA(IF(E1090&lt;VLOOKUP(D1090,'Pre-analysis'!D:E,2,0),VLOOKUP(D1090,'Pre-analysis'!D:F,3,0)-((VLOOKUP(D1090,'Pre-analysis'!D:E,2,0)-E1090)*9),IF(E1090=VLOOKUP(D1090,'Pre-analysis'!D:E,2,0),VLOOKUP(D1090,'Pre-analysis'!D:F,3,0),"NA")),"NA"),"NA")</f>
        <v>107</v>
      </c>
    </row>
    <row r="1091" spans="1:6">
      <c r="A1091" s="12" t="s">
        <v>40</v>
      </c>
      <c r="B1091" s="13" t="s">
        <v>54</v>
      </c>
      <c r="C1091" s="12" t="s">
        <v>14</v>
      </c>
      <c r="D1091" s="12" t="str">
        <f t="shared" si="23"/>
        <v>Sub13 Session4 3rd_45min</v>
      </c>
      <c r="E1091" s="20">
        <v>4</v>
      </c>
      <c r="F1091" s="20">
        <f>IFERROR(_xlfn.IFNA(IF(E1091&lt;VLOOKUP(D1091,'Pre-analysis'!D:E,2,0),VLOOKUP(D1091,'Pre-analysis'!D:F,3,0)-((VLOOKUP(D1091,'Pre-analysis'!D:E,2,0)-E1091)*9),IF(E1091=VLOOKUP(D1091,'Pre-analysis'!D:E,2,0),VLOOKUP(D1091,'Pre-analysis'!D:F,3,0),"NA")),"NA"),"NA")</f>
        <v>116</v>
      </c>
    </row>
    <row r="1092" spans="1:6">
      <c r="A1092" s="12" t="s">
        <v>40</v>
      </c>
      <c r="B1092" s="13" t="s">
        <v>54</v>
      </c>
      <c r="C1092" s="12" t="s">
        <v>14</v>
      </c>
      <c r="D1092" s="12" t="str">
        <f t="shared" si="23"/>
        <v>Sub13 Session4 3rd_45min</v>
      </c>
      <c r="E1092" s="20">
        <v>5</v>
      </c>
      <c r="F1092" s="20" t="str">
        <f>IFERROR(_xlfn.IFNA(IF(E1092&lt;VLOOKUP(D1092,'Pre-analysis'!D:E,2,0),VLOOKUP(D1092,'Pre-analysis'!D:F,3,0)-((VLOOKUP(D1092,'Pre-analysis'!D:E,2,0)-E1092)*9),IF(E1092=VLOOKUP(D1092,'Pre-analysis'!D:E,2,0),VLOOKUP(D1092,'Pre-analysis'!D:F,3,0),"NA")),"NA"),"NA")</f>
        <v>NA</v>
      </c>
    </row>
    <row r="1093" spans="1:6">
      <c r="A1093" s="12" t="s">
        <v>40</v>
      </c>
      <c r="B1093" s="13" t="s">
        <v>54</v>
      </c>
      <c r="C1093" s="12" t="s">
        <v>14</v>
      </c>
      <c r="D1093" s="12" t="str">
        <f t="shared" si="23"/>
        <v>Sub13 Session4 3rd_45min</v>
      </c>
      <c r="E1093" s="20">
        <v>6</v>
      </c>
      <c r="F1093" s="20" t="str">
        <f>IFERROR(_xlfn.IFNA(IF(E1093&lt;VLOOKUP(D1093,'Pre-analysis'!D:E,2,0),VLOOKUP(D1093,'Pre-analysis'!D:F,3,0)-((VLOOKUP(D1093,'Pre-analysis'!D:E,2,0)-E1093)*9),IF(E1093=VLOOKUP(D1093,'Pre-analysis'!D:E,2,0),VLOOKUP(D1093,'Pre-analysis'!D:F,3,0),"NA")),"NA"),"NA")</f>
        <v>NA</v>
      </c>
    </row>
    <row r="1094" spans="1:6">
      <c r="A1094" s="12" t="s">
        <v>40</v>
      </c>
      <c r="B1094" s="13" t="s">
        <v>54</v>
      </c>
      <c r="C1094" s="12" t="s">
        <v>15</v>
      </c>
      <c r="D1094" s="12" t="str">
        <f t="shared" si="23"/>
        <v>Sub13 Session4 3rd_45min_e</v>
      </c>
      <c r="E1094" s="20" t="s">
        <v>29</v>
      </c>
      <c r="F1094" s="20" t="str">
        <f>IFERROR(_xlfn.IFNA(IF(E1094&lt;VLOOKUP(D1094,'Pre-analysis'!D:E,2,0),VLOOKUP(D1094,'Pre-analysis'!D:F,3,0)-((VLOOKUP(D1094,'Pre-analysis'!D:E,2,0)-E1094)*9),IF(E1094=VLOOKUP(D1094,'Pre-analysis'!D:E,2,0),VLOOKUP(D1094,'Pre-analysis'!D:F,3,0),"NA")),"NA"),"NA")</f>
        <v>NA</v>
      </c>
    </row>
    <row r="1095" spans="1:6">
      <c r="A1095" s="12" t="s">
        <v>42</v>
      </c>
      <c r="B1095" s="13" t="s">
        <v>51</v>
      </c>
      <c r="C1095" s="12" t="s">
        <v>10</v>
      </c>
      <c r="D1095" s="12" t="str">
        <f t="shared" si="23"/>
        <v>Sub14 Session1 1st_45min</v>
      </c>
      <c r="E1095" s="20">
        <v>1</v>
      </c>
      <c r="F1095" s="20">
        <f>IFERROR(_xlfn.IFNA(IF(E1095&lt;VLOOKUP(D1095,'Pre-analysis'!D:E,2,0),VLOOKUP(D1095,'Pre-analysis'!D:F,3,0)-((VLOOKUP(D1095,'Pre-analysis'!D:E,2,0)-E1095)*9),IF(E1095=VLOOKUP(D1095,'Pre-analysis'!D:E,2,0),VLOOKUP(D1095,'Pre-analysis'!D:F,3,0),"NA")),"NA"),"NA")</f>
        <v>0</v>
      </c>
    </row>
    <row r="1096" spans="1:6">
      <c r="A1096" s="12" t="s">
        <v>42</v>
      </c>
      <c r="B1096" s="13" t="s">
        <v>51</v>
      </c>
      <c r="C1096" s="12" t="s">
        <v>10</v>
      </c>
      <c r="D1096" s="12" t="str">
        <f t="shared" si="23"/>
        <v>Sub14 Session1 1st_45min</v>
      </c>
      <c r="E1096" s="20">
        <v>2</v>
      </c>
      <c r="F1096" s="20">
        <f>IFERROR(_xlfn.IFNA(IF(E1096&lt;VLOOKUP(D1096,'Pre-analysis'!D:E,2,0),VLOOKUP(D1096,'Pre-analysis'!D:F,3,0)-((VLOOKUP(D1096,'Pre-analysis'!D:E,2,0)-E1096)*9),IF(E1096=VLOOKUP(D1096,'Pre-analysis'!D:E,2,0),VLOOKUP(D1096,'Pre-analysis'!D:F,3,0),"NA")),"NA"),"NA")</f>
        <v>9</v>
      </c>
    </row>
    <row r="1097" spans="1:6">
      <c r="A1097" s="12" t="s">
        <v>42</v>
      </c>
      <c r="B1097" s="13" t="s">
        <v>51</v>
      </c>
      <c r="C1097" s="12" t="s">
        <v>10</v>
      </c>
      <c r="D1097" s="12" t="str">
        <f t="shared" si="23"/>
        <v>Sub14 Session1 1st_45min</v>
      </c>
      <c r="E1097" s="20">
        <v>3</v>
      </c>
      <c r="F1097" s="20">
        <f>IFERROR(_xlfn.IFNA(IF(E1097&lt;VLOOKUP(D1097,'Pre-analysis'!D:E,2,0),VLOOKUP(D1097,'Pre-analysis'!D:F,3,0)-((VLOOKUP(D1097,'Pre-analysis'!D:E,2,0)-E1097)*9),IF(E1097=VLOOKUP(D1097,'Pre-analysis'!D:E,2,0),VLOOKUP(D1097,'Pre-analysis'!D:F,3,0),"NA")),"NA"),"NA")</f>
        <v>18</v>
      </c>
    </row>
    <row r="1098" spans="1:6">
      <c r="A1098" s="12" t="s">
        <v>42</v>
      </c>
      <c r="B1098" s="13" t="s">
        <v>51</v>
      </c>
      <c r="C1098" s="12" t="s">
        <v>10</v>
      </c>
      <c r="D1098" s="12" t="str">
        <f t="shared" si="23"/>
        <v>Sub14 Session1 1st_45min</v>
      </c>
      <c r="E1098" s="20">
        <v>4</v>
      </c>
      <c r="F1098" s="20">
        <f>IFERROR(_xlfn.IFNA(IF(E1098&lt;VLOOKUP(D1098,'Pre-analysis'!D:E,2,0),VLOOKUP(D1098,'Pre-analysis'!D:F,3,0)-((VLOOKUP(D1098,'Pre-analysis'!D:E,2,0)-E1098)*9),IF(E1098=VLOOKUP(D1098,'Pre-analysis'!D:E,2,0),VLOOKUP(D1098,'Pre-analysis'!D:F,3,0),"NA")),"NA"),"NA")</f>
        <v>27</v>
      </c>
    </row>
    <row r="1099" spans="1:6">
      <c r="A1099" s="12" t="s">
        <v>42</v>
      </c>
      <c r="B1099" s="13" t="s">
        <v>51</v>
      </c>
      <c r="C1099" s="12" t="s">
        <v>10</v>
      </c>
      <c r="D1099" s="12" t="str">
        <f t="shared" si="23"/>
        <v>Sub14 Session1 1st_45min</v>
      </c>
      <c r="E1099" s="20">
        <v>5</v>
      </c>
      <c r="F1099" s="20">
        <f>IFERROR(_xlfn.IFNA(IF(E1099&lt;VLOOKUP(D1099,'Pre-analysis'!D:E,2,0),VLOOKUP(D1099,'Pre-analysis'!D:F,3,0)-((VLOOKUP(D1099,'Pre-analysis'!D:E,2,0)-E1099)*9),IF(E1099=VLOOKUP(D1099,'Pre-analysis'!D:E,2,0),VLOOKUP(D1099,'Pre-analysis'!D:F,3,0),"NA")),"NA"),"NA")</f>
        <v>36</v>
      </c>
    </row>
    <row r="1100" spans="1:6">
      <c r="A1100" s="12" t="s">
        <v>42</v>
      </c>
      <c r="B1100" s="13" t="s">
        <v>51</v>
      </c>
      <c r="C1100" s="12" t="s">
        <v>10</v>
      </c>
      <c r="D1100" s="12" t="str">
        <f t="shared" si="23"/>
        <v>Sub14 Session1 1st_45min</v>
      </c>
      <c r="E1100" s="20">
        <v>6</v>
      </c>
      <c r="F1100" s="20">
        <f>IFERROR(_xlfn.IFNA(IF(E1100&lt;VLOOKUP(D1100,'Pre-analysis'!D:E,2,0),VLOOKUP(D1100,'Pre-analysis'!D:F,3,0)-((VLOOKUP(D1100,'Pre-analysis'!D:E,2,0)-E1100)*9),IF(E1100=VLOOKUP(D1100,'Pre-analysis'!D:E,2,0),VLOOKUP(D1100,'Pre-analysis'!D:F,3,0),"NA")),"NA"),"NA")</f>
        <v>45</v>
      </c>
    </row>
    <row r="1101" spans="1:6">
      <c r="A1101" s="12" t="s">
        <v>42</v>
      </c>
      <c r="B1101" s="13" t="s">
        <v>51</v>
      </c>
      <c r="C1101" s="12" t="s">
        <v>11</v>
      </c>
      <c r="D1101" s="12" t="str">
        <f t="shared" si="23"/>
        <v>Sub14 Session1 1st_45min_e</v>
      </c>
      <c r="E1101" s="20" t="s">
        <v>29</v>
      </c>
      <c r="F1101" s="20" t="str">
        <f>IFERROR(_xlfn.IFNA(IF(E1101&lt;VLOOKUP(D1101,'Pre-analysis'!D:E,2,0),VLOOKUP(D1101,'Pre-analysis'!D:F,3,0)-((VLOOKUP(D1101,'Pre-analysis'!D:E,2,0)-E1101)*9),IF(E1101=VLOOKUP(D1101,'Pre-analysis'!D:E,2,0),VLOOKUP(D1101,'Pre-analysis'!D:F,3,0),"NA")),"NA"),"NA")</f>
        <v>NA</v>
      </c>
    </row>
    <row r="1102" spans="1:6">
      <c r="A1102" s="12" t="s">
        <v>42</v>
      </c>
      <c r="B1102" s="13" t="s">
        <v>51</v>
      </c>
      <c r="C1102" s="12" t="s">
        <v>12</v>
      </c>
      <c r="D1102" s="12" t="str">
        <f t="shared" si="23"/>
        <v>Sub14 Session1 2nd_45min</v>
      </c>
      <c r="E1102" s="20">
        <v>1</v>
      </c>
      <c r="F1102" s="20">
        <f>IFERROR(_xlfn.IFNA(IF(E1102&lt;VLOOKUP(D1102,'Pre-analysis'!D:E,2,0),VLOOKUP(D1102,'Pre-analysis'!D:F,3,0)-((VLOOKUP(D1102,'Pre-analysis'!D:E,2,0)-E1102)*9),IF(E1102=VLOOKUP(D1102,'Pre-analysis'!D:E,2,0),VLOOKUP(D1102,'Pre-analysis'!D:F,3,0),"NA")),"NA"),"NA")</f>
        <v>60</v>
      </c>
    </row>
    <row r="1103" spans="1:6">
      <c r="A1103" s="12" t="s">
        <v>42</v>
      </c>
      <c r="B1103" s="13" t="s">
        <v>51</v>
      </c>
      <c r="C1103" s="12" t="s">
        <v>12</v>
      </c>
      <c r="D1103" s="12" t="str">
        <f t="shared" si="23"/>
        <v>Sub14 Session1 2nd_45min</v>
      </c>
      <c r="E1103" s="20">
        <v>2</v>
      </c>
      <c r="F1103" s="20">
        <f>IFERROR(_xlfn.IFNA(IF(E1103&lt;VLOOKUP(D1103,'Pre-analysis'!D:E,2,0),VLOOKUP(D1103,'Pre-analysis'!D:F,3,0)-((VLOOKUP(D1103,'Pre-analysis'!D:E,2,0)-E1103)*9),IF(E1103=VLOOKUP(D1103,'Pre-analysis'!D:E,2,0),VLOOKUP(D1103,'Pre-analysis'!D:F,3,0),"NA")),"NA"),"NA")</f>
        <v>69</v>
      </c>
    </row>
    <row r="1104" spans="1:6">
      <c r="A1104" s="12" t="s">
        <v>42</v>
      </c>
      <c r="B1104" s="13" t="s">
        <v>51</v>
      </c>
      <c r="C1104" s="12" t="s">
        <v>12</v>
      </c>
      <c r="D1104" s="12" t="str">
        <f t="shared" si="23"/>
        <v>Sub14 Session1 2nd_45min</v>
      </c>
      <c r="E1104" s="20">
        <v>3</v>
      </c>
      <c r="F1104" s="20">
        <f>IFERROR(_xlfn.IFNA(IF(E1104&lt;VLOOKUP(D1104,'Pre-analysis'!D:E,2,0),VLOOKUP(D1104,'Pre-analysis'!D:F,3,0)-((VLOOKUP(D1104,'Pre-analysis'!D:E,2,0)-E1104)*9),IF(E1104=VLOOKUP(D1104,'Pre-analysis'!D:E,2,0),VLOOKUP(D1104,'Pre-analysis'!D:F,3,0),"NA")),"NA"),"NA")</f>
        <v>78</v>
      </c>
    </row>
    <row r="1105" spans="1:6">
      <c r="A1105" s="12" t="s">
        <v>42</v>
      </c>
      <c r="B1105" s="13" t="s">
        <v>51</v>
      </c>
      <c r="C1105" s="12" t="s">
        <v>12</v>
      </c>
      <c r="D1105" s="12" t="str">
        <f t="shared" si="23"/>
        <v>Sub14 Session1 2nd_45min</v>
      </c>
      <c r="E1105" s="20">
        <v>4</v>
      </c>
      <c r="F1105" s="20">
        <f>IFERROR(_xlfn.IFNA(IF(E1105&lt;VLOOKUP(D1105,'Pre-analysis'!D:E,2,0),VLOOKUP(D1105,'Pre-analysis'!D:F,3,0)-((VLOOKUP(D1105,'Pre-analysis'!D:E,2,0)-E1105)*9),IF(E1105=VLOOKUP(D1105,'Pre-analysis'!D:E,2,0),VLOOKUP(D1105,'Pre-analysis'!D:F,3,0),"NA")),"NA"),"NA")</f>
        <v>87</v>
      </c>
    </row>
    <row r="1106" spans="1:6">
      <c r="A1106" s="12" t="s">
        <v>42</v>
      </c>
      <c r="B1106" s="13" t="s">
        <v>51</v>
      </c>
      <c r="C1106" s="12" t="s">
        <v>12</v>
      </c>
      <c r="D1106" s="12" t="str">
        <f t="shared" si="23"/>
        <v>Sub14 Session1 2nd_45min</v>
      </c>
      <c r="E1106" s="20">
        <v>5</v>
      </c>
      <c r="F1106" s="20">
        <f>IFERROR(_xlfn.IFNA(IF(E1106&lt;VLOOKUP(D1106,'Pre-analysis'!D:E,2,0),VLOOKUP(D1106,'Pre-analysis'!D:F,3,0)-((VLOOKUP(D1106,'Pre-analysis'!D:E,2,0)-E1106)*9),IF(E1106=VLOOKUP(D1106,'Pre-analysis'!D:E,2,0),VLOOKUP(D1106,'Pre-analysis'!D:F,3,0),"NA")),"NA"),"NA")</f>
        <v>96</v>
      </c>
    </row>
    <row r="1107" spans="1:6">
      <c r="A1107" s="12" t="s">
        <v>42</v>
      </c>
      <c r="B1107" s="13" t="s">
        <v>51</v>
      </c>
      <c r="C1107" s="12" t="s">
        <v>12</v>
      </c>
      <c r="D1107" s="12" t="str">
        <f t="shared" si="23"/>
        <v>Sub14 Session1 2nd_45min</v>
      </c>
      <c r="E1107" s="20">
        <v>6</v>
      </c>
      <c r="F1107" s="20">
        <f>IFERROR(_xlfn.IFNA(IF(E1107&lt;VLOOKUP(D1107,'Pre-analysis'!D:E,2,0),VLOOKUP(D1107,'Pre-analysis'!D:F,3,0)-((VLOOKUP(D1107,'Pre-analysis'!D:E,2,0)-E1107)*9),IF(E1107=VLOOKUP(D1107,'Pre-analysis'!D:E,2,0),VLOOKUP(D1107,'Pre-analysis'!D:F,3,0),"NA")),"NA"),"NA")</f>
        <v>105</v>
      </c>
    </row>
    <row r="1108" spans="1:6">
      <c r="A1108" s="12" t="s">
        <v>42</v>
      </c>
      <c r="B1108" s="13" t="s">
        <v>51</v>
      </c>
      <c r="C1108" s="12" t="s">
        <v>13</v>
      </c>
      <c r="D1108" s="12" t="str">
        <f t="shared" si="23"/>
        <v>Sub14 Session1 2nd_45min_e</v>
      </c>
      <c r="E1108" s="20" t="s">
        <v>29</v>
      </c>
      <c r="F1108" s="20" t="str">
        <f>IFERROR(_xlfn.IFNA(IF(E1108&lt;VLOOKUP(D1108,'Pre-analysis'!D:E,2,0),VLOOKUP(D1108,'Pre-analysis'!D:F,3,0)-((VLOOKUP(D1108,'Pre-analysis'!D:E,2,0)-E1108)*9),IF(E1108=VLOOKUP(D1108,'Pre-analysis'!D:E,2,0),VLOOKUP(D1108,'Pre-analysis'!D:F,3,0),"NA")),"NA"),"NA")</f>
        <v>NA</v>
      </c>
    </row>
    <row r="1109" spans="1:6">
      <c r="A1109" s="12" t="s">
        <v>42</v>
      </c>
      <c r="B1109" s="13" t="s">
        <v>51</v>
      </c>
      <c r="C1109" s="12" t="s">
        <v>14</v>
      </c>
      <c r="D1109" s="12" t="str">
        <f t="shared" si="23"/>
        <v>Sub14 Session1 3rd_45min</v>
      </c>
      <c r="E1109" s="20">
        <v>1</v>
      </c>
      <c r="F1109" s="20">
        <f>IFERROR(_xlfn.IFNA(IF(E1109&lt;VLOOKUP(D1109,'Pre-analysis'!D:E,2,0),VLOOKUP(D1109,'Pre-analysis'!D:F,3,0)-((VLOOKUP(D1109,'Pre-analysis'!D:E,2,0)-E1109)*9),IF(E1109=VLOOKUP(D1109,'Pre-analysis'!D:E,2,0),VLOOKUP(D1109,'Pre-analysis'!D:F,3,0),"NA")),"NA"),"NA")</f>
        <v>120</v>
      </c>
    </row>
    <row r="1110" spans="1:6">
      <c r="A1110" s="12" t="s">
        <v>42</v>
      </c>
      <c r="B1110" s="13" t="s">
        <v>51</v>
      </c>
      <c r="C1110" s="12" t="s">
        <v>14</v>
      </c>
      <c r="D1110" s="12" t="str">
        <f t="shared" si="23"/>
        <v>Sub14 Session1 3rd_45min</v>
      </c>
      <c r="E1110" s="20">
        <v>2</v>
      </c>
      <c r="F1110" s="20">
        <f>IFERROR(_xlfn.IFNA(IF(E1110&lt;VLOOKUP(D1110,'Pre-analysis'!D:E,2,0),VLOOKUP(D1110,'Pre-analysis'!D:F,3,0)-((VLOOKUP(D1110,'Pre-analysis'!D:E,2,0)-E1110)*9),IF(E1110=VLOOKUP(D1110,'Pre-analysis'!D:E,2,0),VLOOKUP(D1110,'Pre-analysis'!D:F,3,0),"NA")),"NA"),"NA")</f>
        <v>129</v>
      </c>
    </row>
    <row r="1111" spans="1:6">
      <c r="A1111" s="12" t="s">
        <v>42</v>
      </c>
      <c r="B1111" s="13" t="s">
        <v>51</v>
      </c>
      <c r="C1111" s="12" t="s">
        <v>14</v>
      </c>
      <c r="D1111" s="12" t="str">
        <f t="shared" si="23"/>
        <v>Sub14 Session1 3rd_45min</v>
      </c>
      <c r="E1111" s="20">
        <v>3</v>
      </c>
      <c r="F1111" s="20">
        <f>IFERROR(_xlfn.IFNA(IF(E1111&lt;VLOOKUP(D1111,'Pre-analysis'!D:E,2,0),VLOOKUP(D1111,'Pre-analysis'!D:F,3,0)-((VLOOKUP(D1111,'Pre-analysis'!D:E,2,0)-E1111)*9),IF(E1111=VLOOKUP(D1111,'Pre-analysis'!D:E,2,0),VLOOKUP(D1111,'Pre-analysis'!D:F,3,0),"NA")),"NA"),"NA")</f>
        <v>138</v>
      </c>
    </row>
    <row r="1112" spans="1:6">
      <c r="A1112" s="12" t="s">
        <v>42</v>
      </c>
      <c r="B1112" s="13" t="s">
        <v>51</v>
      </c>
      <c r="C1112" s="12" t="s">
        <v>14</v>
      </c>
      <c r="D1112" s="12" t="str">
        <f t="shared" si="23"/>
        <v>Sub14 Session1 3rd_45min</v>
      </c>
      <c r="E1112" s="20">
        <v>4</v>
      </c>
      <c r="F1112" s="20">
        <f>IFERROR(_xlfn.IFNA(IF(E1112&lt;VLOOKUP(D1112,'Pre-analysis'!D:E,2,0),VLOOKUP(D1112,'Pre-analysis'!D:F,3,0)-((VLOOKUP(D1112,'Pre-analysis'!D:E,2,0)-E1112)*9),IF(E1112=VLOOKUP(D1112,'Pre-analysis'!D:E,2,0),VLOOKUP(D1112,'Pre-analysis'!D:F,3,0),"NA")),"NA"),"NA")</f>
        <v>147</v>
      </c>
    </row>
    <row r="1113" spans="1:6">
      <c r="A1113" s="12" t="s">
        <v>42</v>
      </c>
      <c r="B1113" s="13" t="s">
        <v>51</v>
      </c>
      <c r="C1113" s="12" t="s">
        <v>14</v>
      </c>
      <c r="D1113" s="12" t="str">
        <f t="shared" si="23"/>
        <v>Sub14 Session1 3rd_45min</v>
      </c>
      <c r="E1113" s="20">
        <v>5</v>
      </c>
      <c r="F1113" s="20">
        <f>IFERROR(_xlfn.IFNA(IF(E1113&lt;VLOOKUP(D1113,'Pre-analysis'!D:E,2,0),VLOOKUP(D1113,'Pre-analysis'!D:F,3,0)-((VLOOKUP(D1113,'Pre-analysis'!D:E,2,0)-E1113)*9),IF(E1113=VLOOKUP(D1113,'Pre-analysis'!D:E,2,0),VLOOKUP(D1113,'Pre-analysis'!D:F,3,0),"NA")),"NA"),"NA")</f>
        <v>156</v>
      </c>
    </row>
    <row r="1114" spans="1:6">
      <c r="A1114" s="12" t="s">
        <v>42</v>
      </c>
      <c r="B1114" s="13" t="s">
        <v>51</v>
      </c>
      <c r="C1114" s="12" t="s">
        <v>14</v>
      </c>
      <c r="D1114" s="12" t="str">
        <f t="shared" si="23"/>
        <v>Sub14 Session1 3rd_45min</v>
      </c>
      <c r="E1114" s="20">
        <v>6</v>
      </c>
      <c r="F1114" s="20">
        <f>IFERROR(_xlfn.IFNA(IF(E1114&lt;VLOOKUP(D1114,'Pre-analysis'!D:E,2,0),VLOOKUP(D1114,'Pre-analysis'!D:F,3,0)-((VLOOKUP(D1114,'Pre-analysis'!D:E,2,0)-E1114)*9),IF(E1114=VLOOKUP(D1114,'Pre-analysis'!D:E,2,0),VLOOKUP(D1114,'Pre-analysis'!D:F,3,0),"NA")),"NA"),"NA")</f>
        <v>165</v>
      </c>
    </row>
    <row r="1115" spans="1:6">
      <c r="A1115" s="12" t="s">
        <v>42</v>
      </c>
      <c r="B1115" s="13" t="s">
        <v>51</v>
      </c>
      <c r="C1115" s="12" t="s">
        <v>15</v>
      </c>
      <c r="D1115" s="12" t="str">
        <f t="shared" si="23"/>
        <v>Sub14 Session1 3rd_45min_e</v>
      </c>
      <c r="E1115" s="20" t="s">
        <v>29</v>
      </c>
      <c r="F1115" s="20" t="str">
        <f>IFERROR(_xlfn.IFNA(IF(E1115&lt;VLOOKUP(D1115,'Pre-analysis'!D:E,2,0),VLOOKUP(D1115,'Pre-analysis'!D:F,3,0)-((VLOOKUP(D1115,'Pre-analysis'!D:E,2,0)-E1115)*9),IF(E1115=VLOOKUP(D1115,'Pre-analysis'!D:E,2,0),VLOOKUP(D1115,'Pre-analysis'!D:F,3,0),"NA")),"NA"),"NA")</f>
        <v>NA</v>
      </c>
    </row>
    <row r="1116" spans="1:6">
      <c r="A1116" s="12" t="s">
        <v>42</v>
      </c>
      <c r="B1116" s="13" t="s">
        <v>52</v>
      </c>
      <c r="C1116" s="12" t="s">
        <v>10</v>
      </c>
      <c r="D1116" s="12" t="str">
        <f t="shared" si="23"/>
        <v>Sub14 Session2 1st_45min</v>
      </c>
      <c r="E1116" s="20">
        <v>1</v>
      </c>
      <c r="F1116" s="20">
        <f>IFERROR(_xlfn.IFNA(IF(E1116&lt;VLOOKUP(D1116,'Pre-analysis'!D:E,2,0),VLOOKUP(D1116,'Pre-analysis'!D:F,3,0)-((VLOOKUP(D1116,'Pre-analysis'!D:E,2,0)-E1116)*9),IF(E1116=VLOOKUP(D1116,'Pre-analysis'!D:E,2,0),VLOOKUP(D1116,'Pre-analysis'!D:F,3,0),"NA")),"NA"),"NA")</f>
        <v>0</v>
      </c>
    </row>
    <row r="1117" spans="1:6">
      <c r="A1117" s="12" t="s">
        <v>42</v>
      </c>
      <c r="B1117" s="13" t="s">
        <v>52</v>
      </c>
      <c r="C1117" s="12" t="s">
        <v>10</v>
      </c>
      <c r="D1117" s="12" t="str">
        <f t="shared" si="23"/>
        <v>Sub14 Session2 1st_45min</v>
      </c>
      <c r="E1117" s="20">
        <v>2</v>
      </c>
      <c r="F1117" s="20">
        <f>IFERROR(_xlfn.IFNA(IF(E1117&lt;VLOOKUP(D1117,'Pre-analysis'!D:E,2,0),VLOOKUP(D1117,'Pre-analysis'!D:F,3,0)-((VLOOKUP(D1117,'Pre-analysis'!D:E,2,0)-E1117)*9),IF(E1117=VLOOKUP(D1117,'Pre-analysis'!D:E,2,0),VLOOKUP(D1117,'Pre-analysis'!D:F,3,0),"NA")),"NA"),"NA")</f>
        <v>9</v>
      </c>
    </row>
    <row r="1118" spans="1:6">
      <c r="A1118" s="12" t="s">
        <v>42</v>
      </c>
      <c r="B1118" s="13" t="s">
        <v>52</v>
      </c>
      <c r="C1118" s="12" t="s">
        <v>10</v>
      </c>
      <c r="D1118" s="12" t="str">
        <f t="shared" si="23"/>
        <v>Sub14 Session2 1st_45min</v>
      </c>
      <c r="E1118" s="20">
        <v>3</v>
      </c>
      <c r="F1118" s="20">
        <f>IFERROR(_xlfn.IFNA(IF(E1118&lt;VLOOKUP(D1118,'Pre-analysis'!D:E,2,0),VLOOKUP(D1118,'Pre-analysis'!D:F,3,0)-((VLOOKUP(D1118,'Pre-analysis'!D:E,2,0)-E1118)*9),IF(E1118=VLOOKUP(D1118,'Pre-analysis'!D:E,2,0),VLOOKUP(D1118,'Pre-analysis'!D:F,3,0),"NA")),"NA"),"NA")</f>
        <v>18</v>
      </c>
    </row>
    <row r="1119" spans="1:6">
      <c r="A1119" s="12" t="s">
        <v>42</v>
      </c>
      <c r="B1119" s="13" t="s">
        <v>52</v>
      </c>
      <c r="C1119" s="12" t="s">
        <v>10</v>
      </c>
      <c r="D1119" s="12" t="str">
        <f t="shared" si="23"/>
        <v>Sub14 Session2 1st_45min</v>
      </c>
      <c r="E1119" s="20">
        <v>4</v>
      </c>
      <c r="F1119" s="20">
        <f>IFERROR(_xlfn.IFNA(IF(E1119&lt;VLOOKUP(D1119,'Pre-analysis'!D:E,2,0),VLOOKUP(D1119,'Pre-analysis'!D:F,3,0)-((VLOOKUP(D1119,'Pre-analysis'!D:E,2,0)-E1119)*9),IF(E1119=VLOOKUP(D1119,'Pre-analysis'!D:E,2,0),VLOOKUP(D1119,'Pre-analysis'!D:F,3,0),"NA")),"NA"),"NA")</f>
        <v>27</v>
      </c>
    </row>
    <row r="1120" spans="1:6">
      <c r="A1120" s="12" t="s">
        <v>42</v>
      </c>
      <c r="B1120" s="13" t="s">
        <v>52</v>
      </c>
      <c r="C1120" s="12" t="s">
        <v>10</v>
      </c>
      <c r="D1120" s="12" t="str">
        <f t="shared" si="23"/>
        <v>Sub14 Session2 1st_45min</v>
      </c>
      <c r="E1120" s="20">
        <v>5</v>
      </c>
      <c r="F1120" s="20">
        <f>IFERROR(_xlfn.IFNA(IF(E1120&lt;VLOOKUP(D1120,'Pre-analysis'!D:E,2,0),VLOOKUP(D1120,'Pre-analysis'!D:F,3,0)-((VLOOKUP(D1120,'Pre-analysis'!D:E,2,0)-E1120)*9),IF(E1120=VLOOKUP(D1120,'Pre-analysis'!D:E,2,0),VLOOKUP(D1120,'Pre-analysis'!D:F,3,0),"NA")),"NA"),"NA")</f>
        <v>36</v>
      </c>
    </row>
    <row r="1121" spans="1:6">
      <c r="A1121" s="12" t="s">
        <v>42</v>
      </c>
      <c r="B1121" s="13" t="s">
        <v>52</v>
      </c>
      <c r="C1121" s="12" t="s">
        <v>10</v>
      </c>
      <c r="D1121" s="12" t="str">
        <f t="shared" si="23"/>
        <v>Sub14 Session2 1st_45min</v>
      </c>
      <c r="E1121" s="20">
        <v>6</v>
      </c>
      <c r="F1121" s="20">
        <f>IFERROR(_xlfn.IFNA(IF(E1121&lt;VLOOKUP(D1121,'Pre-analysis'!D:E,2,0),VLOOKUP(D1121,'Pre-analysis'!D:F,3,0)-((VLOOKUP(D1121,'Pre-analysis'!D:E,2,0)-E1121)*9),IF(E1121=VLOOKUP(D1121,'Pre-analysis'!D:E,2,0),VLOOKUP(D1121,'Pre-analysis'!D:F,3,0),"NA")),"NA"),"NA")</f>
        <v>45</v>
      </c>
    </row>
    <row r="1122" spans="1:6">
      <c r="A1122" s="12" t="s">
        <v>42</v>
      </c>
      <c r="B1122" s="13" t="s">
        <v>52</v>
      </c>
      <c r="C1122" s="12" t="s">
        <v>11</v>
      </c>
      <c r="D1122" s="12" t="str">
        <f t="shared" si="23"/>
        <v>Sub14 Session2 1st_45min_e</v>
      </c>
      <c r="E1122" s="20" t="s">
        <v>29</v>
      </c>
      <c r="F1122" s="20" t="str">
        <f>IFERROR(_xlfn.IFNA(IF(E1122&lt;VLOOKUP(D1122,'Pre-analysis'!D:E,2,0),VLOOKUP(D1122,'Pre-analysis'!D:F,3,0)-((VLOOKUP(D1122,'Pre-analysis'!D:E,2,0)-E1122)*9),IF(E1122=VLOOKUP(D1122,'Pre-analysis'!D:E,2,0),VLOOKUP(D1122,'Pre-analysis'!D:F,3,0),"NA")),"NA"),"NA")</f>
        <v>NA</v>
      </c>
    </row>
    <row r="1123" spans="1:6">
      <c r="A1123" s="12" t="s">
        <v>42</v>
      </c>
      <c r="B1123" s="13" t="s">
        <v>52</v>
      </c>
      <c r="C1123" s="12" t="s">
        <v>12</v>
      </c>
      <c r="D1123" s="12" t="str">
        <f t="shared" si="23"/>
        <v>Sub14 Session2 2nd_45min</v>
      </c>
      <c r="E1123" s="20">
        <v>1</v>
      </c>
      <c r="F1123" s="20">
        <f>IFERROR(_xlfn.IFNA(IF(E1123&lt;VLOOKUP(D1123,'Pre-analysis'!D:E,2,0),VLOOKUP(D1123,'Pre-analysis'!D:F,3,0)-((VLOOKUP(D1123,'Pre-analysis'!D:E,2,0)-E1123)*9),IF(E1123=VLOOKUP(D1123,'Pre-analysis'!D:E,2,0),VLOOKUP(D1123,'Pre-analysis'!D:F,3,0),"NA")),"NA"),"NA")</f>
        <v>60</v>
      </c>
    </row>
    <row r="1124" spans="1:6">
      <c r="A1124" s="12" t="s">
        <v>42</v>
      </c>
      <c r="B1124" s="13" t="s">
        <v>52</v>
      </c>
      <c r="C1124" s="12" t="s">
        <v>12</v>
      </c>
      <c r="D1124" s="12" t="str">
        <f t="shared" si="23"/>
        <v>Sub14 Session2 2nd_45min</v>
      </c>
      <c r="E1124" s="20">
        <v>2</v>
      </c>
      <c r="F1124" s="20">
        <f>IFERROR(_xlfn.IFNA(IF(E1124&lt;VLOOKUP(D1124,'Pre-analysis'!D:E,2,0),VLOOKUP(D1124,'Pre-analysis'!D:F,3,0)-((VLOOKUP(D1124,'Pre-analysis'!D:E,2,0)-E1124)*9),IF(E1124=VLOOKUP(D1124,'Pre-analysis'!D:E,2,0),VLOOKUP(D1124,'Pre-analysis'!D:F,3,0),"NA")),"NA"),"NA")</f>
        <v>69</v>
      </c>
    </row>
    <row r="1125" spans="1:6">
      <c r="A1125" s="12" t="s">
        <v>42</v>
      </c>
      <c r="B1125" s="13" t="s">
        <v>52</v>
      </c>
      <c r="C1125" s="12" t="s">
        <v>12</v>
      </c>
      <c r="D1125" s="12" t="str">
        <f t="shared" si="23"/>
        <v>Sub14 Session2 2nd_45min</v>
      </c>
      <c r="E1125" s="20">
        <v>3</v>
      </c>
      <c r="F1125" s="20">
        <f>IFERROR(_xlfn.IFNA(IF(E1125&lt;VLOOKUP(D1125,'Pre-analysis'!D:E,2,0),VLOOKUP(D1125,'Pre-analysis'!D:F,3,0)-((VLOOKUP(D1125,'Pre-analysis'!D:E,2,0)-E1125)*9),IF(E1125=VLOOKUP(D1125,'Pre-analysis'!D:E,2,0),VLOOKUP(D1125,'Pre-analysis'!D:F,3,0),"NA")),"NA"),"NA")</f>
        <v>78</v>
      </c>
    </row>
    <row r="1126" spans="1:6">
      <c r="A1126" s="12" t="s">
        <v>42</v>
      </c>
      <c r="B1126" s="13" t="s">
        <v>52</v>
      </c>
      <c r="C1126" s="12" t="s">
        <v>12</v>
      </c>
      <c r="D1126" s="12" t="str">
        <f t="shared" si="23"/>
        <v>Sub14 Session2 2nd_45min</v>
      </c>
      <c r="E1126" s="20">
        <v>4</v>
      </c>
      <c r="F1126" s="20">
        <f>IFERROR(_xlfn.IFNA(IF(E1126&lt;VLOOKUP(D1126,'Pre-analysis'!D:E,2,0),VLOOKUP(D1126,'Pre-analysis'!D:F,3,0)-((VLOOKUP(D1126,'Pre-analysis'!D:E,2,0)-E1126)*9),IF(E1126=VLOOKUP(D1126,'Pre-analysis'!D:E,2,0),VLOOKUP(D1126,'Pre-analysis'!D:F,3,0),"NA")),"NA"),"NA")</f>
        <v>87</v>
      </c>
    </row>
    <row r="1127" spans="1:6">
      <c r="A1127" s="12" t="s">
        <v>42</v>
      </c>
      <c r="B1127" s="13" t="s">
        <v>52</v>
      </c>
      <c r="C1127" s="12" t="s">
        <v>12</v>
      </c>
      <c r="D1127" s="12" t="str">
        <f t="shared" si="23"/>
        <v>Sub14 Session2 2nd_45min</v>
      </c>
      <c r="E1127" s="20">
        <v>5</v>
      </c>
      <c r="F1127" s="20">
        <f>IFERROR(_xlfn.IFNA(IF(E1127&lt;VLOOKUP(D1127,'Pre-analysis'!D:E,2,0),VLOOKUP(D1127,'Pre-analysis'!D:F,3,0)-((VLOOKUP(D1127,'Pre-analysis'!D:E,2,0)-E1127)*9),IF(E1127=VLOOKUP(D1127,'Pre-analysis'!D:E,2,0),VLOOKUP(D1127,'Pre-analysis'!D:F,3,0),"NA")),"NA"),"NA")</f>
        <v>96</v>
      </c>
    </row>
    <row r="1128" spans="1:6">
      <c r="A1128" s="12" t="s">
        <v>42</v>
      </c>
      <c r="B1128" s="13" t="s">
        <v>52</v>
      </c>
      <c r="C1128" s="12" t="s">
        <v>12</v>
      </c>
      <c r="D1128" s="12" t="str">
        <f t="shared" si="23"/>
        <v>Sub14 Session2 2nd_45min</v>
      </c>
      <c r="E1128" s="20">
        <v>6</v>
      </c>
      <c r="F1128" s="20">
        <f>IFERROR(_xlfn.IFNA(IF(E1128&lt;VLOOKUP(D1128,'Pre-analysis'!D:E,2,0),VLOOKUP(D1128,'Pre-analysis'!D:F,3,0)-((VLOOKUP(D1128,'Pre-analysis'!D:E,2,0)-E1128)*9),IF(E1128=VLOOKUP(D1128,'Pre-analysis'!D:E,2,0),VLOOKUP(D1128,'Pre-analysis'!D:F,3,0),"NA")),"NA"),"NA")</f>
        <v>105</v>
      </c>
    </row>
    <row r="1129" spans="1:6">
      <c r="A1129" s="12" t="s">
        <v>42</v>
      </c>
      <c r="B1129" s="13" t="s">
        <v>52</v>
      </c>
      <c r="C1129" s="12" t="s">
        <v>13</v>
      </c>
      <c r="D1129" s="12" t="str">
        <f t="shared" si="23"/>
        <v>Sub14 Session2 2nd_45min_e</v>
      </c>
      <c r="E1129" s="20" t="s">
        <v>29</v>
      </c>
      <c r="F1129" s="20" t="str">
        <f>IFERROR(_xlfn.IFNA(IF(E1129&lt;VLOOKUP(D1129,'Pre-analysis'!D:E,2,0),VLOOKUP(D1129,'Pre-analysis'!D:F,3,0)-((VLOOKUP(D1129,'Pre-analysis'!D:E,2,0)-E1129)*9),IF(E1129=VLOOKUP(D1129,'Pre-analysis'!D:E,2,0),VLOOKUP(D1129,'Pre-analysis'!D:F,3,0),"NA")),"NA"),"NA")</f>
        <v>NA</v>
      </c>
    </row>
    <row r="1130" spans="1:6">
      <c r="A1130" s="12" t="s">
        <v>42</v>
      </c>
      <c r="B1130" s="13" t="s">
        <v>52</v>
      </c>
      <c r="C1130" s="12" t="s">
        <v>14</v>
      </c>
      <c r="D1130" s="12" t="str">
        <f t="shared" si="23"/>
        <v>Sub14 Session2 3rd_45min</v>
      </c>
      <c r="E1130" s="20">
        <v>1</v>
      </c>
      <c r="F1130" s="20">
        <f>IFERROR(_xlfn.IFNA(IF(E1130&lt;VLOOKUP(D1130,'Pre-analysis'!D:E,2,0),VLOOKUP(D1130,'Pre-analysis'!D:F,3,0)-((VLOOKUP(D1130,'Pre-analysis'!D:E,2,0)-E1130)*9),IF(E1130=VLOOKUP(D1130,'Pre-analysis'!D:E,2,0),VLOOKUP(D1130,'Pre-analysis'!D:F,3,0),"NA")),"NA"),"NA")</f>
        <v>120</v>
      </c>
    </row>
    <row r="1131" spans="1:6">
      <c r="A1131" s="12" t="s">
        <v>42</v>
      </c>
      <c r="B1131" s="13" t="s">
        <v>52</v>
      </c>
      <c r="C1131" s="12" t="s">
        <v>14</v>
      </c>
      <c r="D1131" s="12" t="str">
        <f t="shared" si="23"/>
        <v>Sub14 Session2 3rd_45min</v>
      </c>
      <c r="E1131" s="20">
        <v>2</v>
      </c>
      <c r="F1131" s="20">
        <f>IFERROR(_xlfn.IFNA(IF(E1131&lt;VLOOKUP(D1131,'Pre-analysis'!D:E,2,0),VLOOKUP(D1131,'Pre-analysis'!D:F,3,0)-((VLOOKUP(D1131,'Pre-analysis'!D:E,2,0)-E1131)*9),IF(E1131=VLOOKUP(D1131,'Pre-analysis'!D:E,2,0),VLOOKUP(D1131,'Pre-analysis'!D:F,3,0),"NA")),"NA"),"NA")</f>
        <v>129</v>
      </c>
    </row>
    <row r="1132" spans="1:6">
      <c r="A1132" s="12" t="s">
        <v>42</v>
      </c>
      <c r="B1132" s="13" t="s">
        <v>52</v>
      </c>
      <c r="C1132" s="12" t="s">
        <v>14</v>
      </c>
      <c r="D1132" s="12" t="str">
        <f t="shared" si="23"/>
        <v>Sub14 Session2 3rd_45min</v>
      </c>
      <c r="E1132" s="20">
        <v>3</v>
      </c>
      <c r="F1132" s="20">
        <f>IFERROR(_xlfn.IFNA(IF(E1132&lt;VLOOKUP(D1132,'Pre-analysis'!D:E,2,0),VLOOKUP(D1132,'Pre-analysis'!D:F,3,0)-((VLOOKUP(D1132,'Pre-analysis'!D:E,2,0)-E1132)*9),IF(E1132=VLOOKUP(D1132,'Pre-analysis'!D:E,2,0),VLOOKUP(D1132,'Pre-analysis'!D:F,3,0),"NA")),"NA"),"NA")</f>
        <v>138</v>
      </c>
    </row>
    <row r="1133" spans="1:6">
      <c r="A1133" s="12" t="s">
        <v>42</v>
      </c>
      <c r="B1133" s="13" t="s">
        <v>52</v>
      </c>
      <c r="C1133" s="12" t="s">
        <v>14</v>
      </c>
      <c r="D1133" s="12" t="str">
        <f t="shared" si="23"/>
        <v>Sub14 Session2 3rd_45min</v>
      </c>
      <c r="E1133" s="20">
        <v>4</v>
      </c>
      <c r="F1133" s="20">
        <f>IFERROR(_xlfn.IFNA(IF(E1133&lt;VLOOKUP(D1133,'Pre-analysis'!D:E,2,0),VLOOKUP(D1133,'Pre-analysis'!D:F,3,0)-((VLOOKUP(D1133,'Pre-analysis'!D:E,2,0)-E1133)*9),IF(E1133=VLOOKUP(D1133,'Pre-analysis'!D:E,2,0),VLOOKUP(D1133,'Pre-analysis'!D:F,3,0),"NA")),"NA"),"NA")</f>
        <v>147</v>
      </c>
    </row>
    <row r="1134" spans="1:6">
      <c r="A1134" s="12" t="s">
        <v>42</v>
      </c>
      <c r="B1134" s="13" t="s">
        <v>52</v>
      </c>
      <c r="C1134" s="12" t="s">
        <v>14</v>
      </c>
      <c r="D1134" s="12" t="str">
        <f t="shared" si="23"/>
        <v>Sub14 Session2 3rd_45min</v>
      </c>
      <c r="E1134" s="20">
        <v>5</v>
      </c>
      <c r="F1134" s="20">
        <f>IFERROR(_xlfn.IFNA(IF(E1134&lt;VLOOKUP(D1134,'Pre-analysis'!D:E,2,0),VLOOKUP(D1134,'Pre-analysis'!D:F,3,0)-((VLOOKUP(D1134,'Pre-analysis'!D:E,2,0)-E1134)*9),IF(E1134=VLOOKUP(D1134,'Pre-analysis'!D:E,2,0),VLOOKUP(D1134,'Pre-analysis'!D:F,3,0),"NA")),"NA"),"NA")</f>
        <v>156</v>
      </c>
    </row>
    <row r="1135" spans="1:6">
      <c r="A1135" s="12" t="s">
        <v>42</v>
      </c>
      <c r="B1135" s="13" t="s">
        <v>52</v>
      </c>
      <c r="C1135" s="12" t="s">
        <v>14</v>
      </c>
      <c r="D1135" s="12" t="str">
        <f t="shared" si="23"/>
        <v>Sub14 Session2 3rd_45min</v>
      </c>
      <c r="E1135" s="20">
        <v>6</v>
      </c>
      <c r="F1135" s="20">
        <f>IFERROR(_xlfn.IFNA(IF(E1135&lt;VLOOKUP(D1135,'Pre-analysis'!D:E,2,0),VLOOKUP(D1135,'Pre-analysis'!D:F,3,0)-((VLOOKUP(D1135,'Pre-analysis'!D:E,2,0)-E1135)*9),IF(E1135=VLOOKUP(D1135,'Pre-analysis'!D:E,2,0),VLOOKUP(D1135,'Pre-analysis'!D:F,3,0),"NA")),"NA"),"NA")</f>
        <v>165</v>
      </c>
    </row>
    <row r="1136" spans="1:6">
      <c r="A1136" s="12" t="s">
        <v>42</v>
      </c>
      <c r="B1136" s="13" t="s">
        <v>52</v>
      </c>
      <c r="C1136" s="12" t="s">
        <v>15</v>
      </c>
      <c r="D1136" s="12" t="str">
        <f t="shared" si="23"/>
        <v>Sub14 Session2 3rd_45min_e</v>
      </c>
      <c r="E1136" s="20" t="s">
        <v>29</v>
      </c>
      <c r="F1136" s="20" t="str">
        <f>IFERROR(_xlfn.IFNA(IF(E1136&lt;VLOOKUP(D1136,'Pre-analysis'!D:E,2,0),VLOOKUP(D1136,'Pre-analysis'!D:F,3,0)-((VLOOKUP(D1136,'Pre-analysis'!D:E,2,0)-E1136)*9),IF(E1136=VLOOKUP(D1136,'Pre-analysis'!D:E,2,0),VLOOKUP(D1136,'Pre-analysis'!D:F,3,0),"NA")),"NA"),"NA")</f>
        <v>NA</v>
      </c>
    </row>
    <row r="1137" spans="1:6">
      <c r="A1137" s="12" t="s">
        <v>42</v>
      </c>
      <c r="B1137" s="13" t="s">
        <v>53</v>
      </c>
      <c r="C1137" s="12" t="s">
        <v>10</v>
      </c>
      <c r="D1137" s="12" t="str">
        <f t="shared" si="23"/>
        <v>Sub14 Session3 1st_45min</v>
      </c>
      <c r="E1137" s="20">
        <v>1</v>
      </c>
      <c r="F1137" s="20" t="str">
        <f>IFERROR(_xlfn.IFNA(IF(E1137&lt;VLOOKUP(D1137,'Pre-analysis'!D:E,2,0),VLOOKUP(D1137,'Pre-analysis'!D:F,3,0)-((VLOOKUP(D1137,'Pre-analysis'!D:E,2,0)-E1137)*9),IF(E1137=VLOOKUP(D1137,'Pre-analysis'!D:E,2,0),VLOOKUP(D1137,'Pre-analysis'!D:F,3,0),"NA")),"NA"),"NA")</f>
        <v>NA</v>
      </c>
    </row>
    <row r="1138" spans="1:6">
      <c r="A1138" s="12" t="s">
        <v>42</v>
      </c>
      <c r="B1138" s="13" t="s">
        <v>53</v>
      </c>
      <c r="C1138" s="12" t="s">
        <v>10</v>
      </c>
      <c r="D1138" s="12" t="str">
        <f t="shared" si="23"/>
        <v>Sub14 Session3 1st_45min</v>
      </c>
      <c r="E1138" s="20">
        <v>2</v>
      </c>
      <c r="F1138" s="20" t="str">
        <f>IFERROR(_xlfn.IFNA(IF(E1138&lt;VLOOKUP(D1138,'Pre-analysis'!D:E,2,0),VLOOKUP(D1138,'Pre-analysis'!D:F,3,0)-((VLOOKUP(D1138,'Pre-analysis'!D:E,2,0)-E1138)*9),IF(E1138=VLOOKUP(D1138,'Pre-analysis'!D:E,2,0),VLOOKUP(D1138,'Pre-analysis'!D:F,3,0),"NA")),"NA"),"NA")</f>
        <v>NA</v>
      </c>
    </row>
    <row r="1139" spans="1:6">
      <c r="A1139" s="12" t="s">
        <v>42</v>
      </c>
      <c r="B1139" s="13" t="s">
        <v>53</v>
      </c>
      <c r="C1139" s="12" t="s">
        <v>10</v>
      </c>
      <c r="D1139" s="12" t="str">
        <f t="shared" si="23"/>
        <v>Sub14 Session3 1st_45min</v>
      </c>
      <c r="E1139" s="20">
        <v>3</v>
      </c>
      <c r="F1139" s="20" t="str">
        <f>IFERROR(_xlfn.IFNA(IF(E1139&lt;VLOOKUP(D1139,'Pre-analysis'!D:E,2,0),VLOOKUP(D1139,'Pre-analysis'!D:F,3,0)-((VLOOKUP(D1139,'Pre-analysis'!D:E,2,0)-E1139)*9),IF(E1139=VLOOKUP(D1139,'Pre-analysis'!D:E,2,0),VLOOKUP(D1139,'Pre-analysis'!D:F,3,0),"NA")),"NA"),"NA")</f>
        <v>NA</v>
      </c>
    </row>
    <row r="1140" spans="1:6">
      <c r="A1140" s="12" t="s">
        <v>42</v>
      </c>
      <c r="B1140" s="13" t="s">
        <v>53</v>
      </c>
      <c r="C1140" s="12" t="s">
        <v>10</v>
      </c>
      <c r="D1140" s="12" t="str">
        <f t="shared" si="23"/>
        <v>Sub14 Session3 1st_45min</v>
      </c>
      <c r="E1140" s="20">
        <v>4</v>
      </c>
      <c r="F1140" s="20" t="str">
        <f>IFERROR(_xlfn.IFNA(IF(E1140&lt;VLOOKUP(D1140,'Pre-analysis'!D:E,2,0),VLOOKUP(D1140,'Pre-analysis'!D:F,3,0)-((VLOOKUP(D1140,'Pre-analysis'!D:E,2,0)-E1140)*9),IF(E1140=VLOOKUP(D1140,'Pre-analysis'!D:E,2,0),VLOOKUP(D1140,'Pre-analysis'!D:F,3,0),"NA")),"NA"),"NA")</f>
        <v>NA</v>
      </c>
    </row>
    <row r="1141" spans="1:6">
      <c r="A1141" s="12" t="s">
        <v>42</v>
      </c>
      <c r="B1141" s="13" t="s">
        <v>53</v>
      </c>
      <c r="C1141" s="12" t="s">
        <v>10</v>
      </c>
      <c r="D1141" s="12" t="str">
        <f t="shared" si="23"/>
        <v>Sub14 Session3 1st_45min</v>
      </c>
      <c r="E1141" s="20">
        <v>5</v>
      </c>
      <c r="F1141" s="20" t="str">
        <f>IFERROR(_xlfn.IFNA(IF(E1141&lt;VLOOKUP(D1141,'Pre-analysis'!D:E,2,0),VLOOKUP(D1141,'Pre-analysis'!D:F,3,0)-((VLOOKUP(D1141,'Pre-analysis'!D:E,2,0)-E1141)*9),IF(E1141=VLOOKUP(D1141,'Pre-analysis'!D:E,2,0),VLOOKUP(D1141,'Pre-analysis'!D:F,3,0),"NA")),"NA"),"NA")</f>
        <v>NA</v>
      </c>
    </row>
    <row r="1142" spans="1:6">
      <c r="A1142" s="12" t="s">
        <v>42</v>
      </c>
      <c r="B1142" s="13" t="s">
        <v>53</v>
      </c>
      <c r="C1142" s="12" t="s">
        <v>10</v>
      </c>
      <c r="D1142" s="12" t="str">
        <f t="shared" si="23"/>
        <v>Sub14 Session3 1st_45min</v>
      </c>
      <c r="E1142" s="20">
        <v>6</v>
      </c>
      <c r="F1142" s="20" t="str">
        <f>IFERROR(_xlfn.IFNA(IF(E1142&lt;VLOOKUP(D1142,'Pre-analysis'!D:E,2,0),VLOOKUP(D1142,'Pre-analysis'!D:F,3,0)-((VLOOKUP(D1142,'Pre-analysis'!D:E,2,0)-E1142)*9),IF(E1142=VLOOKUP(D1142,'Pre-analysis'!D:E,2,0),VLOOKUP(D1142,'Pre-analysis'!D:F,3,0),"NA")),"NA"),"NA")</f>
        <v>NA</v>
      </c>
    </row>
    <row r="1143" spans="1:6">
      <c r="A1143" s="12" t="s">
        <v>42</v>
      </c>
      <c r="B1143" s="13" t="s">
        <v>53</v>
      </c>
      <c r="C1143" s="12" t="s">
        <v>11</v>
      </c>
      <c r="D1143" s="12" t="str">
        <f t="shared" si="23"/>
        <v>Sub14 Session3 1st_45min_e</v>
      </c>
      <c r="E1143" s="20" t="s">
        <v>29</v>
      </c>
      <c r="F1143" s="20" t="str">
        <f>IFERROR(_xlfn.IFNA(IF(E1143&lt;VLOOKUP(D1143,'Pre-analysis'!D:E,2,0),VLOOKUP(D1143,'Pre-analysis'!D:F,3,0)-((VLOOKUP(D1143,'Pre-analysis'!D:E,2,0)-E1143)*9),IF(E1143=VLOOKUP(D1143,'Pre-analysis'!D:E,2,0),VLOOKUP(D1143,'Pre-analysis'!D:F,3,0),"NA")),"NA"),"NA")</f>
        <v>NA</v>
      </c>
    </row>
    <row r="1144" spans="1:6">
      <c r="A1144" s="12" t="s">
        <v>42</v>
      </c>
      <c r="B1144" s="13" t="s">
        <v>53</v>
      </c>
      <c r="C1144" s="12" t="s">
        <v>12</v>
      </c>
      <c r="D1144" s="12" t="str">
        <f t="shared" si="23"/>
        <v>Sub14 Session3 2nd_45min</v>
      </c>
      <c r="E1144" s="20">
        <v>1</v>
      </c>
      <c r="F1144" s="20" t="str">
        <f>IFERROR(_xlfn.IFNA(IF(E1144&lt;VLOOKUP(D1144,'Pre-analysis'!D:E,2,0),VLOOKUP(D1144,'Pre-analysis'!D:F,3,0)-((VLOOKUP(D1144,'Pre-analysis'!D:E,2,0)-E1144)*9),IF(E1144=VLOOKUP(D1144,'Pre-analysis'!D:E,2,0),VLOOKUP(D1144,'Pre-analysis'!D:F,3,0),"NA")),"NA"),"NA")</f>
        <v>NA</v>
      </c>
    </row>
    <row r="1145" spans="1:6">
      <c r="A1145" s="12" t="s">
        <v>42</v>
      </c>
      <c r="B1145" s="13" t="s">
        <v>53</v>
      </c>
      <c r="C1145" s="12" t="s">
        <v>12</v>
      </c>
      <c r="D1145" s="12" t="str">
        <f t="shared" si="23"/>
        <v>Sub14 Session3 2nd_45min</v>
      </c>
      <c r="E1145" s="20">
        <v>2</v>
      </c>
      <c r="F1145" s="20" t="str">
        <f>IFERROR(_xlfn.IFNA(IF(E1145&lt;VLOOKUP(D1145,'Pre-analysis'!D:E,2,0),VLOOKUP(D1145,'Pre-analysis'!D:F,3,0)-((VLOOKUP(D1145,'Pre-analysis'!D:E,2,0)-E1145)*9),IF(E1145=VLOOKUP(D1145,'Pre-analysis'!D:E,2,0),VLOOKUP(D1145,'Pre-analysis'!D:F,3,0),"NA")),"NA"),"NA")</f>
        <v>NA</v>
      </c>
    </row>
    <row r="1146" spans="1:6">
      <c r="A1146" s="12" t="s">
        <v>42</v>
      </c>
      <c r="B1146" s="13" t="s">
        <v>53</v>
      </c>
      <c r="C1146" s="12" t="s">
        <v>12</v>
      </c>
      <c r="D1146" s="12" t="str">
        <f t="shared" si="23"/>
        <v>Sub14 Session3 2nd_45min</v>
      </c>
      <c r="E1146" s="20">
        <v>3</v>
      </c>
      <c r="F1146" s="20" t="str">
        <f>IFERROR(_xlfn.IFNA(IF(E1146&lt;VLOOKUP(D1146,'Pre-analysis'!D:E,2,0),VLOOKUP(D1146,'Pre-analysis'!D:F,3,0)-((VLOOKUP(D1146,'Pre-analysis'!D:E,2,0)-E1146)*9),IF(E1146=VLOOKUP(D1146,'Pre-analysis'!D:E,2,0),VLOOKUP(D1146,'Pre-analysis'!D:F,3,0),"NA")),"NA"),"NA")</f>
        <v>NA</v>
      </c>
    </row>
    <row r="1147" spans="1:6">
      <c r="A1147" s="12" t="s">
        <v>42</v>
      </c>
      <c r="B1147" s="13" t="s">
        <v>53</v>
      </c>
      <c r="C1147" s="12" t="s">
        <v>12</v>
      </c>
      <c r="D1147" s="12" t="str">
        <f t="shared" si="23"/>
        <v>Sub14 Session3 2nd_45min</v>
      </c>
      <c r="E1147" s="20">
        <v>4</v>
      </c>
      <c r="F1147" s="20" t="str">
        <f>IFERROR(_xlfn.IFNA(IF(E1147&lt;VLOOKUP(D1147,'Pre-analysis'!D:E,2,0),VLOOKUP(D1147,'Pre-analysis'!D:F,3,0)-((VLOOKUP(D1147,'Pre-analysis'!D:E,2,0)-E1147)*9),IF(E1147=VLOOKUP(D1147,'Pre-analysis'!D:E,2,0),VLOOKUP(D1147,'Pre-analysis'!D:F,3,0),"NA")),"NA"),"NA")</f>
        <v>NA</v>
      </c>
    </row>
    <row r="1148" spans="1:6">
      <c r="A1148" s="12" t="s">
        <v>42</v>
      </c>
      <c r="B1148" s="13" t="s">
        <v>53</v>
      </c>
      <c r="C1148" s="12" t="s">
        <v>12</v>
      </c>
      <c r="D1148" s="12" t="str">
        <f t="shared" si="23"/>
        <v>Sub14 Session3 2nd_45min</v>
      </c>
      <c r="E1148" s="20">
        <v>5</v>
      </c>
      <c r="F1148" s="20" t="str">
        <f>IFERROR(_xlfn.IFNA(IF(E1148&lt;VLOOKUP(D1148,'Pre-analysis'!D:E,2,0),VLOOKUP(D1148,'Pre-analysis'!D:F,3,0)-((VLOOKUP(D1148,'Pre-analysis'!D:E,2,0)-E1148)*9),IF(E1148=VLOOKUP(D1148,'Pre-analysis'!D:E,2,0),VLOOKUP(D1148,'Pre-analysis'!D:F,3,0),"NA")),"NA"),"NA")</f>
        <v>NA</v>
      </c>
    </row>
    <row r="1149" spans="1:6">
      <c r="A1149" s="12" t="s">
        <v>42</v>
      </c>
      <c r="B1149" s="13" t="s">
        <v>53</v>
      </c>
      <c r="C1149" s="12" t="s">
        <v>12</v>
      </c>
      <c r="D1149" s="12" t="str">
        <f t="shared" si="23"/>
        <v>Sub14 Session3 2nd_45min</v>
      </c>
      <c r="E1149" s="20">
        <v>6</v>
      </c>
      <c r="F1149" s="20" t="str">
        <f>IFERROR(_xlfn.IFNA(IF(E1149&lt;VLOOKUP(D1149,'Pre-analysis'!D:E,2,0),VLOOKUP(D1149,'Pre-analysis'!D:F,3,0)-((VLOOKUP(D1149,'Pre-analysis'!D:E,2,0)-E1149)*9),IF(E1149=VLOOKUP(D1149,'Pre-analysis'!D:E,2,0),VLOOKUP(D1149,'Pre-analysis'!D:F,3,0),"NA")),"NA"),"NA")</f>
        <v>NA</v>
      </c>
    </row>
    <row r="1150" spans="1:6">
      <c r="A1150" s="12" t="s">
        <v>42</v>
      </c>
      <c r="B1150" s="13" t="s">
        <v>53</v>
      </c>
      <c r="C1150" s="12" t="s">
        <v>13</v>
      </c>
      <c r="D1150" s="12" t="str">
        <f t="shared" si="23"/>
        <v>Sub14 Session3 2nd_45min_e</v>
      </c>
      <c r="E1150" s="20" t="s">
        <v>29</v>
      </c>
      <c r="F1150" s="20" t="str">
        <f>IFERROR(_xlfn.IFNA(IF(E1150&lt;VLOOKUP(D1150,'Pre-analysis'!D:E,2,0),VLOOKUP(D1150,'Pre-analysis'!D:F,3,0)-((VLOOKUP(D1150,'Pre-analysis'!D:E,2,0)-E1150)*9),IF(E1150=VLOOKUP(D1150,'Pre-analysis'!D:E,2,0),VLOOKUP(D1150,'Pre-analysis'!D:F,3,0),"NA")),"NA"),"NA")</f>
        <v>NA</v>
      </c>
    </row>
    <row r="1151" spans="1:6">
      <c r="A1151" s="12" t="s">
        <v>42</v>
      </c>
      <c r="B1151" s="13" t="s">
        <v>53</v>
      </c>
      <c r="C1151" s="12" t="s">
        <v>14</v>
      </c>
      <c r="D1151" s="12" t="str">
        <f t="shared" si="23"/>
        <v>Sub14 Session3 3rd_45min</v>
      </c>
      <c r="E1151" s="20">
        <v>1</v>
      </c>
      <c r="F1151" s="20" t="str">
        <f>IFERROR(_xlfn.IFNA(IF(E1151&lt;VLOOKUP(D1151,'Pre-analysis'!D:E,2,0),VLOOKUP(D1151,'Pre-analysis'!D:F,3,0)-((VLOOKUP(D1151,'Pre-analysis'!D:E,2,0)-E1151)*9),IF(E1151=VLOOKUP(D1151,'Pre-analysis'!D:E,2,0),VLOOKUP(D1151,'Pre-analysis'!D:F,3,0),"NA")),"NA"),"NA")</f>
        <v>NA</v>
      </c>
    </row>
    <row r="1152" spans="1:6">
      <c r="A1152" s="12" t="s">
        <v>42</v>
      </c>
      <c r="B1152" s="13" t="s">
        <v>53</v>
      </c>
      <c r="C1152" s="12" t="s">
        <v>14</v>
      </c>
      <c r="D1152" s="12" t="str">
        <f t="shared" si="23"/>
        <v>Sub14 Session3 3rd_45min</v>
      </c>
      <c r="E1152" s="20">
        <v>2</v>
      </c>
      <c r="F1152" s="20" t="str">
        <f>IFERROR(_xlfn.IFNA(IF(E1152&lt;VLOOKUP(D1152,'Pre-analysis'!D:E,2,0),VLOOKUP(D1152,'Pre-analysis'!D:F,3,0)-((VLOOKUP(D1152,'Pre-analysis'!D:E,2,0)-E1152)*9),IF(E1152=VLOOKUP(D1152,'Pre-analysis'!D:E,2,0),VLOOKUP(D1152,'Pre-analysis'!D:F,3,0),"NA")),"NA"),"NA")</f>
        <v>NA</v>
      </c>
    </row>
    <row r="1153" spans="1:6">
      <c r="A1153" s="12" t="s">
        <v>42</v>
      </c>
      <c r="B1153" s="13" t="s">
        <v>53</v>
      </c>
      <c r="C1153" s="12" t="s">
        <v>14</v>
      </c>
      <c r="D1153" s="12" t="str">
        <f t="shared" ref="D1153:D1216" si="24">A1153&amp;" "&amp;B1153&amp;" "&amp;C1153</f>
        <v>Sub14 Session3 3rd_45min</v>
      </c>
      <c r="E1153" s="20">
        <v>3</v>
      </c>
      <c r="F1153" s="20" t="str">
        <f>IFERROR(_xlfn.IFNA(IF(E1153&lt;VLOOKUP(D1153,'Pre-analysis'!D:E,2,0),VLOOKUP(D1153,'Pre-analysis'!D:F,3,0)-((VLOOKUP(D1153,'Pre-analysis'!D:E,2,0)-E1153)*9),IF(E1153=VLOOKUP(D1153,'Pre-analysis'!D:E,2,0),VLOOKUP(D1153,'Pre-analysis'!D:F,3,0),"NA")),"NA"),"NA")</f>
        <v>NA</v>
      </c>
    </row>
    <row r="1154" spans="1:6">
      <c r="A1154" s="12" t="s">
        <v>42</v>
      </c>
      <c r="B1154" s="13" t="s">
        <v>53</v>
      </c>
      <c r="C1154" s="12" t="s">
        <v>14</v>
      </c>
      <c r="D1154" s="12" t="str">
        <f t="shared" si="24"/>
        <v>Sub14 Session3 3rd_45min</v>
      </c>
      <c r="E1154" s="20">
        <v>4</v>
      </c>
      <c r="F1154" s="20" t="str">
        <f>IFERROR(_xlfn.IFNA(IF(E1154&lt;VLOOKUP(D1154,'Pre-analysis'!D:E,2,0),VLOOKUP(D1154,'Pre-analysis'!D:F,3,0)-((VLOOKUP(D1154,'Pre-analysis'!D:E,2,0)-E1154)*9),IF(E1154=VLOOKUP(D1154,'Pre-analysis'!D:E,2,0),VLOOKUP(D1154,'Pre-analysis'!D:F,3,0),"NA")),"NA"),"NA")</f>
        <v>NA</v>
      </c>
    </row>
    <row r="1155" spans="1:6">
      <c r="A1155" s="12" t="s">
        <v>42</v>
      </c>
      <c r="B1155" s="13" t="s">
        <v>53</v>
      </c>
      <c r="C1155" s="12" t="s">
        <v>14</v>
      </c>
      <c r="D1155" s="12" t="str">
        <f t="shared" si="24"/>
        <v>Sub14 Session3 3rd_45min</v>
      </c>
      <c r="E1155" s="20">
        <v>5</v>
      </c>
      <c r="F1155" s="20" t="str">
        <f>IFERROR(_xlfn.IFNA(IF(E1155&lt;VLOOKUP(D1155,'Pre-analysis'!D:E,2,0),VLOOKUP(D1155,'Pre-analysis'!D:F,3,0)-((VLOOKUP(D1155,'Pre-analysis'!D:E,2,0)-E1155)*9),IF(E1155=VLOOKUP(D1155,'Pre-analysis'!D:E,2,0),VLOOKUP(D1155,'Pre-analysis'!D:F,3,0),"NA")),"NA"),"NA")</f>
        <v>NA</v>
      </c>
    </row>
    <row r="1156" spans="1:6">
      <c r="A1156" s="12" t="s">
        <v>42</v>
      </c>
      <c r="B1156" s="13" t="s">
        <v>53</v>
      </c>
      <c r="C1156" s="12" t="s">
        <v>14</v>
      </c>
      <c r="D1156" s="12" t="str">
        <f t="shared" si="24"/>
        <v>Sub14 Session3 3rd_45min</v>
      </c>
      <c r="E1156" s="20">
        <v>6</v>
      </c>
      <c r="F1156" s="20" t="str">
        <f>IFERROR(_xlfn.IFNA(IF(E1156&lt;VLOOKUP(D1156,'Pre-analysis'!D:E,2,0),VLOOKUP(D1156,'Pre-analysis'!D:F,3,0)-((VLOOKUP(D1156,'Pre-analysis'!D:E,2,0)-E1156)*9),IF(E1156=VLOOKUP(D1156,'Pre-analysis'!D:E,2,0),VLOOKUP(D1156,'Pre-analysis'!D:F,3,0),"NA")),"NA"),"NA")</f>
        <v>NA</v>
      </c>
    </row>
    <row r="1157" spans="1:6">
      <c r="A1157" s="12" t="s">
        <v>42</v>
      </c>
      <c r="B1157" s="13" t="s">
        <v>53</v>
      </c>
      <c r="C1157" s="12" t="s">
        <v>15</v>
      </c>
      <c r="D1157" s="12" t="str">
        <f t="shared" si="24"/>
        <v>Sub14 Session3 3rd_45min_e</v>
      </c>
      <c r="E1157" s="20" t="s">
        <v>29</v>
      </c>
      <c r="F1157" s="20" t="str">
        <f>IFERROR(_xlfn.IFNA(IF(E1157&lt;VLOOKUP(D1157,'Pre-analysis'!D:E,2,0),VLOOKUP(D1157,'Pre-analysis'!D:F,3,0)-((VLOOKUP(D1157,'Pre-analysis'!D:E,2,0)-E1157)*9),IF(E1157=VLOOKUP(D1157,'Pre-analysis'!D:E,2,0),VLOOKUP(D1157,'Pre-analysis'!D:F,3,0),"NA")),"NA"),"NA")</f>
        <v>NA</v>
      </c>
    </row>
    <row r="1158" spans="1:6">
      <c r="A1158" s="12" t="s">
        <v>42</v>
      </c>
      <c r="B1158" s="13" t="s">
        <v>54</v>
      </c>
      <c r="C1158" s="12" t="s">
        <v>10</v>
      </c>
      <c r="D1158" s="12" t="str">
        <f t="shared" si="24"/>
        <v>Sub14 Session4 1st_45min</v>
      </c>
      <c r="E1158" s="20">
        <v>1</v>
      </c>
      <c r="F1158" s="20" t="str">
        <f>IFERROR(_xlfn.IFNA(IF(E1158&lt;VLOOKUP(D1158,'Pre-analysis'!D:E,2,0),VLOOKUP(D1158,'Pre-analysis'!D:F,3,0)-((VLOOKUP(D1158,'Pre-analysis'!D:E,2,0)-E1158)*9),IF(E1158=VLOOKUP(D1158,'Pre-analysis'!D:E,2,0),VLOOKUP(D1158,'Pre-analysis'!D:F,3,0),"NA")),"NA"),"NA")</f>
        <v>NA</v>
      </c>
    </row>
    <row r="1159" spans="1:6">
      <c r="A1159" s="12" t="s">
        <v>42</v>
      </c>
      <c r="B1159" s="13" t="s">
        <v>54</v>
      </c>
      <c r="C1159" s="12" t="s">
        <v>10</v>
      </c>
      <c r="D1159" s="12" t="str">
        <f t="shared" si="24"/>
        <v>Sub14 Session4 1st_45min</v>
      </c>
      <c r="E1159" s="20">
        <v>2</v>
      </c>
      <c r="F1159" s="20" t="str">
        <f>IFERROR(_xlfn.IFNA(IF(E1159&lt;VLOOKUP(D1159,'Pre-analysis'!D:E,2,0),VLOOKUP(D1159,'Pre-analysis'!D:F,3,0)-((VLOOKUP(D1159,'Pre-analysis'!D:E,2,0)-E1159)*9),IF(E1159=VLOOKUP(D1159,'Pre-analysis'!D:E,2,0),VLOOKUP(D1159,'Pre-analysis'!D:F,3,0),"NA")),"NA"),"NA")</f>
        <v>NA</v>
      </c>
    </row>
    <row r="1160" spans="1:6">
      <c r="A1160" s="12" t="s">
        <v>42</v>
      </c>
      <c r="B1160" s="13" t="s">
        <v>54</v>
      </c>
      <c r="C1160" s="12" t="s">
        <v>10</v>
      </c>
      <c r="D1160" s="12" t="str">
        <f t="shared" si="24"/>
        <v>Sub14 Session4 1st_45min</v>
      </c>
      <c r="E1160" s="20">
        <v>3</v>
      </c>
      <c r="F1160" s="20" t="str">
        <f>IFERROR(_xlfn.IFNA(IF(E1160&lt;VLOOKUP(D1160,'Pre-analysis'!D:E,2,0),VLOOKUP(D1160,'Pre-analysis'!D:F,3,0)-((VLOOKUP(D1160,'Pre-analysis'!D:E,2,0)-E1160)*9),IF(E1160=VLOOKUP(D1160,'Pre-analysis'!D:E,2,0),VLOOKUP(D1160,'Pre-analysis'!D:F,3,0),"NA")),"NA"),"NA")</f>
        <v>NA</v>
      </c>
    </row>
    <row r="1161" spans="1:6">
      <c r="A1161" s="12" t="s">
        <v>42</v>
      </c>
      <c r="B1161" s="13" t="s">
        <v>54</v>
      </c>
      <c r="C1161" s="12" t="s">
        <v>10</v>
      </c>
      <c r="D1161" s="12" t="str">
        <f t="shared" si="24"/>
        <v>Sub14 Session4 1st_45min</v>
      </c>
      <c r="E1161" s="20">
        <v>4</v>
      </c>
      <c r="F1161" s="20" t="str">
        <f>IFERROR(_xlfn.IFNA(IF(E1161&lt;VLOOKUP(D1161,'Pre-analysis'!D:E,2,0),VLOOKUP(D1161,'Pre-analysis'!D:F,3,0)-((VLOOKUP(D1161,'Pre-analysis'!D:E,2,0)-E1161)*9),IF(E1161=VLOOKUP(D1161,'Pre-analysis'!D:E,2,0),VLOOKUP(D1161,'Pre-analysis'!D:F,3,0),"NA")),"NA"),"NA")</f>
        <v>NA</v>
      </c>
    </row>
    <row r="1162" spans="1:6">
      <c r="A1162" s="12" t="s">
        <v>42</v>
      </c>
      <c r="B1162" s="13" t="s">
        <v>54</v>
      </c>
      <c r="C1162" s="12" t="s">
        <v>10</v>
      </c>
      <c r="D1162" s="12" t="str">
        <f t="shared" si="24"/>
        <v>Sub14 Session4 1st_45min</v>
      </c>
      <c r="E1162" s="20">
        <v>5</v>
      </c>
      <c r="F1162" s="20" t="str">
        <f>IFERROR(_xlfn.IFNA(IF(E1162&lt;VLOOKUP(D1162,'Pre-analysis'!D:E,2,0),VLOOKUP(D1162,'Pre-analysis'!D:F,3,0)-((VLOOKUP(D1162,'Pre-analysis'!D:E,2,0)-E1162)*9),IF(E1162=VLOOKUP(D1162,'Pre-analysis'!D:E,2,0),VLOOKUP(D1162,'Pre-analysis'!D:F,3,0),"NA")),"NA"),"NA")</f>
        <v>NA</v>
      </c>
    </row>
    <row r="1163" spans="1:6">
      <c r="A1163" s="12" t="s">
        <v>42</v>
      </c>
      <c r="B1163" s="13" t="s">
        <v>54</v>
      </c>
      <c r="C1163" s="12" t="s">
        <v>10</v>
      </c>
      <c r="D1163" s="12" t="str">
        <f t="shared" si="24"/>
        <v>Sub14 Session4 1st_45min</v>
      </c>
      <c r="E1163" s="20">
        <v>6</v>
      </c>
      <c r="F1163" s="20" t="str">
        <f>IFERROR(_xlfn.IFNA(IF(E1163&lt;VLOOKUP(D1163,'Pre-analysis'!D:E,2,0),VLOOKUP(D1163,'Pre-analysis'!D:F,3,0)-((VLOOKUP(D1163,'Pre-analysis'!D:E,2,0)-E1163)*9),IF(E1163=VLOOKUP(D1163,'Pre-analysis'!D:E,2,0),VLOOKUP(D1163,'Pre-analysis'!D:F,3,0),"NA")),"NA"),"NA")</f>
        <v>NA</v>
      </c>
    </row>
    <row r="1164" spans="1:6">
      <c r="A1164" s="12" t="s">
        <v>42</v>
      </c>
      <c r="B1164" s="13" t="s">
        <v>54</v>
      </c>
      <c r="C1164" s="12" t="s">
        <v>11</v>
      </c>
      <c r="D1164" s="12" t="str">
        <f t="shared" si="24"/>
        <v>Sub14 Session4 1st_45min_e</v>
      </c>
      <c r="E1164" s="20" t="s">
        <v>29</v>
      </c>
      <c r="F1164" s="20" t="str">
        <f>IFERROR(_xlfn.IFNA(IF(E1164&lt;VLOOKUP(D1164,'Pre-analysis'!D:E,2,0),VLOOKUP(D1164,'Pre-analysis'!D:F,3,0)-((VLOOKUP(D1164,'Pre-analysis'!D:E,2,0)-E1164)*9),IF(E1164=VLOOKUP(D1164,'Pre-analysis'!D:E,2,0),VLOOKUP(D1164,'Pre-analysis'!D:F,3,0),"NA")),"NA"),"NA")</f>
        <v>NA</v>
      </c>
    </row>
    <row r="1165" spans="1:6">
      <c r="A1165" s="12" t="s">
        <v>42</v>
      </c>
      <c r="B1165" s="13" t="s">
        <v>54</v>
      </c>
      <c r="C1165" s="12" t="s">
        <v>12</v>
      </c>
      <c r="D1165" s="12" t="str">
        <f t="shared" si="24"/>
        <v>Sub14 Session4 2nd_45min</v>
      </c>
      <c r="E1165" s="20">
        <v>1</v>
      </c>
      <c r="F1165" s="20" t="str">
        <f>IFERROR(_xlfn.IFNA(IF(E1165&lt;VLOOKUP(D1165,'Pre-analysis'!D:E,2,0),VLOOKUP(D1165,'Pre-analysis'!D:F,3,0)-((VLOOKUP(D1165,'Pre-analysis'!D:E,2,0)-E1165)*9),IF(E1165=VLOOKUP(D1165,'Pre-analysis'!D:E,2,0),VLOOKUP(D1165,'Pre-analysis'!D:F,3,0),"NA")),"NA"),"NA")</f>
        <v>NA</v>
      </c>
    </row>
    <row r="1166" spans="1:6">
      <c r="A1166" s="12" t="s">
        <v>42</v>
      </c>
      <c r="B1166" s="13" t="s">
        <v>54</v>
      </c>
      <c r="C1166" s="12" t="s">
        <v>12</v>
      </c>
      <c r="D1166" s="12" t="str">
        <f t="shared" si="24"/>
        <v>Sub14 Session4 2nd_45min</v>
      </c>
      <c r="E1166" s="20">
        <v>2</v>
      </c>
      <c r="F1166" s="20" t="str">
        <f>IFERROR(_xlfn.IFNA(IF(E1166&lt;VLOOKUP(D1166,'Pre-analysis'!D:E,2,0),VLOOKUP(D1166,'Pre-analysis'!D:F,3,0)-((VLOOKUP(D1166,'Pre-analysis'!D:E,2,0)-E1166)*9),IF(E1166=VLOOKUP(D1166,'Pre-analysis'!D:E,2,0),VLOOKUP(D1166,'Pre-analysis'!D:F,3,0),"NA")),"NA"),"NA")</f>
        <v>NA</v>
      </c>
    </row>
    <row r="1167" spans="1:6">
      <c r="A1167" s="12" t="s">
        <v>42</v>
      </c>
      <c r="B1167" s="13" t="s">
        <v>54</v>
      </c>
      <c r="C1167" s="12" t="s">
        <v>12</v>
      </c>
      <c r="D1167" s="12" t="str">
        <f t="shared" si="24"/>
        <v>Sub14 Session4 2nd_45min</v>
      </c>
      <c r="E1167" s="20">
        <v>3</v>
      </c>
      <c r="F1167" s="20" t="str">
        <f>IFERROR(_xlfn.IFNA(IF(E1167&lt;VLOOKUP(D1167,'Pre-analysis'!D:E,2,0),VLOOKUP(D1167,'Pre-analysis'!D:F,3,0)-((VLOOKUP(D1167,'Pre-analysis'!D:E,2,0)-E1167)*9),IF(E1167=VLOOKUP(D1167,'Pre-analysis'!D:E,2,0),VLOOKUP(D1167,'Pre-analysis'!D:F,3,0),"NA")),"NA"),"NA")</f>
        <v>NA</v>
      </c>
    </row>
    <row r="1168" spans="1:6">
      <c r="A1168" s="12" t="s">
        <v>42</v>
      </c>
      <c r="B1168" s="13" t="s">
        <v>54</v>
      </c>
      <c r="C1168" s="12" t="s">
        <v>12</v>
      </c>
      <c r="D1168" s="12" t="str">
        <f t="shared" si="24"/>
        <v>Sub14 Session4 2nd_45min</v>
      </c>
      <c r="E1168" s="20">
        <v>4</v>
      </c>
      <c r="F1168" s="20" t="str">
        <f>IFERROR(_xlfn.IFNA(IF(E1168&lt;VLOOKUP(D1168,'Pre-analysis'!D:E,2,0),VLOOKUP(D1168,'Pre-analysis'!D:F,3,0)-((VLOOKUP(D1168,'Pre-analysis'!D:E,2,0)-E1168)*9),IF(E1168=VLOOKUP(D1168,'Pre-analysis'!D:E,2,0),VLOOKUP(D1168,'Pre-analysis'!D:F,3,0),"NA")),"NA"),"NA")</f>
        <v>NA</v>
      </c>
    </row>
    <row r="1169" spans="1:6">
      <c r="A1169" s="12" t="s">
        <v>42</v>
      </c>
      <c r="B1169" s="13" t="s">
        <v>54</v>
      </c>
      <c r="C1169" s="12" t="s">
        <v>12</v>
      </c>
      <c r="D1169" s="12" t="str">
        <f t="shared" si="24"/>
        <v>Sub14 Session4 2nd_45min</v>
      </c>
      <c r="E1169" s="20">
        <v>5</v>
      </c>
      <c r="F1169" s="20" t="str">
        <f>IFERROR(_xlfn.IFNA(IF(E1169&lt;VLOOKUP(D1169,'Pre-analysis'!D:E,2,0),VLOOKUP(D1169,'Pre-analysis'!D:F,3,0)-((VLOOKUP(D1169,'Pre-analysis'!D:E,2,0)-E1169)*9),IF(E1169=VLOOKUP(D1169,'Pre-analysis'!D:E,2,0),VLOOKUP(D1169,'Pre-analysis'!D:F,3,0),"NA")),"NA"),"NA")</f>
        <v>NA</v>
      </c>
    </row>
    <row r="1170" spans="1:6">
      <c r="A1170" s="12" t="s">
        <v>42</v>
      </c>
      <c r="B1170" s="13" t="s">
        <v>54</v>
      </c>
      <c r="C1170" s="12" t="s">
        <v>12</v>
      </c>
      <c r="D1170" s="12" t="str">
        <f t="shared" si="24"/>
        <v>Sub14 Session4 2nd_45min</v>
      </c>
      <c r="E1170" s="20">
        <v>6</v>
      </c>
      <c r="F1170" s="20" t="str">
        <f>IFERROR(_xlfn.IFNA(IF(E1170&lt;VLOOKUP(D1170,'Pre-analysis'!D:E,2,0),VLOOKUP(D1170,'Pre-analysis'!D:F,3,0)-((VLOOKUP(D1170,'Pre-analysis'!D:E,2,0)-E1170)*9),IF(E1170=VLOOKUP(D1170,'Pre-analysis'!D:E,2,0),VLOOKUP(D1170,'Pre-analysis'!D:F,3,0),"NA")),"NA"),"NA")</f>
        <v>NA</v>
      </c>
    </row>
    <row r="1171" spans="1:6">
      <c r="A1171" s="12" t="s">
        <v>42</v>
      </c>
      <c r="B1171" s="13" t="s">
        <v>54</v>
      </c>
      <c r="C1171" s="12" t="s">
        <v>13</v>
      </c>
      <c r="D1171" s="12" t="str">
        <f t="shared" si="24"/>
        <v>Sub14 Session4 2nd_45min_e</v>
      </c>
      <c r="E1171" s="20" t="s">
        <v>29</v>
      </c>
      <c r="F1171" s="20" t="str">
        <f>IFERROR(_xlfn.IFNA(IF(E1171&lt;VLOOKUP(D1171,'Pre-analysis'!D:E,2,0),VLOOKUP(D1171,'Pre-analysis'!D:F,3,0)-((VLOOKUP(D1171,'Pre-analysis'!D:E,2,0)-E1171)*9),IF(E1171=VLOOKUP(D1171,'Pre-analysis'!D:E,2,0),VLOOKUP(D1171,'Pre-analysis'!D:F,3,0),"NA")),"NA"),"NA")</f>
        <v>NA</v>
      </c>
    </row>
    <row r="1172" spans="1:6">
      <c r="A1172" s="12" t="s">
        <v>42</v>
      </c>
      <c r="B1172" s="13" t="s">
        <v>54</v>
      </c>
      <c r="C1172" s="12" t="s">
        <v>14</v>
      </c>
      <c r="D1172" s="12" t="str">
        <f t="shared" si="24"/>
        <v>Sub14 Session4 3rd_45min</v>
      </c>
      <c r="E1172" s="20">
        <v>1</v>
      </c>
      <c r="F1172" s="20" t="str">
        <f>IFERROR(_xlfn.IFNA(IF(E1172&lt;VLOOKUP(D1172,'Pre-analysis'!D:E,2,0),VLOOKUP(D1172,'Pre-analysis'!D:F,3,0)-((VLOOKUP(D1172,'Pre-analysis'!D:E,2,0)-E1172)*9),IF(E1172=VLOOKUP(D1172,'Pre-analysis'!D:E,2,0),VLOOKUP(D1172,'Pre-analysis'!D:F,3,0),"NA")),"NA"),"NA")</f>
        <v>NA</v>
      </c>
    </row>
    <row r="1173" spans="1:6">
      <c r="A1173" s="12" t="s">
        <v>42</v>
      </c>
      <c r="B1173" s="13" t="s">
        <v>54</v>
      </c>
      <c r="C1173" s="12" t="s">
        <v>14</v>
      </c>
      <c r="D1173" s="12" t="str">
        <f t="shared" si="24"/>
        <v>Sub14 Session4 3rd_45min</v>
      </c>
      <c r="E1173" s="20">
        <v>2</v>
      </c>
      <c r="F1173" s="20" t="str">
        <f>IFERROR(_xlfn.IFNA(IF(E1173&lt;VLOOKUP(D1173,'Pre-analysis'!D:E,2,0),VLOOKUP(D1173,'Pre-analysis'!D:F,3,0)-((VLOOKUP(D1173,'Pre-analysis'!D:E,2,0)-E1173)*9),IF(E1173=VLOOKUP(D1173,'Pre-analysis'!D:E,2,0),VLOOKUP(D1173,'Pre-analysis'!D:F,3,0),"NA")),"NA"),"NA")</f>
        <v>NA</v>
      </c>
    </row>
    <row r="1174" spans="1:6">
      <c r="A1174" s="12" t="s">
        <v>42</v>
      </c>
      <c r="B1174" s="13" t="s">
        <v>54</v>
      </c>
      <c r="C1174" s="12" t="s">
        <v>14</v>
      </c>
      <c r="D1174" s="12" t="str">
        <f t="shared" si="24"/>
        <v>Sub14 Session4 3rd_45min</v>
      </c>
      <c r="E1174" s="20">
        <v>3</v>
      </c>
      <c r="F1174" s="20" t="str">
        <f>IFERROR(_xlfn.IFNA(IF(E1174&lt;VLOOKUP(D1174,'Pre-analysis'!D:E,2,0),VLOOKUP(D1174,'Pre-analysis'!D:F,3,0)-((VLOOKUP(D1174,'Pre-analysis'!D:E,2,0)-E1174)*9),IF(E1174=VLOOKUP(D1174,'Pre-analysis'!D:E,2,0),VLOOKUP(D1174,'Pre-analysis'!D:F,3,0),"NA")),"NA"),"NA")</f>
        <v>NA</v>
      </c>
    </row>
    <row r="1175" spans="1:6">
      <c r="A1175" s="12" t="s">
        <v>42</v>
      </c>
      <c r="B1175" s="13" t="s">
        <v>54</v>
      </c>
      <c r="C1175" s="12" t="s">
        <v>14</v>
      </c>
      <c r="D1175" s="12" t="str">
        <f t="shared" si="24"/>
        <v>Sub14 Session4 3rd_45min</v>
      </c>
      <c r="E1175" s="20">
        <v>4</v>
      </c>
      <c r="F1175" s="20" t="str">
        <f>IFERROR(_xlfn.IFNA(IF(E1175&lt;VLOOKUP(D1175,'Pre-analysis'!D:E,2,0),VLOOKUP(D1175,'Pre-analysis'!D:F,3,0)-((VLOOKUP(D1175,'Pre-analysis'!D:E,2,0)-E1175)*9),IF(E1175=VLOOKUP(D1175,'Pre-analysis'!D:E,2,0),VLOOKUP(D1175,'Pre-analysis'!D:F,3,0),"NA")),"NA"),"NA")</f>
        <v>NA</v>
      </c>
    </row>
    <row r="1176" spans="1:6">
      <c r="A1176" s="12" t="s">
        <v>42</v>
      </c>
      <c r="B1176" s="13" t="s">
        <v>54</v>
      </c>
      <c r="C1176" s="12" t="s">
        <v>14</v>
      </c>
      <c r="D1176" s="12" t="str">
        <f t="shared" si="24"/>
        <v>Sub14 Session4 3rd_45min</v>
      </c>
      <c r="E1176" s="20">
        <v>5</v>
      </c>
      <c r="F1176" s="20" t="str">
        <f>IFERROR(_xlfn.IFNA(IF(E1176&lt;VLOOKUP(D1176,'Pre-analysis'!D:E,2,0),VLOOKUP(D1176,'Pre-analysis'!D:F,3,0)-((VLOOKUP(D1176,'Pre-analysis'!D:E,2,0)-E1176)*9),IF(E1176=VLOOKUP(D1176,'Pre-analysis'!D:E,2,0),VLOOKUP(D1176,'Pre-analysis'!D:F,3,0),"NA")),"NA"),"NA")</f>
        <v>NA</v>
      </c>
    </row>
    <row r="1177" spans="1:6">
      <c r="A1177" s="12" t="s">
        <v>42</v>
      </c>
      <c r="B1177" s="13" t="s">
        <v>54</v>
      </c>
      <c r="C1177" s="12" t="s">
        <v>14</v>
      </c>
      <c r="D1177" s="12" t="str">
        <f t="shared" si="24"/>
        <v>Sub14 Session4 3rd_45min</v>
      </c>
      <c r="E1177" s="20">
        <v>6</v>
      </c>
      <c r="F1177" s="20" t="str">
        <f>IFERROR(_xlfn.IFNA(IF(E1177&lt;VLOOKUP(D1177,'Pre-analysis'!D:E,2,0),VLOOKUP(D1177,'Pre-analysis'!D:F,3,0)-((VLOOKUP(D1177,'Pre-analysis'!D:E,2,0)-E1177)*9),IF(E1177=VLOOKUP(D1177,'Pre-analysis'!D:E,2,0),VLOOKUP(D1177,'Pre-analysis'!D:F,3,0),"NA")),"NA"),"NA")</f>
        <v>NA</v>
      </c>
    </row>
    <row r="1178" spans="1:6">
      <c r="A1178" s="12" t="s">
        <v>42</v>
      </c>
      <c r="B1178" s="13" t="s">
        <v>54</v>
      </c>
      <c r="C1178" s="12" t="s">
        <v>15</v>
      </c>
      <c r="D1178" s="12" t="str">
        <f t="shared" si="24"/>
        <v>Sub14 Session4 3rd_45min_e</v>
      </c>
      <c r="E1178" s="20" t="s">
        <v>29</v>
      </c>
      <c r="F1178" s="20" t="str">
        <f>IFERROR(_xlfn.IFNA(IF(E1178&lt;VLOOKUP(D1178,'Pre-analysis'!D:E,2,0),VLOOKUP(D1178,'Pre-analysis'!D:F,3,0)-((VLOOKUP(D1178,'Pre-analysis'!D:E,2,0)-E1178)*9),IF(E1178=VLOOKUP(D1178,'Pre-analysis'!D:E,2,0),VLOOKUP(D1178,'Pre-analysis'!D:F,3,0),"NA")),"NA"),"NA")</f>
        <v>NA</v>
      </c>
    </row>
    <row r="1179" spans="1:6">
      <c r="A1179" s="12" t="s">
        <v>43</v>
      </c>
      <c r="B1179" s="13" t="s">
        <v>51</v>
      </c>
      <c r="C1179" s="12" t="s">
        <v>10</v>
      </c>
      <c r="D1179" s="12" t="str">
        <f t="shared" si="24"/>
        <v>Sub15 Session1 1st_45min</v>
      </c>
      <c r="E1179" s="20">
        <v>1</v>
      </c>
      <c r="F1179" s="20">
        <f>IFERROR(_xlfn.IFNA(IF(E1179&lt;VLOOKUP(D1179,'Pre-analysis'!D:E,2,0),VLOOKUP(D1179,'Pre-analysis'!D:F,3,0)-((VLOOKUP(D1179,'Pre-analysis'!D:E,2,0)-E1179)*9),IF(E1179=VLOOKUP(D1179,'Pre-analysis'!D:E,2,0),VLOOKUP(D1179,'Pre-analysis'!D:F,3,0),"NA")),"NA"),"NA")</f>
        <v>0</v>
      </c>
    </row>
    <row r="1180" spans="1:6">
      <c r="A1180" s="12" t="s">
        <v>43</v>
      </c>
      <c r="B1180" s="13" t="s">
        <v>51</v>
      </c>
      <c r="C1180" s="12" t="s">
        <v>10</v>
      </c>
      <c r="D1180" s="12" t="str">
        <f t="shared" si="24"/>
        <v>Sub15 Session1 1st_45min</v>
      </c>
      <c r="E1180" s="20">
        <v>2</v>
      </c>
      <c r="F1180" s="20">
        <f>IFERROR(_xlfn.IFNA(IF(E1180&lt;VLOOKUP(D1180,'Pre-analysis'!D:E,2,0),VLOOKUP(D1180,'Pre-analysis'!D:F,3,0)-((VLOOKUP(D1180,'Pre-analysis'!D:E,2,0)-E1180)*9),IF(E1180=VLOOKUP(D1180,'Pre-analysis'!D:E,2,0),VLOOKUP(D1180,'Pre-analysis'!D:F,3,0),"NA")),"NA"),"NA")</f>
        <v>9</v>
      </c>
    </row>
    <row r="1181" spans="1:6">
      <c r="A1181" s="12" t="s">
        <v>43</v>
      </c>
      <c r="B1181" s="13" t="s">
        <v>51</v>
      </c>
      <c r="C1181" s="12" t="s">
        <v>10</v>
      </c>
      <c r="D1181" s="12" t="str">
        <f t="shared" si="24"/>
        <v>Sub15 Session1 1st_45min</v>
      </c>
      <c r="E1181" s="20">
        <v>3</v>
      </c>
      <c r="F1181" s="20">
        <f>IFERROR(_xlfn.IFNA(IF(E1181&lt;VLOOKUP(D1181,'Pre-analysis'!D:E,2,0),VLOOKUP(D1181,'Pre-analysis'!D:F,3,0)-((VLOOKUP(D1181,'Pre-analysis'!D:E,2,0)-E1181)*9),IF(E1181=VLOOKUP(D1181,'Pre-analysis'!D:E,2,0),VLOOKUP(D1181,'Pre-analysis'!D:F,3,0),"NA")),"NA"),"NA")</f>
        <v>18</v>
      </c>
    </row>
    <row r="1182" spans="1:6">
      <c r="A1182" s="12" t="s">
        <v>43</v>
      </c>
      <c r="B1182" s="13" t="s">
        <v>51</v>
      </c>
      <c r="C1182" s="12" t="s">
        <v>10</v>
      </c>
      <c r="D1182" s="12" t="str">
        <f t="shared" si="24"/>
        <v>Sub15 Session1 1st_45min</v>
      </c>
      <c r="E1182" s="20">
        <v>4</v>
      </c>
      <c r="F1182" s="20">
        <f>IFERROR(_xlfn.IFNA(IF(E1182&lt;VLOOKUP(D1182,'Pre-analysis'!D:E,2,0),VLOOKUP(D1182,'Pre-analysis'!D:F,3,0)-((VLOOKUP(D1182,'Pre-analysis'!D:E,2,0)-E1182)*9),IF(E1182=VLOOKUP(D1182,'Pre-analysis'!D:E,2,0),VLOOKUP(D1182,'Pre-analysis'!D:F,3,0),"NA")),"NA"),"NA")</f>
        <v>27</v>
      </c>
    </row>
    <row r="1183" spans="1:6">
      <c r="A1183" s="12" t="s">
        <v>43</v>
      </c>
      <c r="B1183" s="13" t="s">
        <v>51</v>
      </c>
      <c r="C1183" s="12" t="s">
        <v>10</v>
      </c>
      <c r="D1183" s="12" t="str">
        <f t="shared" si="24"/>
        <v>Sub15 Session1 1st_45min</v>
      </c>
      <c r="E1183" s="20">
        <v>5</v>
      </c>
      <c r="F1183" s="20">
        <f>IFERROR(_xlfn.IFNA(IF(E1183&lt;VLOOKUP(D1183,'Pre-analysis'!D:E,2,0),VLOOKUP(D1183,'Pre-analysis'!D:F,3,0)-((VLOOKUP(D1183,'Pre-analysis'!D:E,2,0)-E1183)*9),IF(E1183=VLOOKUP(D1183,'Pre-analysis'!D:E,2,0),VLOOKUP(D1183,'Pre-analysis'!D:F,3,0),"NA")),"NA"),"NA")</f>
        <v>36</v>
      </c>
    </row>
    <row r="1184" spans="1:6">
      <c r="A1184" s="12" t="s">
        <v>43</v>
      </c>
      <c r="B1184" s="13" t="s">
        <v>51</v>
      </c>
      <c r="C1184" s="12" t="s">
        <v>10</v>
      </c>
      <c r="D1184" s="12" t="str">
        <f t="shared" si="24"/>
        <v>Sub15 Session1 1st_45min</v>
      </c>
      <c r="E1184" s="20">
        <v>6</v>
      </c>
      <c r="F1184" s="20">
        <f>IFERROR(_xlfn.IFNA(IF(E1184&lt;VLOOKUP(D1184,'Pre-analysis'!D:E,2,0),VLOOKUP(D1184,'Pre-analysis'!D:F,3,0)-((VLOOKUP(D1184,'Pre-analysis'!D:E,2,0)-E1184)*9),IF(E1184=VLOOKUP(D1184,'Pre-analysis'!D:E,2,0),VLOOKUP(D1184,'Pre-analysis'!D:F,3,0),"NA")),"NA"),"NA")</f>
        <v>45</v>
      </c>
    </row>
    <row r="1185" spans="1:6">
      <c r="A1185" s="12" t="s">
        <v>43</v>
      </c>
      <c r="B1185" s="13" t="s">
        <v>51</v>
      </c>
      <c r="C1185" s="12" t="s">
        <v>11</v>
      </c>
      <c r="D1185" s="12" t="str">
        <f t="shared" si="24"/>
        <v>Sub15 Session1 1st_45min_e</v>
      </c>
      <c r="E1185" s="20" t="s">
        <v>29</v>
      </c>
      <c r="F1185" s="20" t="str">
        <f>IFERROR(_xlfn.IFNA(IF(E1185&lt;VLOOKUP(D1185,'Pre-analysis'!D:E,2,0),VLOOKUP(D1185,'Pre-analysis'!D:F,3,0)-((VLOOKUP(D1185,'Pre-analysis'!D:E,2,0)-E1185)*9),IF(E1185=VLOOKUP(D1185,'Pre-analysis'!D:E,2,0),VLOOKUP(D1185,'Pre-analysis'!D:F,3,0),"NA")),"NA"),"NA")</f>
        <v>NA</v>
      </c>
    </row>
    <row r="1186" spans="1:6">
      <c r="A1186" s="12" t="s">
        <v>43</v>
      </c>
      <c r="B1186" s="13" t="s">
        <v>51</v>
      </c>
      <c r="C1186" s="12" t="s">
        <v>12</v>
      </c>
      <c r="D1186" s="12" t="str">
        <f t="shared" si="24"/>
        <v>Sub15 Session1 2nd_45min</v>
      </c>
      <c r="E1186" s="20">
        <v>1</v>
      </c>
      <c r="F1186" s="20">
        <f>IFERROR(_xlfn.IFNA(IF(E1186&lt;VLOOKUP(D1186,'Pre-analysis'!D:E,2,0),VLOOKUP(D1186,'Pre-analysis'!D:F,3,0)-((VLOOKUP(D1186,'Pre-analysis'!D:E,2,0)-E1186)*9),IF(E1186=VLOOKUP(D1186,'Pre-analysis'!D:E,2,0),VLOOKUP(D1186,'Pre-analysis'!D:F,3,0),"NA")),"NA"),"NA")</f>
        <v>60</v>
      </c>
    </row>
    <row r="1187" spans="1:6">
      <c r="A1187" s="12" t="s">
        <v>43</v>
      </c>
      <c r="B1187" s="13" t="s">
        <v>51</v>
      </c>
      <c r="C1187" s="12" t="s">
        <v>12</v>
      </c>
      <c r="D1187" s="12" t="str">
        <f t="shared" si="24"/>
        <v>Sub15 Session1 2nd_45min</v>
      </c>
      <c r="E1187" s="20">
        <v>2</v>
      </c>
      <c r="F1187" s="20">
        <f>IFERROR(_xlfn.IFNA(IF(E1187&lt;VLOOKUP(D1187,'Pre-analysis'!D:E,2,0),VLOOKUP(D1187,'Pre-analysis'!D:F,3,0)-((VLOOKUP(D1187,'Pre-analysis'!D:E,2,0)-E1187)*9),IF(E1187=VLOOKUP(D1187,'Pre-analysis'!D:E,2,0),VLOOKUP(D1187,'Pre-analysis'!D:F,3,0),"NA")),"NA"),"NA")</f>
        <v>69</v>
      </c>
    </row>
    <row r="1188" spans="1:6">
      <c r="A1188" s="12" t="s">
        <v>43</v>
      </c>
      <c r="B1188" s="13" t="s">
        <v>51</v>
      </c>
      <c r="C1188" s="12" t="s">
        <v>12</v>
      </c>
      <c r="D1188" s="12" t="str">
        <f t="shared" si="24"/>
        <v>Sub15 Session1 2nd_45min</v>
      </c>
      <c r="E1188" s="20">
        <v>3</v>
      </c>
      <c r="F1188" s="20">
        <f>IFERROR(_xlfn.IFNA(IF(E1188&lt;VLOOKUP(D1188,'Pre-analysis'!D:E,2,0),VLOOKUP(D1188,'Pre-analysis'!D:F,3,0)-((VLOOKUP(D1188,'Pre-analysis'!D:E,2,0)-E1188)*9),IF(E1188=VLOOKUP(D1188,'Pre-analysis'!D:E,2,0),VLOOKUP(D1188,'Pre-analysis'!D:F,3,0),"NA")),"NA"),"NA")</f>
        <v>78</v>
      </c>
    </row>
    <row r="1189" spans="1:6">
      <c r="A1189" s="12" t="s">
        <v>43</v>
      </c>
      <c r="B1189" s="13" t="s">
        <v>51</v>
      </c>
      <c r="C1189" s="12" t="s">
        <v>12</v>
      </c>
      <c r="D1189" s="12" t="str">
        <f t="shared" si="24"/>
        <v>Sub15 Session1 2nd_45min</v>
      </c>
      <c r="E1189" s="20">
        <v>4</v>
      </c>
      <c r="F1189" s="20">
        <f>IFERROR(_xlfn.IFNA(IF(E1189&lt;VLOOKUP(D1189,'Pre-analysis'!D:E,2,0),VLOOKUP(D1189,'Pre-analysis'!D:F,3,0)-((VLOOKUP(D1189,'Pre-analysis'!D:E,2,0)-E1189)*9),IF(E1189=VLOOKUP(D1189,'Pre-analysis'!D:E,2,0),VLOOKUP(D1189,'Pre-analysis'!D:F,3,0),"NA")),"NA"),"NA")</f>
        <v>87</v>
      </c>
    </row>
    <row r="1190" spans="1:6">
      <c r="A1190" s="12" t="s">
        <v>43</v>
      </c>
      <c r="B1190" s="13" t="s">
        <v>51</v>
      </c>
      <c r="C1190" s="12" t="s">
        <v>12</v>
      </c>
      <c r="D1190" s="12" t="str">
        <f t="shared" si="24"/>
        <v>Sub15 Session1 2nd_45min</v>
      </c>
      <c r="E1190" s="20">
        <v>5</v>
      </c>
      <c r="F1190" s="20">
        <f>IFERROR(_xlfn.IFNA(IF(E1190&lt;VLOOKUP(D1190,'Pre-analysis'!D:E,2,0),VLOOKUP(D1190,'Pre-analysis'!D:F,3,0)-((VLOOKUP(D1190,'Pre-analysis'!D:E,2,0)-E1190)*9),IF(E1190=VLOOKUP(D1190,'Pre-analysis'!D:E,2,0),VLOOKUP(D1190,'Pre-analysis'!D:F,3,0),"NA")),"NA"),"NA")</f>
        <v>96</v>
      </c>
    </row>
    <row r="1191" spans="1:6">
      <c r="A1191" s="12" t="s">
        <v>43</v>
      </c>
      <c r="B1191" s="13" t="s">
        <v>51</v>
      </c>
      <c r="C1191" s="12" t="s">
        <v>12</v>
      </c>
      <c r="D1191" s="12" t="str">
        <f t="shared" si="24"/>
        <v>Sub15 Session1 2nd_45min</v>
      </c>
      <c r="E1191" s="20">
        <v>6</v>
      </c>
      <c r="F1191" s="20" t="str">
        <f>IFERROR(_xlfn.IFNA(IF(E1191&lt;VLOOKUP(D1191,'Pre-analysis'!D:E,2,0),VLOOKUP(D1191,'Pre-analysis'!D:F,3,0)-((VLOOKUP(D1191,'Pre-analysis'!D:E,2,0)-E1191)*9),IF(E1191=VLOOKUP(D1191,'Pre-analysis'!D:E,2,0),VLOOKUP(D1191,'Pre-analysis'!D:F,3,0),"NA")),"NA"),"NA")</f>
        <v>NA</v>
      </c>
    </row>
    <row r="1192" spans="1:6">
      <c r="A1192" s="12" t="s">
        <v>43</v>
      </c>
      <c r="B1192" s="13" t="s">
        <v>51</v>
      </c>
      <c r="C1192" s="12" t="s">
        <v>13</v>
      </c>
      <c r="D1192" s="12" t="str">
        <f t="shared" si="24"/>
        <v>Sub15 Session1 2nd_45min_e</v>
      </c>
      <c r="E1192" s="20" t="s">
        <v>29</v>
      </c>
      <c r="F1192" s="20">
        <f>IFERROR(_xlfn.IFNA(IF(E1192&lt;VLOOKUP(D1192,'Pre-analysis'!D:E,2,0),VLOOKUP(D1192,'Pre-analysis'!D:F,3,0)-((VLOOKUP(D1192,'Pre-analysis'!D:E,2,0)-E1192)*9),IF(E1192=VLOOKUP(D1192,'Pre-analysis'!D:E,2,0),VLOOKUP(D1192,'Pre-analysis'!D:F,3,0),"NA")),"NA"),"NA")</f>
        <v>100</v>
      </c>
    </row>
    <row r="1193" spans="1:6">
      <c r="A1193" s="12" t="s">
        <v>43</v>
      </c>
      <c r="B1193" s="13" t="s">
        <v>51</v>
      </c>
      <c r="C1193" s="12" t="s">
        <v>14</v>
      </c>
      <c r="D1193" s="12" t="str">
        <f t="shared" si="24"/>
        <v>Sub15 Session1 3rd_45min</v>
      </c>
      <c r="E1193" s="20">
        <v>1</v>
      </c>
      <c r="F1193" s="20">
        <f>IFERROR(_xlfn.IFNA(IF(E1193&lt;VLOOKUP(D1193,'Pre-analysis'!D:E,2,0),VLOOKUP(D1193,'Pre-analysis'!D:F,3,0)-((VLOOKUP(D1193,'Pre-analysis'!D:E,2,0)-E1193)*9),IF(E1193=VLOOKUP(D1193,'Pre-analysis'!D:E,2,0),VLOOKUP(D1193,'Pre-analysis'!D:F,3,0),"NA")),"NA"),"NA")</f>
        <v>115</v>
      </c>
    </row>
    <row r="1194" spans="1:6">
      <c r="A1194" s="12" t="s">
        <v>43</v>
      </c>
      <c r="B1194" s="13" t="s">
        <v>51</v>
      </c>
      <c r="C1194" s="12" t="s">
        <v>14</v>
      </c>
      <c r="D1194" s="12" t="str">
        <f t="shared" si="24"/>
        <v>Sub15 Session1 3rd_45min</v>
      </c>
      <c r="E1194" s="20">
        <v>2</v>
      </c>
      <c r="F1194" s="20">
        <f>IFERROR(_xlfn.IFNA(IF(E1194&lt;VLOOKUP(D1194,'Pre-analysis'!D:E,2,0),VLOOKUP(D1194,'Pre-analysis'!D:F,3,0)-((VLOOKUP(D1194,'Pre-analysis'!D:E,2,0)-E1194)*9),IF(E1194=VLOOKUP(D1194,'Pre-analysis'!D:E,2,0),VLOOKUP(D1194,'Pre-analysis'!D:F,3,0),"NA")),"NA"),"NA")</f>
        <v>124</v>
      </c>
    </row>
    <row r="1195" spans="1:6">
      <c r="A1195" s="12" t="s">
        <v>43</v>
      </c>
      <c r="B1195" s="13" t="s">
        <v>51</v>
      </c>
      <c r="C1195" s="12" t="s">
        <v>14</v>
      </c>
      <c r="D1195" s="12" t="str">
        <f t="shared" si="24"/>
        <v>Sub15 Session1 3rd_45min</v>
      </c>
      <c r="E1195" s="20">
        <v>3</v>
      </c>
      <c r="F1195" s="20">
        <f>IFERROR(_xlfn.IFNA(IF(E1195&lt;VLOOKUP(D1195,'Pre-analysis'!D:E,2,0),VLOOKUP(D1195,'Pre-analysis'!D:F,3,0)-((VLOOKUP(D1195,'Pre-analysis'!D:E,2,0)-E1195)*9),IF(E1195=VLOOKUP(D1195,'Pre-analysis'!D:E,2,0),VLOOKUP(D1195,'Pre-analysis'!D:F,3,0),"NA")),"NA"),"NA")</f>
        <v>133</v>
      </c>
    </row>
    <row r="1196" spans="1:6">
      <c r="A1196" s="12" t="s">
        <v>43</v>
      </c>
      <c r="B1196" s="13" t="s">
        <v>51</v>
      </c>
      <c r="C1196" s="12" t="s">
        <v>14</v>
      </c>
      <c r="D1196" s="12" t="str">
        <f t="shared" si="24"/>
        <v>Sub15 Session1 3rd_45min</v>
      </c>
      <c r="E1196" s="20">
        <v>4</v>
      </c>
      <c r="F1196" s="20">
        <f>IFERROR(_xlfn.IFNA(IF(E1196&lt;VLOOKUP(D1196,'Pre-analysis'!D:E,2,0),VLOOKUP(D1196,'Pre-analysis'!D:F,3,0)-((VLOOKUP(D1196,'Pre-analysis'!D:E,2,0)-E1196)*9),IF(E1196=VLOOKUP(D1196,'Pre-analysis'!D:E,2,0),VLOOKUP(D1196,'Pre-analysis'!D:F,3,0),"NA")),"NA"),"NA")</f>
        <v>142</v>
      </c>
    </row>
    <row r="1197" spans="1:6">
      <c r="A1197" s="12" t="s">
        <v>43</v>
      </c>
      <c r="B1197" s="13" t="s">
        <v>51</v>
      </c>
      <c r="C1197" s="12" t="s">
        <v>14</v>
      </c>
      <c r="D1197" s="12" t="str">
        <f t="shared" si="24"/>
        <v>Sub15 Session1 3rd_45min</v>
      </c>
      <c r="E1197" s="20">
        <v>5</v>
      </c>
      <c r="F1197" s="20">
        <f>IFERROR(_xlfn.IFNA(IF(E1197&lt;VLOOKUP(D1197,'Pre-analysis'!D:E,2,0),VLOOKUP(D1197,'Pre-analysis'!D:F,3,0)-((VLOOKUP(D1197,'Pre-analysis'!D:E,2,0)-E1197)*9),IF(E1197=VLOOKUP(D1197,'Pre-analysis'!D:E,2,0),VLOOKUP(D1197,'Pre-analysis'!D:F,3,0),"NA")),"NA"),"NA")</f>
        <v>151</v>
      </c>
    </row>
    <row r="1198" spans="1:6">
      <c r="A1198" s="12" t="s">
        <v>43</v>
      </c>
      <c r="B1198" s="13" t="s">
        <v>51</v>
      </c>
      <c r="C1198" s="12" t="s">
        <v>14</v>
      </c>
      <c r="D1198" s="12" t="str">
        <f t="shared" si="24"/>
        <v>Sub15 Session1 3rd_45min</v>
      </c>
      <c r="E1198" s="20">
        <v>6</v>
      </c>
      <c r="F1198" s="20" t="str">
        <f>IFERROR(_xlfn.IFNA(IF(E1198&lt;VLOOKUP(D1198,'Pre-analysis'!D:E,2,0),VLOOKUP(D1198,'Pre-analysis'!D:F,3,0)-((VLOOKUP(D1198,'Pre-analysis'!D:E,2,0)-E1198)*9),IF(E1198=VLOOKUP(D1198,'Pre-analysis'!D:E,2,0),VLOOKUP(D1198,'Pre-analysis'!D:F,3,0),"NA")),"NA"),"NA")</f>
        <v>NA</v>
      </c>
    </row>
    <row r="1199" spans="1:6">
      <c r="A1199" s="12" t="s">
        <v>43</v>
      </c>
      <c r="B1199" s="13" t="s">
        <v>51</v>
      </c>
      <c r="C1199" s="12" t="s">
        <v>15</v>
      </c>
      <c r="D1199" s="12" t="str">
        <f t="shared" si="24"/>
        <v>Sub15 Session1 3rd_45min_e</v>
      </c>
      <c r="E1199" s="20" t="s">
        <v>29</v>
      </c>
      <c r="F1199" s="20">
        <f>IFERROR(_xlfn.IFNA(IF(E1199&lt;VLOOKUP(D1199,'Pre-analysis'!D:E,2,0),VLOOKUP(D1199,'Pre-analysis'!D:F,3,0)-((VLOOKUP(D1199,'Pre-analysis'!D:E,2,0)-E1199)*9),IF(E1199=VLOOKUP(D1199,'Pre-analysis'!D:E,2,0),VLOOKUP(D1199,'Pre-analysis'!D:F,3,0),"NA")),"NA"),"NA")</f>
        <v>155</v>
      </c>
    </row>
    <row r="1200" spans="1:6">
      <c r="A1200" s="12" t="s">
        <v>43</v>
      </c>
      <c r="B1200" s="13" t="s">
        <v>52</v>
      </c>
      <c r="C1200" s="12" t="s">
        <v>10</v>
      </c>
      <c r="D1200" s="12" t="str">
        <f t="shared" si="24"/>
        <v>Sub15 Session2 1st_45min</v>
      </c>
      <c r="E1200" s="20">
        <v>1</v>
      </c>
      <c r="F1200" s="20">
        <f>IFERROR(_xlfn.IFNA(IF(E1200&lt;VLOOKUP(D1200,'Pre-analysis'!D:E,2,0),VLOOKUP(D1200,'Pre-analysis'!D:F,3,0)-((VLOOKUP(D1200,'Pre-analysis'!D:E,2,0)-E1200)*9),IF(E1200=VLOOKUP(D1200,'Pre-analysis'!D:E,2,0),VLOOKUP(D1200,'Pre-analysis'!D:F,3,0),"NA")),"NA"),"NA")</f>
        <v>0</v>
      </c>
    </row>
    <row r="1201" spans="1:6">
      <c r="A1201" s="12" t="s">
        <v>43</v>
      </c>
      <c r="B1201" s="13" t="s">
        <v>52</v>
      </c>
      <c r="C1201" s="12" t="s">
        <v>10</v>
      </c>
      <c r="D1201" s="12" t="str">
        <f t="shared" si="24"/>
        <v>Sub15 Session2 1st_45min</v>
      </c>
      <c r="E1201" s="20">
        <v>2</v>
      </c>
      <c r="F1201" s="20">
        <f>IFERROR(_xlfn.IFNA(IF(E1201&lt;VLOOKUP(D1201,'Pre-analysis'!D:E,2,0),VLOOKUP(D1201,'Pre-analysis'!D:F,3,0)-((VLOOKUP(D1201,'Pre-analysis'!D:E,2,0)-E1201)*9),IF(E1201=VLOOKUP(D1201,'Pre-analysis'!D:E,2,0),VLOOKUP(D1201,'Pre-analysis'!D:F,3,0),"NA")),"NA"),"NA")</f>
        <v>9</v>
      </c>
    </row>
    <row r="1202" spans="1:6">
      <c r="A1202" s="12" t="s">
        <v>43</v>
      </c>
      <c r="B1202" s="13" t="s">
        <v>52</v>
      </c>
      <c r="C1202" s="12" t="s">
        <v>10</v>
      </c>
      <c r="D1202" s="12" t="str">
        <f t="shared" si="24"/>
        <v>Sub15 Session2 1st_45min</v>
      </c>
      <c r="E1202" s="20">
        <v>3</v>
      </c>
      <c r="F1202" s="20">
        <f>IFERROR(_xlfn.IFNA(IF(E1202&lt;VLOOKUP(D1202,'Pre-analysis'!D:E,2,0),VLOOKUP(D1202,'Pre-analysis'!D:F,3,0)-((VLOOKUP(D1202,'Pre-analysis'!D:E,2,0)-E1202)*9),IF(E1202=VLOOKUP(D1202,'Pre-analysis'!D:E,2,0),VLOOKUP(D1202,'Pre-analysis'!D:F,3,0),"NA")),"NA"),"NA")</f>
        <v>18</v>
      </c>
    </row>
    <row r="1203" spans="1:6">
      <c r="A1203" s="12" t="s">
        <v>43</v>
      </c>
      <c r="B1203" s="13" t="s">
        <v>52</v>
      </c>
      <c r="C1203" s="12" t="s">
        <v>10</v>
      </c>
      <c r="D1203" s="12" t="str">
        <f t="shared" si="24"/>
        <v>Sub15 Session2 1st_45min</v>
      </c>
      <c r="E1203" s="20">
        <v>4</v>
      </c>
      <c r="F1203" s="20">
        <f>IFERROR(_xlfn.IFNA(IF(E1203&lt;VLOOKUP(D1203,'Pre-analysis'!D:E,2,0),VLOOKUP(D1203,'Pre-analysis'!D:F,3,0)-((VLOOKUP(D1203,'Pre-analysis'!D:E,2,0)-E1203)*9),IF(E1203=VLOOKUP(D1203,'Pre-analysis'!D:E,2,0),VLOOKUP(D1203,'Pre-analysis'!D:F,3,0),"NA")),"NA"),"NA")</f>
        <v>27</v>
      </c>
    </row>
    <row r="1204" spans="1:6">
      <c r="A1204" s="12" t="s">
        <v>43</v>
      </c>
      <c r="B1204" s="13" t="s">
        <v>52</v>
      </c>
      <c r="C1204" s="12" t="s">
        <v>10</v>
      </c>
      <c r="D1204" s="12" t="str">
        <f t="shared" si="24"/>
        <v>Sub15 Session2 1st_45min</v>
      </c>
      <c r="E1204" s="20">
        <v>5</v>
      </c>
      <c r="F1204" s="20">
        <f>IFERROR(_xlfn.IFNA(IF(E1204&lt;VLOOKUP(D1204,'Pre-analysis'!D:E,2,0),VLOOKUP(D1204,'Pre-analysis'!D:F,3,0)-((VLOOKUP(D1204,'Pre-analysis'!D:E,2,0)-E1204)*9),IF(E1204=VLOOKUP(D1204,'Pre-analysis'!D:E,2,0),VLOOKUP(D1204,'Pre-analysis'!D:F,3,0),"NA")),"NA"),"NA")</f>
        <v>36</v>
      </c>
    </row>
    <row r="1205" spans="1:6">
      <c r="A1205" s="12" t="s">
        <v>43</v>
      </c>
      <c r="B1205" s="13" t="s">
        <v>52</v>
      </c>
      <c r="C1205" s="12" t="s">
        <v>10</v>
      </c>
      <c r="D1205" s="12" t="str">
        <f t="shared" si="24"/>
        <v>Sub15 Session2 1st_45min</v>
      </c>
      <c r="E1205" s="20">
        <v>6</v>
      </c>
      <c r="F1205" s="20">
        <f>IFERROR(_xlfn.IFNA(IF(E1205&lt;VLOOKUP(D1205,'Pre-analysis'!D:E,2,0),VLOOKUP(D1205,'Pre-analysis'!D:F,3,0)-((VLOOKUP(D1205,'Pre-analysis'!D:E,2,0)-E1205)*9),IF(E1205=VLOOKUP(D1205,'Pre-analysis'!D:E,2,0),VLOOKUP(D1205,'Pre-analysis'!D:F,3,0),"NA")),"NA"),"NA")</f>
        <v>45</v>
      </c>
    </row>
    <row r="1206" spans="1:6">
      <c r="A1206" s="12" t="s">
        <v>43</v>
      </c>
      <c r="B1206" s="13" t="s">
        <v>52</v>
      </c>
      <c r="C1206" s="12" t="s">
        <v>11</v>
      </c>
      <c r="D1206" s="12" t="str">
        <f t="shared" si="24"/>
        <v>Sub15 Session2 1st_45min_e</v>
      </c>
      <c r="E1206" s="20" t="s">
        <v>29</v>
      </c>
      <c r="F1206" s="20" t="str">
        <f>IFERROR(_xlfn.IFNA(IF(E1206&lt;VLOOKUP(D1206,'Pre-analysis'!D:E,2,0),VLOOKUP(D1206,'Pre-analysis'!D:F,3,0)-((VLOOKUP(D1206,'Pre-analysis'!D:E,2,0)-E1206)*9),IF(E1206=VLOOKUP(D1206,'Pre-analysis'!D:E,2,0),VLOOKUP(D1206,'Pre-analysis'!D:F,3,0),"NA")),"NA"),"NA")</f>
        <v>NA</v>
      </c>
    </row>
    <row r="1207" spans="1:6">
      <c r="A1207" s="12" t="s">
        <v>43</v>
      </c>
      <c r="B1207" s="13" t="s">
        <v>52</v>
      </c>
      <c r="C1207" s="12" t="s">
        <v>12</v>
      </c>
      <c r="D1207" s="12" t="str">
        <f t="shared" si="24"/>
        <v>Sub15 Session2 2nd_45min</v>
      </c>
      <c r="E1207" s="20">
        <v>1</v>
      </c>
      <c r="F1207" s="20">
        <f>IFERROR(_xlfn.IFNA(IF(E1207&lt;VLOOKUP(D1207,'Pre-analysis'!D:E,2,0),VLOOKUP(D1207,'Pre-analysis'!D:F,3,0)-((VLOOKUP(D1207,'Pre-analysis'!D:E,2,0)-E1207)*9),IF(E1207=VLOOKUP(D1207,'Pre-analysis'!D:E,2,0),VLOOKUP(D1207,'Pre-analysis'!D:F,3,0),"NA")),"NA"),"NA")</f>
        <v>60</v>
      </c>
    </row>
    <row r="1208" spans="1:6">
      <c r="A1208" s="12" t="s">
        <v>43</v>
      </c>
      <c r="B1208" s="13" t="s">
        <v>52</v>
      </c>
      <c r="C1208" s="12" t="s">
        <v>12</v>
      </c>
      <c r="D1208" s="12" t="str">
        <f t="shared" si="24"/>
        <v>Sub15 Session2 2nd_45min</v>
      </c>
      <c r="E1208" s="20">
        <v>2</v>
      </c>
      <c r="F1208" s="20">
        <f>IFERROR(_xlfn.IFNA(IF(E1208&lt;VLOOKUP(D1208,'Pre-analysis'!D:E,2,0),VLOOKUP(D1208,'Pre-analysis'!D:F,3,0)-((VLOOKUP(D1208,'Pre-analysis'!D:E,2,0)-E1208)*9),IF(E1208=VLOOKUP(D1208,'Pre-analysis'!D:E,2,0),VLOOKUP(D1208,'Pre-analysis'!D:F,3,0),"NA")),"NA"),"NA")</f>
        <v>69</v>
      </c>
    </row>
    <row r="1209" spans="1:6">
      <c r="A1209" s="12" t="s">
        <v>43</v>
      </c>
      <c r="B1209" s="13" t="s">
        <v>52</v>
      </c>
      <c r="C1209" s="12" t="s">
        <v>12</v>
      </c>
      <c r="D1209" s="12" t="str">
        <f t="shared" si="24"/>
        <v>Sub15 Session2 2nd_45min</v>
      </c>
      <c r="E1209" s="20">
        <v>3</v>
      </c>
      <c r="F1209" s="20">
        <f>IFERROR(_xlfn.IFNA(IF(E1209&lt;VLOOKUP(D1209,'Pre-analysis'!D:E,2,0),VLOOKUP(D1209,'Pre-analysis'!D:F,3,0)-((VLOOKUP(D1209,'Pre-analysis'!D:E,2,0)-E1209)*9),IF(E1209=VLOOKUP(D1209,'Pre-analysis'!D:E,2,0),VLOOKUP(D1209,'Pre-analysis'!D:F,3,0),"NA")),"NA"),"NA")</f>
        <v>78</v>
      </c>
    </row>
    <row r="1210" spans="1:6">
      <c r="A1210" s="12" t="s">
        <v>43</v>
      </c>
      <c r="B1210" s="13" t="s">
        <v>52</v>
      </c>
      <c r="C1210" s="12" t="s">
        <v>12</v>
      </c>
      <c r="D1210" s="12" t="str">
        <f t="shared" si="24"/>
        <v>Sub15 Session2 2nd_45min</v>
      </c>
      <c r="E1210" s="20">
        <v>4</v>
      </c>
      <c r="F1210" s="20">
        <f>IFERROR(_xlfn.IFNA(IF(E1210&lt;VLOOKUP(D1210,'Pre-analysis'!D:E,2,0),VLOOKUP(D1210,'Pre-analysis'!D:F,3,0)-((VLOOKUP(D1210,'Pre-analysis'!D:E,2,0)-E1210)*9),IF(E1210=VLOOKUP(D1210,'Pre-analysis'!D:E,2,0),VLOOKUP(D1210,'Pre-analysis'!D:F,3,0),"NA")),"NA"),"NA")</f>
        <v>87</v>
      </c>
    </row>
    <row r="1211" spans="1:6">
      <c r="A1211" s="12" t="s">
        <v>43</v>
      </c>
      <c r="B1211" s="13" t="s">
        <v>52</v>
      </c>
      <c r="C1211" s="12" t="s">
        <v>12</v>
      </c>
      <c r="D1211" s="12" t="str">
        <f t="shared" si="24"/>
        <v>Sub15 Session2 2nd_45min</v>
      </c>
      <c r="E1211" s="20">
        <v>5</v>
      </c>
      <c r="F1211" s="20">
        <f>IFERROR(_xlfn.IFNA(IF(E1211&lt;VLOOKUP(D1211,'Pre-analysis'!D:E,2,0),VLOOKUP(D1211,'Pre-analysis'!D:F,3,0)-((VLOOKUP(D1211,'Pre-analysis'!D:E,2,0)-E1211)*9),IF(E1211=VLOOKUP(D1211,'Pre-analysis'!D:E,2,0),VLOOKUP(D1211,'Pre-analysis'!D:F,3,0),"NA")),"NA"),"NA")</f>
        <v>96</v>
      </c>
    </row>
    <row r="1212" spans="1:6">
      <c r="A1212" s="12" t="s">
        <v>43</v>
      </c>
      <c r="B1212" s="13" t="s">
        <v>52</v>
      </c>
      <c r="C1212" s="12" t="s">
        <v>12</v>
      </c>
      <c r="D1212" s="12" t="str">
        <f t="shared" si="24"/>
        <v>Sub15 Session2 2nd_45min</v>
      </c>
      <c r="E1212" s="20">
        <v>6</v>
      </c>
      <c r="F1212" s="20">
        <f>IFERROR(_xlfn.IFNA(IF(E1212&lt;VLOOKUP(D1212,'Pre-analysis'!D:E,2,0),VLOOKUP(D1212,'Pre-analysis'!D:F,3,0)-((VLOOKUP(D1212,'Pre-analysis'!D:E,2,0)-E1212)*9),IF(E1212=VLOOKUP(D1212,'Pre-analysis'!D:E,2,0),VLOOKUP(D1212,'Pre-analysis'!D:F,3,0),"NA")),"NA"),"NA")</f>
        <v>105</v>
      </c>
    </row>
    <row r="1213" spans="1:6">
      <c r="A1213" s="12" t="s">
        <v>43</v>
      </c>
      <c r="B1213" s="13" t="s">
        <v>52</v>
      </c>
      <c r="C1213" s="12" t="s">
        <v>13</v>
      </c>
      <c r="D1213" s="12" t="str">
        <f t="shared" si="24"/>
        <v>Sub15 Session2 2nd_45min_e</v>
      </c>
      <c r="E1213" s="20" t="s">
        <v>29</v>
      </c>
      <c r="F1213" s="20" t="str">
        <f>IFERROR(_xlfn.IFNA(IF(E1213&lt;VLOOKUP(D1213,'Pre-analysis'!D:E,2,0),VLOOKUP(D1213,'Pre-analysis'!D:F,3,0)-((VLOOKUP(D1213,'Pre-analysis'!D:E,2,0)-E1213)*9),IF(E1213=VLOOKUP(D1213,'Pre-analysis'!D:E,2,0),VLOOKUP(D1213,'Pre-analysis'!D:F,3,0),"NA")),"NA"),"NA")</f>
        <v>NA</v>
      </c>
    </row>
    <row r="1214" spans="1:6">
      <c r="A1214" s="12" t="s">
        <v>43</v>
      </c>
      <c r="B1214" s="13" t="s">
        <v>52</v>
      </c>
      <c r="C1214" s="12" t="s">
        <v>14</v>
      </c>
      <c r="D1214" s="12" t="str">
        <f t="shared" si="24"/>
        <v>Sub15 Session2 3rd_45min</v>
      </c>
      <c r="E1214" s="20">
        <v>1</v>
      </c>
      <c r="F1214" s="20">
        <f>IFERROR(_xlfn.IFNA(IF(E1214&lt;VLOOKUP(D1214,'Pre-analysis'!D:E,2,0),VLOOKUP(D1214,'Pre-analysis'!D:F,3,0)-((VLOOKUP(D1214,'Pre-analysis'!D:E,2,0)-E1214)*9),IF(E1214=VLOOKUP(D1214,'Pre-analysis'!D:E,2,0),VLOOKUP(D1214,'Pre-analysis'!D:F,3,0),"NA")),"NA"),"NA")</f>
        <v>120</v>
      </c>
    </row>
    <row r="1215" spans="1:6">
      <c r="A1215" s="12" t="s">
        <v>43</v>
      </c>
      <c r="B1215" s="13" t="s">
        <v>52</v>
      </c>
      <c r="C1215" s="12" t="s">
        <v>14</v>
      </c>
      <c r="D1215" s="12" t="str">
        <f t="shared" si="24"/>
        <v>Sub15 Session2 3rd_45min</v>
      </c>
      <c r="E1215" s="20">
        <v>2</v>
      </c>
      <c r="F1215" s="20">
        <f>IFERROR(_xlfn.IFNA(IF(E1215&lt;VLOOKUP(D1215,'Pre-analysis'!D:E,2,0),VLOOKUP(D1215,'Pre-analysis'!D:F,3,0)-((VLOOKUP(D1215,'Pre-analysis'!D:E,2,0)-E1215)*9),IF(E1215=VLOOKUP(D1215,'Pre-analysis'!D:E,2,0),VLOOKUP(D1215,'Pre-analysis'!D:F,3,0),"NA")),"NA"),"NA")</f>
        <v>129</v>
      </c>
    </row>
    <row r="1216" spans="1:6">
      <c r="A1216" s="12" t="s">
        <v>43</v>
      </c>
      <c r="B1216" s="13" t="s">
        <v>52</v>
      </c>
      <c r="C1216" s="12" t="s">
        <v>14</v>
      </c>
      <c r="D1216" s="12" t="str">
        <f t="shared" si="24"/>
        <v>Sub15 Session2 3rd_45min</v>
      </c>
      <c r="E1216" s="20">
        <v>3</v>
      </c>
      <c r="F1216" s="20">
        <f>IFERROR(_xlfn.IFNA(IF(E1216&lt;VLOOKUP(D1216,'Pre-analysis'!D:E,2,0),VLOOKUP(D1216,'Pre-analysis'!D:F,3,0)-((VLOOKUP(D1216,'Pre-analysis'!D:E,2,0)-E1216)*9),IF(E1216=VLOOKUP(D1216,'Pre-analysis'!D:E,2,0),VLOOKUP(D1216,'Pre-analysis'!D:F,3,0),"NA")),"NA"),"NA")</f>
        <v>138</v>
      </c>
    </row>
    <row r="1217" spans="1:6">
      <c r="A1217" s="12" t="s">
        <v>43</v>
      </c>
      <c r="B1217" s="13" t="s">
        <v>52</v>
      </c>
      <c r="C1217" s="12" t="s">
        <v>14</v>
      </c>
      <c r="D1217" s="12" t="str">
        <f t="shared" ref="D1217:D1280" si="25">A1217&amp;" "&amp;B1217&amp;" "&amp;C1217</f>
        <v>Sub15 Session2 3rd_45min</v>
      </c>
      <c r="E1217" s="20">
        <v>4</v>
      </c>
      <c r="F1217" s="20" t="str">
        <f>IFERROR(_xlfn.IFNA(IF(E1217&lt;VLOOKUP(D1217,'Pre-analysis'!D:E,2,0),VLOOKUP(D1217,'Pre-analysis'!D:F,3,0)-((VLOOKUP(D1217,'Pre-analysis'!D:E,2,0)-E1217)*9),IF(E1217=VLOOKUP(D1217,'Pre-analysis'!D:E,2,0),VLOOKUP(D1217,'Pre-analysis'!D:F,3,0),"NA")),"NA"),"NA")</f>
        <v>NA</v>
      </c>
    </row>
    <row r="1218" spans="1:6">
      <c r="A1218" s="12" t="s">
        <v>43</v>
      </c>
      <c r="B1218" s="13" t="s">
        <v>52</v>
      </c>
      <c r="C1218" s="12" t="s">
        <v>14</v>
      </c>
      <c r="D1218" s="12" t="str">
        <f t="shared" si="25"/>
        <v>Sub15 Session2 3rd_45min</v>
      </c>
      <c r="E1218" s="20">
        <v>5</v>
      </c>
      <c r="F1218" s="20" t="str">
        <f>IFERROR(_xlfn.IFNA(IF(E1218&lt;VLOOKUP(D1218,'Pre-analysis'!D:E,2,0),VLOOKUP(D1218,'Pre-analysis'!D:F,3,0)-((VLOOKUP(D1218,'Pre-analysis'!D:E,2,0)-E1218)*9),IF(E1218=VLOOKUP(D1218,'Pre-analysis'!D:E,2,0),VLOOKUP(D1218,'Pre-analysis'!D:F,3,0),"NA")),"NA"),"NA")</f>
        <v>NA</v>
      </c>
    </row>
    <row r="1219" spans="1:6">
      <c r="A1219" s="12" t="s">
        <v>43</v>
      </c>
      <c r="B1219" s="13" t="s">
        <v>52</v>
      </c>
      <c r="C1219" s="12" t="s">
        <v>14</v>
      </c>
      <c r="D1219" s="12" t="str">
        <f t="shared" si="25"/>
        <v>Sub15 Session2 3rd_45min</v>
      </c>
      <c r="E1219" s="20">
        <v>6</v>
      </c>
      <c r="F1219" s="20" t="str">
        <f>IFERROR(_xlfn.IFNA(IF(E1219&lt;VLOOKUP(D1219,'Pre-analysis'!D:E,2,0),VLOOKUP(D1219,'Pre-analysis'!D:F,3,0)-((VLOOKUP(D1219,'Pre-analysis'!D:E,2,0)-E1219)*9),IF(E1219=VLOOKUP(D1219,'Pre-analysis'!D:E,2,0),VLOOKUP(D1219,'Pre-analysis'!D:F,3,0),"NA")),"NA"),"NA")</f>
        <v>NA</v>
      </c>
    </row>
    <row r="1220" spans="1:6">
      <c r="A1220" s="12" t="s">
        <v>43</v>
      </c>
      <c r="B1220" s="13" t="s">
        <v>52</v>
      </c>
      <c r="C1220" s="12" t="s">
        <v>15</v>
      </c>
      <c r="D1220" s="12" t="str">
        <f t="shared" si="25"/>
        <v>Sub15 Session2 3rd_45min_e</v>
      </c>
      <c r="E1220" s="20" t="s">
        <v>29</v>
      </c>
      <c r="F1220" s="20">
        <f>IFERROR(_xlfn.IFNA(IF(E1220&lt;VLOOKUP(D1220,'Pre-analysis'!D:E,2,0),VLOOKUP(D1220,'Pre-analysis'!D:F,3,0)-((VLOOKUP(D1220,'Pre-analysis'!D:E,2,0)-E1220)*9),IF(E1220=VLOOKUP(D1220,'Pre-analysis'!D:E,2,0),VLOOKUP(D1220,'Pre-analysis'!D:F,3,0),"NA")),"NA"),"NA")</f>
        <v>143</v>
      </c>
    </row>
    <row r="1221" spans="1:6">
      <c r="A1221" s="12" t="s">
        <v>43</v>
      </c>
      <c r="B1221" s="13" t="s">
        <v>53</v>
      </c>
      <c r="C1221" s="12" t="s">
        <v>10</v>
      </c>
      <c r="D1221" s="12" t="str">
        <f t="shared" si="25"/>
        <v>Sub15 Session3 1st_45min</v>
      </c>
      <c r="E1221" s="20">
        <v>1</v>
      </c>
      <c r="F1221" s="20">
        <f>IFERROR(_xlfn.IFNA(IF(E1221&lt;VLOOKUP(D1221,'Pre-analysis'!D:E,2,0),VLOOKUP(D1221,'Pre-analysis'!D:F,3,0)-((VLOOKUP(D1221,'Pre-analysis'!D:E,2,0)-E1221)*9),IF(E1221=VLOOKUP(D1221,'Pre-analysis'!D:E,2,0),VLOOKUP(D1221,'Pre-analysis'!D:F,3,0),"NA")),"NA"),"NA")</f>
        <v>0</v>
      </c>
    </row>
    <row r="1222" spans="1:6">
      <c r="A1222" s="12" t="s">
        <v>43</v>
      </c>
      <c r="B1222" s="13" t="s">
        <v>53</v>
      </c>
      <c r="C1222" s="12" t="s">
        <v>10</v>
      </c>
      <c r="D1222" s="12" t="str">
        <f t="shared" si="25"/>
        <v>Sub15 Session3 1st_45min</v>
      </c>
      <c r="E1222" s="20">
        <v>2</v>
      </c>
      <c r="F1222" s="20">
        <f>IFERROR(_xlfn.IFNA(IF(E1222&lt;VLOOKUP(D1222,'Pre-analysis'!D:E,2,0),VLOOKUP(D1222,'Pre-analysis'!D:F,3,0)-((VLOOKUP(D1222,'Pre-analysis'!D:E,2,0)-E1222)*9),IF(E1222=VLOOKUP(D1222,'Pre-analysis'!D:E,2,0),VLOOKUP(D1222,'Pre-analysis'!D:F,3,0),"NA")),"NA"),"NA")</f>
        <v>9</v>
      </c>
    </row>
    <row r="1223" spans="1:6">
      <c r="A1223" s="12" t="s">
        <v>43</v>
      </c>
      <c r="B1223" s="13" t="s">
        <v>53</v>
      </c>
      <c r="C1223" s="12" t="s">
        <v>10</v>
      </c>
      <c r="D1223" s="12" t="str">
        <f t="shared" si="25"/>
        <v>Sub15 Session3 1st_45min</v>
      </c>
      <c r="E1223" s="20">
        <v>3</v>
      </c>
      <c r="F1223" s="20">
        <f>IFERROR(_xlfn.IFNA(IF(E1223&lt;VLOOKUP(D1223,'Pre-analysis'!D:E,2,0),VLOOKUP(D1223,'Pre-analysis'!D:F,3,0)-((VLOOKUP(D1223,'Pre-analysis'!D:E,2,0)-E1223)*9),IF(E1223=VLOOKUP(D1223,'Pre-analysis'!D:E,2,0),VLOOKUP(D1223,'Pre-analysis'!D:F,3,0),"NA")),"NA"),"NA")</f>
        <v>18</v>
      </c>
    </row>
    <row r="1224" spans="1:6">
      <c r="A1224" s="12" t="s">
        <v>43</v>
      </c>
      <c r="B1224" s="13" t="s">
        <v>53</v>
      </c>
      <c r="C1224" s="12" t="s">
        <v>10</v>
      </c>
      <c r="D1224" s="12" t="str">
        <f t="shared" si="25"/>
        <v>Sub15 Session3 1st_45min</v>
      </c>
      <c r="E1224" s="20">
        <v>4</v>
      </c>
      <c r="F1224" s="20">
        <f>IFERROR(_xlfn.IFNA(IF(E1224&lt;VLOOKUP(D1224,'Pre-analysis'!D:E,2,0),VLOOKUP(D1224,'Pre-analysis'!D:F,3,0)-((VLOOKUP(D1224,'Pre-analysis'!D:E,2,0)-E1224)*9),IF(E1224=VLOOKUP(D1224,'Pre-analysis'!D:E,2,0),VLOOKUP(D1224,'Pre-analysis'!D:F,3,0),"NA")),"NA"),"NA")</f>
        <v>27</v>
      </c>
    </row>
    <row r="1225" spans="1:6">
      <c r="A1225" s="12" t="s">
        <v>43</v>
      </c>
      <c r="B1225" s="13" t="s">
        <v>53</v>
      </c>
      <c r="C1225" s="12" t="s">
        <v>10</v>
      </c>
      <c r="D1225" s="12" t="str">
        <f t="shared" si="25"/>
        <v>Sub15 Session3 1st_45min</v>
      </c>
      <c r="E1225" s="20">
        <v>5</v>
      </c>
      <c r="F1225" s="20">
        <f>IFERROR(_xlfn.IFNA(IF(E1225&lt;VLOOKUP(D1225,'Pre-analysis'!D:E,2,0),VLOOKUP(D1225,'Pre-analysis'!D:F,3,0)-((VLOOKUP(D1225,'Pre-analysis'!D:E,2,0)-E1225)*9),IF(E1225=VLOOKUP(D1225,'Pre-analysis'!D:E,2,0),VLOOKUP(D1225,'Pre-analysis'!D:F,3,0),"NA")),"NA"),"NA")</f>
        <v>36</v>
      </c>
    </row>
    <row r="1226" spans="1:6">
      <c r="A1226" s="12" t="s">
        <v>43</v>
      </c>
      <c r="B1226" s="13" t="s">
        <v>53</v>
      </c>
      <c r="C1226" s="12" t="s">
        <v>10</v>
      </c>
      <c r="D1226" s="12" t="str">
        <f t="shared" si="25"/>
        <v>Sub15 Session3 1st_45min</v>
      </c>
      <c r="E1226" s="20">
        <v>6</v>
      </c>
      <c r="F1226" s="20">
        <f>IFERROR(_xlfn.IFNA(IF(E1226&lt;VLOOKUP(D1226,'Pre-analysis'!D:E,2,0),VLOOKUP(D1226,'Pre-analysis'!D:F,3,0)-((VLOOKUP(D1226,'Pre-analysis'!D:E,2,0)-E1226)*9),IF(E1226=VLOOKUP(D1226,'Pre-analysis'!D:E,2,0),VLOOKUP(D1226,'Pre-analysis'!D:F,3,0),"NA")),"NA"),"NA")</f>
        <v>45</v>
      </c>
    </row>
    <row r="1227" spans="1:6">
      <c r="A1227" s="12" t="s">
        <v>43</v>
      </c>
      <c r="B1227" s="13" t="s">
        <v>53</v>
      </c>
      <c r="C1227" s="12" t="s">
        <v>11</v>
      </c>
      <c r="D1227" s="12" t="str">
        <f t="shared" si="25"/>
        <v>Sub15 Session3 1st_45min_e</v>
      </c>
      <c r="E1227" s="20" t="s">
        <v>29</v>
      </c>
      <c r="F1227" s="20" t="str">
        <f>IFERROR(_xlfn.IFNA(IF(E1227&lt;VLOOKUP(D1227,'Pre-analysis'!D:E,2,0),VLOOKUP(D1227,'Pre-analysis'!D:F,3,0)-((VLOOKUP(D1227,'Pre-analysis'!D:E,2,0)-E1227)*9),IF(E1227=VLOOKUP(D1227,'Pre-analysis'!D:E,2,0),VLOOKUP(D1227,'Pre-analysis'!D:F,3,0),"NA")),"NA"),"NA")</f>
        <v>NA</v>
      </c>
    </row>
    <row r="1228" spans="1:6">
      <c r="A1228" s="12" t="s">
        <v>43</v>
      </c>
      <c r="B1228" s="13" t="s">
        <v>53</v>
      </c>
      <c r="C1228" s="12" t="s">
        <v>12</v>
      </c>
      <c r="D1228" s="12" t="str">
        <f t="shared" si="25"/>
        <v>Sub15 Session3 2nd_45min</v>
      </c>
      <c r="E1228" s="20">
        <v>1</v>
      </c>
      <c r="F1228" s="20">
        <f>IFERROR(_xlfn.IFNA(IF(E1228&lt;VLOOKUP(D1228,'Pre-analysis'!D:E,2,0),VLOOKUP(D1228,'Pre-analysis'!D:F,3,0)-((VLOOKUP(D1228,'Pre-analysis'!D:E,2,0)-E1228)*9),IF(E1228=VLOOKUP(D1228,'Pre-analysis'!D:E,2,0),VLOOKUP(D1228,'Pre-analysis'!D:F,3,0),"NA")),"NA"),"NA")</f>
        <v>60</v>
      </c>
    </row>
    <row r="1229" spans="1:6">
      <c r="A1229" s="12" t="s">
        <v>43</v>
      </c>
      <c r="B1229" s="13" t="s">
        <v>53</v>
      </c>
      <c r="C1229" s="12" t="s">
        <v>12</v>
      </c>
      <c r="D1229" s="12" t="str">
        <f t="shared" si="25"/>
        <v>Sub15 Session3 2nd_45min</v>
      </c>
      <c r="E1229" s="20">
        <v>2</v>
      </c>
      <c r="F1229" s="20">
        <f>IFERROR(_xlfn.IFNA(IF(E1229&lt;VLOOKUP(D1229,'Pre-analysis'!D:E,2,0),VLOOKUP(D1229,'Pre-analysis'!D:F,3,0)-((VLOOKUP(D1229,'Pre-analysis'!D:E,2,0)-E1229)*9),IF(E1229=VLOOKUP(D1229,'Pre-analysis'!D:E,2,0),VLOOKUP(D1229,'Pre-analysis'!D:F,3,0),"NA")),"NA"),"NA")</f>
        <v>69</v>
      </c>
    </row>
    <row r="1230" spans="1:6">
      <c r="A1230" s="12" t="s">
        <v>43</v>
      </c>
      <c r="B1230" s="13" t="s">
        <v>53</v>
      </c>
      <c r="C1230" s="12" t="s">
        <v>12</v>
      </c>
      <c r="D1230" s="12" t="str">
        <f t="shared" si="25"/>
        <v>Sub15 Session3 2nd_45min</v>
      </c>
      <c r="E1230" s="20">
        <v>3</v>
      </c>
      <c r="F1230" s="20">
        <f>IFERROR(_xlfn.IFNA(IF(E1230&lt;VLOOKUP(D1230,'Pre-analysis'!D:E,2,0),VLOOKUP(D1230,'Pre-analysis'!D:F,3,0)-((VLOOKUP(D1230,'Pre-analysis'!D:E,2,0)-E1230)*9),IF(E1230=VLOOKUP(D1230,'Pre-analysis'!D:E,2,0),VLOOKUP(D1230,'Pre-analysis'!D:F,3,0),"NA")),"NA"),"NA")</f>
        <v>78</v>
      </c>
    </row>
    <row r="1231" spans="1:6">
      <c r="A1231" s="12" t="s">
        <v>43</v>
      </c>
      <c r="B1231" s="13" t="s">
        <v>53</v>
      </c>
      <c r="C1231" s="12" t="s">
        <v>12</v>
      </c>
      <c r="D1231" s="12" t="str">
        <f t="shared" si="25"/>
        <v>Sub15 Session3 2nd_45min</v>
      </c>
      <c r="E1231" s="20">
        <v>4</v>
      </c>
      <c r="F1231" s="20">
        <f>IFERROR(_xlfn.IFNA(IF(E1231&lt;VLOOKUP(D1231,'Pre-analysis'!D:E,2,0),VLOOKUP(D1231,'Pre-analysis'!D:F,3,0)-((VLOOKUP(D1231,'Pre-analysis'!D:E,2,0)-E1231)*9),IF(E1231=VLOOKUP(D1231,'Pre-analysis'!D:E,2,0),VLOOKUP(D1231,'Pre-analysis'!D:F,3,0),"NA")),"NA"),"NA")</f>
        <v>87</v>
      </c>
    </row>
    <row r="1232" spans="1:6">
      <c r="A1232" s="12" t="s">
        <v>43</v>
      </c>
      <c r="B1232" s="13" t="s">
        <v>53</v>
      </c>
      <c r="C1232" s="12" t="s">
        <v>12</v>
      </c>
      <c r="D1232" s="12" t="str">
        <f t="shared" si="25"/>
        <v>Sub15 Session3 2nd_45min</v>
      </c>
      <c r="E1232" s="20">
        <v>5</v>
      </c>
      <c r="F1232" s="20">
        <f>IFERROR(_xlfn.IFNA(IF(E1232&lt;VLOOKUP(D1232,'Pre-analysis'!D:E,2,0),VLOOKUP(D1232,'Pre-analysis'!D:F,3,0)-((VLOOKUP(D1232,'Pre-analysis'!D:E,2,0)-E1232)*9),IF(E1232=VLOOKUP(D1232,'Pre-analysis'!D:E,2,0),VLOOKUP(D1232,'Pre-analysis'!D:F,3,0),"NA")),"NA"),"NA")</f>
        <v>96</v>
      </c>
    </row>
    <row r="1233" spans="1:6">
      <c r="A1233" s="12" t="s">
        <v>43</v>
      </c>
      <c r="B1233" s="13" t="s">
        <v>53</v>
      </c>
      <c r="C1233" s="12" t="s">
        <v>12</v>
      </c>
      <c r="D1233" s="12" t="str">
        <f t="shared" si="25"/>
        <v>Sub15 Session3 2nd_45min</v>
      </c>
      <c r="E1233" s="20">
        <v>6</v>
      </c>
      <c r="F1233" s="20">
        <f>IFERROR(_xlfn.IFNA(IF(E1233&lt;VLOOKUP(D1233,'Pre-analysis'!D:E,2,0),VLOOKUP(D1233,'Pre-analysis'!D:F,3,0)-((VLOOKUP(D1233,'Pre-analysis'!D:E,2,0)-E1233)*9),IF(E1233=VLOOKUP(D1233,'Pre-analysis'!D:E,2,0),VLOOKUP(D1233,'Pre-analysis'!D:F,3,0),"NA")),"NA"),"NA")</f>
        <v>105</v>
      </c>
    </row>
    <row r="1234" spans="1:6">
      <c r="A1234" s="12" t="s">
        <v>43</v>
      </c>
      <c r="B1234" s="13" t="s">
        <v>53</v>
      </c>
      <c r="C1234" s="12" t="s">
        <v>13</v>
      </c>
      <c r="D1234" s="12" t="str">
        <f t="shared" si="25"/>
        <v>Sub15 Session3 2nd_45min_e</v>
      </c>
      <c r="E1234" s="20" t="s">
        <v>29</v>
      </c>
      <c r="F1234" s="20" t="str">
        <f>IFERROR(_xlfn.IFNA(IF(E1234&lt;VLOOKUP(D1234,'Pre-analysis'!D:E,2,0),VLOOKUP(D1234,'Pre-analysis'!D:F,3,0)-((VLOOKUP(D1234,'Pre-analysis'!D:E,2,0)-E1234)*9),IF(E1234=VLOOKUP(D1234,'Pre-analysis'!D:E,2,0),VLOOKUP(D1234,'Pre-analysis'!D:F,3,0),"NA")),"NA"),"NA")</f>
        <v>NA</v>
      </c>
    </row>
    <row r="1235" spans="1:6">
      <c r="A1235" s="12" t="s">
        <v>43</v>
      </c>
      <c r="B1235" s="13" t="s">
        <v>53</v>
      </c>
      <c r="C1235" s="12" t="s">
        <v>14</v>
      </c>
      <c r="D1235" s="12" t="str">
        <f t="shared" si="25"/>
        <v>Sub15 Session3 3rd_45min</v>
      </c>
      <c r="E1235" s="20">
        <v>1</v>
      </c>
      <c r="F1235" s="20">
        <f>IFERROR(_xlfn.IFNA(IF(E1235&lt;VLOOKUP(D1235,'Pre-analysis'!D:E,2,0),VLOOKUP(D1235,'Pre-analysis'!D:F,3,0)-((VLOOKUP(D1235,'Pre-analysis'!D:E,2,0)-E1235)*9),IF(E1235=VLOOKUP(D1235,'Pre-analysis'!D:E,2,0),VLOOKUP(D1235,'Pre-analysis'!D:F,3,0),"NA")),"NA"),"NA")</f>
        <v>120</v>
      </c>
    </row>
    <row r="1236" spans="1:6">
      <c r="A1236" s="12" t="s">
        <v>43</v>
      </c>
      <c r="B1236" s="13" t="s">
        <v>53</v>
      </c>
      <c r="C1236" s="12" t="s">
        <v>14</v>
      </c>
      <c r="D1236" s="12" t="str">
        <f t="shared" si="25"/>
        <v>Sub15 Session3 3rd_45min</v>
      </c>
      <c r="E1236" s="20">
        <v>2</v>
      </c>
      <c r="F1236" s="20">
        <f>IFERROR(_xlfn.IFNA(IF(E1236&lt;VLOOKUP(D1236,'Pre-analysis'!D:E,2,0),VLOOKUP(D1236,'Pre-analysis'!D:F,3,0)-((VLOOKUP(D1236,'Pre-analysis'!D:E,2,0)-E1236)*9),IF(E1236=VLOOKUP(D1236,'Pre-analysis'!D:E,2,0),VLOOKUP(D1236,'Pre-analysis'!D:F,3,0),"NA")),"NA"),"NA")</f>
        <v>129</v>
      </c>
    </row>
    <row r="1237" spans="1:6">
      <c r="A1237" s="12" t="s">
        <v>43</v>
      </c>
      <c r="B1237" s="13" t="s">
        <v>53</v>
      </c>
      <c r="C1237" s="12" t="s">
        <v>14</v>
      </c>
      <c r="D1237" s="12" t="str">
        <f t="shared" si="25"/>
        <v>Sub15 Session3 3rd_45min</v>
      </c>
      <c r="E1237" s="20">
        <v>3</v>
      </c>
      <c r="F1237" s="20">
        <f>IFERROR(_xlfn.IFNA(IF(E1237&lt;VLOOKUP(D1237,'Pre-analysis'!D:E,2,0),VLOOKUP(D1237,'Pre-analysis'!D:F,3,0)-((VLOOKUP(D1237,'Pre-analysis'!D:E,2,0)-E1237)*9),IF(E1237=VLOOKUP(D1237,'Pre-analysis'!D:E,2,0),VLOOKUP(D1237,'Pre-analysis'!D:F,3,0),"NA")),"NA"),"NA")</f>
        <v>138</v>
      </c>
    </row>
    <row r="1238" spans="1:6">
      <c r="A1238" s="12" t="s">
        <v>43</v>
      </c>
      <c r="B1238" s="13" t="s">
        <v>53</v>
      </c>
      <c r="C1238" s="12" t="s">
        <v>14</v>
      </c>
      <c r="D1238" s="12" t="str">
        <f t="shared" si="25"/>
        <v>Sub15 Session3 3rd_45min</v>
      </c>
      <c r="E1238" s="20">
        <v>4</v>
      </c>
      <c r="F1238" s="20" t="str">
        <f>IFERROR(_xlfn.IFNA(IF(E1238&lt;VLOOKUP(D1238,'Pre-analysis'!D:E,2,0),VLOOKUP(D1238,'Pre-analysis'!D:F,3,0)-((VLOOKUP(D1238,'Pre-analysis'!D:E,2,0)-E1238)*9),IF(E1238=VLOOKUP(D1238,'Pre-analysis'!D:E,2,0),VLOOKUP(D1238,'Pre-analysis'!D:F,3,0),"NA")),"NA"),"NA")</f>
        <v>NA</v>
      </c>
    </row>
    <row r="1239" spans="1:6">
      <c r="A1239" s="12" t="s">
        <v>43</v>
      </c>
      <c r="B1239" s="13" t="s">
        <v>53</v>
      </c>
      <c r="C1239" s="12" t="s">
        <v>14</v>
      </c>
      <c r="D1239" s="12" t="str">
        <f t="shared" si="25"/>
        <v>Sub15 Session3 3rd_45min</v>
      </c>
      <c r="E1239" s="20">
        <v>5</v>
      </c>
      <c r="F1239" s="20" t="str">
        <f>IFERROR(_xlfn.IFNA(IF(E1239&lt;VLOOKUP(D1239,'Pre-analysis'!D:E,2,0),VLOOKUP(D1239,'Pre-analysis'!D:F,3,0)-((VLOOKUP(D1239,'Pre-analysis'!D:E,2,0)-E1239)*9),IF(E1239=VLOOKUP(D1239,'Pre-analysis'!D:E,2,0),VLOOKUP(D1239,'Pre-analysis'!D:F,3,0),"NA")),"NA"),"NA")</f>
        <v>NA</v>
      </c>
    </row>
    <row r="1240" spans="1:6">
      <c r="A1240" s="12" t="s">
        <v>43</v>
      </c>
      <c r="B1240" s="13" t="s">
        <v>53</v>
      </c>
      <c r="C1240" s="12" t="s">
        <v>14</v>
      </c>
      <c r="D1240" s="12" t="str">
        <f t="shared" si="25"/>
        <v>Sub15 Session3 3rd_45min</v>
      </c>
      <c r="E1240" s="20">
        <v>6</v>
      </c>
      <c r="F1240" s="20" t="str">
        <f>IFERROR(_xlfn.IFNA(IF(E1240&lt;VLOOKUP(D1240,'Pre-analysis'!D:E,2,0),VLOOKUP(D1240,'Pre-analysis'!D:F,3,0)-((VLOOKUP(D1240,'Pre-analysis'!D:E,2,0)-E1240)*9),IF(E1240=VLOOKUP(D1240,'Pre-analysis'!D:E,2,0),VLOOKUP(D1240,'Pre-analysis'!D:F,3,0),"NA")),"NA"),"NA")</f>
        <v>NA</v>
      </c>
    </row>
    <row r="1241" spans="1:6">
      <c r="A1241" s="12" t="s">
        <v>43</v>
      </c>
      <c r="B1241" s="13" t="s">
        <v>53</v>
      </c>
      <c r="C1241" s="12" t="s">
        <v>15</v>
      </c>
      <c r="D1241" s="12" t="str">
        <f t="shared" si="25"/>
        <v>Sub15 Session3 3rd_45min_e</v>
      </c>
      <c r="E1241" s="20" t="s">
        <v>29</v>
      </c>
      <c r="F1241" s="20" t="str">
        <f>IFERROR(_xlfn.IFNA(IF(E1241&lt;VLOOKUP(D1241,'Pre-analysis'!D:E,2,0),VLOOKUP(D1241,'Pre-analysis'!D:F,3,0)-((VLOOKUP(D1241,'Pre-analysis'!D:E,2,0)-E1241)*9),IF(E1241=VLOOKUP(D1241,'Pre-analysis'!D:E,2,0),VLOOKUP(D1241,'Pre-analysis'!D:F,3,0),"NA")),"NA"),"NA")</f>
        <v>NA</v>
      </c>
    </row>
    <row r="1242" spans="1:6">
      <c r="A1242" s="12" t="s">
        <v>43</v>
      </c>
      <c r="B1242" s="13" t="s">
        <v>54</v>
      </c>
      <c r="C1242" s="12" t="s">
        <v>10</v>
      </c>
      <c r="D1242" s="12" t="str">
        <f t="shared" si="25"/>
        <v>Sub15 Session4 1st_45min</v>
      </c>
      <c r="E1242" s="20">
        <v>1</v>
      </c>
      <c r="F1242" s="20">
        <f>IFERROR(_xlfn.IFNA(IF(E1242&lt;VLOOKUP(D1242,'Pre-analysis'!D:E,2,0),VLOOKUP(D1242,'Pre-analysis'!D:F,3,0)-((VLOOKUP(D1242,'Pre-analysis'!D:E,2,0)-E1242)*9),IF(E1242=VLOOKUP(D1242,'Pre-analysis'!D:E,2,0),VLOOKUP(D1242,'Pre-analysis'!D:F,3,0),"NA")),"NA"),"NA")</f>
        <v>0</v>
      </c>
    </row>
    <row r="1243" spans="1:6">
      <c r="A1243" s="12" t="s">
        <v>43</v>
      </c>
      <c r="B1243" s="13" t="s">
        <v>54</v>
      </c>
      <c r="C1243" s="12" t="s">
        <v>10</v>
      </c>
      <c r="D1243" s="12" t="str">
        <f t="shared" si="25"/>
        <v>Sub15 Session4 1st_45min</v>
      </c>
      <c r="E1243" s="20">
        <v>2</v>
      </c>
      <c r="F1243" s="20">
        <f>IFERROR(_xlfn.IFNA(IF(E1243&lt;VLOOKUP(D1243,'Pre-analysis'!D:E,2,0),VLOOKUP(D1243,'Pre-analysis'!D:F,3,0)-((VLOOKUP(D1243,'Pre-analysis'!D:E,2,0)-E1243)*9),IF(E1243=VLOOKUP(D1243,'Pre-analysis'!D:E,2,0),VLOOKUP(D1243,'Pre-analysis'!D:F,3,0),"NA")),"NA"),"NA")</f>
        <v>9</v>
      </c>
    </row>
    <row r="1244" spans="1:6">
      <c r="A1244" s="12" t="s">
        <v>43</v>
      </c>
      <c r="B1244" s="13" t="s">
        <v>54</v>
      </c>
      <c r="C1244" s="12" t="s">
        <v>10</v>
      </c>
      <c r="D1244" s="12" t="str">
        <f t="shared" si="25"/>
        <v>Sub15 Session4 1st_45min</v>
      </c>
      <c r="E1244" s="20">
        <v>3</v>
      </c>
      <c r="F1244" s="20">
        <f>IFERROR(_xlfn.IFNA(IF(E1244&lt;VLOOKUP(D1244,'Pre-analysis'!D:E,2,0),VLOOKUP(D1244,'Pre-analysis'!D:F,3,0)-((VLOOKUP(D1244,'Pre-analysis'!D:E,2,0)-E1244)*9),IF(E1244=VLOOKUP(D1244,'Pre-analysis'!D:E,2,0),VLOOKUP(D1244,'Pre-analysis'!D:F,3,0),"NA")),"NA"),"NA")</f>
        <v>18</v>
      </c>
    </row>
    <row r="1245" spans="1:6">
      <c r="A1245" s="12" t="s">
        <v>43</v>
      </c>
      <c r="B1245" s="13" t="s">
        <v>54</v>
      </c>
      <c r="C1245" s="12" t="s">
        <v>10</v>
      </c>
      <c r="D1245" s="12" t="str">
        <f t="shared" si="25"/>
        <v>Sub15 Session4 1st_45min</v>
      </c>
      <c r="E1245" s="20">
        <v>4</v>
      </c>
      <c r="F1245" s="20">
        <f>IFERROR(_xlfn.IFNA(IF(E1245&lt;VLOOKUP(D1245,'Pre-analysis'!D:E,2,0),VLOOKUP(D1245,'Pre-analysis'!D:F,3,0)-((VLOOKUP(D1245,'Pre-analysis'!D:E,2,0)-E1245)*9),IF(E1245=VLOOKUP(D1245,'Pre-analysis'!D:E,2,0),VLOOKUP(D1245,'Pre-analysis'!D:F,3,0),"NA")),"NA"),"NA")</f>
        <v>27</v>
      </c>
    </row>
    <row r="1246" spans="1:6">
      <c r="A1246" s="12" t="s">
        <v>43</v>
      </c>
      <c r="B1246" s="13" t="s">
        <v>54</v>
      </c>
      <c r="C1246" s="12" t="s">
        <v>10</v>
      </c>
      <c r="D1246" s="12" t="str">
        <f t="shared" si="25"/>
        <v>Sub15 Session4 1st_45min</v>
      </c>
      <c r="E1246" s="20">
        <v>5</v>
      </c>
      <c r="F1246" s="20" t="str">
        <f>IFERROR(_xlfn.IFNA(IF(E1246&lt;VLOOKUP(D1246,'Pre-analysis'!D:E,2,0),VLOOKUP(D1246,'Pre-analysis'!D:F,3,0)-((VLOOKUP(D1246,'Pre-analysis'!D:E,2,0)-E1246)*9),IF(E1246=VLOOKUP(D1246,'Pre-analysis'!D:E,2,0),VLOOKUP(D1246,'Pre-analysis'!D:F,3,0),"NA")),"NA"),"NA")</f>
        <v>NA</v>
      </c>
    </row>
    <row r="1247" spans="1:6">
      <c r="A1247" s="12" t="s">
        <v>43</v>
      </c>
      <c r="B1247" s="13" t="s">
        <v>54</v>
      </c>
      <c r="C1247" s="12" t="s">
        <v>10</v>
      </c>
      <c r="D1247" s="12" t="str">
        <f t="shared" si="25"/>
        <v>Sub15 Session4 1st_45min</v>
      </c>
      <c r="E1247" s="20">
        <v>6</v>
      </c>
      <c r="F1247" s="20" t="str">
        <f>IFERROR(_xlfn.IFNA(IF(E1247&lt;VLOOKUP(D1247,'Pre-analysis'!D:E,2,0),VLOOKUP(D1247,'Pre-analysis'!D:F,3,0)-((VLOOKUP(D1247,'Pre-analysis'!D:E,2,0)-E1247)*9),IF(E1247=VLOOKUP(D1247,'Pre-analysis'!D:E,2,0),VLOOKUP(D1247,'Pre-analysis'!D:F,3,0),"NA")),"NA"),"NA")</f>
        <v>NA</v>
      </c>
    </row>
    <row r="1248" spans="1:6">
      <c r="A1248" s="12" t="s">
        <v>43</v>
      </c>
      <c r="B1248" s="13" t="s">
        <v>54</v>
      </c>
      <c r="C1248" s="12" t="s">
        <v>11</v>
      </c>
      <c r="D1248" s="12" t="str">
        <f t="shared" si="25"/>
        <v>Sub15 Session4 1st_45min_e</v>
      </c>
      <c r="E1248" s="20" t="s">
        <v>29</v>
      </c>
      <c r="F1248" s="20">
        <f>IFERROR(_xlfn.IFNA(IF(E1248&lt;VLOOKUP(D1248,'Pre-analysis'!D:E,2,0),VLOOKUP(D1248,'Pre-analysis'!D:F,3,0)-((VLOOKUP(D1248,'Pre-analysis'!D:E,2,0)-E1248)*9),IF(E1248=VLOOKUP(D1248,'Pre-analysis'!D:E,2,0),VLOOKUP(D1248,'Pre-analysis'!D:F,3,0),"NA")),"NA"),"NA")</f>
        <v>30</v>
      </c>
    </row>
    <row r="1249" spans="1:6">
      <c r="A1249" s="12" t="s">
        <v>43</v>
      </c>
      <c r="B1249" s="13" t="s">
        <v>54</v>
      </c>
      <c r="C1249" s="12" t="s">
        <v>12</v>
      </c>
      <c r="D1249" s="12" t="str">
        <f t="shared" si="25"/>
        <v>Sub15 Session4 2nd_45min</v>
      </c>
      <c r="E1249" s="20">
        <v>1</v>
      </c>
      <c r="F1249" s="20">
        <f>IFERROR(_xlfn.IFNA(IF(E1249&lt;VLOOKUP(D1249,'Pre-analysis'!D:E,2,0),VLOOKUP(D1249,'Pre-analysis'!D:F,3,0)-((VLOOKUP(D1249,'Pre-analysis'!D:E,2,0)-E1249)*9),IF(E1249=VLOOKUP(D1249,'Pre-analysis'!D:E,2,0),VLOOKUP(D1249,'Pre-analysis'!D:F,3,0),"NA")),"NA"),"NA")</f>
        <v>45</v>
      </c>
    </row>
    <row r="1250" spans="1:6">
      <c r="A1250" s="12" t="s">
        <v>43</v>
      </c>
      <c r="B1250" s="13" t="s">
        <v>54</v>
      </c>
      <c r="C1250" s="12" t="s">
        <v>12</v>
      </c>
      <c r="D1250" s="12" t="str">
        <f t="shared" si="25"/>
        <v>Sub15 Session4 2nd_45min</v>
      </c>
      <c r="E1250" s="20">
        <v>2</v>
      </c>
      <c r="F1250" s="20">
        <f>IFERROR(_xlfn.IFNA(IF(E1250&lt;VLOOKUP(D1250,'Pre-analysis'!D:E,2,0),VLOOKUP(D1250,'Pre-analysis'!D:F,3,0)-((VLOOKUP(D1250,'Pre-analysis'!D:E,2,0)-E1250)*9),IF(E1250=VLOOKUP(D1250,'Pre-analysis'!D:E,2,0),VLOOKUP(D1250,'Pre-analysis'!D:F,3,0),"NA")),"NA"),"NA")</f>
        <v>54</v>
      </c>
    </row>
    <row r="1251" spans="1:6">
      <c r="A1251" s="12" t="s">
        <v>43</v>
      </c>
      <c r="B1251" s="13" t="s">
        <v>54</v>
      </c>
      <c r="C1251" s="12" t="s">
        <v>12</v>
      </c>
      <c r="D1251" s="12" t="str">
        <f t="shared" si="25"/>
        <v>Sub15 Session4 2nd_45min</v>
      </c>
      <c r="E1251" s="20">
        <v>3</v>
      </c>
      <c r="F1251" s="20">
        <f>IFERROR(_xlfn.IFNA(IF(E1251&lt;VLOOKUP(D1251,'Pre-analysis'!D:E,2,0),VLOOKUP(D1251,'Pre-analysis'!D:F,3,0)-((VLOOKUP(D1251,'Pre-analysis'!D:E,2,0)-E1251)*9),IF(E1251=VLOOKUP(D1251,'Pre-analysis'!D:E,2,0),VLOOKUP(D1251,'Pre-analysis'!D:F,3,0),"NA")),"NA"),"NA")</f>
        <v>63</v>
      </c>
    </row>
    <row r="1252" spans="1:6">
      <c r="A1252" s="12" t="s">
        <v>43</v>
      </c>
      <c r="B1252" s="13" t="s">
        <v>54</v>
      </c>
      <c r="C1252" s="12" t="s">
        <v>12</v>
      </c>
      <c r="D1252" s="12" t="str">
        <f t="shared" si="25"/>
        <v>Sub15 Session4 2nd_45min</v>
      </c>
      <c r="E1252" s="20">
        <v>4</v>
      </c>
      <c r="F1252" s="20" t="str">
        <f>IFERROR(_xlfn.IFNA(IF(E1252&lt;VLOOKUP(D1252,'Pre-analysis'!D:E,2,0),VLOOKUP(D1252,'Pre-analysis'!D:F,3,0)-((VLOOKUP(D1252,'Pre-analysis'!D:E,2,0)-E1252)*9),IF(E1252=VLOOKUP(D1252,'Pre-analysis'!D:E,2,0),VLOOKUP(D1252,'Pre-analysis'!D:F,3,0),"NA")),"NA"),"NA")</f>
        <v>NA</v>
      </c>
    </row>
    <row r="1253" spans="1:6">
      <c r="A1253" s="12" t="s">
        <v>43</v>
      </c>
      <c r="B1253" s="13" t="s">
        <v>54</v>
      </c>
      <c r="C1253" s="12" t="s">
        <v>12</v>
      </c>
      <c r="D1253" s="12" t="str">
        <f t="shared" si="25"/>
        <v>Sub15 Session4 2nd_45min</v>
      </c>
      <c r="E1253" s="20">
        <v>5</v>
      </c>
      <c r="F1253" s="20" t="str">
        <f>IFERROR(_xlfn.IFNA(IF(E1253&lt;VLOOKUP(D1253,'Pre-analysis'!D:E,2,0),VLOOKUP(D1253,'Pre-analysis'!D:F,3,0)-((VLOOKUP(D1253,'Pre-analysis'!D:E,2,0)-E1253)*9),IF(E1253=VLOOKUP(D1253,'Pre-analysis'!D:E,2,0),VLOOKUP(D1253,'Pre-analysis'!D:F,3,0),"NA")),"NA"),"NA")</f>
        <v>NA</v>
      </c>
    </row>
    <row r="1254" spans="1:6">
      <c r="A1254" s="12" t="s">
        <v>43</v>
      </c>
      <c r="B1254" s="13" t="s">
        <v>54</v>
      </c>
      <c r="C1254" s="12" t="s">
        <v>12</v>
      </c>
      <c r="D1254" s="12" t="str">
        <f t="shared" si="25"/>
        <v>Sub15 Session4 2nd_45min</v>
      </c>
      <c r="E1254" s="20">
        <v>6</v>
      </c>
      <c r="F1254" s="20" t="str">
        <f>IFERROR(_xlfn.IFNA(IF(E1254&lt;VLOOKUP(D1254,'Pre-analysis'!D:E,2,0),VLOOKUP(D1254,'Pre-analysis'!D:F,3,0)-((VLOOKUP(D1254,'Pre-analysis'!D:E,2,0)-E1254)*9),IF(E1254=VLOOKUP(D1254,'Pre-analysis'!D:E,2,0),VLOOKUP(D1254,'Pre-analysis'!D:F,3,0),"NA")),"NA"),"NA")</f>
        <v>NA</v>
      </c>
    </row>
    <row r="1255" spans="1:6">
      <c r="A1255" s="12" t="s">
        <v>43</v>
      </c>
      <c r="B1255" s="13" t="s">
        <v>54</v>
      </c>
      <c r="C1255" s="12" t="s">
        <v>13</v>
      </c>
      <c r="D1255" s="12" t="str">
        <f t="shared" si="25"/>
        <v>Sub15 Session4 2nd_45min_e</v>
      </c>
      <c r="E1255" s="20" t="s">
        <v>29</v>
      </c>
      <c r="F1255" s="20" t="str">
        <f>IFERROR(_xlfn.IFNA(IF(E1255&lt;VLOOKUP(D1255,'Pre-analysis'!D:E,2,0),VLOOKUP(D1255,'Pre-analysis'!D:F,3,0)-((VLOOKUP(D1255,'Pre-analysis'!D:E,2,0)-E1255)*9),IF(E1255=VLOOKUP(D1255,'Pre-analysis'!D:E,2,0),VLOOKUP(D1255,'Pre-analysis'!D:F,3,0),"NA")),"NA"),"NA")</f>
        <v>NA</v>
      </c>
    </row>
    <row r="1256" spans="1:6">
      <c r="A1256" s="12" t="s">
        <v>43</v>
      </c>
      <c r="B1256" s="13" t="s">
        <v>54</v>
      </c>
      <c r="C1256" s="12" t="s">
        <v>14</v>
      </c>
      <c r="D1256" s="12" t="str">
        <f t="shared" si="25"/>
        <v>Sub15 Session4 3rd_45min</v>
      </c>
      <c r="E1256" s="20">
        <v>1</v>
      </c>
      <c r="F1256" s="20">
        <f>IFERROR(_xlfn.IFNA(IF(E1256&lt;VLOOKUP(D1256,'Pre-analysis'!D:E,2,0),VLOOKUP(D1256,'Pre-analysis'!D:F,3,0)-((VLOOKUP(D1256,'Pre-analysis'!D:E,2,0)-E1256)*9),IF(E1256=VLOOKUP(D1256,'Pre-analysis'!D:E,2,0),VLOOKUP(D1256,'Pre-analysis'!D:F,3,0),"NA")),"NA"),"NA")</f>
        <v>78</v>
      </c>
    </row>
    <row r="1257" spans="1:6">
      <c r="A1257" s="12" t="s">
        <v>43</v>
      </c>
      <c r="B1257" s="13" t="s">
        <v>54</v>
      </c>
      <c r="C1257" s="12" t="s">
        <v>14</v>
      </c>
      <c r="D1257" s="12" t="str">
        <f t="shared" si="25"/>
        <v>Sub15 Session4 3rd_45min</v>
      </c>
      <c r="E1257" s="20">
        <v>2</v>
      </c>
      <c r="F1257" s="20">
        <f>IFERROR(_xlfn.IFNA(IF(E1257&lt;VLOOKUP(D1257,'Pre-analysis'!D:E,2,0),VLOOKUP(D1257,'Pre-analysis'!D:F,3,0)-((VLOOKUP(D1257,'Pre-analysis'!D:E,2,0)-E1257)*9),IF(E1257=VLOOKUP(D1257,'Pre-analysis'!D:E,2,0),VLOOKUP(D1257,'Pre-analysis'!D:F,3,0),"NA")),"NA"),"NA")</f>
        <v>87</v>
      </c>
    </row>
    <row r="1258" spans="1:6">
      <c r="A1258" s="12" t="s">
        <v>43</v>
      </c>
      <c r="B1258" s="13" t="s">
        <v>54</v>
      </c>
      <c r="C1258" s="12" t="s">
        <v>14</v>
      </c>
      <c r="D1258" s="12" t="str">
        <f t="shared" si="25"/>
        <v>Sub15 Session4 3rd_45min</v>
      </c>
      <c r="E1258" s="20">
        <v>3</v>
      </c>
      <c r="F1258" s="20">
        <f>IFERROR(_xlfn.IFNA(IF(E1258&lt;VLOOKUP(D1258,'Pre-analysis'!D:E,2,0),VLOOKUP(D1258,'Pre-analysis'!D:F,3,0)-((VLOOKUP(D1258,'Pre-analysis'!D:E,2,0)-E1258)*9),IF(E1258=VLOOKUP(D1258,'Pre-analysis'!D:E,2,0),VLOOKUP(D1258,'Pre-analysis'!D:F,3,0),"NA")),"NA"),"NA")</f>
        <v>96</v>
      </c>
    </row>
    <row r="1259" spans="1:6">
      <c r="A1259" s="12" t="s">
        <v>43</v>
      </c>
      <c r="B1259" s="13" t="s">
        <v>54</v>
      </c>
      <c r="C1259" s="12" t="s">
        <v>14</v>
      </c>
      <c r="D1259" s="12" t="str">
        <f t="shared" si="25"/>
        <v>Sub15 Session4 3rd_45min</v>
      </c>
      <c r="E1259" s="20">
        <v>4</v>
      </c>
      <c r="F1259" s="20" t="str">
        <f>IFERROR(_xlfn.IFNA(IF(E1259&lt;VLOOKUP(D1259,'Pre-analysis'!D:E,2,0),VLOOKUP(D1259,'Pre-analysis'!D:F,3,0)-((VLOOKUP(D1259,'Pre-analysis'!D:E,2,0)-E1259)*9),IF(E1259=VLOOKUP(D1259,'Pre-analysis'!D:E,2,0),VLOOKUP(D1259,'Pre-analysis'!D:F,3,0),"NA")),"NA"),"NA")</f>
        <v>NA</v>
      </c>
    </row>
    <row r="1260" spans="1:6">
      <c r="A1260" s="12" t="s">
        <v>43</v>
      </c>
      <c r="B1260" s="13" t="s">
        <v>54</v>
      </c>
      <c r="C1260" s="12" t="s">
        <v>14</v>
      </c>
      <c r="D1260" s="12" t="str">
        <f t="shared" si="25"/>
        <v>Sub15 Session4 3rd_45min</v>
      </c>
      <c r="E1260" s="20">
        <v>5</v>
      </c>
      <c r="F1260" s="20" t="str">
        <f>IFERROR(_xlfn.IFNA(IF(E1260&lt;VLOOKUP(D1260,'Pre-analysis'!D:E,2,0),VLOOKUP(D1260,'Pre-analysis'!D:F,3,0)-((VLOOKUP(D1260,'Pre-analysis'!D:E,2,0)-E1260)*9),IF(E1260=VLOOKUP(D1260,'Pre-analysis'!D:E,2,0),VLOOKUP(D1260,'Pre-analysis'!D:F,3,0),"NA")),"NA"),"NA")</f>
        <v>NA</v>
      </c>
    </row>
    <row r="1261" spans="1:6">
      <c r="A1261" s="12" t="s">
        <v>43</v>
      </c>
      <c r="B1261" s="13" t="s">
        <v>54</v>
      </c>
      <c r="C1261" s="12" t="s">
        <v>14</v>
      </c>
      <c r="D1261" s="12" t="str">
        <f t="shared" si="25"/>
        <v>Sub15 Session4 3rd_45min</v>
      </c>
      <c r="E1261" s="20">
        <v>6</v>
      </c>
      <c r="F1261" s="20" t="str">
        <f>IFERROR(_xlfn.IFNA(IF(E1261&lt;VLOOKUP(D1261,'Pre-analysis'!D:E,2,0),VLOOKUP(D1261,'Pre-analysis'!D:F,3,0)-((VLOOKUP(D1261,'Pre-analysis'!D:E,2,0)-E1261)*9),IF(E1261=VLOOKUP(D1261,'Pre-analysis'!D:E,2,0),VLOOKUP(D1261,'Pre-analysis'!D:F,3,0),"NA")),"NA"),"NA")</f>
        <v>NA</v>
      </c>
    </row>
    <row r="1262" spans="1:6">
      <c r="A1262" s="12" t="s">
        <v>43</v>
      </c>
      <c r="B1262" s="13" t="s">
        <v>54</v>
      </c>
      <c r="C1262" s="12" t="s">
        <v>15</v>
      </c>
      <c r="D1262" s="12" t="str">
        <f t="shared" si="25"/>
        <v>Sub15 Session4 3rd_45min_e</v>
      </c>
      <c r="E1262" s="20" t="s">
        <v>29</v>
      </c>
      <c r="F1262" s="20" t="str">
        <f>IFERROR(_xlfn.IFNA(IF(E1262&lt;VLOOKUP(D1262,'Pre-analysis'!D:E,2,0),VLOOKUP(D1262,'Pre-analysis'!D:F,3,0)-((VLOOKUP(D1262,'Pre-analysis'!D:E,2,0)-E1262)*9),IF(E1262=VLOOKUP(D1262,'Pre-analysis'!D:E,2,0),VLOOKUP(D1262,'Pre-analysis'!D:F,3,0),"NA")),"NA"),"NA")</f>
        <v>NA</v>
      </c>
    </row>
    <row r="1263" spans="1:6">
      <c r="A1263" s="12" t="s">
        <v>44</v>
      </c>
      <c r="B1263" s="13" t="s">
        <v>51</v>
      </c>
      <c r="C1263" s="12" t="s">
        <v>10</v>
      </c>
      <c r="D1263" s="12" t="str">
        <f t="shared" si="25"/>
        <v>Sub16 Session1 1st_45min</v>
      </c>
      <c r="E1263" s="20">
        <v>1</v>
      </c>
      <c r="F1263" s="20">
        <f>IFERROR(_xlfn.IFNA(IF(E1263&lt;VLOOKUP(D1263,'Pre-analysis'!D:E,2,0),VLOOKUP(D1263,'Pre-analysis'!D:F,3,0)-((VLOOKUP(D1263,'Pre-analysis'!D:E,2,0)-E1263)*9),IF(E1263=VLOOKUP(D1263,'Pre-analysis'!D:E,2,0),VLOOKUP(D1263,'Pre-analysis'!D:F,3,0),"NA")),"NA"),"NA")</f>
        <v>0</v>
      </c>
    </row>
    <row r="1264" spans="1:6">
      <c r="A1264" s="12" t="s">
        <v>44</v>
      </c>
      <c r="B1264" s="13" t="s">
        <v>51</v>
      </c>
      <c r="C1264" s="12" t="s">
        <v>10</v>
      </c>
      <c r="D1264" s="12" t="str">
        <f t="shared" si="25"/>
        <v>Sub16 Session1 1st_45min</v>
      </c>
      <c r="E1264" s="20">
        <v>2</v>
      </c>
      <c r="F1264" s="20">
        <f>IFERROR(_xlfn.IFNA(IF(E1264&lt;VLOOKUP(D1264,'Pre-analysis'!D:E,2,0),VLOOKUP(D1264,'Pre-analysis'!D:F,3,0)-((VLOOKUP(D1264,'Pre-analysis'!D:E,2,0)-E1264)*9),IF(E1264=VLOOKUP(D1264,'Pre-analysis'!D:E,2,0),VLOOKUP(D1264,'Pre-analysis'!D:F,3,0),"NA")),"NA"),"NA")</f>
        <v>9</v>
      </c>
    </row>
    <row r="1265" spans="1:6">
      <c r="A1265" s="12" t="s">
        <v>44</v>
      </c>
      <c r="B1265" s="13" t="s">
        <v>51</v>
      </c>
      <c r="C1265" s="12" t="s">
        <v>10</v>
      </c>
      <c r="D1265" s="12" t="str">
        <f t="shared" si="25"/>
        <v>Sub16 Session1 1st_45min</v>
      </c>
      <c r="E1265" s="20">
        <v>3</v>
      </c>
      <c r="F1265" s="20">
        <f>IFERROR(_xlfn.IFNA(IF(E1265&lt;VLOOKUP(D1265,'Pre-analysis'!D:E,2,0),VLOOKUP(D1265,'Pre-analysis'!D:F,3,0)-((VLOOKUP(D1265,'Pre-analysis'!D:E,2,0)-E1265)*9),IF(E1265=VLOOKUP(D1265,'Pre-analysis'!D:E,2,0),VLOOKUP(D1265,'Pre-analysis'!D:F,3,0),"NA")),"NA"),"NA")</f>
        <v>18</v>
      </c>
    </row>
    <row r="1266" spans="1:6">
      <c r="A1266" s="12" t="s">
        <v>44</v>
      </c>
      <c r="B1266" s="13" t="s">
        <v>51</v>
      </c>
      <c r="C1266" s="12" t="s">
        <v>10</v>
      </c>
      <c r="D1266" s="12" t="str">
        <f t="shared" si="25"/>
        <v>Sub16 Session1 1st_45min</v>
      </c>
      <c r="E1266" s="20">
        <v>4</v>
      </c>
      <c r="F1266" s="20" t="str">
        <f>IFERROR(_xlfn.IFNA(IF(E1266&lt;VLOOKUP(D1266,'Pre-analysis'!D:E,2,0),VLOOKUP(D1266,'Pre-analysis'!D:F,3,0)-((VLOOKUP(D1266,'Pre-analysis'!D:E,2,0)-E1266)*9),IF(E1266=VLOOKUP(D1266,'Pre-analysis'!D:E,2,0),VLOOKUP(D1266,'Pre-analysis'!D:F,3,0),"NA")),"NA"),"NA")</f>
        <v>NA</v>
      </c>
    </row>
    <row r="1267" spans="1:6">
      <c r="A1267" s="12" t="s">
        <v>44</v>
      </c>
      <c r="B1267" s="13" t="s">
        <v>51</v>
      </c>
      <c r="C1267" s="12" t="s">
        <v>10</v>
      </c>
      <c r="D1267" s="12" t="str">
        <f t="shared" si="25"/>
        <v>Sub16 Session1 1st_45min</v>
      </c>
      <c r="E1267" s="20">
        <v>5</v>
      </c>
      <c r="F1267" s="20" t="str">
        <f>IFERROR(_xlfn.IFNA(IF(E1267&lt;VLOOKUP(D1267,'Pre-analysis'!D:E,2,0),VLOOKUP(D1267,'Pre-analysis'!D:F,3,0)-((VLOOKUP(D1267,'Pre-analysis'!D:E,2,0)-E1267)*9),IF(E1267=VLOOKUP(D1267,'Pre-analysis'!D:E,2,0),VLOOKUP(D1267,'Pre-analysis'!D:F,3,0),"NA")),"NA"),"NA")</f>
        <v>NA</v>
      </c>
    </row>
    <row r="1268" spans="1:6">
      <c r="A1268" s="12" t="s">
        <v>44</v>
      </c>
      <c r="B1268" s="13" t="s">
        <v>51</v>
      </c>
      <c r="C1268" s="12" t="s">
        <v>10</v>
      </c>
      <c r="D1268" s="12" t="str">
        <f t="shared" si="25"/>
        <v>Sub16 Session1 1st_45min</v>
      </c>
      <c r="E1268" s="20">
        <v>6</v>
      </c>
      <c r="F1268" s="20" t="str">
        <f>IFERROR(_xlfn.IFNA(IF(E1268&lt;VLOOKUP(D1268,'Pre-analysis'!D:E,2,0),VLOOKUP(D1268,'Pre-analysis'!D:F,3,0)-((VLOOKUP(D1268,'Pre-analysis'!D:E,2,0)-E1268)*9),IF(E1268=VLOOKUP(D1268,'Pre-analysis'!D:E,2,0),VLOOKUP(D1268,'Pre-analysis'!D:F,3,0),"NA")),"NA"),"NA")</f>
        <v>NA</v>
      </c>
    </row>
    <row r="1269" spans="1:6">
      <c r="A1269" s="12" t="s">
        <v>44</v>
      </c>
      <c r="B1269" s="13" t="s">
        <v>51</v>
      </c>
      <c r="C1269" s="12" t="s">
        <v>11</v>
      </c>
      <c r="D1269" s="12" t="str">
        <f t="shared" si="25"/>
        <v>Sub16 Session1 1st_45min_e</v>
      </c>
      <c r="E1269" s="20" t="s">
        <v>29</v>
      </c>
      <c r="F1269" s="20">
        <f>IFERROR(_xlfn.IFNA(IF(E1269&lt;VLOOKUP(D1269,'Pre-analysis'!D:E,2,0),VLOOKUP(D1269,'Pre-analysis'!D:F,3,0)-((VLOOKUP(D1269,'Pre-analysis'!D:E,2,0)-E1269)*9),IF(E1269=VLOOKUP(D1269,'Pre-analysis'!D:E,2,0),VLOOKUP(D1269,'Pre-analysis'!D:F,3,0),"NA")),"NA"),"NA")</f>
        <v>20</v>
      </c>
    </row>
    <row r="1270" spans="1:6">
      <c r="A1270" s="12" t="s">
        <v>44</v>
      </c>
      <c r="B1270" s="13" t="s">
        <v>51</v>
      </c>
      <c r="C1270" s="12" t="s">
        <v>12</v>
      </c>
      <c r="D1270" s="12" t="str">
        <f t="shared" si="25"/>
        <v>Sub16 Session1 2nd_45min</v>
      </c>
      <c r="E1270" s="20">
        <v>1</v>
      </c>
      <c r="F1270" s="20">
        <f>IFERROR(_xlfn.IFNA(IF(E1270&lt;VLOOKUP(D1270,'Pre-analysis'!D:E,2,0),VLOOKUP(D1270,'Pre-analysis'!D:F,3,0)-((VLOOKUP(D1270,'Pre-analysis'!D:E,2,0)-E1270)*9),IF(E1270=VLOOKUP(D1270,'Pre-analysis'!D:E,2,0),VLOOKUP(D1270,'Pre-analysis'!D:F,3,0),"NA")),"NA"),"NA")</f>
        <v>35</v>
      </c>
    </row>
    <row r="1271" spans="1:6">
      <c r="A1271" s="12" t="s">
        <v>44</v>
      </c>
      <c r="B1271" s="13" t="s">
        <v>51</v>
      </c>
      <c r="C1271" s="12" t="s">
        <v>12</v>
      </c>
      <c r="D1271" s="12" t="str">
        <f t="shared" si="25"/>
        <v>Sub16 Session1 2nd_45min</v>
      </c>
      <c r="E1271" s="20">
        <v>2</v>
      </c>
      <c r="F1271" s="20">
        <f>IFERROR(_xlfn.IFNA(IF(E1271&lt;VLOOKUP(D1271,'Pre-analysis'!D:E,2,0),VLOOKUP(D1271,'Pre-analysis'!D:F,3,0)-((VLOOKUP(D1271,'Pre-analysis'!D:E,2,0)-E1271)*9),IF(E1271=VLOOKUP(D1271,'Pre-analysis'!D:E,2,0),VLOOKUP(D1271,'Pre-analysis'!D:F,3,0),"NA")),"NA"),"NA")</f>
        <v>44</v>
      </c>
    </row>
    <row r="1272" spans="1:6">
      <c r="A1272" s="12" t="s">
        <v>44</v>
      </c>
      <c r="B1272" s="13" t="s">
        <v>51</v>
      </c>
      <c r="C1272" s="12" t="s">
        <v>12</v>
      </c>
      <c r="D1272" s="12" t="str">
        <f t="shared" si="25"/>
        <v>Sub16 Session1 2nd_45min</v>
      </c>
      <c r="E1272" s="20">
        <v>3</v>
      </c>
      <c r="F1272" s="20">
        <f>IFERROR(_xlfn.IFNA(IF(E1272&lt;VLOOKUP(D1272,'Pre-analysis'!D:E,2,0),VLOOKUP(D1272,'Pre-analysis'!D:F,3,0)-((VLOOKUP(D1272,'Pre-analysis'!D:E,2,0)-E1272)*9),IF(E1272=VLOOKUP(D1272,'Pre-analysis'!D:E,2,0),VLOOKUP(D1272,'Pre-analysis'!D:F,3,0),"NA")),"NA"),"NA")</f>
        <v>53</v>
      </c>
    </row>
    <row r="1273" spans="1:6">
      <c r="A1273" s="12" t="s">
        <v>44</v>
      </c>
      <c r="B1273" s="13" t="s">
        <v>51</v>
      </c>
      <c r="C1273" s="12" t="s">
        <v>12</v>
      </c>
      <c r="D1273" s="12" t="str">
        <f t="shared" si="25"/>
        <v>Sub16 Session1 2nd_45min</v>
      </c>
      <c r="E1273" s="20">
        <v>4</v>
      </c>
      <c r="F1273" s="20" t="str">
        <f>IFERROR(_xlfn.IFNA(IF(E1273&lt;VLOOKUP(D1273,'Pre-analysis'!D:E,2,0),VLOOKUP(D1273,'Pre-analysis'!D:F,3,0)-((VLOOKUP(D1273,'Pre-analysis'!D:E,2,0)-E1273)*9),IF(E1273=VLOOKUP(D1273,'Pre-analysis'!D:E,2,0),VLOOKUP(D1273,'Pre-analysis'!D:F,3,0),"NA")),"NA"),"NA")</f>
        <v>NA</v>
      </c>
    </row>
    <row r="1274" spans="1:6">
      <c r="A1274" s="12" t="s">
        <v>44</v>
      </c>
      <c r="B1274" s="13" t="s">
        <v>51</v>
      </c>
      <c r="C1274" s="12" t="s">
        <v>12</v>
      </c>
      <c r="D1274" s="12" t="str">
        <f t="shared" si="25"/>
        <v>Sub16 Session1 2nd_45min</v>
      </c>
      <c r="E1274" s="20">
        <v>5</v>
      </c>
      <c r="F1274" s="20" t="str">
        <f>IFERROR(_xlfn.IFNA(IF(E1274&lt;VLOOKUP(D1274,'Pre-analysis'!D:E,2,0),VLOOKUP(D1274,'Pre-analysis'!D:F,3,0)-((VLOOKUP(D1274,'Pre-analysis'!D:E,2,0)-E1274)*9),IF(E1274=VLOOKUP(D1274,'Pre-analysis'!D:E,2,0),VLOOKUP(D1274,'Pre-analysis'!D:F,3,0),"NA")),"NA"),"NA")</f>
        <v>NA</v>
      </c>
    </row>
    <row r="1275" spans="1:6">
      <c r="A1275" s="12" t="s">
        <v>44</v>
      </c>
      <c r="B1275" s="13" t="s">
        <v>51</v>
      </c>
      <c r="C1275" s="12" t="s">
        <v>12</v>
      </c>
      <c r="D1275" s="12" t="str">
        <f t="shared" si="25"/>
        <v>Sub16 Session1 2nd_45min</v>
      </c>
      <c r="E1275" s="20">
        <v>6</v>
      </c>
      <c r="F1275" s="20" t="str">
        <f>IFERROR(_xlfn.IFNA(IF(E1275&lt;VLOOKUP(D1275,'Pre-analysis'!D:E,2,0),VLOOKUP(D1275,'Pre-analysis'!D:F,3,0)-((VLOOKUP(D1275,'Pre-analysis'!D:E,2,0)-E1275)*9),IF(E1275=VLOOKUP(D1275,'Pre-analysis'!D:E,2,0),VLOOKUP(D1275,'Pre-analysis'!D:F,3,0),"NA")),"NA"),"NA")</f>
        <v>NA</v>
      </c>
    </row>
    <row r="1276" spans="1:6">
      <c r="A1276" s="12" t="s">
        <v>44</v>
      </c>
      <c r="B1276" s="13" t="s">
        <v>51</v>
      </c>
      <c r="C1276" s="12" t="s">
        <v>13</v>
      </c>
      <c r="D1276" s="12" t="str">
        <f t="shared" si="25"/>
        <v>Sub16 Session1 2nd_45min_e</v>
      </c>
      <c r="E1276" s="20" t="s">
        <v>29</v>
      </c>
      <c r="F1276" s="20">
        <f>IFERROR(_xlfn.IFNA(IF(E1276&lt;VLOOKUP(D1276,'Pre-analysis'!D:E,2,0),VLOOKUP(D1276,'Pre-analysis'!D:F,3,0)-((VLOOKUP(D1276,'Pre-analysis'!D:E,2,0)-E1276)*9),IF(E1276=VLOOKUP(D1276,'Pre-analysis'!D:E,2,0),VLOOKUP(D1276,'Pre-analysis'!D:F,3,0),"NA")),"NA"),"NA")</f>
        <v>55</v>
      </c>
    </row>
    <row r="1277" spans="1:6">
      <c r="A1277" s="12" t="s">
        <v>44</v>
      </c>
      <c r="B1277" s="13" t="s">
        <v>51</v>
      </c>
      <c r="C1277" s="12" t="s">
        <v>14</v>
      </c>
      <c r="D1277" s="12" t="str">
        <f t="shared" si="25"/>
        <v>Sub16 Session1 3rd_45min</v>
      </c>
      <c r="E1277" s="20">
        <v>1</v>
      </c>
      <c r="F1277" s="20">
        <f>IFERROR(_xlfn.IFNA(IF(E1277&lt;VLOOKUP(D1277,'Pre-analysis'!D:E,2,0),VLOOKUP(D1277,'Pre-analysis'!D:F,3,0)-((VLOOKUP(D1277,'Pre-analysis'!D:E,2,0)-E1277)*9),IF(E1277=VLOOKUP(D1277,'Pre-analysis'!D:E,2,0),VLOOKUP(D1277,'Pre-analysis'!D:F,3,0),"NA")),"NA"),"NA")</f>
        <v>70</v>
      </c>
    </row>
    <row r="1278" spans="1:6">
      <c r="A1278" s="12" t="s">
        <v>44</v>
      </c>
      <c r="B1278" s="13" t="s">
        <v>51</v>
      </c>
      <c r="C1278" s="12" t="s">
        <v>14</v>
      </c>
      <c r="D1278" s="12" t="str">
        <f t="shared" si="25"/>
        <v>Sub16 Session1 3rd_45min</v>
      </c>
      <c r="E1278" s="20">
        <v>2</v>
      </c>
      <c r="F1278" s="20">
        <f>IFERROR(_xlfn.IFNA(IF(E1278&lt;VLOOKUP(D1278,'Pre-analysis'!D:E,2,0),VLOOKUP(D1278,'Pre-analysis'!D:F,3,0)-((VLOOKUP(D1278,'Pre-analysis'!D:E,2,0)-E1278)*9),IF(E1278=VLOOKUP(D1278,'Pre-analysis'!D:E,2,0),VLOOKUP(D1278,'Pre-analysis'!D:F,3,0),"NA")),"NA"),"NA")</f>
        <v>79</v>
      </c>
    </row>
    <row r="1279" spans="1:6">
      <c r="A1279" s="12" t="s">
        <v>44</v>
      </c>
      <c r="B1279" s="13" t="s">
        <v>51</v>
      </c>
      <c r="C1279" s="12" t="s">
        <v>14</v>
      </c>
      <c r="D1279" s="12" t="str">
        <f t="shared" si="25"/>
        <v>Sub16 Session1 3rd_45min</v>
      </c>
      <c r="E1279" s="20">
        <v>3</v>
      </c>
      <c r="F1279" s="20" t="str">
        <f>IFERROR(_xlfn.IFNA(IF(E1279&lt;VLOOKUP(D1279,'Pre-analysis'!D:E,2,0),VLOOKUP(D1279,'Pre-analysis'!D:F,3,0)-((VLOOKUP(D1279,'Pre-analysis'!D:E,2,0)-E1279)*9),IF(E1279=VLOOKUP(D1279,'Pre-analysis'!D:E,2,0),VLOOKUP(D1279,'Pre-analysis'!D:F,3,0),"NA")),"NA"),"NA")</f>
        <v>NA</v>
      </c>
    </row>
    <row r="1280" spans="1:6">
      <c r="A1280" s="12" t="s">
        <v>44</v>
      </c>
      <c r="B1280" s="13" t="s">
        <v>51</v>
      </c>
      <c r="C1280" s="12" t="s">
        <v>14</v>
      </c>
      <c r="D1280" s="12" t="str">
        <f t="shared" si="25"/>
        <v>Sub16 Session1 3rd_45min</v>
      </c>
      <c r="E1280" s="20">
        <v>4</v>
      </c>
      <c r="F1280" s="20" t="str">
        <f>IFERROR(_xlfn.IFNA(IF(E1280&lt;VLOOKUP(D1280,'Pre-analysis'!D:E,2,0),VLOOKUP(D1280,'Pre-analysis'!D:F,3,0)-((VLOOKUP(D1280,'Pre-analysis'!D:E,2,0)-E1280)*9),IF(E1280=VLOOKUP(D1280,'Pre-analysis'!D:E,2,0),VLOOKUP(D1280,'Pre-analysis'!D:F,3,0),"NA")),"NA"),"NA")</f>
        <v>NA</v>
      </c>
    </row>
    <row r="1281" spans="1:6">
      <c r="A1281" s="12" t="s">
        <v>44</v>
      </c>
      <c r="B1281" s="13" t="s">
        <v>51</v>
      </c>
      <c r="C1281" s="12" t="s">
        <v>14</v>
      </c>
      <c r="D1281" s="12" t="str">
        <f t="shared" ref="D1281:D1344" si="26">A1281&amp;" "&amp;B1281&amp;" "&amp;C1281</f>
        <v>Sub16 Session1 3rd_45min</v>
      </c>
      <c r="E1281" s="20">
        <v>5</v>
      </c>
      <c r="F1281" s="20" t="str">
        <f>IFERROR(_xlfn.IFNA(IF(E1281&lt;VLOOKUP(D1281,'Pre-analysis'!D:E,2,0),VLOOKUP(D1281,'Pre-analysis'!D:F,3,0)-((VLOOKUP(D1281,'Pre-analysis'!D:E,2,0)-E1281)*9),IF(E1281=VLOOKUP(D1281,'Pre-analysis'!D:E,2,0),VLOOKUP(D1281,'Pre-analysis'!D:F,3,0),"NA")),"NA"),"NA")</f>
        <v>NA</v>
      </c>
    </row>
    <row r="1282" spans="1:6">
      <c r="A1282" s="12" t="s">
        <v>44</v>
      </c>
      <c r="B1282" s="13" t="s">
        <v>51</v>
      </c>
      <c r="C1282" s="12" t="s">
        <v>14</v>
      </c>
      <c r="D1282" s="12" t="str">
        <f t="shared" si="26"/>
        <v>Sub16 Session1 3rd_45min</v>
      </c>
      <c r="E1282" s="20">
        <v>6</v>
      </c>
      <c r="F1282" s="20" t="str">
        <f>IFERROR(_xlfn.IFNA(IF(E1282&lt;VLOOKUP(D1282,'Pre-analysis'!D:E,2,0),VLOOKUP(D1282,'Pre-analysis'!D:F,3,0)-((VLOOKUP(D1282,'Pre-analysis'!D:E,2,0)-E1282)*9),IF(E1282=VLOOKUP(D1282,'Pre-analysis'!D:E,2,0),VLOOKUP(D1282,'Pre-analysis'!D:F,3,0),"NA")),"NA"),"NA")</f>
        <v>NA</v>
      </c>
    </row>
    <row r="1283" spans="1:6">
      <c r="A1283" s="12" t="s">
        <v>44</v>
      </c>
      <c r="B1283" s="13" t="s">
        <v>51</v>
      </c>
      <c r="C1283" s="12" t="s">
        <v>15</v>
      </c>
      <c r="D1283" s="12" t="str">
        <f t="shared" si="26"/>
        <v>Sub16 Session1 3rd_45min_e</v>
      </c>
      <c r="E1283" s="20" t="s">
        <v>29</v>
      </c>
      <c r="F1283" s="20">
        <f>IFERROR(_xlfn.IFNA(IF(E1283&lt;VLOOKUP(D1283,'Pre-analysis'!D:E,2,0),VLOOKUP(D1283,'Pre-analysis'!D:F,3,0)-((VLOOKUP(D1283,'Pre-analysis'!D:E,2,0)-E1283)*9),IF(E1283=VLOOKUP(D1283,'Pre-analysis'!D:E,2,0),VLOOKUP(D1283,'Pre-analysis'!D:F,3,0),"NA")),"NA"),"NA")</f>
        <v>86</v>
      </c>
    </row>
    <row r="1284" spans="1:6">
      <c r="A1284" s="12" t="s">
        <v>44</v>
      </c>
      <c r="B1284" s="13" t="s">
        <v>52</v>
      </c>
      <c r="C1284" s="12" t="s">
        <v>10</v>
      </c>
      <c r="D1284" s="12" t="str">
        <f t="shared" si="26"/>
        <v>Sub16 Session2 1st_45min</v>
      </c>
      <c r="E1284" s="20">
        <v>1</v>
      </c>
      <c r="F1284" s="20">
        <f>IFERROR(_xlfn.IFNA(IF(E1284&lt;VLOOKUP(D1284,'Pre-analysis'!D:E,2,0),VLOOKUP(D1284,'Pre-analysis'!D:F,3,0)-((VLOOKUP(D1284,'Pre-analysis'!D:E,2,0)-E1284)*9),IF(E1284=VLOOKUP(D1284,'Pre-analysis'!D:E,2,0),VLOOKUP(D1284,'Pre-analysis'!D:F,3,0),"NA")),"NA"),"NA")</f>
        <v>0</v>
      </c>
    </row>
    <row r="1285" spans="1:6">
      <c r="A1285" s="12" t="s">
        <v>44</v>
      </c>
      <c r="B1285" s="13" t="s">
        <v>52</v>
      </c>
      <c r="C1285" s="12" t="s">
        <v>10</v>
      </c>
      <c r="D1285" s="12" t="str">
        <f t="shared" si="26"/>
        <v>Sub16 Session2 1st_45min</v>
      </c>
      <c r="E1285" s="20">
        <v>2</v>
      </c>
      <c r="F1285" s="20">
        <f>IFERROR(_xlfn.IFNA(IF(E1285&lt;VLOOKUP(D1285,'Pre-analysis'!D:E,2,0),VLOOKUP(D1285,'Pre-analysis'!D:F,3,0)-((VLOOKUP(D1285,'Pre-analysis'!D:E,2,0)-E1285)*9),IF(E1285=VLOOKUP(D1285,'Pre-analysis'!D:E,2,0),VLOOKUP(D1285,'Pre-analysis'!D:F,3,0),"NA")),"NA"),"NA")</f>
        <v>9</v>
      </c>
    </row>
    <row r="1286" spans="1:6">
      <c r="A1286" s="12" t="s">
        <v>44</v>
      </c>
      <c r="B1286" s="13" t="s">
        <v>52</v>
      </c>
      <c r="C1286" s="12" t="s">
        <v>10</v>
      </c>
      <c r="D1286" s="12" t="str">
        <f t="shared" si="26"/>
        <v>Sub16 Session2 1st_45min</v>
      </c>
      <c r="E1286" s="20">
        <v>3</v>
      </c>
      <c r="F1286" s="20">
        <f>IFERROR(_xlfn.IFNA(IF(E1286&lt;VLOOKUP(D1286,'Pre-analysis'!D:E,2,0),VLOOKUP(D1286,'Pre-analysis'!D:F,3,0)-((VLOOKUP(D1286,'Pre-analysis'!D:E,2,0)-E1286)*9),IF(E1286=VLOOKUP(D1286,'Pre-analysis'!D:E,2,0),VLOOKUP(D1286,'Pre-analysis'!D:F,3,0),"NA")),"NA"),"NA")</f>
        <v>18</v>
      </c>
    </row>
    <row r="1287" spans="1:6">
      <c r="A1287" s="12" t="s">
        <v>44</v>
      </c>
      <c r="B1287" s="13" t="s">
        <v>52</v>
      </c>
      <c r="C1287" s="12" t="s">
        <v>10</v>
      </c>
      <c r="D1287" s="12" t="str">
        <f t="shared" si="26"/>
        <v>Sub16 Session2 1st_45min</v>
      </c>
      <c r="E1287" s="20">
        <v>4</v>
      </c>
      <c r="F1287" s="20">
        <f>IFERROR(_xlfn.IFNA(IF(E1287&lt;VLOOKUP(D1287,'Pre-analysis'!D:E,2,0),VLOOKUP(D1287,'Pre-analysis'!D:F,3,0)-((VLOOKUP(D1287,'Pre-analysis'!D:E,2,0)-E1287)*9),IF(E1287=VLOOKUP(D1287,'Pre-analysis'!D:E,2,0),VLOOKUP(D1287,'Pre-analysis'!D:F,3,0),"NA")),"NA"),"NA")</f>
        <v>27</v>
      </c>
    </row>
    <row r="1288" spans="1:6">
      <c r="A1288" s="12" t="s">
        <v>44</v>
      </c>
      <c r="B1288" s="13" t="s">
        <v>52</v>
      </c>
      <c r="C1288" s="12" t="s">
        <v>10</v>
      </c>
      <c r="D1288" s="12" t="str">
        <f t="shared" si="26"/>
        <v>Sub16 Session2 1st_45min</v>
      </c>
      <c r="E1288" s="20">
        <v>5</v>
      </c>
      <c r="F1288" s="20">
        <f>IFERROR(_xlfn.IFNA(IF(E1288&lt;VLOOKUP(D1288,'Pre-analysis'!D:E,2,0),VLOOKUP(D1288,'Pre-analysis'!D:F,3,0)-((VLOOKUP(D1288,'Pre-analysis'!D:E,2,0)-E1288)*9),IF(E1288=VLOOKUP(D1288,'Pre-analysis'!D:E,2,0),VLOOKUP(D1288,'Pre-analysis'!D:F,3,0),"NA")),"NA"),"NA")</f>
        <v>36</v>
      </c>
    </row>
    <row r="1289" spans="1:6">
      <c r="A1289" s="12" t="s">
        <v>44</v>
      </c>
      <c r="B1289" s="13" t="s">
        <v>52</v>
      </c>
      <c r="C1289" s="12" t="s">
        <v>10</v>
      </c>
      <c r="D1289" s="12" t="str">
        <f t="shared" si="26"/>
        <v>Sub16 Session2 1st_45min</v>
      </c>
      <c r="E1289" s="20">
        <v>6</v>
      </c>
      <c r="F1289" s="20">
        <f>IFERROR(_xlfn.IFNA(IF(E1289&lt;VLOOKUP(D1289,'Pre-analysis'!D:E,2,0),VLOOKUP(D1289,'Pre-analysis'!D:F,3,0)-((VLOOKUP(D1289,'Pre-analysis'!D:E,2,0)-E1289)*9),IF(E1289=VLOOKUP(D1289,'Pre-analysis'!D:E,2,0),VLOOKUP(D1289,'Pre-analysis'!D:F,3,0),"NA")),"NA"),"NA")</f>
        <v>45</v>
      </c>
    </row>
    <row r="1290" spans="1:6">
      <c r="A1290" s="12" t="s">
        <v>44</v>
      </c>
      <c r="B1290" s="13" t="s">
        <v>52</v>
      </c>
      <c r="C1290" s="12" t="s">
        <v>11</v>
      </c>
      <c r="D1290" s="12" t="str">
        <f t="shared" si="26"/>
        <v>Sub16 Session2 1st_45min_e</v>
      </c>
      <c r="E1290" s="20" t="s">
        <v>29</v>
      </c>
      <c r="F1290" s="20" t="str">
        <f>IFERROR(_xlfn.IFNA(IF(E1290&lt;VLOOKUP(D1290,'Pre-analysis'!D:E,2,0),VLOOKUP(D1290,'Pre-analysis'!D:F,3,0)-((VLOOKUP(D1290,'Pre-analysis'!D:E,2,0)-E1290)*9),IF(E1290=VLOOKUP(D1290,'Pre-analysis'!D:E,2,0),VLOOKUP(D1290,'Pre-analysis'!D:F,3,0),"NA")),"NA"),"NA")</f>
        <v>NA</v>
      </c>
    </row>
    <row r="1291" spans="1:6">
      <c r="A1291" s="12" t="s">
        <v>44</v>
      </c>
      <c r="B1291" s="13" t="s">
        <v>52</v>
      </c>
      <c r="C1291" s="12" t="s">
        <v>12</v>
      </c>
      <c r="D1291" s="12" t="str">
        <f t="shared" si="26"/>
        <v>Sub16 Session2 2nd_45min</v>
      </c>
      <c r="E1291" s="20">
        <v>1</v>
      </c>
      <c r="F1291" s="20">
        <f>IFERROR(_xlfn.IFNA(IF(E1291&lt;VLOOKUP(D1291,'Pre-analysis'!D:E,2,0),VLOOKUP(D1291,'Pre-analysis'!D:F,3,0)-((VLOOKUP(D1291,'Pre-analysis'!D:E,2,0)-E1291)*9),IF(E1291=VLOOKUP(D1291,'Pre-analysis'!D:E,2,0),VLOOKUP(D1291,'Pre-analysis'!D:F,3,0),"NA")),"NA"),"NA")</f>
        <v>60</v>
      </c>
    </row>
    <row r="1292" spans="1:6">
      <c r="A1292" s="12" t="s">
        <v>44</v>
      </c>
      <c r="B1292" s="13" t="s">
        <v>52</v>
      </c>
      <c r="C1292" s="12" t="s">
        <v>12</v>
      </c>
      <c r="D1292" s="12" t="str">
        <f t="shared" si="26"/>
        <v>Sub16 Session2 2nd_45min</v>
      </c>
      <c r="E1292" s="20">
        <v>2</v>
      </c>
      <c r="F1292" s="20">
        <f>IFERROR(_xlfn.IFNA(IF(E1292&lt;VLOOKUP(D1292,'Pre-analysis'!D:E,2,0),VLOOKUP(D1292,'Pre-analysis'!D:F,3,0)-((VLOOKUP(D1292,'Pre-analysis'!D:E,2,0)-E1292)*9),IF(E1292=VLOOKUP(D1292,'Pre-analysis'!D:E,2,0),VLOOKUP(D1292,'Pre-analysis'!D:F,3,0),"NA")),"NA"),"NA")</f>
        <v>69</v>
      </c>
    </row>
    <row r="1293" spans="1:6">
      <c r="A1293" s="12" t="s">
        <v>44</v>
      </c>
      <c r="B1293" s="13" t="s">
        <v>52</v>
      </c>
      <c r="C1293" s="12" t="s">
        <v>12</v>
      </c>
      <c r="D1293" s="12" t="str">
        <f t="shared" si="26"/>
        <v>Sub16 Session2 2nd_45min</v>
      </c>
      <c r="E1293" s="20">
        <v>3</v>
      </c>
      <c r="F1293" s="20">
        <f>IFERROR(_xlfn.IFNA(IF(E1293&lt;VLOOKUP(D1293,'Pre-analysis'!D:E,2,0),VLOOKUP(D1293,'Pre-analysis'!D:F,3,0)-((VLOOKUP(D1293,'Pre-analysis'!D:E,2,0)-E1293)*9),IF(E1293=VLOOKUP(D1293,'Pre-analysis'!D:E,2,0),VLOOKUP(D1293,'Pre-analysis'!D:F,3,0),"NA")),"NA"),"NA")</f>
        <v>78</v>
      </c>
    </row>
    <row r="1294" spans="1:6">
      <c r="A1294" s="12" t="s">
        <v>44</v>
      </c>
      <c r="B1294" s="13" t="s">
        <v>52</v>
      </c>
      <c r="C1294" s="12" t="s">
        <v>12</v>
      </c>
      <c r="D1294" s="12" t="str">
        <f t="shared" si="26"/>
        <v>Sub16 Session2 2nd_45min</v>
      </c>
      <c r="E1294" s="20">
        <v>4</v>
      </c>
      <c r="F1294" s="20">
        <f>IFERROR(_xlfn.IFNA(IF(E1294&lt;VLOOKUP(D1294,'Pre-analysis'!D:E,2,0),VLOOKUP(D1294,'Pre-analysis'!D:F,3,0)-((VLOOKUP(D1294,'Pre-analysis'!D:E,2,0)-E1294)*9),IF(E1294=VLOOKUP(D1294,'Pre-analysis'!D:E,2,0),VLOOKUP(D1294,'Pre-analysis'!D:F,3,0),"NA")),"NA"),"NA")</f>
        <v>87</v>
      </c>
    </row>
    <row r="1295" spans="1:6">
      <c r="A1295" s="12" t="s">
        <v>44</v>
      </c>
      <c r="B1295" s="13" t="s">
        <v>52</v>
      </c>
      <c r="C1295" s="12" t="s">
        <v>12</v>
      </c>
      <c r="D1295" s="12" t="str">
        <f t="shared" si="26"/>
        <v>Sub16 Session2 2nd_45min</v>
      </c>
      <c r="E1295" s="20">
        <v>5</v>
      </c>
      <c r="F1295" s="20" t="str">
        <f>IFERROR(_xlfn.IFNA(IF(E1295&lt;VLOOKUP(D1295,'Pre-analysis'!D:E,2,0),VLOOKUP(D1295,'Pre-analysis'!D:F,3,0)-((VLOOKUP(D1295,'Pre-analysis'!D:E,2,0)-E1295)*9),IF(E1295=VLOOKUP(D1295,'Pre-analysis'!D:E,2,0),VLOOKUP(D1295,'Pre-analysis'!D:F,3,0),"NA")),"NA"),"NA")</f>
        <v>NA</v>
      </c>
    </row>
    <row r="1296" spans="1:6">
      <c r="A1296" s="12" t="s">
        <v>44</v>
      </c>
      <c r="B1296" s="13" t="s">
        <v>52</v>
      </c>
      <c r="C1296" s="12" t="s">
        <v>12</v>
      </c>
      <c r="D1296" s="12" t="str">
        <f t="shared" si="26"/>
        <v>Sub16 Session2 2nd_45min</v>
      </c>
      <c r="E1296" s="20">
        <v>6</v>
      </c>
      <c r="F1296" s="20" t="str">
        <f>IFERROR(_xlfn.IFNA(IF(E1296&lt;VLOOKUP(D1296,'Pre-analysis'!D:E,2,0),VLOOKUP(D1296,'Pre-analysis'!D:F,3,0)-((VLOOKUP(D1296,'Pre-analysis'!D:E,2,0)-E1296)*9),IF(E1296=VLOOKUP(D1296,'Pre-analysis'!D:E,2,0),VLOOKUP(D1296,'Pre-analysis'!D:F,3,0),"NA")),"NA"),"NA")</f>
        <v>NA</v>
      </c>
    </row>
    <row r="1297" spans="1:6">
      <c r="A1297" s="12" t="s">
        <v>44</v>
      </c>
      <c r="B1297" s="13" t="s">
        <v>52</v>
      </c>
      <c r="C1297" s="12" t="s">
        <v>13</v>
      </c>
      <c r="D1297" s="12" t="str">
        <f t="shared" si="26"/>
        <v>Sub16 Session2 2nd_45min_e</v>
      </c>
      <c r="E1297" s="20" t="s">
        <v>29</v>
      </c>
      <c r="F1297" s="20">
        <f>IFERROR(_xlfn.IFNA(IF(E1297&lt;VLOOKUP(D1297,'Pre-analysis'!D:E,2,0),VLOOKUP(D1297,'Pre-analysis'!D:F,3,0)-((VLOOKUP(D1297,'Pre-analysis'!D:E,2,0)-E1297)*9),IF(E1297=VLOOKUP(D1297,'Pre-analysis'!D:E,2,0),VLOOKUP(D1297,'Pre-analysis'!D:F,3,0),"NA")),"NA"),"NA")</f>
        <v>95</v>
      </c>
    </row>
    <row r="1298" spans="1:6">
      <c r="A1298" s="12" t="s">
        <v>44</v>
      </c>
      <c r="B1298" s="13" t="s">
        <v>52</v>
      </c>
      <c r="C1298" s="12" t="s">
        <v>14</v>
      </c>
      <c r="D1298" s="12" t="str">
        <f t="shared" si="26"/>
        <v>Sub16 Session2 3rd_45min</v>
      </c>
      <c r="E1298" s="20">
        <v>1</v>
      </c>
      <c r="F1298" s="20">
        <f>IFERROR(_xlfn.IFNA(IF(E1298&lt;VLOOKUP(D1298,'Pre-analysis'!D:E,2,0),VLOOKUP(D1298,'Pre-analysis'!D:F,3,0)-((VLOOKUP(D1298,'Pre-analysis'!D:E,2,0)-E1298)*9),IF(E1298=VLOOKUP(D1298,'Pre-analysis'!D:E,2,0),VLOOKUP(D1298,'Pre-analysis'!D:F,3,0),"NA")),"NA"),"NA")</f>
        <v>110</v>
      </c>
    </row>
    <row r="1299" spans="1:6">
      <c r="A1299" s="12" t="s">
        <v>44</v>
      </c>
      <c r="B1299" s="13" t="s">
        <v>52</v>
      </c>
      <c r="C1299" s="12" t="s">
        <v>14</v>
      </c>
      <c r="D1299" s="12" t="str">
        <f t="shared" si="26"/>
        <v>Sub16 Session2 3rd_45min</v>
      </c>
      <c r="E1299" s="20">
        <v>2</v>
      </c>
      <c r="F1299" s="20">
        <f>IFERROR(_xlfn.IFNA(IF(E1299&lt;VLOOKUP(D1299,'Pre-analysis'!D:E,2,0),VLOOKUP(D1299,'Pre-analysis'!D:F,3,0)-((VLOOKUP(D1299,'Pre-analysis'!D:E,2,0)-E1299)*9),IF(E1299=VLOOKUP(D1299,'Pre-analysis'!D:E,2,0),VLOOKUP(D1299,'Pre-analysis'!D:F,3,0),"NA")),"NA"),"NA")</f>
        <v>119</v>
      </c>
    </row>
    <row r="1300" spans="1:6">
      <c r="A1300" s="12" t="s">
        <v>44</v>
      </c>
      <c r="B1300" s="13" t="s">
        <v>52</v>
      </c>
      <c r="C1300" s="12" t="s">
        <v>14</v>
      </c>
      <c r="D1300" s="12" t="str">
        <f t="shared" si="26"/>
        <v>Sub16 Session2 3rd_45min</v>
      </c>
      <c r="E1300" s="20">
        <v>3</v>
      </c>
      <c r="F1300" s="20">
        <f>IFERROR(_xlfn.IFNA(IF(E1300&lt;VLOOKUP(D1300,'Pre-analysis'!D:E,2,0),VLOOKUP(D1300,'Pre-analysis'!D:F,3,0)-((VLOOKUP(D1300,'Pre-analysis'!D:E,2,0)-E1300)*9),IF(E1300=VLOOKUP(D1300,'Pre-analysis'!D:E,2,0),VLOOKUP(D1300,'Pre-analysis'!D:F,3,0),"NA")),"NA"),"NA")</f>
        <v>128</v>
      </c>
    </row>
    <row r="1301" spans="1:6">
      <c r="A1301" s="12" t="s">
        <v>44</v>
      </c>
      <c r="B1301" s="13" t="s">
        <v>52</v>
      </c>
      <c r="C1301" s="12" t="s">
        <v>14</v>
      </c>
      <c r="D1301" s="12" t="str">
        <f t="shared" si="26"/>
        <v>Sub16 Session2 3rd_45min</v>
      </c>
      <c r="E1301" s="20">
        <v>4</v>
      </c>
      <c r="F1301" s="20" t="str">
        <f>IFERROR(_xlfn.IFNA(IF(E1301&lt;VLOOKUP(D1301,'Pre-analysis'!D:E,2,0),VLOOKUP(D1301,'Pre-analysis'!D:F,3,0)-((VLOOKUP(D1301,'Pre-analysis'!D:E,2,0)-E1301)*9),IF(E1301=VLOOKUP(D1301,'Pre-analysis'!D:E,2,0),VLOOKUP(D1301,'Pre-analysis'!D:F,3,0),"NA")),"NA"),"NA")</f>
        <v>NA</v>
      </c>
    </row>
    <row r="1302" spans="1:6">
      <c r="A1302" s="12" t="s">
        <v>44</v>
      </c>
      <c r="B1302" s="13" t="s">
        <v>52</v>
      </c>
      <c r="C1302" s="12" t="s">
        <v>14</v>
      </c>
      <c r="D1302" s="12" t="str">
        <f t="shared" si="26"/>
        <v>Sub16 Session2 3rd_45min</v>
      </c>
      <c r="E1302" s="20">
        <v>5</v>
      </c>
      <c r="F1302" s="20" t="str">
        <f>IFERROR(_xlfn.IFNA(IF(E1302&lt;VLOOKUP(D1302,'Pre-analysis'!D:E,2,0),VLOOKUP(D1302,'Pre-analysis'!D:F,3,0)-((VLOOKUP(D1302,'Pre-analysis'!D:E,2,0)-E1302)*9),IF(E1302=VLOOKUP(D1302,'Pre-analysis'!D:E,2,0),VLOOKUP(D1302,'Pre-analysis'!D:F,3,0),"NA")),"NA"),"NA")</f>
        <v>NA</v>
      </c>
    </row>
    <row r="1303" spans="1:6">
      <c r="A1303" s="12" t="s">
        <v>44</v>
      </c>
      <c r="B1303" s="13" t="s">
        <v>52</v>
      </c>
      <c r="C1303" s="12" t="s">
        <v>14</v>
      </c>
      <c r="D1303" s="12" t="str">
        <f t="shared" si="26"/>
        <v>Sub16 Session2 3rd_45min</v>
      </c>
      <c r="E1303" s="20">
        <v>6</v>
      </c>
      <c r="F1303" s="20" t="str">
        <f>IFERROR(_xlfn.IFNA(IF(E1303&lt;VLOOKUP(D1303,'Pre-analysis'!D:E,2,0),VLOOKUP(D1303,'Pre-analysis'!D:F,3,0)-((VLOOKUP(D1303,'Pre-analysis'!D:E,2,0)-E1303)*9),IF(E1303=VLOOKUP(D1303,'Pre-analysis'!D:E,2,0),VLOOKUP(D1303,'Pre-analysis'!D:F,3,0),"NA")),"NA"),"NA")</f>
        <v>NA</v>
      </c>
    </row>
    <row r="1304" spans="1:6">
      <c r="A1304" s="12" t="s">
        <v>44</v>
      </c>
      <c r="B1304" s="13" t="s">
        <v>52</v>
      </c>
      <c r="C1304" s="12" t="s">
        <v>15</v>
      </c>
      <c r="D1304" s="12" t="str">
        <f t="shared" si="26"/>
        <v>Sub16 Session2 3rd_45min_e</v>
      </c>
      <c r="E1304" s="20" t="s">
        <v>29</v>
      </c>
      <c r="F1304" s="20" t="str">
        <f>IFERROR(_xlfn.IFNA(IF(E1304&lt;VLOOKUP(D1304,'Pre-analysis'!D:E,2,0),VLOOKUP(D1304,'Pre-analysis'!D:F,3,0)-((VLOOKUP(D1304,'Pre-analysis'!D:E,2,0)-E1304)*9),IF(E1304=VLOOKUP(D1304,'Pre-analysis'!D:E,2,0),VLOOKUP(D1304,'Pre-analysis'!D:F,3,0),"NA")),"NA"),"NA")</f>
        <v>NA</v>
      </c>
    </row>
    <row r="1305" spans="1:6">
      <c r="A1305" s="12" t="s">
        <v>44</v>
      </c>
      <c r="B1305" s="13" t="s">
        <v>53</v>
      </c>
      <c r="C1305" s="12" t="s">
        <v>10</v>
      </c>
      <c r="D1305" s="12" t="str">
        <f t="shared" si="26"/>
        <v>Sub16 Session3 1st_45min</v>
      </c>
      <c r="E1305" s="20">
        <v>1</v>
      </c>
      <c r="F1305" s="20">
        <f>IFERROR(_xlfn.IFNA(IF(E1305&lt;VLOOKUP(D1305,'Pre-analysis'!D:E,2,0),VLOOKUP(D1305,'Pre-analysis'!D:F,3,0)-((VLOOKUP(D1305,'Pre-analysis'!D:E,2,0)-E1305)*9),IF(E1305=VLOOKUP(D1305,'Pre-analysis'!D:E,2,0),VLOOKUP(D1305,'Pre-analysis'!D:F,3,0),"NA")),"NA"),"NA")</f>
        <v>0</v>
      </c>
    </row>
    <row r="1306" spans="1:6">
      <c r="A1306" s="12" t="s">
        <v>44</v>
      </c>
      <c r="B1306" s="13" t="s">
        <v>53</v>
      </c>
      <c r="C1306" s="12" t="s">
        <v>10</v>
      </c>
      <c r="D1306" s="12" t="str">
        <f t="shared" si="26"/>
        <v>Sub16 Session3 1st_45min</v>
      </c>
      <c r="E1306" s="20">
        <v>2</v>
      </c>
      <c r="F1306" s="20">
        <f>IFERROR(_xlfn.IFNA(IF(E1306&lt;VLOOKUP(D1306,'Pre-analysis'!D:E,2,0),VLOOKUP(D1306,'Pre-analysis'!D:F,3,0)-((VLOOKUP(D1306,'Pre-analysis'!D:E,2,0)-E1306)*9),IF(E1306=VLOOKUP(D1306,'Pre-analysis'!D:E,2,0),VLOOKUP(D1306,'Pre-analysis'!D:F,3,0),"NA")),"NA"),"NA")</f>
        <v>9</v>
      </c>
    </row>
    <row r="1307" spans="1:6">
      <c r="A1307" s="12" t="s">
        <v>44</v>
      </c>
      <c r="B1307" s="13" t="s">
        <v>53</v>
      </c>
      <c r="C1307" s="12" t="s">
        <v>10</v>
      </c>
      <c r="D1307" s="12" t="str">
        <f t="shared" si="26"/>
        <v>Sub16 Session3 1st_45min</v>
      </c>
      <c r="E1307" s="20">
        <v>3</v>
      </c>
      <c r="F1307" s="20">
        <f>IFERROR(_xlfn.IFNA(IF(E1307&lt;VLOOKUP(D1307,'Pre-analysis'!D:E,2,0),VLOOKUP(D1307,'Pre-analysis'!D:F,3,0)-((VLOOKUP(D1307,'Pre-analysis'!D:E,2,0)-E1307)*9),IF(E1307=VLOOKUP(D1307,'Pre-analysis'!D:E,2,0),VLOOKUP(D1307,'Pre-analysis'!D:F,3,0),"NA")),"NA"),"NA")</f>
        <v>18</v>
      </c>
    </row>
    <row r="1308" spans="1:6">
      <c r="A1308" s="12" t="s">
        <v>44</v>
      </c>
      <c r="B1308" s="13" t="s">
        <v>53</v>
      </c>
      <c r="C1308" s="12" t="s">
        <v>10</v>
      </c>
      <c r="D1308" s="12" t="str">
        <f t="shared" si="26"/>
        <v>Sub16 Session3 1st_45min</v>
      </c>
      <c r="E1308" s="20">
        <v>4</v>
      </c>
      <c r="F1308" s="20">
        <f>IFERROR(_xlfn.IFNA(IF(E1308&lt;VLOOKUP(D1308,'Pre-analysis'!D:E,2,0),VLOOKUP(D1308,'Pre-analysis'!D:F,3,0)-((VLOOKUP(D1308,'Pre-analysis'!D:E,2,0)-E1308)*9),IF(E1308=VLOOKUP(D1308,'Pre-analysis'!D:E,2,0),VLOOKUP(D1308,'Pre-analysis'!D:F,3,0),"NA")),"NA"),"NA")</f>
        <v>27</v>
      </c>
    </row>
    <row r="1309" spans="1:6">
      <c r="A1309" s="12" t="s">
        <v>44</v>
      </c>
      <c r="B1309" s="13" t="s">
        <v>53</v>
      </c>
      <c r="C1309" s="12" t="s">
        <v>10</v>
      </c>
      <c r="D1309" s="12" t="str">
        <f t="shared" si="26"/>
        <v>Sub16 Session3 1st_45min</v>
      </c>
      <c r="E1309" s="20">
        <v>5</v>
      </c>
      <c r="F1309" s="20">
        <f>IFERROR(_xlfn.IFNA(IF(E1309&lt;VLOOKUP(D1309,'Pre-analysis'!D:E,2,0),VLOOKUP(D1309,'Pre-analysis'!D:F,3,0)-((VLOOKUP(D1309,'Pre-analysis'!D:E,2,0)-E1309)*9),IF(E1309=VLOOKUP(D1309,'Pre-analysis'!D:E,2,0),VLOOKUP(D1309,'Pre-analysis'!D:F,3,0),"NA")),"NA"),"NA")</f>
        <v>36</v>
      </c>
    </row>
    <row r="1310" spans="1:6">
      <c r="A1310" s="12" t="s">
        <v>44</v>
      </c>
      <c r="B1310" s="13" t="s">
        <v>53</v>
      </c>
      <c r="C1310" s="12" t="s">
        <v>10</v>
      </c>
      <c r="D1310" s="12" t="str">
        <f t="shared" si="26"/>
        <v>Sub16 Session3 1st_45min</v>
      </c>
      <c r="E1310" s="20">
        <v>6</v>
      </c>
      <c r="F1310" s="20">
        <f>IFERROR(_xlfn.IFNA(IF(E1310&lt;VLOOKUP(D1310,'Pre-analysis'!D:E,2,0),VLOOKUP(D1310,'Pre-analysis'!D:F,3,0)-((VLOOKUP(D1310,'Pre-analysis'!D:E,2,0)-E1310)*9),IF(E1310=VLOOKUP(D1310,'Pre-analysis'!D:E,2,0),VLOOKUP(D1310,'Pre-analysis'!D:F,3,0),"NA")),"NA"),"NA")</f>
        <v>45</v>
      </c>
    </row>
    <row r="1311" spans="1:6">
      <c r="A1311" s="12" t="s">
        <v>44</v>
      </c>
      <c r="B1311" s="13" t="s">
        <v>53</v>
      </c>
      <c r="C1311" s="12" t="s">
        <v>11</v>
      </c>
      <c r="D1311" s="12" t="str">
        <f t="shared" si="26"/>
        <v>Sub16 Session3 1st_45min_e</v>
      </c>
      <c r="E1311" s="20" t="s">
        <v>29</v>
      </c>
      <c r="F1311" s="20" t="str">
        <f>IFERROR(_xlfn.IFNA(IF(E1311&lt;VLOOKUP(D1311,'Pre-analysis'!D:E,2,0),VLOOKUP(D1311,'Pre-analysis'!D:F,3,0)-((VLOOKUP(D1311,'Pre-analysis'!D:E,2,0)-E1311)*9),IF(E1311=VLOOKUP(D1311,'Pre-analysis'!D:E,2,0),VLOOKUP(D1311,'Pre-analysis'!D:F,3,0),"NA")),"NA"),"NA")</f>
        <v>NA</v>
      </c>
    </row>
    <row r="1312" spans="1:6">
      <c r="A1312" s="12" t="s">
        <v>44</v>
      </c>
      <c r="B1312" s="13" t="s">
        <v>53</v>
      </c>
      <c r="C1312" s="12" t="s">
        <v>12</v>
      </c>
      <c r="D1312" s="12" t="str">
        <f t="shared" si="26"/>
        <v>Sub16 Session3 2nd_45min</v>
      </c>
      <c r="E1312" s="20">
        <v>1</v>
      </c>
      <c r="F1312" s="20">
        <f>IFERROR(_xlfn.IFNA(IF(E1312&lt;VLOOKUP(D1312,'Pre-analysis'!D:E,2,0),VLOOKUP(D1312,'Pre-analysis'!D:F,3,0)-((VLOOKUP(D1312,'Pre-analysis'!D:E,2,0)-E1312)*9),IF(E1312=VLOOKUP(D1312,'Pre-analysis'!D:E,2,0),VLOOKUP(D1312,'Pre-analysis'!D:F,3,0),"NA")),"NA"),"NA")</f>
        <v>60</v>
      </c>
    </row>
    <row r="1313" spans="1:6">
      <c r="A1313" s="12" t="s">
        <v>44</v>
      </c>
      <c r="B1313" s="13" t="s">
        <v>53</v>
      </c>
      <c r="C1313" s="12" t="s">
        <v>12</v>
      </c>
      <c r="D1313" s="12" t="str">
        <f t="shared" si="26"/>
        <v>Sub16 Session3 2nd_45min</v>
      </c>
      <c r="E1313" s="20">
        <v>2</v>
      </c>
      <c r="F1313" s="20">
        <f>IFERROR(_xlfn.IFNA(IF(E1313&lt;VLOOKUP(D1313,'Pre-analysis'!D:E,2,0),VLOOKUP(D1313,'Pre-analysis'!D:F,3,0)-((VLOOKUP(D1313,'Pre-analysis'!D:E,2,0)-E1313)*9),IF(E1313=VLOOKUP(D1313,'Pre-analysis'!D:E,2,0),VLOOKUP(D1313,'Pre-analysis'!D:F,3,0),"NA")),"NA"),"NA")</f>
        <v>69</v>
      </c>
    </row>
    <row r="1314" spans="1:6">
      <c r="A1314" s="12" t="s">
        <v>44</v>
      </c>
      <c r="B1314" s="13" t="s">
        <v>53</v>
      </c>
      <c r="C1314" s="12" t="s">
        <v>12</v>
      </c>
      <c r="D1314" s="12" t="str">
        <f t="shared" si="26"/>
        <v>Sub16 Session3 2nd_45min</v>
      </c>
      <c r="E1314" s="20">
        <v>3</v>
      </c>
      <c r="F1314" s="20">
        <f>IFERROR(_xlfn.IFNA(IF(E1314&lt;VLOOKUP(D1314,'Pre-analysis'!D:E,2,0),VLOOKUP(D1314,'Pre-analysis'!D:F,3,0)-((VLOOKUP(D1314,'Pre-analysis'!D:E,2,0)-E1314)*9),IF(E1314=VLOOKUP(D1314,'Pre-analysis'!D:E,2,0),VLOOKUP(D1314,'Pre-analysis'!D:F,3,0),"NA")),"NA"),"NA")</f>
        <v>78</v>
      </c>
    </row>
    <row r="1315" spans="1:6">
      <c r="A1315" s="12" t="s">
        <v>44</v>
      </c>
      <c r="B1315" s="13" t="s">
        <v>53</v>
      </c>
      <c r="C1315" s="12" t="s">
        <v>12</v>
      </c>
      <c r="D1315" s="12" t="str">
        <f t="shared" si="26"/>
        <v>Sub16 Session3 2nd_45min</v>
      </c>
      <c r="E1315" s="20">
        <v>4</v>
      </c>
      <c r="F1315" s="20">
        <f>IFERROR(_xlfn.IFNA(IF(E1315&lt;VLOOKUP(D1315,'Pre-analysis'!D:E,2,0),VLOOKUP(D1315,'Pre-analysis'!D:F,3,0)-((VLOOKUP(D1315,'Pre-analysis'!D:E,2,0)-E1315)*9),IF(E1315=VLOOKUP(D1315,'Pre-analysis'!D:E,2,0),VLOOKUP(D1315,'Pre-analysis'!D:F,3,0),"NA")),"NA"),"NA")</f>
        <v>87</v>
      </c>
    </row>
    <row r="1316" spans="1:6">
      <c r="A1316" s="12" t="s">
        <v>44</v>
      </c>
      <c r="B1316" s="13" t="s">
        <v>53</v>
      </c>
      <c r="C1316" s="12" t="s">
        <v>12</v>
      </c>
      <c r="D1316" s="12" t="str">
        <f t="shared" si="26"/>
        <v>Sub16 Session3 2nd_45min</v>
      </c>
      <c r="E1316" s="20">
        <v>5</v>
      </c>
      <c r="F1316" s="20">
        <f>IFERROR(_xlfn.IFNA(IF(E1316&lt;VLOOKUP(D1316,'Pre-analysis'!D:E,2,0),VLOOKUP(D1316,'Pre-analysis'!D:F,3,0)-((VLOOKUP(D1316,'Pre-analysis'!D:E,2,0)-E1316)*9),IF(E1316=VLOOKUP(D1316,'Pre-analysis'!D:E,2,0),VLOOKUP(D1316,'Pre-analysis'!D:F,3,0),"NA")),"NA"),"NA")</f>
        <v>96</v>
      </c>
    </row>
    <row r="1317" spans="1:6">
      <c r="A1317" s="12" t="s">
        <v>44</v>
      </c>
      <c r="B1317" s="13" t="s">
        <v>53</v>
      </c>
      <c r="C1317" s="12" t="s">
        <v>12</v>
      </c>
      <c r="D1317" s="12" t="str">
        <f t="shared" si="26"/>
        <v>Sub16 Session3 2nd_45min</v>
      </c>
      <c r="E1317" s="20">
        <v>6</v>
      </c>
      <c r="F1317" s="20" t="str">
        <f>IFERROR(_xlfn.IFNA(IF(E1317&lt;VLOOKUP(D1317,'Pre-analysis'!D:E,2,0),VLOOKUP(D1317,'Pre-analysis'!D:F,3,0)-((VLOOKUP(D1317,'Pre-analysis'!D:E,2,0)-E1317)*9),IF(E1317=VLOOKUP(D1317,'Pre-analysis'!D:E,2,0),VLOOKUP(D1317,'Pre-analysis'!D:F,3,0),"NA")),"NA"),"NA")</f>
        <v>NA</v>
      </c>
    </row>
    <row r="1318" spans="1:6">
      <c r="A1318" s="12" t="s">
        <v>44</v>
      </c>
      <c r="B1318" s="13" t="s">
        <v>53</v>
      </c>
      <c r="C1318" s="12" t="s">
        <v>13</v>
      </c>
      <c r="D1318" s="12" t="str">
        <f t="shared" si="26"/>
        <v>Sub16 Session3 2nd_45min_e</v>
      </c>
      <c r="E1318" s="20" t="s">
        <v>29</v>
      </c>
      <c r="F1318" s="20">
        <f>IFERROR(_xlfn.IFNA(IF(E1318&lt;VLOOKUP(D1318,'Pre-analysis'!D:E,2,0),VLOOKUP(D1318,'Pre-analysis'!D:F,3,0)-((VLOOKUP(D1318,'Pre-analysis'!D:E,2,0)-E1318)*9),IF(E1318=VLOOKUP(D1318,'Pre-analysis'!D:E,2,0),VLOOKUP(D1318,'Pre-analysis'!D:F,3,0),"NA")),"NA"),"NA")</f>
        <v>100</v>
      </c>
    </row>
    <row r="1319" spans="1:6">
      <c r="A1319" s="12" t="s">
        <v>44</v>
      </c>
      <c r="B1319" s="13" t="s">
        <v>53</v>
      </c>
      <c r="C1319" s="12" t="s">
        <v>14</v>
      </c>
      <c r="D1319" s="12" t="str">
        <f t="shared" si="26"/>
        <v>Sub16 Session3 3rd_45min</v>
      </c>
      <c r="E1319" s="20">
        <v>1</v>
      </c>
      <c r="F1319" s="20">
        <f>IFERROR(_xlfn.IFNA(IF(E1319&lt;VLOOKUP(D1319,'Pre-analysis'!D:E,2,0),VLOOKUP(D1319,'Pre-analysis'!D:F,3,0)-((VLOOKUP(D1319,'Pre-analysis'!D:E,2,0)-E1319)*9),IF(E1319=VLOOKUP(D1319,'Pre-analysis'!D:E,2,0),VLOOKUP(D1319,'Pre-analysis'!D:F,3,0),"NA")),"NA"),"NA")</f>
        <v>115</v>
      </c>
    </row>
    <row r="1320" spans="1:6">
      <c r="A1320" s="12" t="s">
        <v>44</v>
      </c>
      <c r="B1320" s="13" t="s">
        <v>53</v>
      </c>
      <c r="C1320" s="12" t="s">
        <v>14</v>
      </c>
      <c r="D1320" s="12" t="str">
        <f t="shared" si="26"/>
        <v>Sub16 Session3 3rd_45min</v>
      </c>
      <c r="E1320" s="20">
        <v>2</v>
      </c>
      <c r="F1320" s="20">
        <f>IFERROR(_xlfn.IFNA(IF(E1320&lt;VLOOKUP(D1320,'Pre-analysis'!D:E,2,0),VLOOKUP(D1320,'Pre-analysis'!D:F,3,0)-((VLOOKUP(D1320,'Pre-analysis'!D:E,2,0)-E1320)*9),IF(E1320=VLOOKUP(D1320,'Pre-analysis'!D:E,2,0),VLOOKUP(D1320,'Pre-analysis'!D:F,3,0),"NA")),"NA"),"NA")</f>
        <v>124</v>
      </c>
    </row>
    <row r="1321" spans="1:6">
      <c r="A1321" s="12" t="s">
        <v>44</v>
      </c>
      <c r="B1321" s="13" t="s">
        <v>53</v>
      </c>
      <c r="C1321" s="12" t="s">
        <v>14</v>
      </c>
      <c r="D1321" s="12" t="str">
        <f t="shared" si="26"/>
        <v>Sub16 Session3 3rd_45min</v>
      </c>
      <c r="E1321" s="20">
        <v>3</v>
      </c>
      <c r="F1321" s="20">
        <f>IFERROR(_xlfn.IFNA(IF(E1321&lt;VLOOKUP(D1321,'Pre-analysis'!D:E,2,0),VLOOKUP(D1321,'Pre-analysis'!D:F,3,0)-((VLOOKUP(D1321,'Pre-analysis'!D:E,2,0)-E1321)*9),IF(E1321=VLOOKUP(D1321,'Pre-analysis'!D:E,2,0),VLOOKUP(D1321,'Pre-analysis'!D:F,3,0),"NA")),"NA"),"NA")</f>
        <v>133</v>
      </c>
    </row>
    <row r="1322" spans="1:6">
      <c r="A1322" s="12" t="s">
        <v>44</v>
      </c>
      <c r="B1322" s="13" t="s">
        <v>53</v>
      </c>
      <c r="C1322" s="12" t="s">
        <v>14</v>
      </c>
      <c r="D1322" s="12" t="str">
        <f t="shared" si="26"/>
        <v>Sub16 Session3 3rd_45min</v>
      </c>
      <c r="E1322" s="20">
        <v>4</v>
      </c>
      <c r="F1322" s="20" t="str">
        <f>IFERROR(_xlfn.IFNA(IF(E1322&lt;VLOOKUP(D1322,'Pre-analysis'!D:E,2,0),VLOOKUP(D1322,'Pre-analysis'!D:F,3,0)-((VLOOKUP(D1322,'Pre-analysis'!D:E,2,0)-E1322)*9),IF(E1322=VLOOKUP(D1322,'Pre-analysis'!D:E,2,0),VLOOKUP(D1322,'Pre-analysis'!D:F,3,0),"NA")),"NA"),"NA")</f>
        <v>NA</v>
      </c>
    </row>
    <row r="1323" spans="1:6">
      <c r="A1323" s="12" t="s">
        <v>44</v>
      </c>
      <c r="B1323" s="13" t="s">
        <v>53</v>
      </c>
      <c r="C1323" s="12" t="s">
        <v>14</v>
      </c>
      <c r="D1323" s="12" t="str">
        <f t="shared" si="26"/>
        <v>Sub16 Session3 3rd_45min</v>
      </c>
      <c r="E1323" s="20">
        <v>5</v>
      </c>
      <c r="F1323" s="20" t="str">
        <f>IFERROR(_xlfn.IFNA(IF(E1323&lt;VLOOKUP(D1323,'Pre-analysis'!D:E,2,0),VLOOKUP(D1323,'Pre-analysis'!D:F,3,0)-((VLOOKUP(D1323,'Pre-analysis'!D:E,2,0)-E1323)*9),IF(E1323=VLOOKUP(D1323,'Pre-analysis'!D:E,2,0),VLOOKUP(D1323,'Pre-analysis'!D:F,3,0),"NA")),"NA"),"NA")</f>
        <v>NA</v>
      </c>
    </row>
    <row r="1324" spans="1:6">
      <c r="A1324" s="12" t="s">
        <v>44</v>
      </c>
      <c r="B1324" s="13" t="s">
        <v>53</v>
      </c>
      <c r="C1324" s="12" t="s">
        <v>14</v>
      </c>
      <c r="D1324" s="12" t="str">
        <f t="shared" si="26"/>
        <v>Sub16 Session3 3rd_45min</v>
      </c>
      <c r="E1324" s="20">
        <v>6</v>
      </c>
      <c r="F1324" s="20" t="str">
        <f>IFERROR(_xlfn.IFNA(IF(E1324&lt;VLOOKUP(D1324,'Pre-analysis'!D:E,2,0),VLOOKUP(D1324,'Pre-analysis'!D:F,3,0)-((VLOOKUP(D1324,'Pre-analysis'!D:E,2,0)-E1324)*9),IF(E1324=VLOOKUP(D1324,'Pre-analysis'!D:E,2,0),VLOOKUP(D1324,'Pre-analysis'!D:F,3,0),"NA")),"NA"),"NA")</f>
        <v>NA</v>
      </c>
    </row>
    <row r="1325" spans="1:6">
      <c r="A1325" s="12" t="s">
        <v>44</v>
      </c>
      <c r="B1325" s="13" t="s">
        <v>53</v>
      </c>
      <c r="C1325" s="12" t="s">
        <v>15</v>
      </c>
      <c r="D1325" s="12" t="str">
        <f t="shared" si="26"/>
        <v>Sub16 Session3 3rd_45min_e</v>
      </c>
      <c r="E1325" s="20" t="s">
        <v>29</v>
      </c>
      <c r="F1325" s="20">
        <f>IFERROR(_xlfn.IFNA(IF(E1325&lt;VLOOKUP(D1325,'Pre-analysis'!D:E,2,0),VLOOKUP(D1325,'Pre-analysis'!D:F,3,0)-((VLOOKUP(D1325,'Pre-analysis'!D:E,2,0)-E1325)*9),IF(E1325=VLOOKUP(D1325,'Pre-analysis'!D:E,2,0),VLOOKUP(D1325,'Pre-analysis'!D:F,3,0),"NA")),"NA"),"NA")</f>
        <v>140</v>
      </c>
    </row>
    <row r="1326" spans="1:6">
      <c r="A1326" s="12" t="s">
        <v>44</v>
      </c>
      <c r="B1326" s="13" t="s">
        <v>54</v>
      </c>
      <c r="C1326" s="12" t="s">
        <v>10</v>
      </c>
      <c r="D1326" s="12" t="str">
        <f t="shared" si="26"/>
        <v>Sub16 Session4 1st_45min</v>
      </c>
      <c r="E1326" s="20">
        <v>1</v>
      </c>
      <c r="F1326" s="20">
        <f>IFERROR(_xlfn.IFNA(IF(E1326&lt;VLOOKUP(D1326,'Pre-analysis'!D:E,2,0),VLOOKUP(D1326,'Pre-analysis'!D:F,3,0)-((VLOOKUP(D1326,'Pre-analysis'!D:E,2,0)-E1326)*9),IF(E1326=VLOOKUP(D1326,'Pre-analysis'!D:E,2,0),VLOOKUP(D1326,'Pre-analysis'!D:F,3,0),"NA")),"NA"),"NA")</f>
        <v>0</v>
      </c>
    </row>
    <row r="1327" spans="1:6">
      <c r="A1327" s="12" t="s">
        <v>44</v>
      </c>
      <c r="B1327" s="13" t="s">
        <v>54</v>
      </c>
      <c r="C1327" s="12" t="s">
        <v>10</v>
      </c>
      <c r="D1327" s="12" t="str">
        <f t="shared" si="26"/>
        <v>Sub16 Session4 1st_45min</v>
      </c>
      <c r="E1327" s="20">
        <v>2</v>
      </c>
      <c r="F1327" s="20">
        <f>IFERROR(_xlfn.IFNA(IF(E1327&lt;VLOOKUP(D1327,'Pre-analysis'!D:E,2,0),VLOOKUP(D1327,'Pre-analysis'!D:F,3,0)-((VLOOKUP(D1327,'Pre-analysis'!D:E,2,0)-E1327)*9),IF(E1327=VLOOKUP(D1327,'Pre-analysis'!D:E,2,0),VLOOKUP(D1327,'Pre-analysis'!D:F,3,0),"NA")),"NA"),"NA")</f>
        <v>9</v>
      </c>
    </row>
    <row r="1328" spans="1:6">
      <c r="A1328" s="12" t="s">
        <v>44</v>
      </c>
      <c r="B1328" s="13" t="s">
        <v>54</v>
      </c>
      <c r="C1328" s="12" t="s">
        <v>10</v>
      </c>
      <c r="D1328" s="12" t="str">
        <f t="shared" si="26"/>
        <v>Sub16 Session4 1st_45min</v>
      </c>
      <c r="E1328" s="20">
        <v>3</v>
      </c>
      <c r="F1328" s="20">
        <f>IFERROR(_xlfn.IFNA(IF(E1328&lt;VLOOKUP(D1328,'Pre-analysis'!D:E,2,0),VLOOKUP(D1328,'Pre-analysis'!D:F,3,0)-((VLOOKUP(D1328,'Pre-analysis'!D:E,2,0)-E1328)*9),IF(E1328=VLOOKUP(D1328,'Pre-analysis'!D:E,2,0),VLOOKUP(D1328,'Pre-analysis'!D:F,3,0),"NA")),"NA"),"NA")</f>
        <v>18</v>
      </c>
    </row>
    <row r="1329" spans="1:6">
      <c r="A1329" s="12" t="s">
        <v>44</v>
      </c>
      <c r="B1329" s="13" t="s">
        <v>54</v>
      </c>
      <c r="C1329" s="12" t="s">
        <v>10</v>
      </c>
      <c r="D1329" s="12" t="str">
        <f t="shared" si="26"/>
        <v>Sub16 Session4 1st_45min</v>
      </c>
      <c r="E1329" s="20">
        <v>4</v>
      </c>
      <c r="F1329" s="20">
        <f>IFERROR(_xlfn.IFNA(IF(E1329&lt;VLOOKUP(D1329,'Pre-analysis'!D:E,2,0),VLOOKUP(D1329,'Pre-analysis'!D:F,3,0)-((VLOOKUP(D1329,'Pre-analysis'!D:E,2,0)-E1329)*9),IF(E1329=VLOOKUP(D1329,'Pre-analysis'!D:E,2,0),VLOOKUP(D1329,'Pre-analysis'!D:F,3,0),"NA")),"NA"),"NA")</f>
        <v>27</v>
      </c>
    </row>
    <row r="1330" spans="1:6">
      <c r="A1330" s="12" t="s">
        <v>44</v>
      </c>
      <c r="B1330" s="13" t="s">
        <v>54</v>
      </c>
      <c r="C1330" s="12" t="s">
        <v>10</v>
      </c>
      <c r="D1330" s="12" t="str">
        <f t="shared" si="26"/>
        <v>Sub16 Session4 1st_45min</v>
      </c>
      <c r="E1330" s="20">
        <v>5</v>
      </c>
      <c r="F1330" s="20">
        <f>IFERROR(_xlfn.IFNA(IF(E1330&lt;VLOOKUP(D1330,'Pre-analysis'!D:E,2,0),VLOOKUP(D1330,'Pre-analysis'!D:F,3,0)-((VLOOKUP(D1330,'Pre-analysis'!D:E,2,0)-E1330)*9),IF(E1330=VLOOKUP(D1330,'Pre-analysis'!D:E,2,0),VLOOKUP(D1330,'Pre-analysis'!D:F,3,0),"NA")),"NA"),"NA")</f>
        <v>36</v>
      </c>
    </row>
    <row r="1331" spans="1:6">
      <c r="A1331" s="12" t="s">
        <v>44</v>
      </c>
      <c r="B1331" s="13" t="s">
        <v>54</v>
      </c>
      <c r="C1331" s="12" t="s">
        <v>10</v>
      </c>
      <c r="D1331" s="12" t="str">
        <f t="shared" si="26"/>
        <v>Sub16 Session4 1st_45min</v>
      </c>
      <c r="E1331" s="20">
        <v>6</v>
      </c>
      <c r="F1331" s="20" t="str">
        <f>IFERROR(_xlfn.IFNA(IF(E1331&lt;VLOOKUP(D1331,'Pre-analysis'!D:E,2,0),VLOOKUP(D1331,'Pre-analysis'!D:F,3,0)-((VLOOKUP(D1331,'Pre-analysis'!D:E,2,0)-E1331)*9),IF(E1331=VLOOKUP(D1331,'Pre-analysis'!D:E,2,0),VLOOKUP(D1331,'Pre-analysis'!D:F,3,0),"NA")),"NA"),"NA")</f>
        <v>NA</v>
      </c>
    </row>
    <row r="1332" spans="1:6">
      <c r="A1332" s="12" t="s">
        <v>44</v>
      </c>
      <c r="B1332" s="13" t="s">
        <v>54</v>
      </c>
      <c r="C1332" s="12" t="s">
        <v>11</v>
      </c>
      <c r="D1332" s="12" t="str">
        <f t="shared" si="26"/>
        <v>Sub16 Session4 1st_45min_e</v>
      </c>
      <c r="E1332" s="20" t="s">
        <v>29</v>
      </c>
      <c r="F1332" s="20">
        <f>IFERROR(_xlfn.IFNA(IF(E1332&lt;VLOOKUP(D1332,'Pre-analysis'!D:E,2,0),VLOOKUP(D1332,'Pre-analysis'!D:F,3,0)-((VLOOKUP(D1332,'Pre-analysis'!D:E,2,0)-E1332)*9),IF(E1332=VLOOKUP(D1332,'Pre-analysis'!D:E,2,0),VLOOKUP(D1332,'Pre-analysis'!D:F,3,0),"NA")),"NA"),"NA")</f>
        <v>38</v>
      </c>
    </row>
    <row r="1333" spans="1:6">
      <c r="A1333" s="12" t="s">
        <v>44</v>
      </c>
      <c r="B1333" s="13" t="s">
        <v>54</v>
      </c>
      <c r="C1333" s="12" t="s">
        <v>12</v>
      </c>
      <c r="D1333" s="12" t="str">
        <f t="shared" si="26"/>
        <v>Sub16 Session4 2nd_45min</v>
      </c>
      <c r="E1333" s="20">
        <v>1</v>
      </c>
      <c r="F1333" s="20">
        <f>IFERROR(_xlfn.IFNA(IF(E1333&lt;VLOOKUP(D1333,'Pre-analysis'!D:E,2,0),VLOOKUP(D1333,'Pre-analysis'!D:F,3,0)-((VLOOKUP(D1333,'Pre-analysis'!D:E,2,0)-E1333)*9),IF(E1333=VLOOKUP(D1333,'Pre-analysis'!D:E,2,0),VLOOKUP(D1333,'Pre-analysis'!D:F,3,0),"NA")),"NA"),"NA")</f>
        <v>53</v>
      </c>
    </row>
    <row r="1334" spans="1:6">
      <c r="A1334" s="12" t="s">
        <v>44</v>
      </c>
      <c r="B1334" s="13" t="s">
        <v>54</v>
      </c>
      <c r="C1334" s="12" t="s">
        <v>12</v>
      </c>
      <c r="D1334" s="12" t="str">
        <f t="shared" si="26"/>
        <v>Sub16 Session4 2nd_45min</v>
      </c>
      <c r="E1334" s="20">
        <v>2</v>
      </c>
      <c r="F1334" s="20">
        <f>IFERROR(_xlfn.IFNA(IF(E1334&lt;VLOOKUP(D1334,'Pre-analysis'!D:E,2,0),VLOOKUP(D1334,'Pre-analysis'!D:F,3,0)-((VLOOKUP(D1334,'Pre-analysis'!D:E,2,0)-E1334)*9),IF(E1334=VLOOKUP(D1334,'Pre-analysis'!D:E,2,0),VLOOKUP(D1334,'Pre-analysis'!D:F,3,0),"NA")),"NA"),"NA")</f>
        <v>62</v>
      </c>
    </row>
    <row r="1335" spans="1:6">
      <c r="A1335" s="12" t="s">
        <v>44</v>
      </c>
      <c r="B1335" s="13" t="s">
        <v>54</v>
      </c>
      <c r="C1335" s="12" t="s">
        <v>12</v>
      </c>
      <c r="D1335" s="12" t="str">
        <f t="shared" si="26"/>
        <v>Sub16 Session4 2nd_45min</v>
      </c>
      <c r="E1335" s="20">
        <v>3</v>
      </c>
      <c r="F1335" s="20">
        <f>IFERROR(_xlfn.IFNA(IF(E1335&lt;VLOOKUP(D1335,'Pre-analysis'!D:E,2,0),VLOOKUP(D1335,'Pre-analysis'!D:F,3,0)-((VLOOKUP(D1335,'Pre-analysis'!D:E,2,0)-E1335)*9),IF(E1335=VLOOKUP(D1335,'Pre-analysis'!D:E,2,0),VLOOKUP(D1335,'Pre-analysis'!D:F,3,0),"NA")),"NA"),"NA")</f>
        <v>71</v>
      </c>
    </row>
    <row r="1336" spans="1:6">
      <c r="A1336" s="12" t="s">
        <v>44</v>
      </c>
      <c r="B1336" s="13" t="s">
        <v>54</v>
      </c>
      <c r="C1336" s="12" t="s">
        <v>12</v>
      </c>
      <c r="D1336" s="12" t="str">
        <f t="shared" si="26"/>
        <v>Sub16 Session4 2nd_45min</v>
      </c>
      <c r="E1336" s="20">
        <v>4</v>
      </c>
      <c r="F1336" s="20" t="str">
        <f>IFERROR(_xlfn.IFNA(IF(E1336&lt;VLOOKUP(D1336,'Pre-analysis'!D:E,2,0),VLOOKUP(D1336,'Pre-analysis'!D:F,3,0)-((VLOOKUP(D1336,'Pre-analysis'!D:E,2,0)-E1336)*9),IF(E1336=VLOOKUP(D1336,'Pre-analysis'!D:E,2,0),VLOOKUP(D1336,'Pre-analysis'!D:F,3,0),"NA")),"NA"),"NA")</f>
        <v>NA</v>
      </c>
    </row>
    <row r="1337" spans="1:6">
      <c r="A1337" s="12" t="s">
        <v>44</v>
      </c>
      <c r="B1337" s="13" t="s">
        <v>54</v>
      </c>
      <c r="C1337" s="12" t="s">
        <v>12</v>
      </c>
      <c r="D1337" s="12" t="str">
        <f t="shared" si="26"/>
        <v>Sub16 Session4 2nd_45min</v>
      </c>
      <c r="E1337" s="20">
        <v>5</v>
      </c>
      <c r="F1337" s="20" t="str">
        <f>IFERROR(_xlfn.IFNA(IF(E1337&lt;VLOOKUP(D1337,'Pre-analysis'!D:E,2,0),VLOOKUP(D1337,'Pre-analysis'!D:F,3,0)-((VLOOKUP(D1337,'Pre-analysis'!D:E,2,0)-E1337)*9),IF(E1337=VLOOKUP(D1337,'Pre-analysis'!D:E,2,0),VLOOKUP(D1337,'Pre-analysis'!D:F,3,0),"NA")),"NA"),"NA")</f>
        <v>NA</v>
      </c>
    </row>
    <row r="1338" spans="1:6">
      <c r="A1338" s="12" t="s">
        <v>44</v>
      </c>
      <c r="B1338" s="13" t="s">
        <v>54</v>
      </c>
      <c r="C1338" s="12" t="s">
        <v>12</v>
      </c>
      <c r="D1338" s="12" t="str">
        <f t="shared" si="26"/>
        <v>Sub16 Session4 2nd_45min</v>
      </c>
      <c r="E1338" s="20">
        <v>6</v>
      </c>
      <c r="F1338" s="20" t="str">
        <f>IFERROR(_xlfn.IFNA(IF(E1338&lt;VLOOKUP(D1338,'Pre-analysis'!D:E,2,0),VLOOKUP(D1338,'Pre-analysis'!D:F,3,0)-((VLOOKUP(D1338,'Pre-analysis'!D:E,2,0)-E1338)*9),IF(E1338=VLOOKUP(D1338,'Pre-analysis'!D:E,2,0),VLOOKUP(D1338,'Pre-analysis'!D:F,3,0),"NA")),"NA"),"NA")</f>
        <v>NA</v>
      </c>
    </row>
    <row r="1339" spans="1:6">
      <c r="A1339" s="12" t="s">
        <v>44</v>
      </c>
      <c r="B1339" s="13" t="s">
        <v>54</v>
      </c>
      <c r="C1339" s="12" t="s">
        <v>13</v>
      </c>
      <c r="D1339" s="12" t="str">
        <f t="shared" si="26"/>
        <v>Sub16 Session4 2nd_45min_e</v>
      </c>
      <c r="E1339" s="20" t="s">
        <v>29</v>
      </c>
      <c r="F1339" s="20">
        <f>IFERROR(_xlfn.IFNA(IF(E1339&lt;VLOOKUP(D1339,'Pre-analysis'!D:E,2,0),VLOOKUP(D1339,'Pre-analysis'!D:F,3,0)-((VLOOKUP(D1339,'Pre-analysis'!D:E,2,0)-E1339)*9),IF(E1339=VLOOKUP(D1339,'Pre-analysis'!D:E,2,0),VLOOKUP(D1339,'Pre-analysis'!D:F,3,0),"NA")),"NA"),"NA")</f>
        <v>73</v>
      </c>
    </row>
    <row r="1340" spans="1:6">
      <c r="A1340" s="12" t="s">
        <v>44</v>
      </c>
      <c r="B1340" s="13" t="s">
        <v>54</v>
      </c>
      <c r="C1340" s="12" t="s">
        <v>14</v>
      </c>
      <c r="D1340" s="12" t="str">
        <f t="shared" si="26"/>
        <v>Sub16 Session4 3rd_45min</v>
      </c>
      <c r="E1340" s="20">
        <v>1</v>
      </c>
      <c r="F1340" s="20">
        <f>IFERROR(_xlfn.IFNA(IF(E1340&lt;VLOOKUP(D1340,'Pre-analysis'!D:E,2,0),VLOOKUP(D1340,'Pre-analysis'!D:F,3,0)-((VLOOKUP(D1340,'Pre-analysis'!D:E,2,0)-E1340)*9),IF(E1340=VLOOKUP(D1340,'Pre-analysis'!D:E,2,0),VLOOKUP(D1340,'Pre-analysis'!D:F,3,0),"NA")),"NA"),"NA")</f>
        <v>88</v>
      </c>
    </row>
    <row r="1341" spans="1:6">
      <c r="A1341" s="12" t="s">
        <v>44</v>
      </c>
      <c r="B1341" s="13" t="s">
        <v>54</v>
      </c>
      <c r="C1341" s="12" t="s">
        <v>14</v>
      </c>
      <c r="D1341" s="12" t="str">
        <f t="shared" si="26"/>
        <v>Sub16 Session4 3rd_45min</v>
      </c>
      <c r="E1341" s="20">
        <v>2</v>
      </c>
      <c r="F1341" s="20">
        <f>IFERROR(_xlfn.IFNA(IF(E1341&lt;VLOOKUP(D1341,'Pre-analysis'!D:E,2,0),VLOOKUP(D1341,'Pre-analysis'!D:F,3,0)-((VLOOKUP(D1341,'Pre-analysis'!D:E,2,0)-E1341)*9),IF(E1341=VLOOKUP(D1341,'Pre-analysis'!D:E,2,0),VLOOKUP(D1341,'Pre-analysis'!D:F,3,0),"NA")),"NA"),"NA")</f>
        <v>97</v>
      </c>
    </row>
    <row r="1342" spans="1:6">
      <c r="A1342" s="12" t="s">
        <v>44</v>
      </c>
      <c r="B1342" s="13" t="s">
        <v>54</v>
      </c>
      <c r="C1342" s="12" t="s">
        <v>14</v>
      </c>
      <c r="D1342" s="12" t="str">
        <f t="shared" si="26"/>
        <v>Sub16 Session4 3rd_45min</v>
      </c>
      <c r="E1342" s="20">
        <v>3</v>
      </c>
      <c r="F1342" s="20">
        <f>IFERROR(_xlfn.IFNA(IF(E1342&lt;VLOOKUP(D1342,'Pre-analysis'!D:E,2,0),VLOOKUP(D1342,'Pre-analysis'!D:F,3,0)-((VLOOKUP(D1342,'Pre-analysis'!D:E,2,0)-E1342)*9),IF(E1342=VLOOKUP(D1342,'Pre-analysis'!D:E,2,0),VLOOKUP(D1342,'Pre-analysis'!D:F,3,0),"NA")),"NA"),"NA")</f>
        <v>106</v>
      </c>
    </row>
    <row r="1343" spans="1:6">
      <c r="A1343" s="12" t="s">
        <v>44</v>
      </c>
      <c r="B1343" s="13" t="s">
        <v>54</v>
      </c>
      <c r="C1343" s="12" t="s">
        <v>14</v>
      </c>
      <c r="D1343" s="12" t="str">
        <f t="shared" si="26"/>
        <v>Sub16 Session4 3rd_45min</v>
      </c>
      <c r="E1343" s="20">
        <v>4</v>
      </c>
      <c r="F1343" s="20" t="str">
        <f>IFERROR(_xlfn.IFNA(IF(E1343&lt;VLOOKUP(D1343,'Pre-analysis'!D:E,2,0),VLOOKUP(D1343,'Pre-analysis'!D:F,3,0)-((VLOOKUP(D1343,'Pre-analysis'!D:E,2,0)-E1343)*9),IF(E1343=VLOOKUP(D1343,'Pre-analysis'!D:E,2,0),VLOOKUP(D1343,'Pre-analysis'!D:F,3,0),"NA")),"NA"),"NA")</f>
        <v>NA</v>
      </c>
    </row>
    <row r="1344" spans="1:6">
      <c r="A1344" s="12" t="s">
        <v>44</v>
      </c>
      <c r="B1344" s="13" t="s">
        <v>54</v>
      </c>
      <c r="C1344" s="12" t="s">
        <v>14</v>
      </c>
      <c r="D1344" s="12" t="str">
        <f t="shared" si="26"/>
        <v>Sub16 Session4 3rd_45min</v>
      </c>
      <c r="E1344" s="20">
        <v>5</v>
      </c>
      <c r="F1344" s="20" t="str">
        <f>IFERROR(_xlfn.IFNA(IF(E1344&lt;VLOOKUP(D1344,'Pre-analysis'!D:E,2,0),VLOOKUP(D1344,'Pre-analysis'!D:F,3,0)-((VLOOKUP(D1344,'Pre-analysis'!D:E,2,0)-E1344)*9),IF(E1344=VLOOKUP(D1344,'Pre-analysis'!D:E,2,0),VLOOKUP(D1344,'Pre-analysis'!D:F,3,0),"NA")),"NA"),"NA")</f>
        <v>NA</v>
      </c>
    </row>
    <row r="1345" spans="1:6">
      <c r="A1345" s="12" t="s">
        <v>44</v>
      </c>
      <c r="B1345" s="13" t="s">
        <v>54</v>
      </c>
      <c r="C1345" s="12" t="s">
        <v>14</v>
      </c>
      <c r="D1345" s="12" t="str">
        <f t="shared" ref="D1345:D1408" si="27">A1345&amp;" "&amp;B1345&amp;" "&amp;C1345</f>
        <v>Sub16 Session4 3rd_45min</v>
      </c>
      <c r="E1345" s="20">
        <v>6</v>
      </c>
      <c r="F1345" s="20" t="str">
        <f>IFERROR(_xlfn.IFNA(IF(E1345&lt;VLOOKUP(D1345,'Pre-analysis'!D:E,2,0),VLOOKUP(D1345,'Pre-analysis'!D:F,3,0)-((VLOOKUP(D1345,'Pre-analysis'!D:E,2,0)-E1345)*9),IF(E1345=VLOOKUP(D1345,'Pre-analysis'!D:E,2,0),VLOOKUP(D1345,'Pre-analysis'!D:F,3,0),"NA")),"NA"),"NA")</f>
        <v>NA</v>
      </c>
    </row>
    <row r="1346" spans="1:6">
      <c r="A1346" s="12" t="s">
        <v>44</v>
      </c>
      <c r="B1346" s="13" t="s">
        <v>54</v>
      </c>
      <c r="C1346" s="12" t="s">
        <v>15</v>
      </c>
      <c r="D1346" s="12" t="str">
        <f t="shared" si="27"/>
        <v>Sub16 Session4 3rd_45min_e</v>
      </c>
      <c r="E1346" s="20" t="s">
        <v>29</v>
      </c>
      <c r="F1346" s="20">
        <f>IFERROR(_xlfn.IFNA(IF(E1346&lt;VLOOKUP(D1346,'Pre-analysis'!D:E,2,0),VLOOKUP(D1346,'Pre-analysis'!D:F,3,0)-((VLOOKUP(D1346,'Pre-analysis'!D:E,2,0)-E1346)*9),IF(E1346=VLOOKUP(D1346,'Pre-analysis'!D:E,2,0),VLOOKUP(D1346,'Pre-analysis'!D:F,3,0),"NA")),"NA"),"NA")</f>
        <v>108</v>
      </c>
    </row>
    <row r="1347" spans="1:6">
      <c r="A1347" s="12" t="s">
        <v>45</v>
      </c>
      <c r="B1347" s="13" t="s">
        <v>51</v>
      </c>
      <c r="C1347" s="12" t="s">
        <v>10</v>
      </c>
      <c r="D1347" s="12" t="str">
        <f t="shared" si="27"/>
        <v>Sub17 Session1 1st_45min</v>
      </c>
      <c r="E1347" s="20">
        <v>1</v>
      </c>
      <c r="F1347" s="20">
        <f>IFERROR(_xlfn.IFNA(IF(E1347&lt;VLOOKUP(D1347,'Pre-analysis'!D:E,2,0),VLOOKUP(D1347,'Pre-analysis'!D:F,3,0)-((VLOOKUP(D1347,'Pre-analysis'!D:E,2,0)-E1347)*9),IF(E1347=VLOOKUP(D1347,'Pre-analysis'!D:E,2,0),VLOOKUP(D1347,'Pre-analysis'!D:F,3,0),"NA")),"NA"),"NA")</f>
        <v>0</v>
      </c>
    </row>
    <row r="1348" spans="1:6">
      <c r="A1348" s="12" t="s">
        <v>45</v>
      </c>
      <c r="B1348" s="13" t="s">
        <v>51</v>
      </c>
      <c r="C1348" s="12" t="s">
        <v>10</v>
      </c>
      <c r="D1348" s="12" t="str">
        <f t="shared" si="27"/>
        <v>Sub17 Session1 1st_45min</v>
      </c>
      <c r="E1348" s="20">
        <v>2</v>
      </c>
      <c r="F1348" s="20">
        <f>IFERROR(_xlfn.IFNA(IF(E1348&lt;VLOOKUP(D1348,'Pre-analysis'!D:E,2,0),VLOOKUP(D1348,'Pre-analysis'!D:F,3,0)-((VLOOKUP(D1348,'Pre-analysis'!D:E,2,0)-E1348)*9),IF(E1348=VLOOKUP(D1348,'Pre-analysis'!D:E,2,0),VLOOKUP(D1348,'Pre-analysis'!D:F,3,0),"NA")),"NA"),"NA")</f>
        <v>9</v>
      </c>
    </row>
    <row r="1349" spans="1:6">
      <c r="A1349" s="12" t="s">
        <v>45</v>
      </c>
      <c r="B1349" s="13" t="s">
        <v>51</v>
      </c>
      <c r="C1349" s="12" t="s">
        <v>10</v>
      </c>
      <c r="D1349" s="12" t="str">
        <f t="shared" si="27"/>
        <v>Sub17 Session1 1st_45min</v>
      </c>
      <c r="E1349" s="20">
        <v>3</v>
      </c>
      <c r="F1349" s="20">
        <f>IFERROR(_xlfn.IFNA(IF(E1349&lt;VLOOKUP(D1349,'Pre-analysis'!D:E,2,0),VLOOKUP(D1349,'Pre-analysis'!D:F,3,0)-((VLOOKUP(D1349,'Pre-analysis'!D:E,2,0)-E1349)*9),IF(E1349=VLOOKUP(D1349,'Pre-analysis'!D:E,2,0),VLOOKUP(D1349,'Pre-analysis'!D:F,3,0),"NA")),"NA"),"NA")</f>
        <v>18</v>
      </c>
    </row>
    <row r="1350" spans="1:6">
      <c r="A1350" s="12" t="s">
        <v>45</v>
      </c>
      <c r="B1350" s="13" t="s">
        <v>51</v>
      </c>
      <c r="C1350" s="12" t="s">
        <v>10</v>
      </c>
      <c r="D1350" s="12" t="str">
        <f t="shared" si="27"/>
        <v>Sub17 Session1 1st_45min</v>
      </c>
      <c r="E1350" s="20">
        <v>4</v>
      </c>
      <c r="F1350" s="20">
        <f>IFERROR(_xlfn.IFNA(IF(E1350&lt;VLOOKUP(D1350,'Pre-analysis'!D:E,2,0),VLOOKUP(D1350,'Pre-analysis'!D:F,3,0)-((VLOOKUP(D1350,'Pre-analysis'!D:E,2,0)-E1350)*9),IF(E1350=VLOOKUP(D1350,'Pre-analysis'!D:E,2,0),VLOOKUP(D1350,'Pre-analysis'!D:F,3,0),"NA")),"NA"),"NA")</f>
        <v>27</v>
      </c>
    </row>
    <row r="1351" spans="1:6">
      <c r="A1351" s="12" t="s">
        <v>45</v>
      </c>
      <c r="B1351" s="13" t="s">
        <v>51</v>
      </c>
      <c r="C1351" s="12" t="s">
        <v>10</v>
      </c>
      <c r="D1351" s="12" t="str">
        <f t="shared" si="27"/>
        <v>Sub17 Session1 1st_45min</v>
      </c>
      <c r="E1351" s="20">
        <v>5</v>
      </c>
      <c r="F1351" s="20">
        <f>IFERROR(_xlfn.IFNA(IF(E1351&lt;VLOOKUP(D1351,'Pre-analysis'!D:E,2,0),VLOOKUP(D1351,'Pre-analysis'!D:F,3,0)-((VLOOKUP(D1351,'Pre-analysis'!D:E,2,0)-E1351)*9),IF(E1351=VLOOKUP(D1351,'Pre-analysis'!D:E,2,0),VLOOKUP(D1351,'Pre-analysis'!D:F,3,0),"NA")),"NA"),"NA")</f>
        <v>36</v>
      </c>
    </row>
    <row r="1352" spans="1:6">
      <c r="A1352" s="12" t="s">
        <v>45</v>
      </c>
      <c r="B1352" s="13" t="s">
        <v>51</v>
      </c>
      <c r="C1352" s="12" t="s">
        <v>10</v>
      </c>
      <c r="D1352" s="12" t="str">
        <f t="shared" si="27"/>
        <v>Sub17 Session1 1st_45min</v>
      </c>
      <c r="E1352" s="20">
        <v>6</v>
      </c>
      <c r="F1352" s="20">
        <f>IFERROR(_xlfn.IFNA(IF(E1352&lt;VLOOKUP(D1352,'Pre-analysis'!D:E,2,0),VLOOKUP(D1352,'Pre-analysis'!D:F,3,0)-((VLOOKUP(D1352,'Pre-analysis'!D:E,2,0)-E1352)*9),IF(E1352=VLOOKUP(D1352,'Pre-analysis'!D:E,2,0),VLOOKUP(D1352,'Pre-analysis'!D:F,3,0),"NA")),"NA"),"NA")</f>
        <v>45</v>
      </c>
    </row>
    <row r="1353" spans="1:6">
      <c r="A1353" s="12" t="s">
        <v>45</v>
      </c>
      <c r="B1353" s="13" t="s">
        <v>51</v>
      </c>
      <c r="C1353" s="12" t="s">
        <v>11</v>
      </c>
      <c r="D1353" s="12" t="str">
        <f t="shared" si="27"/>
        <v>Sub17 Session1 1st_45min_e</v>
      </c>
      <c r="E1353" s="20" t="s">
        <v>29</v>
      </c>
      <c r="F1353" s="20" t="str">
        <f>IFERROR(_xlfn.IFNA(IF(E1353&lt;VLOOKUP(D1353,'Pre-analysis'!D:E,2,0),VLOOKUP(D1353,'Pre-analysis'!D:F,3,0)-((VLOOKUP(D1353,'Pre-analysis'!D:E,2,0)-E1353)*9),IF(E1353=VLOOKUP(D1353,'Pre-analysis'!D:E,2,0),VLOOKUP(D1353,'Pre-analysis'!D:F,3,0),"NA")),"NA"),"NA")</f>
        <v>NA</v>
      </c>
    </row>
    <row r="1354" spans="1:6">
      <c r="A1354" s="12" t="s">
        <v>45</v>
      </c>
      <c r="B1354" s="13" t="s">
        <v>51</v>
      </c>
      <c r="C1354" s="12" t="s">
        <v>12</v>
      </c>
      <c r="D1354" s="12" t="str">
        <f t="shared" si="27"/>
        <v>Sub17 Session1 2nd_45min</v>
      </c>
      <c r="E1354" s="20">
        <v>1</v>
      </c>
      <c r="F1354" s="20">
        <f>IFERROR(_xlfn.IFNA(IF(E1354&lt;VLOOKUP(D1354,'Pre-analysis'!D:E,2,0),VLOOKUP(D1354,'Pre-analysis'!D:F,3,0)-((VLOOKUP(D1354,'Pre-analysis'!D:E,2,0)-E1354)*9),IF(E1354=VLOOKUP(D1354,'Pre-analysis'!D:E,2,0),VLOOKUP(D1354,'Pre-analysis'!D:F,3,0),"NA")),"NA"),"NA")</f>
        <v>60</v>
      </c>
    </row>
    <row r="1355" spans="1:6">
      <c r="A1355" s="12" t="s">
        <v>45</v>
      </c>
      <c r="B1355" s="13" t="s">
        <v>51</v>
      </c>
      <c r="C1355" s="12" t="s">
        <v>12</v>
      </c>
      <c r="D1355" s="12" t="str">
        <f t="shared" si="27"/>
        <v>Sub17 Session1 2nd_45min</v>
      </c>
      <c r="E1355" s="20">
        <v>2</v>
      </c>
      <c r="F1355" s="20">
        <f>IFERROR(_xlfn.IFNA(IF(E1355&lt;VLOOKUP(D1355,'Pre-analysis'!D:E,2,0),VLOOKUP(D1355,'Pre-analysis'!D:F,3,0)-((VLOOKUP(D1355,'Pre-analysis'!D:E,2,0)-E1355)*9),IF(E1355=VLOOKUP(D1355,'Pre-analysis'!D:E,2,0),VLOOKUP(D1355,'Pre-analysis'!D:F,3,0),"NA")),"NA"),"NA")</f>
        <v>69</v>
      </c>
    </row>
    <row r="1356" spans="1:6">
      <c r="A1356" s="12" t="s">
        <v>45</v>
      </c>
      <c r="B1356" s="13" t="s">
        <v>51</v>
      </c>
      <c r="C1356" s="12" t="s">
        <v>12</v>
      </c>
      <c r="D1356" s="12" t="str">
        <f t="shared" si="27"/>
        <v>Sub17 Session1 2nd_45min</v>
      </c>
      <c r="E1356" s="20">
        <v>3</v>
      </c>
      <c r="F1356" s="20">
        <f>IFERROR(_xlfn.IFNA(IF(E1356&lt;VLOOKUP(D1356,'Pre-analysis'!D:E,2,0),VLOOKUP(D1356,'Pre-analysis'!D:F,3,0)-((VLOOKUP(D1356,'Pre-analysis'!D:E,2,0)-E1356)*9),IF(E1356=VLOOKUP(D1356,'Pre-analysis'!D:E,2,0),VLOOKUP(D1356,'Pre-analysis'!D:F,3,0),"NA")),"NA"),"NA")</f>
        <v>78</v>
      </c>
    </row>
    <row r="1357" spans="1:6">
      <c r="A1357" s="12" t="s">
        <v>45</v>
      </c>
      <c r="B1357" s="13" t="s">
        <v>51</v>
      </c>
      <c r="C1357" s="12" t="s">
        <v>12</v>
      </c>
      <c r="D1357" s="12" t="str">
        <f t="shared" si="27"/>
        <v>Sub17 Session1 2nd_45min</v>
      </c>
      <c r="E1357" s="20">
        <v>4</v>
      </c>
      <c r="F1357" s="20">
        <f>IFERROR(_xlfn.IFNA(IF(E1357&lt;VLOOKUP(D1357,'Pre-analysis'!D:E,2,0),VLOOKUP(D1357,'Pre-analysis'!D:F,3,0)-((VLOOKUP(D1357,'Pre-analysis'!D:E,2,0)-E1357)*9),IF(E1357=VLOOKUP(D1357,'Pre-analysis'!D:E,2,0),VLOOKUP(D1357,'Pre-analysis'!D:F,3,0),"NA")),"NA"),"NA")</f>
        <v>87</v>
      </c>
    </row>
    <row r="1358" spans="1:6">
      <c r="A1358" s="12" t="s">
        <v>45</v>
      </c>
      <c r="B1358" s="13" t="s">
        <v>51</v>
      </c>
      <c r="C1358" s="12" t="s">
        <v>12</v>
      </c>
      <c r="D1358" s="12" t="str">
        <f t="shared" si="27"/>
        <v>Sub17 Session1 2nd_45min</v>
      </c>
      <c r="E1358" s="20">
        <v>5</v>
      </c>
      <c r="F1358" s="20">
        <f>IFERROR(_xlfn.IFNA(IF(E1358&lt;VLOOKUP(D1358,'Pre-analysis'!D:E,2,0),VLOOKUP(D1358,'Pre-analysis'!D:F,3,0)-((VLOOKUP(D1358,'Pre-analysis'!D:E,2,0)-E1358)*9),IF(E1358=VLOOKUP(D1358,'Pre-analysis'!D:E,2,0),VLOOKUP(D1358,'Pre-analysis'!D:F,3,0),"NA")),"NA"),"NA")</f>
        <v>96</v>
      </c>
    </row>
    <row r="1359" spans="1:6">
      <c r="A1359" s="12" t="s">
        <v>45</v>
      </c>
      <c r="B1359" s="13" t="s">
        <v>51</v>
      </c>
      <c r="C1359" s="12" t="s">
        <v>12</v>
      </c>
      <c r="D1359" s="12" t="str">
        <f t="shared" si="27"/>
        <v>Sub17 Session1 2nd_45min</v>
      </c>
      <c r="E1359" s="20">
        <v>6</v>
      </c>
      <c r="F1359" s="20">
        <f>IFERROR(_xlfn.IFNA(IF(E1359&lt;VLOOKUP(D1359,'Pre-analysis'!D:E,2,0),VLOOKUP(D1359,'Pre-analysis'!D:F,3,0)-((VLOOKUP(D1359,'Pre-analysis'!D:E,2,0)-E1359)*9),IF(E1359=VLOOKUP(D1359,'Pre-analysis'!D:E,2,0),VLOOKUP(D1359,'Pre-analysis'!D:F,3,0),"NA")),"NA"),"NA")</f>
        <v>105</v>
      </c>
    </row>
    <row r="1360" spans="1:6">
      <c r="A1360" s="12" t="s">
        <v>45</v>
      </c>
      <c r="B1360" s="13" t="s">
        <v>51</v>
      </c>
      <c r="C1360" s="12" t="s">
        <v>13</v>
      </c>
      <c r="D1360" s="12" t="str">
        <f t="shared" si="27"/>
        <v>Sub17 Session1 2nd_45min_e</v>
      </c>
      <c r="E1360" s="20" t="s">
        <v>29</v>
      </c>
      <c r="F1360" s="20" t="str">
        <f>IFERROR(_xlfn.IFNA(IF(E1360&lt;VLOOKUP(D1360,'Pre-analysis'!D:E,2,0),VLOOKUP(D1360,'Pre-analysis'!D:F,3,0)-((VLOOKUP(D1360,'Pre-analysis'!D:E,2,0)-E1360)*9),IF(E1360=VLOOKUP(D1360,'Pre-analysis'!D:E,2,0),VLOOKUP(D1360,'Pre-analysis'!D:F,3,0),"NA")),"NA"),"NA")</f>
        <v>NA</v>
      </c>
    </row>
    <row r="1361" spans="1:6">
      <c r="A1361" s="12" t="s">
        <v>45</v>
      </c>
      <c r="B1361" s="13" t="s">
        <v>51</v>
      </c>
      <c r="C1361" s="12" t="s">
        <v>14</v>
      </c>
      <c r="D1361" s="12" t="str">
        <f t="shared" si="27"/>
        <v>Sub17 Session1 3rd_45min</v>
      </c>
      <c r="E1361" s="20">
        <v>1</v>
      </c>
      <c r="F1361" s="20">
        <f>IFERROR(_xlfn.IFNA(IF(E1361&lt;VLOOKUP(D1361,'Pre-analysis'!D:E,2,0),VLOOKUP(D1361,'Pre-analysis'!D:F,3,0)-((VLOOKUP(D1361,'Pre-analysis'!D:E,2,0)-E1361)*9),IF(E1361=VLOOKUP(D1361,'Pre-analysis'!D:E,2,0),VLOOKUP(D1361,'Pre-analysis'!D:F,3,0),"NA")),"NA"),"NA")</f>
        <v>120</v>
      </c>
    </row>
    <row r="1362" spans="1:6">
      <c r="A1362" s="12" t="s">
        <v>45</v>
      </c>
      <c r="B1362" s="13" t="s">
        <v>51</v>
      </c>
      <c r="C1362" s="12" t="s">
        <v>14</v>
      </c>
      <c r="D1362" s="12" t="str">
        <f t="shared" si="27"/>
        <v>Sub17 Session1 3rd_45min</v>
      </c>
      <c r="E1362" s="20">
        <v>2</v>
      </c>
      <c r="F1362" s="20">
        <f>IFERROR(_xlfn.IFNA(IF(E1362&lt;VLOOKUP(D1362,'Pre-analysis'!D:E,2,0),VLOOKUP(D1362,'Pre-analysis'!D:F,3,0)-((VLOOKUP(D1362,'Pre-analysis'!D:E,2,0)-E1362)*9),IF(E1362=VLOOKUP(D1362,'Pre-analysis'!D:E,2,0),VLOOKUP(D1362,'Pre-analysis'!D:F,3,0),"NA")),"NA"),"NA")</f>
        <v>129</v>
      </c>
    </row>
    <row r="1363" spans="1:6">
      <c r="A1363" s="12" t="s">
        <v>45</v>
      </c>
      <c r="B1363" s="13" t="s">
        <v>51</v>
      </c>
      <c r="C1363" s="12" t="s">
        <v>14</v>
      </c>
      <c r="D1363" s="12" t="str">
        <f t="shared" si="27"/>
        <v>Sub17 Session1 3rd_45min</v>
      </c>
      <c r="E1363" s="20">
        <v>3</v>
      </c>
      <c r="F1363" s="20">
        <f>IFERROR(_xlfn.IFNA(IF(E1363&lt;VLOOKUP(D1363,'Pre-analysis'!D:E,2,0),VLOOKUP(D1363,'Pre-analysis'!D:F,3,0)-((VLOOKUP(D1363,'Pre-analysis'!D:E,2,0)-E1363)*9),IF(E1363=VLOOKUP(D1363,'Pre-analysis'!D:E,2,0),VLOOKUP(D1363,'Pre-analysis'!D:F,3,0),"NA")),"NA"),"NA")</f>
        <v>138</v>
      </c>
    </row>
    <row r="1364" spans="1:6">
      <c r="A1364" s="12" t="s">
        <v>45</v>
      </c>
      <c r="B1364" s="13" t="s">
        <v>51</v>
      </c>
      <c r="C1364" s="12" t="s">
        <v>14</v>
      </c>
      <c r="D1364" s="12" t="str">
        <f t="shared" si="27"/>
        <v>Sub17 Session1 3rd_45min</v>
      </c>
      <c r="E1364" s="20">
        <v>4</v>
      </c>
      <c r="F1364" s="20">
        <f>IFERROR(_xlfn.IFNA(IF(E1364&lt;VLOOKUP(D1364,'Pre-analysis'!D:E,2,0),VLOOKUP(D1364,'Pre-analysis'!D:F,3,0)-((VLOOKUP(D1364,'Pre-analysis'!D:E,2,0)-E1364)*9),IF(E1364=VLOOKUP(D1364,'Pre-analysis'!D:E,2,0),VLOOKUP(D1364,'Pre-analysis'!D:F,3,0),"NA")),"NA"),"NA")</f>
        <v>147</v>
      </c>
    </row>
    <row r="1365" spans="1:6">
      <c r="A1365" s="12" t="s">
        <v>45</v>
      </c>
      <c r="B1365" s="13" t="s">
        <v>51</v>
      </c>
      <c r="C1365" s="12" t="s">
        <v>14</v>
      </c>
      <c r="D1365" s="12" t="str">
        <f t="shared" si="27"/>
        <v>Sub17 Session1 3rd_45min</v>
      </c>
      <c r="E1365" s="20">
        <v>5</v>
      </c>
      <c r="F1365" s="20">
        <f>IFERROR(_xlfn.IFNA(IF(E1365&lt;VLOOKUP(D1365,'Pre-analysis'!D:E,2,0),VLOOKUP(D1365,'Pre-analysis'!D:F,3,0)-((VLOOKUP(D1365,'Pre-analysis'!D:E,2,0)-E1365)*9),IF(E1365=VLOOKUP(D1365,'Pre-analysis'!D:E,2,0),VLOOKUP(D1365,'Pre-analysis'!D:F,3,0),"NA")),"NA"),"NA")</f>
        <v>156</v>
      </c>
    </row>
    <row r="1366" spans="1:6">
      <c r="A1366" s="12" t="s">
        <v>45</v>
      </c>
      <c r="B1366" s="13" t="s">
        <v>51</v>
      </c>
      <c r="C1366" s="12" t="s">
        <v>14</v>
      </c>
      <c r="D1366" s="12" t="str">
        <f t="shared" si="27"/>
        <v>Sub17 Session1 3rd_45min</v>
      </c>
      <c r="E1366" s="20">
        <v>6</v>
      </c>
      <c r="F1366" s="20">
        <f>IFERROR(_xlfn.IFNA(IF(E1366&lt;VLOOKUP(D1366,'Pre-analysis'!D:E,2,0),VLOOKUP(D1366,'Pre-analysis'!D:F,3,0)-((VLOOKUP(D1366,'Pre-analysis'!D:E,2,0)-E1366)*9),IF(E1366=VLOOKUP(D1366,'Pre-analysis'!D:E,2,0),VLOOKUP(D1366,'Pre-analysis'!D:F,3,0),"NA")),"NA"),"NA")</f>
        <v>165</v>
      </c>
    </row>
    <row r="1367" spans="1:6">
      <c r="A1367" s="12" t="s">
        <v>45</v>
      </c>
      <c r="B1367" s="13" t="s">
        <v>51</v>
      </c>
      <c r="C1367" s="12" t="s">
        <v>15</v>
      </c>
      <c r="D1367" s="12" t="str">
        <f t="shared" si="27"/>
        <v>Sub17 Session1 3rd_45min_e</v>
      </c>
      <c r="E1367" s="20" t="s">
        <v>29</v>
      </c>
      <c r="F1367" s="20" t="str">
        <f>IFERROR(_xlfn.IFNA(IF(E1367&lt;VLOOKUP(D1367,'Pre-analysis'!D:E,2,0),VLOOKUP(D1367,'Pre-analysis'!D:F,3,0)-((VLOOKUP(D1367,'Pre-analysis'!D:E,2,0)-E1367)*9),IF(E1367=VLOOKUP(D1367,'Pre-analysis'!D:E,2,0),VLOOKUP(D1367,'Pre-analysis'!D:F,3,0),"NA")),"NA"),"NA")</f>
        <v>NA</v>
      </c>
    </row>
    <row r="1368" spans="1:6">
      <c r="A1368" s="12" t="s">
        <v>45</v>
      </c>
      <c r="B1368" s="13" t="s">
        <v>52</v>
      </c>
      <c r="C1368" s="12" t="s">
        <v>10</v>
      </c>
      <c r="D1368" s="12" t="str">
        <f t="shared" si="27"/>
        <v>Sub17 Session2 1st_45min</v>
      </c>
      <c r="E1368" s="20">
        <v>1</v>
      </c>
      <c r="F1368" s="20">
        <f>IFERROR(_xlfn.IFNA(IF(E1368&lt;VLOOKUP(D1368,'Pre-analysis'!D:E,2,0),VLOOKUP(D1368,'Pre-analysis'!D:F,3,0)-((VLOOKUP(D1368,'Pre-analysis'!D:E,2,0)-E1368)*9),IF(E1368=VLOOKUP(D1368,'Pre-analysis'!D:E,2,0),VLOOKUP(D1368,'Pre-analysis'!D:F,3,0),"NA")),"NA"),"NA")</f>
        <v>0</v>
      </c>
    </row>
    <row r="1369" spans="1:6">
      <c r="A1369" s="12" t="s">
        <v>45</v>
      </c>
      <c r="B1369" s="13" t="s">
        <v>52</v>
      </c>
      <c r="C1369" s="12" t="s">
        <v>10</v>
      </c>
      <c r="D1369" s="12" t="str">
        <f t="shared" si="27"/>
        <v>Sub17 Session2 1st_45min</v>
      </c>
      <c r="E1369" s="20">
        <v>2</v>
      </c>
      <c r="F1369" s="20">
        <f>IFERROR(_xlfn.IFNA(IF(E1369&lt;VLOOKUP(D1369,'Pre-analysis'!D:E,2,0),VLOOKUP(D1369,'Pre-analysis'!D:F,3,0)-((VLOOKUP(D1369,'Pre-analysis'!D:E,2,0)-E1369)*9),IF(E1369=VLOOKUP(D1369,'Pre-analysis'!D:E,2,0),VLOOKUP(D1369,'Pre-analysis'!D:F,3,0),"NA")),"NA"),"NA")</f>
        <v>9</v>
      </c>
    </row>
    <row r="1370" spans="1:6">
      <c r="A1370" s="12" t="s">
        <v>45</v>
      </c>
      <c r="B1370" s="13" t="s">
        <v>52</v>
      </c>
      <c r="C1370" s="12" t="s">
        <v>10</v>
      </c>
      <c r="D1370" s="12" t="str">
        <f t="shared" si="27"/>
        <v>Sub17 Session2 1st_45min</v>
      </c>
      <c r="E1370" s="20">
        <v>3</v>
      </c>
      <c r="F1370" s="20">
        <f>IFERROR(_xlfn.IFNA(IF(E1370&lt;VLOOKUP(D1370,'Pre-analysis'!D:E,2,0),VLOOKUP(D1370,'Pre-analysis'!D:F,3,0)-((VLOOKUP(D1370,'Pre-analysis'!D:E,2,0)-E1370)*9),IF(E1370=VLOOKUP(D1370,'Pre-analysis'!D:E,2,0),VLOOKUP(D1370,'Pre-analysis'!D:F,3,0),"NA")),"NA"),"NA")</f>
        <v>18</v>
      </c>
    </row>
    <row r="1371" spans="1:6">
      <c r="A1371" s="12" t="s">
        <v>45</v>
      </c>
      <c r="B1371" s="13" t="s">
        <v>52</v>
      </c>
      <c r="C1371" s="12" t="s">
        <v>10</v>
      </c>
      <c r="D1371" s="12" t="str">
        <f t="shared" si="27"/>
        <v>Sub17 Session2 1st_45min</v>
      </c>
      <c r="E1371" s="20">
        <v>4</v>
      </c>
      <c r="F1371" s="20">
        <f>IFERROR(_xlfn.IFNA(IF(E1371&lt;VLOOKUP(D1371,'Pre-analysis'!D:E,2,0),VLOOKUP(D1371,'Pre-analysis'!D:F,3,0)-((VLOOKUP(D1371,'Pre-analysis'!D:E,2,0)-E1371)*9),IF(E1371=VLOOKUP(D1371,'Pre-analysis'!D:E,2,0),VLOOKUP(D1371,'Pre-analysis'!D:F,3,0),"NA")),"NA"),"NA")</f>
        <v>27</v>
      </c>
    </row>
    <row r="1372" spans="1:6">
      <c r="A1372" s="12" t="s">
        <v>45</v>
      </c>
      <c r="B1372" s="13" t="s">
        <v>52</v>
      </c>
      <c r="C1372" s="12" t="s">
        <v>10</v>
      </c>
      <c r="D1372" s="12" t="str">
        <f t="shared" si="27"/>
        <v>Sub17 Session2 1st_45min</v>
      </c>
      <c r="E1372" s="20">
        <v>5</v>
      </c>
      <c r="F1372" s="20">
        <f>IFERROR(_xlfn.IFNA(IF(E1372&lt;VLOOKUP(D1372,'Pre-analysis'!D:E,2,0),VLOOKUP(D1372,'Pre-analysis'!D:F,3,0)-((VLOOKUP(D1372,'Pre-analysis'!D:E,2,0)-E1372)*9),IF(E1372=VLOOKUP(D1372,'Pre-analysis'!D:E,2,0),VLOOKUP(D1372,'Pre-analysis'!D:F,3,0),"NA")),"NA"),"NA")</f>
        <v>36</v>
      </c>
    </row>
    <row r="1373" spans="1:6">
      <c r="A1373" s="12" t="s">
        <v>45</v>
      </c>
      <c r="B1373" s="13" t="s">
        <v>52</v>
      </c>
      <c r="C1373" s="12" t="s">
        <v>10</v>
      </c>
      <c r="D1373" s="12" t="str">
        <f t="shared" si="27"/>
        <v>Sub17 Session2 1st_45min</v>
      </c>
      <c r="E1373" s="20">
        <v>6</v>
      </c>
      <c r="F1373" s="20">
        <f>IFERROR(_xlfn.IFNA(IF(E1373&lt;VLOOKUP(D1373,'Pre-analysis'!D:E,2,0),VLOOKUP(D1373,'Pre-analysis'!D:F,3,0)-((VLOOKUP(D1373,'Pre-analysis'!D:E,2,0)-E1373)*9),IF(E1373=VLOOKUP(D1373,'Pre-analysis'!D:E,2,0),VLOOKUP(D1373,'Pre-analysis'!D:F,3,0),"NA")),"NA"),"NA")</f>
        <v>45</v>
      </c>
    </row>
    <row r="1374" spans="1:6">
      <c r="A1374" s="12" t="s">
        <v>45</v>
      </c>
      <c r="B1374" s="13" t="s">
        <v>52</v>
      </c>
      <c r="C1374" s="12" t="s">
        <v>11</v>
      </c>
      <c r="D1374" s="12" t="str">
        <f t="shared" si="27"/>
        <v>Sub17 Session2 1st_45min_e</v>
      </c>
      <c r="E1374" s="20" t="s">
        <v>29</v>
      </c>
      <c r="F1374" s="20" t="str">
        <f>IFERROR(_xlfn.IFNA(IF(E1374&lt;VLOOKUP(D1374,'Pre-analysis'!D:E,2,0),VLOOKUP(D1374,'Pre-analysis'!D:F,3,0)-((VLOOKUP(D1374,'Pre-analysis'!D:E,2,0)-E1374)*9),IF(E1374=VLOOKUP(D1374,'Pre-analysis'!D:E,2,0),VLOOKUP(D1374,'Pre-analysis'!D:F,3,0),"NA")),"NA"),"NA")</f>
        <v>NA</v>
      </c>
    </row>
    <row r="1375" spans="1:6">
      <c r="A1375" s="12" t="s">
        <v>45</v>
      </c>
      <c r="B1375" s="13" t="s">
        <v>52</v>
      </c>
      <c r="C1375" s="12" t="s">
        <v>12</v>
      </c>
      <c r="D1375" s="12" t="str">
        <f t="shared" si="27"/>
        <v>Sub17 Session2 2nd_45min</v>
      </c>
      <c r="E1375" s="20">
        <v>1</v>
      </c>
      <c r="F1375" s="20">
        <f>IFERROR(_xlfn.IFNA(IF(E1375&lt;VLOOKUP(D1375,'Pre-analysis'!D:E,2,0),VLOOKUP(D1375,'Pre-analysis'!D:F,3,0)-((VLOOKUP(D1375,'Pre-analysis'!D:E,2,0)-E1375)*9),IF(E1375=VLOOKUP(D1375,'Pre-analysis'!D:E,2,0),VLOOKUP(D1375,'Pre-analysis'!D:F,3,0),"NA")),"NA"),"NA")</f>
        <v>60</v>
      </c>
    </row>
    <row r="1376" spans="1:6">
      <c r="A1376" s="12" t="s">
        <v>45</v>
      </c>
      <c r="B1376" s="13" t="s">
        <v>52</v>
      </c>
      <c r="C1376" s="12" t="s">
        <v>12</v>
      </c>
      <c r="D1376" s="12" t="str">
        <f t="shared" si="27"/>
        <v>Sub17 Session2 2nd_45min</v>
      </c>
      <c r="E1376" s="20">
        <v>2</v>
      </c>
      <c r="F1376" s="20">
        <f>IFERROR(_xlfn.IFNA(IF(E1376&lt;VLOOKUP(D1376,'Pre-analysis'!D:E,2,0),VLOOKUP(D1376,'Pre-analysis'!D:F,3,0)-((VLOOKUP(D1376,'Pre-analysis'!D:E,2,0)-E1376)*9),IF(E1376=VLOOKUP(D1376,'Pre-analysis'!D:E,2,0),VLOOKUP(D1376,'Pre-analysis'!D:F,3,0),"NA")),"NA"),"NA")</f>
        <v>69</v>
      </c>
    </row>
    <row r="1377" spans="1:6">
      <c r="A1377" s="12" t="s">
        <v>45</v>
      </c>
      <c r="B1377" s="13" t="s">
        <v>52</v>
      </c>
      <c r="C1377" s="12" t="s">
        <v>12</v>
      </c>
      <c r="D1377" s="12" t="str">
        <f t="shared" si="27"/>
        <v>Sub17 Session2 2nd_45min</v>
      </c>
      <c r="E1377" s="20">
        <v>3</v>
      </c>
      <c r="F1377" s="20">
        <f>IFERROR(_xlfn.IFNA(IF(E1377&lt;VLOOKUP(D1377,'Pre-analysis'!D:E,2,0),VLOOKUP(D1377,'Pre-analysis'!D:F,3,0)-((VLOOKUP(D1377,'Pre-analysis'!D:E,2,0)-E1377)*9),IF(E1377=VLOOKUP(D1377,'Pre-analysis'!D:E,2,0),VLOOKUP(D1377,'Pre-analysis'!D:F,3,0),"NA")),"NA"),"NA")</f>
        <v>78</v>
      </c>
    </row>
    <row r="1378" spans="1:6">
      <c r="A1378" s="12" t="s">
        <v>45</v>
      </c>
      <c r="B1378" s="13" t="s">
        <v>52</v>
      </c>
      <c r="C1378" s="12" t="s">
        <v>12</v>
      </c>
      <c r="D1378" s="12" t="str">
        <f t="shared" si="27"/>
        <v>Sub17 Session2 2nd_45min</v>
      </c>
      <c r="E1378" s="20">
        <v>4</v>
      </c>
      <c r="F1378" s="20">
        <f>IFERROR(_xlfn.IFNA(IF(E1378&lt;VLOOKUP(D1378,'Pre-analysis'!D:E,2,0),VLOOKUP(D1378,'Pre-analysis'!D:F,3,0)-((VLOOKUP(D1378,'Pre-analysis'!D:E,2,0)-E1378)*9),IF(E1378=VLOOKUP(D1378,'Pre-analysis'!D:E,2,0),VLOOKUP(D1378,'Pre-analysis'!D:F,3,0),"NA")),"NA"),"NA")</f>
        <v>87</v>
      </c>
    </row>
    <row r="1379" spans="1:6">
      <c r="A1379" s="12" t="s">
        <v>45</v>
      </c>
      <c r="B1379" s="13" t="s">
        <v>52</v>
      </c>
      <c r="C1379" s="12" t="s">
        <v>12</v>
      </c>
      <c r="D1379" s="12" t="str">
        <f t="shared" si="27"/>
        <v>Sub17 Session2 2nd_45min</v>
      </c>
      <c r="E1379" s="20">
        <v>5</v>
      </c>
      <c r="F1379" s="20">
        <f>IFERROR(_xlfn.IFNA(IF(E1379&lt;VLOOKUP(D1379,'Pre-analysis'!D:E,2,0),VLOOKUP(D1379,'Pre-analysis'!D:F,3,0)-((VLOOKUP(D1379,'Pre-analysis'!D:E,2,0)-E1379)*9),IF(E1379=VLOOKUP(D1379,'Pre-analysis'!D:E,2,0),VLOOKUP(D1379,'Pre-analysis'!D:F,3,0),"NA")),"NA"),"NA")</f>
        <v>96</v>
      </c>
    </row>
    <row r="1380" spans="1:6">
      <c r="A1380" s="12" t="s">
        <v>45</v>
      </c>
      <c r="B1380" s="13" t="s">
        <v>52</v>
      </c>
      <c r="C1380" s="12" t="s">
        <v>12</v>
      </c>
      <c r="D1380" s="12" t="str">
        <f t="shared" si="27"/>
        <v>Sub17 Session2 2nd_45min</v>
      </c>
      <c r="E1380" s="20">
        <v>6</v>
      </c>
      <c r="F1380" s="20">
        <f>IFERROR(_xlfn.IFNA(IF(E1380&lt;VLOOKUP(D1380,'Pre-analysis'!D:E,2,0),VLOOKUP(D1380,'Pre-analysis'!D:F,3,0)-((VLOOKUP(D1380,'Pre-analysis'!D:E,2,0)-E1380)*9),IF(E1380=VLOOKUP(D1380,'Pre-analysis'!D:E,2,0),VLOOKUP(D1380,'Pre-analysis'!D:F,3,0),"NA")),"NA"),"NA")</f>
        <v>105</v>
      </c>
    </row>
    <row r="1381" spans="1:6">
      <c r="A1381" s="12" t="s">
        <v>45</v>
      </c>
      <c r="B1381" s="13" t="s">
        <v>52</v>
      </c>
      <c r="C1381" s="12" t="s">
        <v>13</v>
      </c>
      <c r="D1381" s="12" t="str">
        <f t="shared" si="27"/>
        <v>Sub17 Session2 2nd_45min_e</v>
      </c>
      <c r="E1381" s="20" t="s">
        <v>29</v>
      </c>
      <c r="F1381" s="20" t="str">
        <f>IFERROR(_xlfn.IFNA(IF(E1381&lt;VLOOKUP(D1381,'Pre-analysis'!D:E,2,0),VLOOKUP(D1381,'Pre-analysis'!D:F,3,0)-((VLOOKUP(D1381,'Pre-analysis'!D:E,2,0)-E1381)*9),IF(E1381=VLOOKUP(D1381,'Pre-analysis'!D:E,2,0),VLOOKUP(D1381,'Pre-analysis'!D:F,3,0),"NA")),"NA"),"NA")</f>
        <v>NA</v>
      </c>
    </row>
    <row r="1382" spans="1:6">
      <c r="A1382" s="12" t="s">
        <v>45</v>
      </c>
      <c r="B1382" s="13" t="s">
        <v>52</v>
      </c>
      <c r="C1382" s="12" t="s">
        <v>14</v>
      </c>
      <c r="D1382" s="12" t="str">
        <f t="shared" si="27"/>
        <v>Sub17 Session2 3rd_45min</v>
      </c>
      <c r="E1382" s="20">
        <v>1</v>
      </c>
      <c r="F1382" s="20">
        <f>IFERROR(_xlfn.IFNA(IF(E1382&lt;VLOOKUP(D1382,'Pre-analysis'!D:E,2,0),VLOOKUP(D1382,'Pre-analysis'!D:F,3,0)-((VLOOKUP(D1382,'Pre-analysis'!D:E,2,0)-E1382)*9),IF(E1382=VLOOKUP(D1382,'Pre-analysis'!D:E,2,0),VLOOKUP(D1382,'Pre-analysis'!D:F,3,0),"NA")),"NA"),"NA")</f>
        <v>120</v>
      </c>
    </row>
    <row r="1383" spans="1:6">
      <c r="A1383" s="12" t="s">
        <v>45</v>
      </c>
      <c r="B1383" s="13" t="s">
        <v>52</v>
      </c>
      <c r="C1383" s="12" t="s">
        <v>14</v>
      </c>
      <c r="D1383" s="12" t="str">
        <f t="shared" si="27"/>
        <v>Sub17 Session2 3rd_45min</v>
      </c>
      <c r="E1383" s="20">
        <v>2</v>
      </c>
      <c r="F1383" s="20">
        <f>IFERROR(_xlfn.IFNA(IF(E1383&lt;VLOOKUP(D1383,'Pre-analysis'!D:E,2,0),VLOOKUP(D1383,'Pre-analysis'!D:F,3,0)-((VLOOKUP(D1383,'Pre-analysis'!D:E,2,0)-E1383)*9),IF(E1383=VLOOKUP(D1383,'Pre-analysis'!D:E,2,0),VLOOKUP(D1383,'Pre-analysis'!D:F,3,0),"NA")),"NA"),"NA")</f>
        <v>129</v>
      </c>
    </row>
    <row r="1384" spans="1:6">
      <c r="A1384" s="12" t="s">
        <v>45</v>
      </c>
      <c r="B1384" s="13" t="s">
        <v>52</v>
      </c>
      <c r="C1384" s="12" t="s">
        <v>14</v>
      </c>
      <c r="D1384" s="12" t="str">
        <f t="shared" si="27"/>
        <v>Sub17 Session2 3rd_45min</v>
      </c>
      <c r="E1384" s="20">
        <v>3</v>
      </c>
      <c r="F1384" s="20">
        <f>IFERROR(_xlfn.IFNA(IF(E1384&lt;VLOOKUP(D1384,'Pre-analysis'!D:E,2,0),VLOOKUP(D1384,'Pre-analysis'!D:F,3,0)-((VLOOKUP(D1384,'Pre-analysis'!D:E,2,0)-E1384)*9),IF(E1384=VLOOKUP(D1384,'Pre-analysis'!D:E,2,0),VLOOKUP(D1384,'Pre-analysis'!D:F,3,0),"NA")),"NA"),"NA")</f>
        <v>138</v>
      </c>
    </row>
    <row r="1385" spans="1:6">
      <c r="A1385" s="12" t="s">
        <v>45</v>
      </c>
      <c r="B1385" s="13" t="s">
        <v>52</v>
      </c>
      <c r="C1385" s="12" t="s">
        <v>14</v>
      </c>
      <c r="D1385" s="12" t="str">
        <f t="shared" si="27"/>
        <v>Sub17 Session2 3rd_45min</v>
      </c>
      <c r="E1385" s="20">
        <v>4</v>
      </c>
      <c r="F1385" s="20">
        <f>IFERROR(_xlfn.IFNA(IF(E1385&lt;VLOOKUP(D1385,'Pre-analysis'!D:E,2,0),VLOOKUP(D1385,'Pre-analysis'!D:F,3,0)-((VLOOKUP(D1385,'Pre-analysis'!D:E,2,0)-E1385)*9),IF(E1385=VLOOKUP(D1385,'Pre-analysis'!D:E,2,0),VLOOKUP(D1385,'Pre-analysis'!D:F,3,0),"NA")),"NA"),"NA")</f>
        <v>147</v>
      </c>
    </row>
    <row r="1386" spans="1:6">
      <c r="A1386" s="12" t="s">
        <v>45</v>
      </c>
      <c r="B1386" s="13" t="s">
        <v>52</v>
      </c>
      <c r="C1386" s="12" t="s">
        <v>14</v>
      </c>
      <c r="D1386" s="12" t="str">
        <f t="shared" si="27"/>
        <v>Sub17 Session2 3rd_45min</v>
      </c>
      <c r="E1386" s="20">
        <v>5</v>
      </c>
      <c r="F1386" s="20">
        <f>IFERROR(_xlfn.IFNA(IF(E1386&lt;VLOOKUP(D1386,'Pre-analysis'!D:E,2,0),VLOOKUP(D1386,'Pre-analysis'!D:F,3,0)-((VLOOKUP(D1386,'Pre-analysis'!D:E,2,0)-E1386)*9),IF(E1386=VLOOKUP(D1386,'Pre-analysis'!D:E,2,0),VLOOKUP(D1386,'Pre-analysis'!D:F,3,0),"NA")),"NA"),"NA")</f>
        <v>156</v>
      </c>
    </row>
    <row r="1387" spans="1:6">
      <c r="A1387" s="12" t="s">
        <v>45</v>
      </c>
      <c r="B1387" s="13" t="s">
        <v>52</v>
      </c>
      <c r="C1387" s="12" t="s">
        <v>14</v>
      </c>
      <c r="D1387" s="12" t="str">
        <f t="shared" si="27"/>
        <v>Sub17 Session2 3rd_45min</v>
      </c>
      <c r="E1387" s="20">
        <v>6</v>
      </c>
      <c r="F1387" s="20">
        <f>IFERROR(_xlfn.IFNA(IF(E1387&lt;VLOOKUP(D1387,'Pre-analysis'!D:E,2,0),VLOOKUP(D1387,'Pre-analysis'!D:F,3,0)-((VLOOKUP(D1387,'Pre-analysis'!D:E,2,0)-E1387)*9),IF(E1387=VLOOKUP(D1387,'Pre-analysis'!D:E,2,0),VLOOKUP(D1387,'Pre-analysis'!D:F,3,0),"NA")),"NA"),"NA")</f>
        <v>165</v>
      </c>
    </row>
    <row r="1388" spans="1:6">
      <c r="A1388" s="12" t="s">
        <v>45</v>
      </c>
      <c r="B1388" s="13" t="s">
        <v>52</v>
      </c>
      <c r="C1388" s="12" t="s">
        <v>15</v>
      </c>
      <c r="D1388" s="12" t="str">
        <f t="shared" si="27"/>
        <v>Sub17 Session2 3rd_45min_e</v>
      </c>
      <c r="E1388" s="20" t="s">
        <v>29</v>
      </c>
      <c r="F1388" s="20" t="str">
        <f>IFERROR(_xlfn.IFNA(IF(E1388&lt;VLOOKUP(D1388,'Pre-analysis'!D:E,2,0),VLOOKUP(D1388,'Pre-analysis'!D:F,3,0)-((VLOOKUP(D1388,'Pre-analysis'!D:E,2,0)-E1388)*9),IF(E1388=VLOOKUP(D1388,'Pre-analysis'!D:E,2,0),VLOOKUP(D1388,'Pre-analysis'!D:F,3,0),"NA")),"NA"),"NA")</f>
        <v>NA</v>
      </c>
    </row>
    <row r="1389" spans="1:6">
      <c r="A1389" s="12" t="s">
        <v>45</v>
      </c>
      <c r="B1389" s="13" t="s">
        <v>53</v>
      </c>
      <c r="C1389" s="12" t="s">
        <v>10</v>
      </c>
      <c r="D1389" s="12" t="str">
        <f t="shared" si="27"/>
        <v>Sub17 Session3 1st_45min</v>
      </c>
      <c r="E1389" s="20">
        <v>1</v>
      </c>
      <c r="F1389" s="20">
        <f>IFERROR(_xlfn.IFNA(IF(E1389&lt;VLOOKUP(D1389,'Pre-analysis'!D:E,2,0),VLOOKUP(D1389,'Pre-analysis'!D:F,3,0)-((VLOOKUP(D1389,'Pre-analysis'!D:E,2,0)-E1389)*9),IF(E1389=VLOOKUP(D1389,'Pre-analysis'!D:E,2,0),VLOOKUP(D1389,'Pre-analysis'!D:F,3,0),"NA")),"NA"),"NA")</f>
        <v>0</v>
      </c>
    </row>
    <row r="1390" spans="1:6">
      <c r="A1390" s="12" t="s">
        <v>45</v>
      </c>
      <c r="B1390" s="13" t="s">
        <v>53</v>
      </c>
      <c r="C1390" s="12" t="s">
        <v>10</v>
      </c>
      <c r="D1390" s="12" t="str">
        <f t="shared" si="27"/>
        <v>Sub17 Session3 1st_45min</v>
      </c>
      <c r="E1390" s="20">
        <v>2</v>
      </c>
      <c r="F1390" s="20">
        <f>IFERROR(_xlfn.IFNA(IF(E1390&lt;VLOOKUP(D1390,'Pre-analysis'!D:E,2,0),VLOOKUP(D1390,'Pre-analysis'!D:F,3,0)-((VLOOKUP(D1390,'Pre-analysis'!D:E,2,0)-E1390)*9),IF(E1390=VLOOKUP(D1390,'Pre-analysis'!D:E,2,0),VLOOKUP(D1390,'Pre-analysis'!D:F,3,0),"NA")),"NA"),"NA")</f>
        <v>9</v>
      </c>
    </row>
    <row r="1391" spans="1:6">
      <c r="A1391" s="12" t="s">
        <v>45</v>
      </c>
      <c r="B1391" s="13" t="s">
        <v>53</v>
      </c>
      <c r="C1391" s="12" t="s">
        <v>10</v>
      </c>
      <c r="D1391" s="12" t="str">
        <f t="shared" si="27"/>
        <v>Sub17 Session3 1st_45min</v>
      </c>
      <c r="E1391" s="20">
        <v>3</v>
      </c>
      <c r="F1391" s="20">
        <f>IFERROR(_xlfn.IFNA(IF(E1391&lt;VLOOKUP(D1391,'Pre-analysis'!D:E,2,0),VLOOKUP(D1391,'Pre-analysis'!D:F,3,0)-((VLOOKUP(D1391,'Pre-analysis'!D:E,2,0)-E1391)*9),IF(E1391=VLOOKUP(D1391,'Pre-analysis'!D:E,2,0),VLOOKUP(D1391,'Pre-analysis'!D:F,3,0),"NA")),"NA"),"NA")</f>
        <v>18</v>
      </c>
    </row>
    <row r="1392" spans="1:6">
      <c r="A1392" s="12" t="s">
        <v>45</v>
      </c>
      <c r="B1392" s="13" t="s">
        <v>53</v>
      </c>
      <c r="C1392" s="12" t="s">
        <v>10</v>
      </c>
      <c r="D1392" s="12" t="str">
        <f t="shared" si="27"/>
        <v>Sub17 Session3 1st_45min</v>
      </c>
      <c r="E1392" s="20">
        <v>4</v>
      </c>
      <c r="F1392" s="20">
        <f>IFERROR(_xlfn.IFNA(IF(E1392&lt;VLOOKUP(D1392,'Pre-analysis'!D:E,2,0),VLOOKUP(D1392,'Pre-analysis'!D:F,3,0)-((VLOOKUP(D1392,'Pre-analysis'!D:E,2,0)-E1392)*9),IF(E1392=VLOOKUP(D1392,'Pre-analysis'!D:E,2,0),VLOOKUP(D1392,'Pre-analysis'!D:F,3,0),"NA")),"NA"),"NA")</f>
        <v>27</v>
      </c>
    </row>
    <row r="1393" spans="1:6">
      <c r="A1393" s="12" t="s">
        <v>45</v>
      </c>
      <c r="B1393" s="13" t="s">
        <v>53</v>
      </c>
      <c r="C1393" s="12" t="s">
        <v>10</v>
      </c>
      <c r="D1393" s="12" t="str">
        <f t="shared" si="27"/>
        <v>Sub17 Session3 1st_45min</v>
      </c>
      <c r="E1393" s="20">
        <v>5</v>
      </c>
      <c r="F1393" s="20">
        <f>IFERROR(_xlfn.IFNA(IF(E1393&lt;VLOOKUP(D1393,'Pre-analysis'!D:E,2,0),VLOOKUP(D1393,'Pre-analysis'!D:F,3,0)-((VLOOKUP(D1393,'Pre-analysis'!D:E,2,0)-E1393)*9),IF(E1393=VLOOKUP(D1393,'Pre-analysis'!D:E,2,0),VLOOKUP(D1393,'Pre-analysis'!D:F,3,0),"NA")),"NA"),"NA")</f>
        <v>36</v>
      </c>
    </row>
    <row r="1394" spans="1:6">
      <c r="A1394" s="12" t="s">
        <v>45</v>
      </c>
      <c r="B1394" s="13" t="s">
        <v>53</v>
      </c>
      <c r="C1394" s="12" t="s">
        <v>10</v>
      </c>
      <c r="D1394" s="12" t="str">
        <f t="shared" si="27"/>
        <v>Sub17 Session3 1st_45min</v>
      </c>
      <c r="E1394" s="20">
        <v>6</v>
      </c>
      <c r="F1394" s="20">
        <f>IFERROR(_xlfn.IFNA(IF(E1394&lt;VLOOKUP(D1394,'Pre-analysis'!D:E,2,0),VLOOKUP(D1394,'Pre-analysis'!D:F,3,0)-((VLOOKUP(D1394,'Pre-analysis'!D:E,2,0)-E1394)*9),IF(E1394=VLOOKUP(D1394,'Pre-analysis'!D:E,2,0),VLOOKUP(D1394,'Pre-analysis'!D:F,3,0),"NA")),"NA"),"NA")</f>
        <v>45</v>
      </c>
    </row>
    <row r="1395" spans="1:6">
      <c r="A1395" s="12" t="s">
        <v>45</v>
      </c>
      <c r="B1395" s="13" t="s">
        <v>53</v>
      </c>
      <c r="C1395" s="12" t="s">
        <v>11</v>
      </c>
      <c r="D1395" s="12" t="str">
        <f t="shared" si="27"/>
        <v>Sub17 Session3 1st_45min_e</v>
      </c>
      <c r="E1395" s="20" t="s">
        <v>29</v>
      </c>
      <c r="F1395" s="20" t="str">
        <f>IFERROR(_xlfn.IFNA(IF(E1395&lt;VLOOKUP(D1395,'Pre-analysis'!D:E,2,0),VLOOKUP(D1395,'Pre-analysis'!D:F,3,0)-((VLOOKUP(D1395,'Pre-analysis'!D:E,2,0)-E1395)*9),IF(E1395=VLOOKUP(D1395,'Pre-analysis'!D:E,2,0),VLOOKUP(D1395,'Pre-analysis'!D:F,3,0),"NA")),"NA"),"NA")</f>
        <v>NA</v>
      </c>
    </row>
    <row r="1396" spans="1:6">
      <c r="A1396" s="12" t="s">
        <v>45</v>
      </c>
      <c r="B1396" s="13" t="s">
        <v>53</v>
      </c>
      <c r="C1396" s="12" t="s">
        <v>12</v>
      </c>
      <c r="D1396" s="12" t="str">
        <f t="shared" si="27"/>
        <v>Sub17 Session3 2nd_45min</v>
      </c>
      <c r="E1396" s="20">
        <v>1</v>
      </c>
      <c r="F1396" s="20">
        <f>IFERROR(_xlfn.IFNA(IF(E1396&lt;VLOOKUP(D1396,'Pre-analysis'!D:E,2,0),VLOOKUP(D1396,'Pre-analysis'!D:F,3,0)-((VLOOKUP(D1396,'Pre-analysis'!D:E,2,0)-E1396)*9),IF(E1396=VLOOKUP(D1396,'Pre-analysis'!D:E,2,0),VLOOKUP(D1396,'Pre-analysis'!D:F,3,0),"NA")),"NA"),"NA")</f>
        <v>60</v>
      </c>
    </row>
    <row r="1397" spans="1:6">
      <c r="A1397" s="12" t="s">
        <v>45</v>
      </c>
      <c r="B1397" s="13" t="s">
        <v>53</v>
      </c>
      <c r="C1397" s="12" t="s">
        <v>12</v>
      </c>
      <c r="D1397" s="12" t="str">
        <f t="shared" si="27"/>
        <v>Sub17 Session3 2nd_45min</v>
      </c>
      <c r="E1397" s="20">
        <v>2</v>
      </c>
      <c r="F1397" s="20">
        <f>IFERROR(_xlfn.IFNA(IF(E1397&lt;VLOOKUP(D1397,'Pre-analysis'!D:E,2,0),VLOOKUP(D1397,'Pre-analysis'!D:F,3,0)-((VLOOKUP(D1397,'Pre-analysis'!D:E,2,0)-E1397)*9),IF(E1397=VLOOKUP(D1397,'Pre-analysis'!D:E,2,0),VLOOKUP(D1397,'Pre-analysis'!D:F,3,0),"NA")),"NA"),"NA")</f>
        <v>69</v>
      </c>
    </row>
    <row r="1398" spans="1:6">
      <c r="A1398" s="12" t="s">
        <v>45</v>
      </c>
      <c r="B1398" s="13" t="s">
        <v>53</v>
      </c>
      <c r="C1398" s="12" t="s">
        <v>12</v>
      </c>
      <c r="D1398" s="12" t="str">
        <f t="shared" si="27"/>
        <v>Sub17 Session3 2nd_45min</v>
      </c>
      <c r="E1398" s="20">
        <v>3</v>
      </c>
      <c r="F1398" s="20">
        <f>IFERROR(_xlfn.IFNA(IF(E1398&lt;VLOOKUP(D1398,'Pre-analysis'!D:E,2,0),VLOOKUP(D1398,'Pre-analysis'!D:F,3,0)-((VLOOKUP(D1398,'Pre-analysis'!D:E,2,0)-E1398)*9),IF(E1398=VLOOKUP(D1398,'Pre-analysis'!D:E,2,0),VLOOKUP(D1398,'Pre-analysis'!D:F,3,0),"NA")),"NA"),"NA")</f>
        <v>78</v>
      </c>
    </row>
    <row r="1399" spans="1:6">
      <c r="A1399" s="12" t="s">
        <v>45</v>
      </c>
      <c r="B1399" s="13" t="s">
        <v>53</v>
      </c>
      <c r="C1399" s="12" t="s">
        <v>12</v>
      </c>
      <c r="D1399" s="12" t="str">
        <f t="shared" si="27"/>
        <v>Sub17 Session3 2nd_45min</v>
      </c>
      <c r="E1399" s="20">
        <v>4</v>
      </c>
      <c r="F1399" s="20">
        <f>IFERROR(_xlfn.IFNA(IF(E1399&lt;VLOOKUP(D1399,'Pre-analysis'!D:E,2,0),VLOOKUP(D1399,'Pre-analysis'!D:F,3,0)-((VLOOKUP(D1399,'Pre-analysis'!D:E,2,0)-E1399)*9),IF(E1399=VLOOKUP(D1399,'Pre-analysis'!D:E,2,0),VLOOKUP(D1399,'Pre-analysis'!D:F,3,0),"NA")),"NA"),"NA")</f>
        <v>87</v>
      </c>
    </row>
    <row r="1400" spans="1:6">
      <c r="A1400" s="12" t="s">
        <v>45</v>
      </c>
      <c r="B1400" s="13" t="s">
        <v>53</v>
      </c>
      <c r="C1400" s="12" t="s">
        <v>12</v>
      </c>
      <c r="D1400" s="12" t="str">
        <f t="shared" si="27"/>
        <v>Sub17 Session3 2nd_45min</v>
      </c>
      <c r="E1400" s="20">
        <v>5</v>
      </c>
      <c r="F1400" s="20">
        <f>IFERROR(_xlfn.IFNA(IF(E1400&lt;VLOOKUP(D1400,'Pre-analysis'!D:E,2,0),VLOOKUP(D1400,'Pre-analysis'!D:F,3,0)-((VLOOKUP(D1400,'Pre-analysis'!D:E,2,0)-E1400)*9),IF(E1400=VLOOKUP(D1400,'Pre-analysis'!D:E,2,0),VLOOKUP(D1400,'Pre-analysis'!D:F,3,0),"NA")),"NA"),"NA")</f>
        <v>96</v>
      </c>
    </row>
    <row r="1401" spans="1:6">
      <c r="A1401" s="12" t="s">
        <v>45</v>
      </c>
      <c r="B1401" s="13" t="s">
        <v>53</v>
      </c>
      <c r="C1401" s="12" t="s">
        <v>12</v>
      </c>
      <c r="D1401" s="12" t="str">
        <f t="shared" si="27"/>
        <v>Sub17 Session3 2nd_45min</v>
      </c>
      <c r="E1401" s="20">
        <v>6</v>
      </c>
      <c r="F1401" s="20">
        <f>IFERROR(_xlfn.IFNA(IF(E1401&lt;VLOOKUP(D1401,'Pre-analysis'!D:E,2,0),VLOOKUP(D1401,'Pre-analysis'!D:F,3,0)-((VLOOKUP(D1401,'Pre-analysis'!D:E,2,0)-E1401)*9),IF(E1401=VLOOKUP(D1401,'Pre-analysis'!D:E,2,0),VLOOKUP(D1401,'Pre-analysis'!D:F,3,0),"NA")),"NA"),"NA")</f>
        <v>105</v>
      </c>
    </row>
    <row r="1402" spans="1:6">
      <c r="A1402" s="12" t="s">
        <v>45</v>
      </c>
      <c r="B1402" s="13" t="s">
        <v>53</v>
      </c>
      <c r="C1402" s="12" t="s">
        <v>13</v>
      </c>
      <c r="D1402" s="12" t="str">
        <f t="shared" si="27"/>
        <v>Sub17 Session3 2nd_45min_e</v>
      </c>
      <c r="E1402" s="20" t="s">
        <v>29</v>
      </c>
      <c r="F1402" s="20" t="str">
        <f>IFERROR(_xlfn.IFNA(IF(E1402&lt;VLOOKUP(D1402,'Pre-analysis'!D:E,2,0),VLOOKUP(D1402,'Pre-analysis'!D:F,3,0)-((VLOOKUP(D1402,'Pre-analysis'!D:E,2,0)-E1402)*9),IF(E1402=VLOOKUP(D1402,'Pre-analysis'!D:E,2,0),VLOOKUP(D1402,'Pre-analysis'!D:F,3,0),"NA")),"NA"),"NA")</f>
        <v>NA</v>
      </c>
    </row>
    <row r="1403" spans="1:6">
      <c r="A1403" s="12" t="s">
        <v>45</v>
      </c>
      <c r="B1403" s="13" t="s">
        <v>53</v>
      </c>
      <c r="C1403" s="12" t="s">
        <v>14</v>
      </c>
      <c r="D1403" s="12" t="str">
        <f t="shared" si="27"/>
        <v>Sub17 Session3 3rd_45min</v>
      </c>
      <c r="E1403" s="20">
        <v>1</v>
      </c>
      <c r="F1403" s="20">
        <f>IFERROR(_xlfn.IFNA(IF(E1403&lt;VLOOKUP(D1403,'Pre-analysis'!D:E,2,0),VLOOKUP(D1403,'Pre-analysis'!D:F,3,0)-((VLOOKUP(D1403,'Pre-analysis'!D:E,2,0)-E1403)*9),IF(E1403=VLOOKUP(D1403,'Pre-analysis'!D:E,2,0),VLOOKUP(D1403,'Pre-analysis'!D:F,3,0),"NA")),"NA"),"NA")</f>
        <v>120</v>
      </c>
    </row>
    <row r="1404" spans="1:6">
      <c r="A1404" s="12" t="s">
        <v>45</v>
      </c>
      <c r="B1404" s="13" t="s">
        <v>53</v>
      </c>
      <c r="C1404" s="12" t="s">
        <v>14</v>
      </c>
      <c r="D1404" s="12" t="str">
        <f t="shared" si="27"/>
        <v>Sub17 Session3 3rd_45min</v>
      </c>
      <c r="E1404" s="20">
        <v>2</v>
      </c>
      <c r="F1404" s="20">
        <f>IFERROR(_xlfn.IFNA(IF(E1404&lt;VLOOKUP(D1404,'Pre-analysis'!D:E,2,0),VLOOKUP(D1404,'Pre-analysis'!D:F,3,0)-((VLOOKUP(D1404,'Pre-analysis'!D:E,2,0)-E1404)*9),IF(E1404=VLOOKUP(D1404,'Pre-analysis'!D:E,2,0),VLOOKUP(D1404,'Pre-analysis'!D:F,3,0),"NA")),"NA"),"NA")</f>
        <v>129</v>
      </c>
    </row>
    <row r="1405" spans="1:6">
      <c r="A1405" s="12" t="s">
        <v>45</v>
      </c>
      <c r="B1405" s="13" t="s">
        <v>53</v>
      </c>
      <c r="C1405" s="12" t="s">
        <v>14</v>
      </c>
      <c r="D1405" s="12" t="str">
        <f t="shared" si="27"/>
        <v>Sub17 Session3 3rd_45min</v>
      </c>
      <c r="E1405" s="20">
        <v>3</v>
      </c>
      <c r="F1405" s="20">
        <f>IFERROR(_xlfn.IFNA(IF(E1405&lt;VLOOKUP(D1405,'Pre-analysis'!D:E,2,0),VLOOKUP(D1405,'Pre-analysis'!D:F,3,0)-((VLOOKUP(D1405,'Pre-analysis'!D:E,2,0)-E1405)*9),IF(E1405=VLOOKUP(D1405,'Pre-analysis'!D:E,2,0),VLOOKUP(D1405,'Pre-analysis'!D:F,3,0),"NA")),"NA"),"NA")</f>
        <v>138</v>
      </c>
    </row>
    <row r="1406" spans="1:6">
      <c r="A1406" s="12" t="s">
        <v>45</v>
      </c>
      <c r="B1406" s="13" t="s">
        <v>53</v>
      </c>
      <c r="C1406" s="12" t="s">
        <v>14</v>
      </c>
      <c r="D1406" s="12" t="str">
        <f t="shared" si="27"/>
        <v>Sub17 Session3 3rd_45min</v>
      </c>
      <c r="E1406" s="20">
        <v>4</v>
      </c>
      <c r="F1406" s="20">
        <f>IFERROR(_xlfn.IFNA(IF(E1406&lt;VLOOKUP(D1406,'Pre-analysis'!D:E,2,0),VLOOKUP(D1406,'Pre-analysis'!D:F,3,0)-((VLOOKUP(D1406,'Pre-analysis'!D:E,2,0)-E1406)*9),IF(E1406=VLOOKUP(D1406,'Pre-analysis'!D:E,2,0),VLOOKUP(D1406,'Pre-analysis'!D:F,3,0),"NA")),"NA"),"NA")</f>
        <v>147</v>
      </c>
    </row>
    <row r="1407" spans="1:6">
      <c r="A1407" s="12" t="s">
        <v>45</v>
      </c>
      <c r="B1407" s="13" t="s">
        <v>53</v>
      </c>
      <c r="C1407" s="12" t="s">
        <v>14</v>
      </c>
      <c r="D1407" s="12" t="str">
        <f t="shared" si="27"/>
        <v>Sub17 Session3 3rd_45min</v>
      </c>
      <c r="E1407" s="20">
        <v>5</v>
      </c>
      <c r="F1407" s="20">
        <f>IFERROR(_xlfn.IFNA(IF(E1407&lt;VLOOKUP(D1407,'Pre-analysis'!D:E,2,0),VLOOKUP(D1407,'Pre-analysis'!D:F,3,0)-((VLOOKUP(D1407,'Pre-analysis'!D:E,2,0)-E1407)*9),IF(E1407=VLOOKUP(D1407,'Pre-analysis'!D:E,2,0),VLOOKUP(D1407,'Pre-analysis'!D:F,3,0),"NA")),"NA"),"NA")</f>
        <v>156</v>
      </c>
    </row>
    <row r="1408" spans="1:6">
      <c r="A1408" s="12" t="s">
        <v>45</v>
      </c>
      <c r="B1408" s="13" t="s">
        <v>53</v>
      </c>
      <c r="C1408" s="12" t="s">
        <v>14</v>
      </c>
      <c r="D1408" s="12" t="str">
        <f t="shared" si="27"/>
        <v>Sub17 Session3 3rd_45min</v>
      </c>
      <c r="E1408" s="20">
        <v>6</v>
      </c>
      <c r="F1408" s="20">
        <f>IFERROR(_xlfn.IFNA(IF(E1408&lt;VLOOKUP(D1408,'Pre-analysis'!D:E,2,0),VLOOKUP(D1408,'Pre-analysis'!D:F,3,0)-((VLOOKUP(D1408,'Pre-analysis'!D:E,2,0)-E1408)*9),IF(E1408=VLOOKUP(D1408,'Pre-analysis'!D:E,2,0),VLOOKUP(D1408,'Pre-analysis'!D:F,3,0),"NA")),"NA"),"NA")</f>
        <v>165</v>
      </c>
    </row>
    <row r="1409" spans="1:6">
      <c r="A1409" s="12" t="s">
        <v>45</v>
      </c>
      <c r="B1409" s="13" t="s">
        <v>53</v>
      </c>
      <c r="C1409" s="12" t="s">
        <v>15</v>
      </c>
      <c r="D1409" s="12" t="str">
        <f t="shared" ref="D1409:D1472" si="28">A1409&amp;" "&amp;B1409&amp;" "&amp;C1409</f>
        <v>Sub17 Session3 3rd_45min_e</v>
      </c>
      <c r="E1409" s="20" t="s">
        <v>29</v>
      </c>
      <c r="F1409" s="20" t="str">
        <f>IFERROR(_xlfn.IFNA(IF(E1409&lt;VLOOKUP(D1409,'Pre-analysis'!D:E,2,0),VLOOKUP(D1409,'Pre-analysis'!D:F,3,0)-((VLOOKUP(D1409,'Pre-analysis'!D:E,2,0)-E1409)*9),IF(E1409=VLOOKUP(D1409,'Pre-analysis'!D:E,2,0),VLOOKUP(D1409,'Pre-analysis'!D:F,3,0),"NA")),"NA"),"NA")</f>
        <v>NA</v>
      </c>
    </row>
    <row r="1410" spans="1:6">
      <c r="A1410" s="12" t="s">
        <v>45</v>
      </c>
      <c r="B1410" s="13" t="s">
        <v>54</v>
      </c>
      <c r="C1410" s="12" t="s">
        <v>10</v>
      </c>
      <c r="D1410" s="12" t="str">
        <f t="shared" si="28"/>
        <v>Sub17 Session4 1st_45min</v>
      </c>
      <c r="E1410" s="20">
        <v>1</v>
      </c>
      <c r="F1410" s="20">
        <f>IFERROR(_xlfn.IFNA(IF(E1410&lt;VLOOKUP(D1410,'Pre-analysis'!D:E,2,0),VLOOKUP(D1410,'Pre-analysis'!D:F,3,0)-((VLOOKUP(D1410,'Pre-analysis'!D:E,2,0)-E1410)*9),IF(E1410=VLOOKUP(D1410,'Pre-analysis'!D:E,2,0),VLOOKUP(D1410,'Pre-analysis'!D:F,3,0),"NA")),"NA"),"NA")</f>
        <v>0</v>
      </c>
    </row>
    <row r="1411" spans="1:6">
      <c r="A1411" s="12" t="s">
        <v>45</v>
      </c>
      <c r="B1411" s="13" t="s">
        <v>54</v>
      </c>
      <c r="C1411" s="12" t="s">
        <v>10</v>
      </c>
      <c r="D1411" s="12" t="str">
        <f t="shared" si="28"/>
        <v>Sub17 Session4 1st_45min</v>
      </c>
      <c r="E1411" s="20">
        <v>2</v>
      </c>
      <c r="F1411" s="20">
        <f>IFERROR(_xlfn.IFNA(IF(E1411&lt;VLOOKUP(D1411,'Pre-analysis'!D:E,2,0),VLOOKUP(D1411,'Pre-analysis'!D:F,3,0)-((VLOOKUP(D1411,'Pre-analysis'!D:E,2,0)-E1411)*9),IF(E1411=VLOOKUP(D1411,'Pre-analysis'!D:E,2,0),VLOOKUP(D1411,'Pre-analysis'!D:F,3,0),"NA")),"NA"),"NA")</f>
        <v>9</v>
      </c>
    </row>
    <row r="1412" spans="1:6">
      <c r="A1412" s="12" t="s">
        <v>45</v>
      </c>
      <c r="B1412" s="13" t="s">
        <v>54</v>
      </c>
      <c r="C1412" s="12" t="s">
        <v>10</v>
      </c>
      <c r="D1412" s="12" t="str">
        <f t="shared" si="28"/>
        <v>Sub17 Session4 1st_45min</v>
      </c>
      <c r="E1412" s="20">
        <v>3</v>
      </c>
      <c r="F1412" s="20">
        <f>IFERROR(_xlfn.IFNA(IF(E1412&lt;VLOOKUP(D1412,'Pre-analysis'!D:E,2,0),VLOOKUP(D1412,'Pre-analysis'!D:F,3,0)-((VLOOKUP(D1412,'Pre-analysis'!D:E,2,0)-E1412)*9),IF(E1412=VLOOKUP(D1412,'Pre-analysis'!D:E,2,0),VLOOKUP(D1412,'Pre-analysis'!D:F,3,0),"NA")),"NA"),"NA")</f>
        <v>18</v>
      </c>
    </row>
    <row r="1413" spans="1:6">
      <c r="A1413" s="12" t="s">
        <v>45</v>
      </c>
      <c r="B1413" s="13" t="s">
        <v>54</v>
      </c>
      <c r="C1413" s="12" t="s">
        <v>10</v>
      </c>
      <c r="D1413" s="12" t="str">
        <f t="shared" si="28"/>
        <v>Sub17 Session4 1st_45min</v>
      </c>
      <c r="E1413" s="20">
        <v>4</v>
      </c>
      <c r="F1413" s="20">
        <f>IFERROR(_xlfn.IFNA(IF(E1413&lt;VLOOKUP(D1413,'Pre-analysis'!D:E,2,0),VLOOKUP(D1413,'Pre-analysis'!D:F,3,0)-((VLOOKUP(D1413,'Pre-analysis'!D:E,2,0)-E1413)*9),IF(E1413=VLOOKUP(D1413,'Pre-analysis'!D:E,2,0),VLOOKUP(D1413,'Pre-analysis'!D:F,3,0),"NA")),"NA"),"NA")</f>
        <v>27</v>
      </c>
    </row>
    <row r="1414" spans="1:6">
      <c r="A1414" s="12" t="s">
        <v>45</v>
      </c>
      <c r="B1414" s="13" t="s">
        <v>54</v>
      </c>
      <c r="C1414" s="12" t="s">
        <v>10</v>
      </c>
      <c r="D1414" s="12" t="str">
        <f t="shared" si="28"/>
        <v>Sub17 Session4 1st_45min</v>
      </c>
      <c r="E1414" s="20">
        <v>5</v>
      </c>
      <c r="F1414" s="20">
        <f>IFERROR(_xlfn.IFNA(IF(E1414&lt;VLOOKUP(D1414,'Pre-analysis'!D:E,2,0),VLOOKUP(D1414,'Pre-analysis'!D:F,3,0)-((VLOOKUP(D1414,'Pre-analysis'!D:E,2,0)-E1414)*9),IF(E1414=VLOOKUP(D1414,'Pre-analysis'!D:E,2,0),VLOOKUP(D1414,'Pre-analysis'!D:F,3,0),"NA")),"NA"),"NA")</f>
        <v>36</v>
      </c>
    </row>
    <row r="1415" spans="1:6">
      <c r="A1415" s="12" t="s">
        <v>45</v>
      </c>
      <c r="B1415" s="13" t="s">
        <v>54</v>
      </c>
      <c r="C1415" s="12" t="s">
        <v>10</v>
      </c>
      <c r="D1415" s="12" t="str">
        <f t="shared" si="28"/>
        <v>Sub17 Session4 1st_45min</v>
      </c>
      <c r="E1415" s="20">
        <v>6</v>
      </c>
      <c r="F1415" s="20">
        <f>IFERROR(_xlfn.IFNA(IF(E1415&lt;VLOOKUP(D1415,'Pre-analysis'!D:E,2,0),VLOOKUP(D1415,'Pre-analysis'!D:F,3,0)-((VLOOKUP(D1415,'Pre-analysis'!D:E,2,0)-E1415)*9),IF(E1415=VLOOKUP(D1415,'Pre-analysis'!D:E,2,0),VLOOKUP(D1415,'Pre-analysis'!D:F,3,0),"NA")),"NA"),"NA")</f>
        <v>45</v>
      </c>
    </row>
    <row r="1416" spans="1:6">
      <c r="A1416" s="12" t="s">
        <v>45</v>
      </c>
      <c r="B1416" s="13" t="s">
        <v>54</v>
      </c>
      <c r="C1416" s="12" t="s">
        <v>11</v>
      </c>
      <c r="D1416" s="12" t="str">
        <f t="shared" si="28"/>
        <v>Sub17 Session4 1st_45min_e</v>
      </c>
      <c r="E1416" s="20" t="s">
        <v>29</v>
      </c>
      <c r="F1416" s="20" t="str">
        <f>IFERROR(_xlfn.IFNA(IF(E1416&lt;VLOOKUP(D1416,'Pre-analysis'!D:E,2,0),VLOOKUP(D1416,'Pre-analysis'!D:F,3,0)-((VLOOKUP(D1416,'Pre-analysis'!D:E,2,0)-E1416)*9),IF(E1416=VLOOKUP(D1416,'Pre-analysis'!D:E,2,0),VLOOKUP(D1416,'Pre-analysis'!D:F,3,0),"NA")),"NA"),"NA")</f>
        <v>NA</v>
      </c>
    </row>
    <row r="1417" spans="1:6">
      <c r="A1417" s="12" t="s">
        <v>45</v>
      </c>
      <c r="B1417" s="13" t="s">
        <v>54</v>
      </c>
      <c r="C1417" s="12" t="s">
        <v>12</v>
      </c>
      <c r="D1417" s="12" t="str">
        <f t="shared" si="28"/>
        <v>Sub17 Session4 2nd_45min</v>
      </c>
      <c r="E1417" s="20">
        <v>1</v>
      </c>
      <c r="F1417" s="20">
        <f>IFERROR(_xlfn.IFNA(IF(E1417&lt;VLOOKUP(D1417,'Pre-analysis'!D:E,2,0),VLOOKUP(D1417,'Pre-analysis'!D:F,3,0)-((VLOOKUP(D1417,'Pre-analysis'!D:E,2,0)-E1417)*9),IF(E1417=VLOOKUP(D1417,'Pre-analysis'!D:E,2,0),VLOOKUP(D1417,'Pre-analysis'!D:F,3,0),"NA")),"NA"),"NA")</f>
        <v>60</v>
      </c>
    </row>
    <row r="1418" spans="1:6">
      <c r="A1418" s="12" t="s">
        <v>45</v>
      </c>
      <c r="B1418" s="13" t="s">
        <v>54</v>
      </c>
      <c r="C1418" s="12" t="s">
        <v>12</v>
      </c>
      <c r="D1418" s="12" t="str">
        <f t="shared" si="28"/>
        <v>Sub17 Session4 2nd_45min</v>
      </c>
      <c r="E1418" s="20">
        <v>2</v>
      </c>
      <c r="F1418" s="20">
        <f>IFERROR(_xlfn.IFNA(IF(E1418&lt;VLOOKUP(D1418,'Pre-analysis'!D:E,2,0),VLOOKUP(D1418,'Pre-analysis'!D:F,3,0)-((VLOOKUP(D1418,'Pre-analysis'!D:E,2,0)-E1418)*9),IF(E1418=VLOOKUP(D1418,'Pre-analysis'!D:E,2,0),VLOOKUP(D1418,'Pre-analysis'!D:F,3,0),"NA")),"NA"),"NA")</f>
        <v>69</v>
      </c>
    </row>
    <row r="1419" spans="1:6">
      <c r="A1419" s="12" t="s">
        <v>45</v>
      </c>
      <c r="B1419" s="13" t="s">
        <v>54</v>
      </c>
      <c r="C1419" s="12" t="s">
        <v>12</v>
      </c>
      <c r="D1419" s="12" t="str">
        <f t="shared" si="28"/>
        <v>Sub17 Session4 2nd_45min</v>
      </c>
      <c r="E1419" s="20">
        <v>3</v>
      </c>
      <c r="F1419" s="20">
        <f>IFERROR(_xlfn.IFNA(IF(E1419&lt;VLOOKUP(D1419,'Pre-analysis'!D:E,2,0),VLOOKUP(D1419,'Pre-analysis'!D:F,3,0)-((VLOOKUP(D1419,'Pre-analysis'!D:E,2,0)-E1419)*9),IF(E1419=VLOOKUP(D1419,'Pre-analysis'!D:E,2,0),VLOOKUP(D1419,'Pre-analysis'!D:F,3,0),"NA")),"NA"),"NA")</f>
        <v>78</v>
      </c>
    </row>
    <row r="1420" spans="1:6">
      <c r="A1420" s="12" t="s">
        <v>45</v>
      </c>
      <c r="B1420" s="13" t="s">
        <v>54</v>
      </c>
      <c r="C1420" s="12" t="s">
        <v>12</v>
      </c>
      <c r="D1420" s="12" t="str">
        <f t="shared" si="28"/>
        <v>Sub17 Session4 2nd_45min</v>
      </c>
      <c r="E1420" s="20">
        <v>4</v>
      </c>
      <c r="F1420" s="20">
        <f>IFERROR(_xlfn.IFNA(IF(E1420&lt;VLOOKUP(D1420,'Pre-analysis'!D:E,2,0),VLOOKUP(D1420,'Pre-analysis'!D:F,3,0)-((VLOOKUP(D1420,'Pre-analysis'!D:E,2,0)-E1420)*9),IF(E1420=VLOOKUP(D1420,'Pre-analysis'!D:E,2,0),VLOOKUP(D1420,'Pre-analysis'!D:F,3,0),"NA")),"NA"),"NA")</f>
        <v>87</v>
      </c>
    </row>
    <row r="1421" spans="1:6">
      <c r="A1421" s="12" t="s">
        <v>45</v>
      </c>
      <c r="B1421" s="13" t="s">
        <v>54</v>
      </c>
      <c r="C1421" s="12" t="s">
        <v>12</v>
      </c>
      <c r="D1421" s="12" t="str">
        <f t="shared" si="28"/>
        <v>Sub17 Session4 2nd_45min</v>
      </c>
      <c r="E1421" s="20">
        <v>5</v>
      </c>
      <c r="F1421" s="20">
        <f>IFERROR(_xlfn.IFNA(IF(E1421&lt;VLOOKUP(D1421,'Pre-analysis'!D:E,2,0),VLOOKUP(D1421,'Pre-analysis'!D:F,3,0)-((VLOOKUP(D1421,'Pre-analysis'!D:E,2,0)-E1421)*9),IF(E1421=VLOOKUP(D1421,'Pre-analysis'!D:E,2,0),VLOOKUP(D1421,'Pre-analysis'!D:F,3,0),"NA")),"NA"),"NA")</f>
        <v>96</v>
      </c>
    </row>
    <row r="1422" spans="1:6">
      <c r="A1422" s="12" t="s">
        <v>45</v>
      </c>
      <c r="B1422" s="13" t="s">
        <v>54</v>
      </c>
      <c r="C1422" s="12" t="s">
        <v>12</v>
      </c>
      <c r="D1422" s="12" t="str">
        <f t="shared" si="28"/>
        <v>Sub17 Session4 2nd_45min</v>
      </c>
      <c r="E1422" s="20">
        <v>6</v>
      </c>
      <c r="F1422" s="20">
        <f>IFERROR(_xlfn.IFNA(IF(E1422&lt;VLOOKUP(D1422,'Pre-analysis'!D:E,2,0),VLOOKUP(D1422,'Pre-analysis'!D:F,3,0)-((VLOOKUP(D1422,'Pre-analysis'!D:E,2,0)-E1422)*9),IF(E1422=VLOOKUP(D1422,'Pre-analysis'!D:E,2,0),VLOOKUP(D1422,'Pre-analysis'!D:F,3,0),"NA")),"NA"),"NA")</f>
        <v>105</v>
      </c>
    </row>
    <row r="1423" spans="1:6">
      <c r="A1423" s="12" t="s">
        <v>45</v>
      </c>
      <c r="B1423" s="13" t="s">
        <v>54</v>
      </c>
      <c r="C1423" s="12" t="s">
        <v>13</v>
      </c>
      <c r="D1423" s="12" t="str">
        <f t="shared" si="28"/>
        <v>Sub17 Session4 2nd_45min_e</v>
      </c>
      <c r="E1423" s="20" t="s">
        <v>29</v>
      </c>
      <c r="F1423" s="20" t="str">
        <f>IFERROR(_xlfn.IFNA(IF(E1423&lt;VLOOKUP(D1423,'Pre-analysis'!D:E,2,0),VLOOKUP(D1423,'Pre-analysis'!D:F,3,0)-((VLOOKUP(D1423,'Pre-analysis'!D:E,2,0)-E1423)*9),IF(E1423=VLOOKUP(D1423,'Pre-analysis'!D:E,2,0),VLOOKUP(D1423,'Pre-analysis'!D:F,3,0),"NA")),"NA"),"NA")</f>
        <v>NA</v>
      </c>
    </row>
    <row r="1424" spans="1:6">
      <c r="A1424" s="12" t="s">
        <v>45</v>
      </c>
      <c r="B1424" s="13" t="s">
        <v>54</v>
      </c>
      <c r="C1424" s="12" t="s">
        <v>14</v>
      </c>
      <c r="D1424" s="12" t="str">
        <f t="shared" si="28"/>
        <v>Sub17 Session4 3rd_45min</v>
      </c>
      <c r="E1424" s="20">
        <v>1</v>
      </c>
      <c r="F1424" s="20">
        <f>IFERROR(_xlfn.IFNA(IF(E1424&lt;VLOOKUP(D1424,'Pre-analysis'!D:E,2,0),VLOOKUP(D1424,'Pre-analysis'!D:F,3,0)-((VLOOKUP(D1424,'Pre-analysis'!D:E,2,0)-E1424)*9),IF(E1424=VLOOKUP(D1424,'Pre-analysis'!D:E,2,0),VLOOKUP(D1424,'Pre-analysis'!D:F,3,0),"NA")),"NA"),"NA")</f>
        <v>120</v>
      </c>
    </row>
    <row r="1425" spans="1:6">
      <c r="A1425" s="12" t="s">
        <v>45</v>
      </c>
      <c r="B1425" s="13" t="s">
        <v>54</v>
      </c>
      <c r="C1425" s="12" t="s">
        <v>14</v>
      </c>
      <c r="D1425" s="12" t="str">
        <f t="shared" si="28"/>
        <v>Sub17 Session4 3rd_45min</v>
      </c>
      <c r="E1425" s="20">
        <v>2</v>
      </c>
      <c r="F1425" s="20">
        <f>IFERROR(_xlfn.IFNA(IF(E1425&lt;VLOOKUP(D1425,'Pre-analysis'!D:E,2,0),VLOOKUP(D1425,'Pre-analysis'!D:F,3,0)-((VLOOKUP(D1425,'Pre-analysis'!D:E,2,0)-E1425)*9),IF(E1425=VLOOKUP(D1425,'Pre-analysis'!D:E,2,0),VLOOKUP(D1425,'Pre-analysis'!D:F,3,0),"NA")),"NA"),"NA")</f>
        <v>129</v>
      </c>
    </row>
    <row r="1426" spans="1:6">
      <c r="A1426" s="12" t="s">
        <v>45</v>
      </c>
      <c r="B1426" s="13" t="s">
        <v>54</v>
      </c>
      <c r="C1426" s="12" t="s">
        <v>14</v>
      </c>
      <c r="D1426" s="12" t="str">
        <f t="shared" si="28"/>
        <v>Sub17 Session4 3rd_45min</v>
      </c>
      <c r="E1426" s="20">
        <v>3</v>
      </c>
      <c r="F1426" s="20">
        <f>IFERROR(_xlfn.IFNA(IF(E1426&lt;VLOOKUP(D1426,'Pre-analysis'!D:E,2,0),VLOOKUP(D1426,'Pre-analysis'!D:F,3,0)-((VLOOKUP(D1426,'Pre-analysis'!D:E,2,0)-E1426)*9),IF(E1426=VLOOKUP(D1426,'Pre-analysis'!D:E,2,0),VLOOKUP(D1426,'Pre-analysis'!D:F,3,0),"NA")),"NA"),"NA")</f>
        <v>138</v>
      </c>
    </row>
    <row r="1427" spans="1:6">
      <c r="A1427" s="12" t="s">
        <v>45</v>
      </c>
      <c r="B1427" s="13" t="s">
        <v>54</v>
      </c>
      <c r="C1427" s="12" t="s">
        <v>14</v>
      </c>
      <c r="D1427" s="12" t="str">
        <f t="shared" si="28"/>
        <v>Sub17 Session4 3rd_45min</v>
      </c>
      <c r="E1427" s="20">
        <v>4</v>
      </c>
      <c r="F1427" s="20" t="str">
        <f>IFERROR(_xlfn.IFNA(IF(E1427&lt;VLOOKUP(D1427,'Pre-analysis'!D:E,2,0),VLOOKUP(D1427,'Pre-analysis'!D:F,3,0)-((VLOOKUP(D1427,'Pre-analysis'!D:E,2,0)-E1427)*9),IF(E1427=VLOOKUP(D1427,'Pre-analysis'!D:E,2,0),VLOOKUP(D1427,'Pre-analysis'!D:F,3,0),"NA")),"NA"),"NA")</f>
        <v>NA</v>
      </c>
    </row>
    <row r="1428" spans="1:6">
      <c r="A1428" s="12" t="s">
        <v>45</v>
      </c>
      <c r="B1428" s="13" t="s">
        <v>54</v>
      </c>
      <c r="C1428" s="12" t="s">
        <v>14</v>
      </c>
      <c r="D1428" s="12" t="str">
        <f t="shared" si="28"/>
        <v>Sub17 Session4 3rd_45min</v>
      </c>
      <c r="E1428" s="20">
        <v>5</v>
      </c>
      <c r="F1428" s="20" t="str">
        <f>IFERROR(_xlfn.IFNA(IF(E1428&lt;VLOOKUP(D1428,'Pre-analysis'!D:E,2,0),VLOOKUP(D1428,'Pre-analysis'!D:F,3,0)-((VLOOKUP(D1428,'Pre-analysis'!D:E,2,0)-E1428)*9),IF(E1428=VLOOKUP(D1428,'Pre-analysis'!D:E,2,0),VLOOKUP(D1428,'Pre-analysis'!D:F,3,0),"NA")),"NA"),"NA")</f>
        <v>NA</v>
      </c>
    </row>
    <row r="1429" spans="1:6">
      <c r="A1429" s="12" t="s">
        <v>45</v>
      </c>
      <c r="B1429" s="13" t="s">
        <v>54</v>
      </c>
      <c r="C1429" s="12" t="s">
        <v>14</v>
      </c>
      <c r="D1429" s="12" t="str">
        <f t="shared" si="28"/>
        <v>Sub17 Session4 3rd_45min</v>
      </c>
      <c r="E1429" s="20">
        <v>6</v>
      </c>
      <c r="F1429" s="20" t="str">
        <f>IFERROR(_xlfn.IFNA(IF(E1429&lt;VLOOKUP(D1429,'Pre-analysis'!D:E,2,0),VLOOKUP(D1429,'Pre-analysis'!D:F,3,0)-((VLOOKUP(D1429,'Pre-analysis'!D:E,2,0)-E1429)*9),IF(E1429=VLOOKUP(D1429,'Pre-analysis'!D:E,2,0),VLOOKUP(D1429,'Pre-analysis'!D:F,3,0),"NA")),"NA"),"NA")</f>
        <v>NA</v>
      </c>
    </row>
    <row r="1430" spans="1:6">
      <c r="A1430" s="12" t="s">
        <v>45</v>
      </c>
      <c r="B1430" s="13" t="s">
        <v>54</v>
      </c>
      <c r="C1430" s="12" t="s">
        <v>15</v>
      </c>
      <c r="D1430" s="12" t="str">
        <f t="shared" si="28"/>
        <v>Sub17 Session4 3rd_45min_e</v>
      </c>
      <c r="E1430" s="20" t="s">
        <v>29</v>
      </c>
      <c r="F1430" s="20" t="str">
        <f>IFERROR(_xlfn.IFNA(IF(E1430&lt;VLOOKUP(D1430,'Pre-analysis'!D:E,2,0),VLOOKUP(D1430,'Pre-analysis'!D:F,3,0)-((VLOOKUP(D1430,'Pre-analysis'!D:E,2,0)-E1430)*9),IF(E1430=VLOOKUP(D1430,'Pre-analysis'!D:E,2,0),VLOOKUP(D1430,'Pre-analysis'!D:F,3,0),"NA")),"NA"),"NA")</f>
        <v>NA</v>
      </c>
    </row>
    <row r="1431" spans="1:6">
      <c r="A1431" s="12" t="s">
        <v>56</v>
      </c>
      <c r="B1431" s="13" t="s">
        <v>51</v>
      </c>
      <c r="C1431" s="12" t="s">
        <v>10</v>
      </c>
      <c r="D1431" s="12" t="str">
        <f t="shared" si="28"/>
        <v>Sub18 Session1 1st_45min</v>
      </c>
      <c r="E1431" s="20">
        <v>1</v>
      </c>
      <c r="F1431" s="20" t="str">
        <f>IFERROR(_xlfn.IFNA(IF(E1431&lt;VLOOKUP(D1431,'Pre-analysis'!D:E,2,0),VLOOKUP(D1431,'Pre-analysis'!D:F,3,0)-((VLOOKUP(D1431,'Pre-analysis'!D:E,2,0)-E1431)*9),IF(E1431=VLOOKUP(D1431,'Pre-analysis'!D:E,2,0),VLOOKUP(D1431,'Pre-analysis'!D:F,3,0),"NA")),"NA"),"NA")</f>
        <v>NA</v>
      </c>
    </row>
    <row r="1432" spans="1:6">
      <c r="A1432" s="12" t="s">
        <v>56</v>
      </c>
      <c r="B1432" s="13" t="s">
        <v>51</v>
      </c>
      <c r="C1432" s="12" t="s">
        <v>10</v>
      </c>
      <c r="D1432" s="12" t="str">
        <f t="shared" si="28"/>
        <v>Sub18 Session1 1st_45min</v>
      </c>
      <c r="E1432" s="20">
        <v>2</v>
      </c>
      <c r="F1432" s="20" t="str">
        <f>IFERROR(_xlfn.IFNA(IF(E1432&lt;VLOOKUP(D1432,'Pre-analysis'!D:E,2,0),VLOOKUP(D1432,'Pre-analysis'!D:F,3,0)-((VLOOKUP(D1432,'Pre-analysis'!D:E,2,0)-E1432)*9),IF(E1432=VLOOKUP(D1432,'Pre-analysis'!D:E,2,0),VLOOKUP(D1432,'Pre-analysis'!D:F,3,0),"NA")),"NA"),"NA")</f>
        <v>NA</v>
      </c>
    </row>
    <row r="1433" spans="1:6">
      <c r="A1433" s="12" t="s">
        <v>56</v>
      </c>
      <c r="B1433" s="13" t="s">
        <v>51</v>
      </c>
      <c r="C1433" s="12" t="s">
        <v>10</v>
      </c>
      <c r="D1433" s="12" t="str">
        <f t="shared" si="28"/>
        <v>Sub18 Session1 1st_45min</v>
      </c>
      <c r="E1433" s="20">
        <v>3</v>
      </c>
      <c r="F1433" s="20" t="str">
        <f>IFERROR(_xlfn.IFNA(IF(E1433&lt;VLOOKUP(D1433,'Pre-analysis'!D:E,2,0),VLOOKUP(D1433,'Pre-analysis'!D:F,3,0)-((VLOOKUP(D1433,'Pre-analysis'!D:E,2,0)-E1433)*9),IF(E1433=VLOOKUP(D1433,'Pre-analysis'!D:E,2,0),VLOOKUP(D1433,'Pre-analysis'!D:F,3,0),"NA")),"NA"),"NA")</f>
        <v>NA</v>
      </c>
    </row>
    <row r="1434" spans="1:6">
      <c r="A1434" s="12" t="s">
        <v>56</v>
      </c>
      <c r="B1434" s="13" t="s">
        <v>51</v>
      </c>
      <c r="C1434" s="12" t="s">
        <v>10</v>
      </c>
      <c r="D1434" s="12" t="str">
        <f t="shared" si="28"/>
        <v>Sub18 Session1 1st_45min</v>
      </c>
      <c r="E1434" s="20">
        <v>4</v>
      </c>
      <c r="F1434" s="20" t="str">
        <f>IFERROR(_xlfn.IFNA(IF(E1434&lt;VLOOKUP(D1434,'Pre-analysis'!D:E,2,0),VLOOKUP(D1434,'Pre-analysis'!D:F,3,0)-((VLOOKUP(D1434,'Pre-analysis'!D:E,2,0)-E1434)*9),IF(E1434=VLOOKUP(D1434,'Pre-analysis'!D:E,2,0),VLOOKUP(D1434,'Pre-analysis'!D:F,3,0),"NA")),"NA"),"NA")</f>
        <v>NA</v>
      </c>
    </row>
    <row r="1435" spans="1:6">
      <c r="A1435" s="12" t="s">
        <v>56</v>
      </c>
      <c r="B1435" s="13" t="s">
        <v>51</v>
      </c>
      <c r="C1435" s="12" t="s">
        <v>10</v>
      </c>
      <c r="D1435" s="12" t="str">
        <f t="shared" si="28"/>
        <v>Sub18 Session1 1st_45min</v>
      </c>
      <c r="E1435" s="20">
        <v>5</v>
      </c>
      <c r="F1435" s="20" t="str">
        <f>IFERROR(_xlfn.IFNA(IF(E1435&lt;VLOOKUP(D1435,'Pre-analysis'!D:E,2,0),VLOOKUP(D1435,'Pre-analysis'!D:F,3,0)-((VLOOKUP(D1435,'Pre-analysis'!D:E,2,0)-E1435)*9),IF(E1435=VLOOKUP(D1435,'Pre-analysis'!D:E,2,0),VLOOKUP(D1435,'Pre-analysis'!D:F,3,0),"NA")),"NA"),"NA")</f>
        <v>NA</v>
      </c>
    </row>
    <row r="1436" spans="1:6">
      <c r="A1436" s="12" t="s">
        <v>56</v>
      </c>
      <c r="B1436" s="13" t="s">
        <v>51</v>
      </c>
      <c r="C1436" s="12" t="s">
        <v>10</v>
      </c>
      <c r="D1436" s="12" t="str">
        <f t="shared" si="28"/>
        <v>Sub18 Session1 1st_45min</v>
      </c>
      <c r="E1436" s="20">
        <v>6</v>
      </c>
      <c r="F1436" s="20" t="str">
        <f>IFERROR(_xlfn.IFNA(IF(E1436&lt;VLOOKUP(D1436,'Pre-analysis'!D:E,2,0),VLOOKUP(D1436,'Pre-analysis'!D:F,3,0)-((VLOOKUP(D1436,'Pre-analysis'!D:E,2,0)-E1436)*9),IF(E1436=VLOOKUP(D1436,'Pre-analysis'!D:E,2,0),VLOOKUP(D1436,'Pre-analysis'!D:F,3,0),"NA")),"NA"),"NA")</f>
        <v>NA</v>
      </c>
    </row>
    <row r="1437" spans="1:6">
      <c r="A1437" s="12" t="s">
        <v>56</v>
      </c>
      <c r="B1437" s="13" t="s">
        <v>51</v>
      </c>
      <c r="C1437" s="12" t="s">
        <v>11</v>
      </c>
      <c r="D1437" s="12" t="str">
        <f t="shared" si="28"/>
        <v>Sub18 Session1 1st_45min_e</v>
      </c>
      <c r="E1437" s="20" t="s">
        <v>29</v>
      </c>
      <c r="F1437" s="20" t="str">
        <f>IFERROR(_xlfn.IFNA(IF(E1437&lt;VLOOKUP(D1437,'Pre-analysis'!D:E,2,0),VLOOKUP(D1437,'Pre-analysis'!D:F,3,0)-((VLOOKUP(D1437,'Pre-analysis'!D:E,2,0)-E1437)*9),IF(E1437=VLOOKUP(D1437,'Pre-analysis'!D:E,2,0),VLOOKUP(D1437,'Pre-analysis'!D:F,3,0),"NA")),"NA"),"NA")</f>
        <v>NA</v>
      </c>
    </row>
    <row r="1438" spans="1:6">
      <c r="A1438" s="12" t="s">
        <v>56</v>
      </c>
      <c r="B1438" s="13" t="s">
        <v>51</v>
      </c>
      <c r="C1438" s="12" t="s">
        <v>12</v>
      </c>
      <c r="D1438" s="12" t="str">
        <f t="shared" si="28"/>
        <v>Sub18 Session1 2nd_45min</v>
      </c>
      <c r="E1438" s="20">
        <v>1</v>
      </c>
      <c r="F1438" s="20" t="str">
        <f>IFERROR(_xlfn.IFNA(IF(E1438&lt;VLOOKUP(D1438,'Pre-analysis'!D:E,2,0),VLOOKUP(D1438,'Pre-analysis'!D:F,3,0)-((VLOOKUP(D1438,'Pre-analysis'!D:E,2,0)-E1438)*9),IF(E1438=VLOOKUP(D1438,'Pre-analysis'!D:E,2,0),VLOOKUP(D1438,'Pre-analysis'!D:F,3,0),"NA")),"NA"),"NA")</f>
        <v>NA</v>
      </c>
    </row>
    <row r="1439" spans="1:6">
      <c r="A1439" s="12" t="s">
        <v>56</v>
      </c>
      <c r="B1439" s="13" t="s">
        <v>51</v>
      </c>
      <c r="C1439" s="12" t="s">
        <v>12</v>
      </c>
      <c r="D1439" s="12" t="str">
        <f t="shared" si="28"/>
        <v>Sub18 Session1 2nd_45min</v>
      </c>
      <c r="E1439" s="20">
        <v>2</v>
      </c>
      <c r="F1439" s="20" t="str">
        <f>IFERROR(_xlfn.IFNA(IF(E1439&lt;VLOOKUP(D1439,'Pre-analysis'!D:E,2,0),VLOOKUP(D1439,'Pre-analysis'!D:F,3,0)-((VLOOKUP(D1439,'Pre-analysis'!D:E,2,0)-E1439)*9),IF(E1439=VLOOKUP(D1439,'Pre-analysis'!D:E,2,0),VLOOKUP(D1439,'Pre-analysis'!D:F,3,0),"NA")),"NA"),"NA")</f>
        <v>NA</v>
      </c>
    </row>
    <row r="1440" spans="1:6">
      <c r="A1440" s="12" t="s">
        <v>56</v>
      </c>
      <c r="B1440" s="13" t="s">
        <v>51</v>
      </c>
      <c r="C1440" s="12" t="s">
        <v>12</v>
      </c>
      <c r="D1440" s="12" t="str">
        <f t="shared" si="28"/>
        <v>Sub18 Session1 2nd_45min</v>
      </c>
      <c r="E1440" s="20">
        <v>3</v>
      </c>
      <c r="F1440" s="20" t="str">
        <f>IFERROR(_xlfn.IFNA(IF(E1440&lt;VLOOKUP(D1440,'Pre-analysis'!D:E,2,0),VLOOKUP(D1440,'Pre-analysis'!D:F,3,0)-((VLOOKUP(D1440,'Pre-analysis'!D:E,2,0)-E1440)*9),IF(E1440=VLOOKUP(D1440,'Pre-analysis'!D:E,2,0),VLOOKUP(D1440,'Pre-analysis'!D:F,3,0),"NA")),"NA"),"NA")</f>
        <v>NA</v>
      </c>
    </row>
    <row r="1441" spans="1:6">
      <c r="A1441" s="12" t="s">
        <v>56</v>
      </c>
      <c r="B1441" s="13" t="s">
        <v>51</v>
      </c>
      <c r="C1441" s="12" t="s">
        <v>12</v>
      </c>
      <c r="D1441" s="12" t="str">
        <f t="shared" si="28"/>
        <v>Sub18 Session1 2nd_45min</v>
      </c>
      <c r="E1441" s="20">
        <v>4</v>
      </c>
      <c r="F1441" s="20" t="str">
        <f>IFERROR(_xlfn.IFNA(IF(E1441&lt;VLOOKUP(D1441,'Pre-analysis'!D:E,2,0),VLOOKUP(D1441,'Pre-analysis'!D:F,3,0)-((VLOOKUP(D1441,'Pre-analysis'!D:E,2,0)-E1441)*9),IF(E1441=VLOOKUP(D1441,'Pre-analysis'!D:E,2,0),VLOOKUP(D1441,'Pre-analysis'!D:F,3,0),"NA")),"NA"),"NA")</f>
        <v>NA</v>
      </c>
    </row>
    <row r="1442" spans="1:6">
      <c r="A1442" s="12" t="s">
        <v>56</v>
      </c>
      <c r="B1442" s="13" t="s">
        <v>51</v>
      </c>
      <c r="C1442" s="12" t="s">
        <v>12</v>
      </c>
      <c r="D1442" s="12" t="str">
        <f t="shared" si="28"/>
        <v>Sub18 Session1 2nd_45min</v>
      </c>
      <c r="E1442" s="20">
        <v>5</v>
      </c>
      <c r="F1442" s="20" t="str">
        <f>IFERROR(_xlfn.IFNA(IF(E1442&lt;VLOOKUP(D1442,'Pre-analysis'!D:E,2,0),VLOOKUP(D1442,'Pre-analysis'!D:F,3,0)-((VLOOKUP(D1442,'Pre-analysis'!D:E,2,0)-E1442)*9),IF(E1442=VLOOKUP(D1442,'Pre-analysis'!D:E,2,0),VLOOKUP(D1442,'Pre-analysis'!D:F,3,0),"NA")),"NA"),"NA")</f>
        <v>NA</v>
      </c>
    </row>
    <row r="1443" spans="1:6">
      <c r="A1443" s="12" t="s">
        <v>56</v>
      </c>
      <c r="B1443" s="13" t="s">
        <v>51</v>
      </c>
      <c r="C1443" s="12" t="s">
        <v>12</v>
      </c>
      <c r="D1443" s="12" t="str">
        <f t="shared" si="28"/>
        <v>Sub18 Session1 2nd_45min</v>
      </c>
      <c r="E1443" s="20">
        <v>6</v>
      </c>
      <c r="F1443" s="20" t="str">
        <f>IFERROR(_xlfn.IFNA(IF(E1443&lt;VLOOKUP(D1443,'Pre-analysis'!D:E,2,0),VLOOKUP(D1443,'Pre-analysis'!D:F,3,0)-((VLOOKUP(D1443,'Pre-analysis'!D:E,2,0)-E1443)*9),IF(E1443=VLOOKUP(D1443,'Pre-analysis'!D:E,2,0),VLOOKUP(D1443,'Pre-analysis'!D:F,3,0),"NA")),"NA"),"NA")</f>
        <v>NA</v>
      </c>
    </row>
    <row r="1444" spans="1:6">
      <c r="A1444" s="12" t="s">
        <v>56</v>
      </c>
      <c r="B1444" s="13" t="s">
        <v>51</v>
      </c>
      <c r="C1444" s="12" t="s">
        <v>13</v>
      </c>
      <c r="D1444" s="12" t="str">
        <f t="shared" si="28"/>
        <v>Sub18 Session1 2nd_45min_e</v>
      </c>
      <c r="E1444" s="20" t="s">
        <v>29</v>
      </c>
      <c r="F1444" s="20" t="str">
        <f>IFERROR(_xlfn.IFNA(IF(E1444&lt;VLOOKUP(D1444,'Pre-analysis'!D:E,2,0),VLOOKUP(D1444,'Pre-analysis'!D:F,3,0)-((VLOOKUP(D1444,'Pre-analysis'!D:E,2,0)-E1444)*9),IF(E1444=VLOOKUP(D1444,'Pre-analysis'!D:E,2,0),VLOOKUP(D1444,'Pre-analysis'!D:F,3,0),"NA")),"NA"),"NA")</f>
        <v>NA</v>
      </c>
    </row>
    <row r="1445" spans="1:6">
      <c r="A1445" s="12" t="s">
        <v>56</v>
      </c>
      <c r="B1445" s="13" t="s">
        <v>51</v>
      </c>
      <c r="C1445" s="12" t="s">
        <v>14</v>
      </c>
      <c r="D1445" s="12" t="str">
        <f t="shared" si="28"/>
        <v>Sub18 Session1 3rd_45min</v>
      </c>
      <c r="E1445" s="20">
        <v>1</v>
      </c>
      <c r="F1445" s="20" t="str">
        <f>IFERROR(_xlfn.IFNA(IF(E1445&lt;VLOOKUP(D1445,'Pre-analysis'!D:E,2,0),VLOOKUP(D1445,'Pre-analysis'!D:F,3,0)-((VLOOKUP(D1445,'Pre-analysis'!D:E,2,0)-E1445)*9),IF(E1445=VLOOKUP(D1445,'Pre-analysis'!D:E,2,0),VLOOKUP(D1445,'Pre-analysis'!D:F,3,0),"NA")),"NA"),"NA")</f>
        <v>NA</v>
      </c>
    </row>
    <row r="1446" spans="1:6">
      <c r="A1446" s="12" t="s">
        <v>56</v>
      </c>
      <c r="B1446" s="13" t="s">
        <v>51</v>
      </c>
      <c r="C1446" s="12" t="s">
        <v>14</v>
      </c>
      <c r="D1446" s="12" t="str">
        <f t="shared" si="28"/>
        <v>Sub18 Session1 3rd_45min</v>
      </c>
      <c r="E1446" s="20">
        <v>2</v>
      </c>
      <c r="F1446" s="20" t="str">
        <f>IFERROR(_xlfn.IFNA(IF(E1446&lt;VLOOKUP(D1446,'Pre-analysis'!D:E,2,0),VLOOKUP(D1446,'Pre-analysis'!D:F,3,0)-((VLOOKUP(D1446,'Pre-analysis'!D:E,2,0)-E1446)*9),IF(E1446=VLOOKUP(D1446,'Pre-analysis'!D:E,2,0),VLOOKUP(D1446,'Pre-analysis'!D:F,3,0),"NA")),"NA"),"NA")</f>
        <v>NA</v>
      </c>
    </row>
    <row r="1447" spans="1:6">
      <c r="A1447" s="12" t="s">
        <v>56</v>
      </c>
      <c r="B1447" s="13" t="s">
        <v>51</v>
      </c>
      <c r="C1447" s="12" t="s">
        <v>14</v>
      </c>
      <c r="D1447" s="12" t="str">
        <f t="shared" si="28"/>
        <v>Sub18 Session1 3rd_45min</v>
      </c>
      <c r="E1447" s="20">
        <v>3</v>
      </c>
      <c r="F1447" s="20" t="str">
        <f>IFERROR(_xlfn.IFNA(IF(E1447&lt;VLOOKUP(D1447,'Pre-analysis'!D:E,2,0),VLOOKUP(D1447,'Pre-analysis'!D:F,3,0)-((VLOOKUP(D1447,'Pre-analysis'!D:E,2,0)-E1447)*9),IF(E1447=VLOOKUP(D1447,'Pre-analysis'!D:E,2,0),VLOOKUP(D1447,'Pre-analysis'!D:F,3,0),"NA")),"NA"),"NA")</f>
        <v>NA</v>
      </c>
    </row>
    <row r="1448" spans="1:6">
      <c r="A1448" s="12" t="s">
        <v>56</v>
      </c>
      <c r="B1448" s="13" t="s">
        <v>51</v>
      </c>
      <c r="C1448" s="12" t="s">
        <v>14</v>
      </c>
      <c r="D1448" s="12" t="str">
        <f t="shared" si="28"/>
        <v>Sub18 Session1 3rd_45min</v>
      </c>
      <c r="E1448" s="20">
        <v>4</v>
      </c>
      <c r="F1448" s="20" t="str">
        <f>IFERROR(_xlfn.IFNA(IF(E1448&lt;VLOOKUP(D1448,'Pre-analysis'!D:E,2,0),VLOOKUP(D1448,'Pre-analysis'!D:F,3,0)-((VLOOKUP(D1448,'Pre-analysis'!D:E,2,0)-E1448)*9),IF(E1448=VLOOKUP(D1448,'Pre-analysis'!D:E,2,0),VLOOKUP(D1448,'Pre-analysis'!D:F,3,0),"NA")),"NA"),"NA")</f>
        <v>NA</v>
      </c>
    </row>
    <row r="1449" spans="1:6">
      <c r="A1449" s="12" t="s">
        <v>56</v>
      </c>
      <c r="B1449" s="13" t="s">
        <v>51</v>
      </c>
      <c r="C1449" s="12" t="s">
        <v>14</v>
      </c>
      <c r="D1449" s="12" t="str">
        <f t="shared" si="28"/>
        <v>Sub18 Session1 3rd_45min</v>
      </c>
      <c r="E1449" s="20">
        <v>5</v>
      </c>
      <c r="F1449" s="20" t="str">
        <f>IFERROR(_xlfn.IFNA(IF(E1449&lt;VLOOKUP(D1449,'Pre-analysis'!D:E,2,0),VLOOKUP(D1449,'Pre-analysis'!D:F,3,0)-((VLOOKUP(D1449,'Pre-analysis'!D:E,2,0)-E1449)*9),IF(E1449=VLOOKUP(D1449,'Pre-analysis'!D:E,2,0),VLOOKUP(D1449,'Pre-analysis'!D:F,3,0),"NA")),"NA"),"NA")</f>
        <v>NA</v>
      </c>
    </row>
    <row r="1450" spans="1:6">
      <c r="A1450" s="12" t="s">
        <v>56</v>
      </c>
      <c r="B1450" s="13" t="s">
        <v>51</v>
      </c>
      <c r="C1450" s="12" t="s">
        <v>14</v>
      </c>
      <c r="D1450" s="12" t="str">
        <f t="shared" si="28"/>
        <v>Sub18 Session1 3rd_45min</v>
      </c>
      <c r="E1450" s="20">
        <v>6</v>
      </c>
      <c r="F1450" s="20" t="str">
        <f>IFERROR(_xlfn.IFNA(IF(E1450&lt;VLOOKUP(D1450,'Pre-analysis'!D:E,2,0),VLOOKUP(D1450,'Pre-analysis'!D:F,3,0)-((VLOOKUP(D1450,'Pre-analysis'!D:E,2,0)-E1450)*9),IF(E1450=VLOOKUP(D1450,'Pre-analysis'!D:E,2,0),VLOOKUP(D1450,'Pre-analysis'!D:F,3,0),"NA")),"NA"),"NA")</f>
        <v>NA</v>
      </c>
    </row>
    <row r="1451" spans="1:6">
      <c r="A1451" s="12" t="s">
        <v>56</v>
      </c>
      <c r="B1451" s="13" t="s">
        <v>51</v>
      </c>
      <c r="C1451" s="12" t="s">
        <v>15</v>
      </c>
      <c r="D1451" s="12" t="str">
        <f t="shared" si="28"/>
        <v>Sub18 Session1 3rd_45min_e</v>
      </c>
      <c r="E1451" s="20" t="s">
        <v>29</v>
      </c>
      <c r="F1451" s="20" t="str">
        <f>IFERROR(_xlfn.IFNA(IF(E1451&lt;VLOOKUP(D1451,'Pre-analysis'!D:E,2,0),VLOOKUP(D1451,'Pre-analysis'!D:F,3,0)-((VLOOKUP(D1451,'Pre-analysis'!D:E,2,0)-E1451)*9),IF(E1451=VLOOKUP(D1451,'Pre-analysis'!D:E,2,0),VLOOKUP(D1451,'Pre-analysis'!D:F,3,0),"NA")),"NA"),"NA")</f>
        <v>NA</v>
      </c>
    </row>
    <row r="1452" spans="1:6">
      <c r="A1452" s="12" t="s">
        <v>56</v>
      </c>
      <c r="B1452" s="13" t="s">
        <v>52</v>
      </c>
      <c r="C1452" s="12" t="s">
        <v>10</v>
      </c>
      <c r="D1452" s="12" t="str">
        <f t="shared" si="28"/>
        <v>Sub18 Session2 1st_45min</v>
      </c>
      <c r="E1452" s="20">
        <v>1</v>
      </c>
      <c r="F1452" s="20" t="str">
        <f>IFERROR(_xlfn.IFNA(IF(E1452&lt;VLOOKUP(D1452,'Pre-analysis'!D:E,2,0),VLOOKUP(D1452,'Pre-analysis'!D:F,3,0)-((VLOOKUP(D1452,'Pre-analysis'!D:E,2,0)-E1452)*9),IF(E1452=VLOOKUP(D1452,'Pre-analysis'!D:E,2,0),VLOOKUP(D1452,'Pre-analysis'!D:F,3,0),"NA")),"NA"),"NA")</f>
        <v>NA</v>
      </c>
    </row>
    <row r="1453" spans="1:6">
      <c r="A1453" s="12" t="s">
        <v>56</v>
      </c>
      <c r="B1453" s="13" t="s">
        <v>52</v>
      </c>
      <c r="C1453" s="12" t="s">
        <v>10</v>
      </c>
      <c r="D1453" s="12" t="str">
        <f t="shared" si="28"/>
        <v>Sub18 Session2 1st_45min</v>
      </c>
      <c r="E1453" s="20">
        <v>2</v>
      </c>
      <c r="F1453" s="20" t="str">
        <f>IFERROR(_xlfn.IFNA(IF(E1453&lt;VLOOKUP(D1453,'Pre-analysis'!D:E,2,0),VLOOKUP(D1453,'Pre-analysis'!D:F,3,0)-((VLOOKUP(D1453,'Pre-analysis'!D:E,2,0)-E1453)*9),IF(E1453=VLOOKUP(D1453,'Pre-analysis'!D:E,2,0),VLOOKUP(D1453,'Pre-analysis'!D:F,3,0),"NA")),"NA"),"NA")</f>
        <v>NA</v>
      </c>
    </row>
    <row r="1454" spans="1:6">
      <c r="A1454" s="12" t="s">
        <v>56</v>
      </c>
      <c r="B1454" s="13" t="s">
        <v>52</v>
      </c>
      <c r="C1454" s="12" t="s">
        <v>10</v>
      </c>
      <c r="D1454" s="12" t="str">
        <f t="shared" si="28"/>
        <v>Sub18 Session2 1st_45min</v>
      </c>
      <c r="E1454" s="20">
        <v>3</v>
      </c>
      <c r="F1454" s="20" t="str">
        <f>IFERROR(_xlfn.IFNA(IF(E1454&lt;VLOOKUP(D1454,'Pre-analysis'!D:E,2,0),VLOOKUP(D1454,'Pre-analysis'!D:F,3,0)-((VLOOKUP(D1454,'Pre-analysis'!D:E,2,0)-E1454)*9),IF(E1454=VLOOKUP(D1454,'Pre-analysis'!D:E,2,0),VLOOKUP(D1454,'Pre-analysis'!D:F,3,0),"NA")),"NA"),"NA")</f>
        <v>NA</v>
      </c>
    </row>
    <row r="1455" spans="1:6">
      <c r="A1455" s="12" t="s">
        <v>56</v>
      </c>
      <c r="B1455" s="13" t="s">
        <v>52</v>
      </c>
      <c r="C1455" s="12" t="s">
        <v>10</v>
      </c>
      <c r="D1455" s="12" t="str">
        <f t="shared" si="28"/>
        <v>Sub18 Session2 1st_45min</v>
      </c>
      <c r="E1455" s="20">
        <v>4</v>
      </c>
      <c r="F1455" s="20" t="str">
        <f>IFERROR(_xlfn.IFNA(IF(E1455&lt;VLOOKUP(D1455,'Pre-analysis'!D:E,2,0),VLOOKUP(D1455,'Pre-analysis'!D:F,3,0)-((VLOOKUP(D1455,'Pre-analysis'!D:E,2,0)-E1455)*9),IF(E1455=VLOOKUP(D1455,'Pre-analysis'!D:E,2,0),VLOOKUP(D1455,'Pre-analysis'!D:F,3,0),"NA")),"NA"),"NA")</f>
        <v>NA</v>
      </c>
    </row>
    <row r="1456" spans="1:6">
      <c r="A1456" s="12" t="s">
        <v>56</v>
      </c>
      <c r="B1456" s="13" t="s">
        <v>52</v>
      </c>
      <c r="C1456" s="12" t="s">
        <v>10</v>
      </c>
      <c r="D1456" s="12" t="str">
        <f t="shared" si="28"/>
        <v>Sub18 Session2 1st_45min</v>
      </c>
      <c r="E1456" s="20">
        <v>5</v>
      </c>
      <c r="F1456" s="20" t="str">
        <f>IFERROR(_xlfn.IFNA(IF(E1456&lt;VLOOKUP(D1456,'Pre-analysis'!D:E,2,0),VLOOKUP(D1456,'Pre-analysis'!D:F,3,0)-((VLOOKUP(D1456,'Pre-analysis'!D:E,2,0)-E1456)*9),IF(E1456=VLOOKUP(D1456,'Pre-analysis'!D:E,2,0),VLOOKUP(D1456,'Pre-analysis'!D:F,3,0),"NA")),"NA"),"NA")</f>
        <v>NA</v>
      </c>
    </row>
    <row r="1457" spans="1:6">
      <c r="A1457" s="12" t="s">
        <v>56</v>
      </c>
      <c r="B1457" s="13" t="s">
        <v>52</v>
      </c>
      <c r="C1457" s="12" t="s">
        <v>10</v>
      </c>
      <c r="D1457" s="12" t="str">
        <f t="shared" si="28"/>
        <v>Sub18 Session2 1st_45min</v>
      </c>
      <c r="E1457" s="20">
        <v>6</v>
      </c>
      <c r="F1457" s="20" t="str">
        <f>IFERROR(_xlfn.IFNA(IF(E1457&lt;VLOOKUP(D1457,'Pre-analysis'!D:E,2,0),VLOOKUP(D1457,'Pre-analysis'!D:F,3,0)-((VLOOKUP(D1457,'Pre-analysis'!D:E,2,0)-E1457)*9),IF(E1457=VLOOKUP(D1457,'Pre-analysis'!D:E,2,0),VLOOKUP(D1457,'Pre-analysis'!D:F,3,0),"NA")),"NA"),"NA")</f>
        <v>NA</v>
      </c>
    </row>
    <row r="1458" spans="1:6">
      <c r="A1458" s="12" t="s">
        <v>56</v>
      </c>
      <c r="B1458" s="13" t="s">
        <v>52</v>
      </c>
      <c r="C1458" s="12" t="s">
        <v>11</v>
      </c>
      <c r="D1458" s="12" t="str">
        <f t="shared" si="28"/>
        <v>Sub18 Session2 1st_45min_e</v>
      </c>
      <c r="E1458" s="20" t="s">
        <v>29</v>
      </c>
      <c r="F1458" s="20" t="str">
        <f>IFERROR(_xlfn.IFNA(IF(E1458&lt;VLOOKUP(D1458,'Pre-analysis'!D:E,2,0),VLOOKUP(D1458,'Pre-analysis'!D:F,3,0)-((VLOOKUP(D1458,'Pre-analysis'!D:E,2,0)-E1458)*9),IF(E1458=VLOOKUP(D1458,'Pre-analysis'!D:E,2,0),VLOOKUP(D1458,'Pre-analysis'!D:F,3,0),"NA")),"NA"),"NA")</f>
        <v>NA</v>
      </c>
    </row>
    <row r="1459" spans="1:6">
      <c r="A1459" s="12" t="s">
        <v>56</v>
      </c>
      <c r="B1459" s="13" t="s">
        <v>52</v>
      </c>
      <c r="C1459" s="12" t="s">
        <v>12</v>
      </c>
      <c r="D1459" s="12" t="str">
        <f t="shared" si="28"/>
        <v>Sub18 Session2 2nd_45min</v>
      </c>
      <c r="E1459" s="20">
        <v>1</v>
      </c>
      <c r="F1459" s="20" t="str">
        <f>IFERROR(_xlfn.IFNA(IF(E1459&lt;VLOOKUP(D1459,'Pre-analysis'!D:E,2,0),VLOOKUP(D1459,'Pre-analysis'!D:F,3,0)-((VLOOKUP(D1459,'Pre-analysis'!D:E,2,0)-E1459)*9),IF(E1459=VLOOKUP(D1459,'Pre-analysis'!D:E,2,0),VLOOKUP(D1459,'Pre-analysis'!D:F,3,0),"NA")),"NA"),"NA")</f>
        <v>NA</v>
      </c>
    </row>
    <row r="1460" spans="1:6">
      <c r="A1460" s="12" t="s">
        <v>56</v>
      </c>
      <c r="B1460" s="13" t="s">
        <v>52</v>
      </c>
      <c r="C1460" s="12" t="s">
        <v>12</v>
      </c>
      <c r="D1460" s="12" t="str">
        <f t="shared" si="28"/>
        <v>Sub18 Session2 2nd_45min</v>
      </c>
      <c r="E1460" s="20">
        <v>2</v>
      </c>
      <c r="F1460" s="20" t="str">
        <f>IFERROR(_xlfn.IFNA(IF(E1460&lt;VLOOKUP(D1460,'Pre-analysis'!D:E,2,0),VLOOKUP(D1460,'Pre-analysis'!D:F,3,0)-((VLOOKUP(D1460,'Pre-analysis'!D:E,2,0)-E1460)*9),IF(E1460=VLOOKUP(D1460,'Pre-analysis'!D:E,2,0),VLOOKUP(D1460,'Pre-analysis'!D:F,3,0),"NA")),"NA"),"NA")</f>
        <v>NA</v>
      </c>
    </row>
    <row r="1461" spans="1:6">
      <c r="A1461" s="12" t="s">
        <v>56</v>
      </c>
      <c r="B1461" s="13" t="s">
        <v>52</v>
      </c>
      <c r="C1461" s="12" t="s">
        <v>12</v>
      </c>
      <c r="D1461" s="12" t="str">
        <f t="shared" si="28"/>
        <v>Sub18 Session2 2nd_45min</v>
      </c>
      <c r="E1461" s="20">
        <v>3</v>
      </c>
      <c r="F1461" s="20" t="str">
        <f>IFERROR(_xlfn.IFNA(IF(E1461&lt;VLOOKUP(D1461,'Pre-analysis'!D:E,2,0),VLOOKUP(D1461,'Pre-analysis'!D:F,3,0)-((VLOOKUP(D1461,'Pre-analysis'!D:E,2,0)-E1461)*9),IF(E1461=VLOOKUP(D1461,'Pre-analysis'!D:E,2,0),VLOOKUP(D1461,'Pre-analysis'!D:F,3,0),"NA")),"NA"),"NA")</f>
        <v>NA</v>
      </c>
    </row>
    <row r="1462" spans="1:6">
      <c r="A1462" s="12" t="s">
        <v>56</v>
      </c>
      <c r="B1462" s="13" t="s">
        <v>52</v>
      </c>
      <c r="C1462" s="12" t="s">
        <v>12</v>
      </c>
      <c r="D1462" s="12" t="str">
        <f t="shared" si="28"/>
        <v>Sub18 Session2 2nd_45min</v>
      </c>
      <c r="E1462" s="20">
        <v>4</v>
      </c>
      <c r="F1462" s="20" t="str">
        <f>IFERROR(_xlfn.IFNA(IF(E1462&lt;VLOOKUP(D1462,'Pre-analysis'!D:E,2,0),VLOOKUP(D1462,'Pre-analysis'!D:F,3,0)-((VLOOKUP(D1462,'Pre-analysis'!D:E,2,0)-E1462)*9),IF(E1462=VLOOKUP(D1462,'Pre-analysis'!D:E,2,0),VLOOKUP(D1462,'Pre-analysis'!D:F,3,0),"NA")),"NA"),"NA")</f>
        <v>NA</v>
      </c>
    </row>
    <row r="1463" spans="1:6">
      <c r="A1463" s="12" t="s">
        <v>56</v>
      </c>
      <c r="B1463" s="13" t="s">
        <v>52</v>
      </c>
      <c r="C1463" s="12" t="s">
        <v>12</v>
      </c>
      <c r="D1463" s="12" t="str">
        <f t="shared" si="28"/>
        <v>Sub18 Session2 2nd_45min</v>
      </c>
      <c r="E1463" s="20">
        <v>5</v>
      </c>
      <c r="F1463" s="20" t="str">
        <f>IFERROR(_xlfn.IFNA(IF(E1463&lt;VLOOKUP(D1463,'Pre-analysis'!D:E,2,0),VLOOKUP(D1463,'Pre-analysis'!D:F,3,0)-((VLOOKUP(D1463,'Pre-analysis'!D:E,2,0)-E1463)*9),IF(E1463=VLOOKUP(D1463,'Pre-analysis'!D:E,2,0),VLOOKUP(D1463,'Pre-analysis'!D:F,3,0),"NA")),"NA"),"NA")</f>
        <v>NA</v>
      </c>
    </row>
    <row r="1464" spans="1:6">
      <c r="A1464" s="12" t="s">
        <v>56</v>
      </c>
      <c r="B1464" s="13" t="s">
        <v>52</v>
      </c>
      <c r="C1464" s="12" t="s">
        <v>12</v>
      </c>
      <c r="D1464" s="12" t="str">
        <f t="shared" si="28"/>
        <v>Sub18 Session2 2nd_45min</v>
      </c>
      <c r="E1464" s="20">
        <v>6</v>
      </c>
      <c r="F1464" s="20" t="str">
        <f>IFERROR(_xlfn.IFNA(IF(E1464&lt;VLOOKUP(D1464,'Pre-analysis'!D:E,2,0),VLOOKUP(D1464,'Pre-analysis'!D:F,3,0)-((VLOOKUP(D1464,'Pre-analysis'!D:E,2,0)-E1464)*9),IF(E1464=VLOOKUP(D1464,'Pre-analysis'!D:E,2,0),VLOOKUP(D1464,'Pre-analysis'!D:F,3,0),"NA")),"NA"),"NA")</f>
        <v>NA</v>
      </c>
    </row>
    <row r="1465" spans="1:6">
      <c r="A1465" s="12" t="s">
        <v>56</v>
      </c>
      <c r="B1465" s="13" t="s">
        <v>52</v>
      </c>
      <c r="C1465" s="12" t="s">
        <v>13</v>
      </c>
      <c r="D1465" s="12" t="str">
        <f t="shared" si="28"/>
        <v>Sub18 Session2 2nd_45min_e</v>
      </c>
      <c r="E1465" s="20" t="s">
        <v>29</v>
      </c>
      <c r="F1465" s="20" t="str">
        <f>IFERROR(_xlfn.IFNA(IF(E1465&lt;VLOOKUP(D1465,'Pre-analysis'!D:E,2,0),VLOOKUP(D1465,'Pre-analysis'!D:F,3,0)-((VLOOKUP(D1465,'Pre-analysis'!D:E,2,0)-E1465)*9),IF(E1465=VLOOKUP(D1465,'Pre-analysis'!D:E,2,0),VLOOKUP(D1465,'Pre-analysis'!D:F,3,0),"NA")),"NA"),"NA")</f>
        <v>NA</v>
      </c>
    </row>
    <row r="1466" spans="1:6">
      <c r="A1466" s="12" t="s">
        <v>56</v>
      </c>
      <c r="B1466" s="13" t="s">
        <v>52</v>
      </c>
      <c r="C1466" s="12" t="s">
        <v>14</v>
      </c>
      <c r="D1466" s="12" t="str">
        <f t="shared" si="28"/>
        <v>Sub18 Session2 3rd_45min</v>
      </c>
      <c r="E1466" s="20">
        <v>1</v>
      </c>
      <c r="F1466" s="20" t="str">
        <f>IFERROR(_xlfn.IFNA(IF(E1466&lt;VLOOKUP(D1466,'Pre-analysis'!D:E,2,0),VLOOKUP(D1466,'Pre-analysis'!D:F,3,0)-((VLOOKUP(D1466,'Pre-analysis'!D:E,2,0)-E1466)*9),IF(E1466=VLOOKUP(D1466,'Pre-analysis'!D:E,2,0),VLOOKUP(D1466,'Pre-analysis'!D:F,3,0),"NA")),"NA"),"NA")</f>
        <v>NA</v>
      </c>
    </row>
    <row r="1467" spans="1:6">
      <c r="A1467" s="12" t="s">
        <v>56</v>
      </c>
      <c r="B1467" s="13" t="s">
        <v>52</v>
      </c>
      <c r="C1467" s="12" t="s">
        <v>14</v>
      </c>
      <c r="D1467" s="12" t="str">
        <f t="shared" si="28"/>
        <v>Sub18 Session2 3rd_45min</v>
      </c>
      <c r="E1467" s="20">
        <v>2</v>
      </c>
      <c r="F1467" s="20" t="str">
        <f>IFERROR(_xlfn.IFNA(IF(E1467&lt;VLOOKUP(D1467,'Pre-analysis'!D:E,2,0),VLOOKUP(D1467,'Pre-analysis'!D:F,3,0)-((VLOOKUP(D1467,'Pre-analysis'!D:E,2,0)-E1467)*9),IF(E1467=VLOOKUP(D1467,'Pre-analysis'!D:E,2,0),VLOOKUP(D1467,'Pre-analysis'!D:F,3,0),"NA")),"NA"),"NA")</f>
        <v>NA</v>
      </c>
    </row>
    <row r="1468" spans="1:6">
      <c r="A1468" s="12" t="s">
        <v>56</v>
      </c>
      <c r="B1468" s="13" t="s">
        <v>52</v>
      </c>
      <c r="C1468" s="12" t="s">
        <v>14</v>
      </c>
      <c r="D1468" s="12" t="str">
        <f t="shared" si="28"/>
        <v>Sub18 Session2 3rd_45min</v>
      </c>
      <c r="E1468" s="20">
        <v>3</v>
      </c>
      <c r="F1468" s="20" t="str">
        <f>IFERROR(_xlfn.IFNA(IF(E1468&lt;VLOOKUP(D1468,'Pre-analysis'!D:E,2,0),VLOOKUP(D1468,'Pre-analysis'!D:F,3,0)-((VLOOKUP(D1468,'Pre-analysis'!D:E,2,0)-E1468)*9),IF(E1468=VLOOKUP(D1468,'Pre-analysis'!D:E,2,0),VLOOKUP(D1468,'Pre-analysis'!D:F,3,0),"NA")),"NA"),"NA")</f>
        <v>NA</v>
      </c>
    </row>
    <row r="1469" spans="1:6">
      <c r="A1469" s="12" t="s">
        <v>56</v>
      </c>
      <c r="B1469" s="13" t="s">
        <v>52</v>
      </c>
      <c r="C1469" s="12" t="s">
        <v>14</v>
      </c>
      <c r="D1469" s="12" t="str">
        <f t="shared" si="28"/>
        <v>Sub18 Session2 3rd_45min</v>
      </c>
      <c r="E1469" s="20">
        <v>4</v>
      </c>
      <c r="F1469" s="20" t="str">
        <f>IFERROR(_xlfn.IFNA(IF(E1469&lt;VLOOKUP(D1469,'Pre-analysis'!D:E,2,0),VLOOKUP(D1469,'Pre-analysis'!D:F,3,0)-((VLOOKUP(D1469,'Pre-analysis'!D:E,2,0)-E1469)*9),IF(E1469=VLOOKUP(D1469,'Pre-analysis'!D:E,2,0),VLOOKUP(D1469,'Pre-analysis'!D:F,3,0),"NA")),"NA"),"NA")</f>
        <v>NA</v>
      </c>
    </row>
    <row r="1470" spans="1:6">
      <c r="A1470" s="12" t="s">
        <v>56</v>
      </c>
      <c r="B1470" s="13" t="s">
        <v>52</v>
      </c>
      <c r="C1470" s="12" t="s">
        <v>14</v>
      </c>
      <c r="D1470" s="12" t="str">
        <f t="shared" si="28"/>
        <v>Sub18 Session2 3rd_45min</v>
      </c>
      <c r="E1470" s="20">
        <v>5</v>
      </c>
      <c r="F1470" s="20" t="str">
        <f>IFERROR(_xlfn.IFNA(IF(E1470&lt;VLOOKUP(D1470,'Pre-analysis'!D:E,2,0),VLOOKUP(D1470,'Pre-analysis'!D:F,3,0)-((VLOOKUP(D1470,'Pre-analysis'!D:E,2,0)-E1470)*9),IF(E1470=VLOOKUP(D1470,'Pre-analysis'!D:E,2,0),VLOOKUP(D1470,'Pre-analysis'!D:F,3,0),"NA")),"NA"),"NA")</f>
        <v>NA</v>
      </c>
    </row>
    <row r="1471" spans="1:6">
      <c r="A1471" s="12" t="s">
        <v>56</v>
      </c>
      <c r="B1471" s="13" t="s">
        <v>52</v>
      </c>
      <c r="C1471" s="12" t="s">
        <v>14</v>
      </c>
      <c r="D1471" s="12" t="str">
        <f t="shared" si="28"/>
        <v>Sub18 Session2 3rd_45min</v>
      </c>
      <c r="E1471" s="20">
        <v>6</v>
      </c>
      <c r="F1471" s="20" t="str">
        <f>IFERROR(_xlfn.IFNA(IF(E1471&lt;VLOOKUP(D1471,'Pre-analysis'!D:E,2,0),VLOOKUP(D1471,'Pre-analysis'!D:F,3,0)-((VLOOKUP(D1471,'Pre-analysis'!D:E,2,0)-E1471)*9),IF(E1471=VLOOKUP(D1471,'Pre-analysis'!D:E,2,0),VLOOKUP(D1471,'Pre-analysis'!D:F,3,0),"NA")),"NA"),"NA")</f>
        <v>NA</v>
      </c>
    </row>
    <row r="1472" spans="1:6">
      <c r="A1472" s="12" t="s">
        <v>56</v>
      </c>
      <c r="B1472" s="13" t="s">
        <v>52</v>
      </c>
      <c r="C1472" s="12" t="s">
        <v>15</v>
      </c>
      <c r="D1472" s="12" t="str">
        <f t="shared" si="28"/>
        <v>Sub18 Session2 3rd_45min_e</v>
      </c>
      <c r="E1472" s="20" t="s">
        <v>29</v>
      </c>
      <c r="F1472" s="20" t="str">
        <f>IFERROR(_xlfn.IFNA(IF(E1472&lt;VLOOKUP(D1472,'Pre-analysis'!D:E,2,0),VLOOKUP(D1472,'Pre-analysis'!D:F,3,0)-((VLOOKUP(D1472,'Pre-analysis'!D:E,2,0)-E1472)*9),IF(E1472=VLOOKUP(D1472,'Pre-analysis'!D:E,2,0),VLOOKUP(D1472,'Pre-analysis'!D:F,3,0),"NA")),"NA"),"NA")</f>
        <v>NA</v>
      </c>
    </row>
    <row r="1473" spans="1:6">
      <c r="A1473" s="12" t="s">
        <v>56</v>
      </c>
      <c r="B1473" s="13" t="s">
        <v>53</v>
      </c>
      <c r="C1473" s="12" t="s">
        <v>10</v>
      </c>
      <c r="D1473" s="12" t="str">
        <f t="shared" ref="D1473:D1536" si="29">A1473&amp;" "&amp;B1473&amp;" "&amp;C1473</f>
        <v>Sub18 Session3 1st_45min</v>
      </c>
      <c r="E1473" s="20">
        <v>1</v>
      </c>
      <c r="F1473" s="20" t="str">
        <f>IFERROR(_xlfn.IFNA(IF(E1473&lt;VLOOKUP(D1473,'Pre-analysis'!D:E,2,0),VLOOKUP(D1473,'Pre-analysis'!D:F,3,0)-((VLOOKUP(D1473,'Pre-analysis'!D:E,2,0)-E1473)*9),IF(E1473=VLOOKUP(D1473,'Pre-analysis'!D:E,2,0),VLOOKUP(D1473,'Pre-analysis'!D:F,3,0),"NA")),"NA"),"NA")</f>
        <v>NA</v>
      </c>
    </row>
    <row r="1474" spans="1:6">
      <c r="A1474" s="12" t="s">
        <v>56</v>
      </c>
      <c r="B1474" s="13" t="s">
        <v>53</v>
      </c>
      <c r="C1474" s="12" t="s">
        <v>10</v>
      </c>
      <c r="D1474" s="12" t="str">
        <f t="shared" si="29"/>
        <v>Sub18 Session3 1st_45min</v>
      </c>
      <c r="E1474" s="20">
        <v>2</v>
      </c>
      <c r="F1474" s="20" t="str">
        <f>IFERROR(_xlfn.IFNA(IF(E1474&lt;VLOOKUP(D1474,'Pre-analysis'!D:E,2,0),VLOOKUP(D1474,'Pre-analysis'!D:F,3,0)-((VLOOKUP(D1474,'Pre-analysis'!D:E,2,0)-E1474)*9),IF(E1474=VLOOKUP(D1474,'Pre-analysis'!D:E,2,0),VLOOKUP(D1474,'Pre-analysis'!D:F,3,0),"NA")),"NA"),"NA")</f>
        <v>NA</v>
      </c>
    </row>
    <row r="1475" spans="1:6">
      <c r="A1475" s="12" t="s">
        <v>56</v>
      </c>
      <c r="B1475" s="13" t="s">
        <v>53</v>
      </c>
      <c r="C1475" s="12" t="s">
        <v>10</v>
      </c>
      <c r="D1475" s="12" t="str">
        <f t="shared" si="29"/>
        <v>Sub18 Session3 1st_45min</v>
      </c>
      <c r="E1475" s="20">
        <v>3</v>
      </c>
      <c r="F1475" s="20" t="str">
        <f>IFERROR(_xlfn.IFNA(IF(E1475&lt;VLOOKUP(D1475,'Pre-analysis'!D:E,2,0),VLOOKUP(D1475,'Pre-analysis'!D:F,3,0)-((VLOOKUP(D1475,'Pre-analysis'!D:E,2,0)-E1475)*9),IF(E1475=VLOOKUP(D1475,'Pre-analysis'!D:E,2,0),VLOOKUP(D1475,'Pre-analysis'!D:F,3,0),"NA")),"NA"),"NA")</f>
        <v>NA</v>
      </c>
    </row>
    <row r="1476" spans="1:6">
      <c r="A1476" s="12" t="s">
        <v>56</v>
      </c>
      <c r="B1476" s="13" t="s">
        <v>53</v>
      </c>
      <c r="C1476" s="12" t="s">
        <v>10</v>
      </c>
      <c r="D1476" s="12" t="str">
        <f t="shared" si="29"/>
        <v>Sub18 Session3 1st_45min</v>
      </c>
      <c r="E1476" s="20">
        <v>4</v>
      </c>
      <c r="F1476" s="20" t="str">
        <f>IFERROR(_xlfn.IFNA(IF(E1476&lt;VLOOKUP(D1476,'Pre-analysis'!D:E,2,0),VLOOKUP(D1476,'Pre-analysis'!D:F,3,0)-((VLOOKUP(D1476,'Pre-analysis'!D:E,2,0)-E1476)*9),IF(E1476=VLOOKUP(D1476,'Pre-analysis'!D:E,2,0),VLOOKUP(D1476,'Pre-analysis'!D:F,3,0),"NA")),"NA"),"NA")</f>
        <v>NA</v>
      </c>
    </row>
    <row r="1477" spans="1:6">
      <c r="A1477" s="12" t="s">
        <v>56</v>
      </c>
      <c r="B1477" s="13" t="s">
        <v>53</v>
      </c>
      <c r="C1477" s="12" t="s">
        <v>10</v>
      </c>
      <c r="D1477" s="12" t="str">
        <f t="shared" si="29"/>
        <v>Sub18 Session3 1st_45min</v>
      </c>
      <c r="E1477" s="20">
        <v>5</v>
      </c>
      <c r="F1477" s="20" t="str">
        <f>IFERROR(_xlfn.IFNA(IF(E1477&lt;VLOOKUP(D1477,'Pre-analysis'!D:E,2,0),VLOOKUP(D1477,'Pre-analysis'!D:F,3,0)-((VLOOKUP(D1477,'Pre-analysis'!D:E,2,0)-E1477)*9),IF(E1477=VLOOKUP(D1477,'Pre-analysis'!D:E,2,0),VLOOKUP(D1477,'Pre-analysis'!D:F,3,0),"NA")),"NA"),"NA")</f>
        <v>NA</v>
      </c>
    </row>
    <row r="1478" spans="1:6">
      <c r="A1478" s="12" t="s">
        <v>56</v>
      </c>
      <c r="B1478" s="13" t="s">
        <v>53</v>
      </c>
      <c r="C1478" s="12" t="s">
        <v>10</v>
      </c>
      <c r="D1478" s="12" t="str">
        <f t="shared" si="29"/>
        <v>Sub18 Session3 1st_45min</v>
      </c>
      <c r="E1478" s="20">
        <v>6</v>
      </c>
      <c r="F1478" s="20" t="str">
        <f>IFERROR(_xlfn.IFNA(IF(E1478&lt;VLOOKUP(D1478,'Pre-analysis'!D:E,2,0),VLOOKUP(D1478,'Pre-analysis'!D:F,3,0)-((VLOOKUP(D1478,'Pre-analysis'!D:E,2,0)-E1478)*9),IF(E1478=VLOOKUP(D1478,'Pre-analysis'!D:E,2,0),VLOOKUP(D1478,'Pre-analysis'!D:F,3,0),"NA")),"NA"),"NA")</f>
        <v>NA</v>
      </c>
    </row>
    <row r="1479" spans="1:6">
      <c r="A1479" s="12" t="s">
        <v>56</v>
      </c>
      <c r="B1479" s="13" t="s">
        <v>53</v>
      </c>
      <c r="C1479" s="12" t="s">
        <v>11</v>
      </c>
      <c r="D1479" s="12" t="str">
        <f t="shared" si="29"/>
        <v>Sub18 Session3 1st_45min_e</v>
      </c>
      <c r="E1479" s="20" t="s">
        <v>29</v>
      </c>
      <c r="F1479" s="20" t="str">
        <f>IFERROR(_xlfn.IFNA(IF(E1479&lt;VLOOKUP(D1479,'Pre-analysis'!D:E,2,0),VLOOKUP(D1479,'Pre-analysis'!D:F,3,0)-((VLOOKUP(D1479,'Pre-analysis'!D:E,2,0)-E1479)*9),IF(E1479=VLOOKUP(D1479,'Pre-analysis'!D:E,2,0),VLOOKUP(D1479,'Pre-analysis'!D:F,3,0),"NA")),"NA"),"NA")</f>
        <v>NA</v>
      </c>
    </row>
    <row r="1480" spans="1:6">
      <c r="A1480" s="12" t="s">
        <v>56</v>
      </c>
      <c r="B1480" s="13" t="s">
        <v>53</v>
      </c>
      <c r="C1480" s="12" t="s">
        <v>12</v>
      </c>
      <c r="D1480" s="12" t="str">
        <f t="shared" si="29"/>
        <v>Sub18 Session3 2nd_45min</v>
      </c>
      <c r="E1480" s="20">
        <v>1</v>
      </c>
      <c r="F1480" s="20" t="str">
        <f>IFERROR(_xlfn.IFNA(IF(E1480&lt;VLOOKUP(D1480,'Pre-analysis'!D:E,2,0),VLOOKUP(D1480,'Pre-analysis'!D:F,3,0)-((VLOOKUP(D1480,'Pre-analysis'!D:E,2,0)-E1480)*9),IF(E1480=VLOOKUP(D1480,'Pre-analysis'!D:E,2,0),VLOOKUP(D1480,'Pre-analysis'!D:F,3,0),"NA")),"NA"),"NA")</f>
        <v>NA</v>
      </c>
    </row>
    <row r="1481" spans="1:6">
      <c r="A1481" s="12" t="s">
        <v>56</v>
      </c>
      <c r="B1481" s="13" t="s">
        <v>53</v>
      </c>
      <c r="C1481" s="12" t="s">
        <v>12</v>
      </c>
      <c r="D1481" s="12" t="str">
        <f t="shared" si="29"/>
        <v>Sub18 Session3 2nd_45min</v>
      </c>
      <c r="E1481" s="20">
        <v>2</v>
      </c>
      <c r="F1481" s="20" t="str">
        <f>IFERROR(_xlfn.IFNA(IF(E1481&lt;VLOOKUP(D1481,'Pre-analysis'!D:E,2,0),VLOOKUP(D1481,'Pre-analysis'!D:F,3,0)-((VLOOKUP(D1481,'Pre-analysis'!D:E,2,0)-E1481)*9),IF(E1481=VLOOKUP(D1481,'Pre-analysis'!D:E,2,0),VLOOKUP(D1481,'Pre-analysis'!D:F,3,0),"NA")),"NA"),"NA")</f>
        <v>NA</v>
      </c>
    </row>
    <row r="1482" spans="1:6">
      <c r="A1482" s="12" t="s">
        <v>56</v>
      </c>
      <c r="B1482" s="13" t="s">
        <v>53</v>
      </c>
      <c r="C1482" s="12" t="s">
        <v>12</v>
      </c>
      <c r="D1482" s="12" t="str">
        <f t="shared" si="29"/>
        <v>Sub18 Session3 2nd_45min</v>
      </c>
      <c r="E1482" s="20">
        <v>3</v>
      </c>
      <c r="F1482" s="20" t="str">
        <f>IFERROR(_xlfn.IFNA(IF(E1482&lt;VLOOKUP(D1482,'Pre-analysis'!D:E,2,0),VLOOKUP(D1482,'Pre-analysis'!D:F,3,0)-((VLOOKUP(D1482,'Pre-analysis'!D:E,2,0)-E1482)*9),IF(E1482=VLOOKUP(D1482,'Pre-analysis'!D:E,2,0),VLOOKUP(D1482,'Pre-analysis'!D:F,3,0),"NA")),"NA"),"NA")</f>
        <v>NA</v>
      </c>
    </row>
    <row r="1483" spans="1:6">
      <c r="A1483" s="12" t="s">
        <v>56</v>
      </c>
      <c r="B1483" s="13" t="s">
        <v>53</v>
      </c>
      <c r="C1483" s="12" t="s">
        <v>12</v>
      </c>
      <c r="D1483" s="12" t="str">
        <f t="shared" si="29"/>
        <v>Sub18 Session3 2nd_45min</v>
      </c>
      <c r="E1483" s="20">
        <v>4</v>
      </c>
      <c r="F1483" s="20" t="str">
        <f>IFERROR(_xlfn.IFNA(IF(E1483&lt;VLOOKUP(D1483,'Pre-analysis'!D:E,2,0),VLOOKUP(D1483,'Pre-analysis'!D:F,3,0)-((VLOOKUP(D1483,'Pre-analysis'!D:E,2,0)-E1483)*9),IF(E1483=VLOOKUP(D1483,'Pre-analysis'!D:E,2,0),VLOOKUP(D1483,'Pre-analysis'!D:F,3,0),"NA")),"NA"),"NA")</f>
        <v>NA</v>
      </c>
    </row>
    <row r="1484" spans="1:6">
      <c r="A1484" s="12" t="s">
        <v>56</v>
      </c>
      <c r="B1484" s="13" t="s">
        <v>53</v>
      </c>
      <c r="C1484" s="12" t="s">
        <v>12</v>
      </c>
      <c r="D1484" s="12" t="str">
        <f t="shared" si="29"/>
        <v>Sub18 Session3 2nd_45min</v>
      </c>
      <c r="E1484" s="20">
        <v>5</v>
      </c>
      <c r="F1484" s="20" t="str">
        <f>IFERROR(_xlfn.IFNA(IF(E1484&lt;VLOOKUP(D1484,'Pre-analysis'!D:E,2,0),VLOOKUP(D1484,'Pre-analysis'!D:F,3,0)-((VLOOKUP(D1484,'Pre-analysis'!D:E,2,0)-E1484)*9),IF(E1484=VLOOKUP(D1484,'Pre-analysis'!D:E,2,0),VLOOKUP(D1484,'Pre-analysis'!D:F,3,0),"NA")),"NA"),"NA")</f>
        <v>NA</v>
      </c>
    </row>
    <row r="1485" spans="1:6">
      <c r="A1485" s="12" t="s">
        <v>56</v>
      </c>
      <c r="B1485" s="13" t="s">
        <v>53</v>
      </c>
      <c r="C1485" s="12" t="s">
        <v>12</v>
      </c>
      <c r="D1485" s="12" t="str">
        <f t="shared" si="29"/>
        <v>Sub18 Session3 2nd_45min</v>
      </c>
      <c r="E1485" s="20">
        <v>6</v>
      </c>
      <c r="F1485" s="20" t="str">
        <f>IFERROR(_xlfn.IFNA(IF(E1485&lt;VLOOKUP(D1485,'Pre-analysis'!D:E,2,0),VLOOKUP(D1485,'Pre-analysis'!D:F,3,0)-((VLOOKUP(D1485,'Pre-analysis'!D:E,2,0)-E1485)*9),IF(E1485=VLOOKUP(D1485,'Pre-analysis'!D:E,2,0),VLOOKUP(D1485,'Pre-analysis'!D:F,3,0),"NA")),"NA"),"NA")</f>
        <v>NA</v>
      </c>
    </row>
    <row r="1486" spans="1:6">
      <c r="A1486" s="12" t="s">
        <v>56</v>
      </c>
      <c r="B1486" s="13" t="s">
        <v>53</v>
      </c>
      <c r="C1486" s="12" t="s">
        <v>13</v>
      </c>
      <c r="D1486" s="12" t="str">
        <f t="shared" si="29"/>
        <v>Sub18 Session3 2nd_45min_e</v>
      </c>
      <c r="E1486" s="20" t="s">
        <v>29</v>
      </c>
      <c r="F1486" s="20" t="str">
        <f>IFERROR(_xlfn.IFNA(IF(E1486&lt;VLOOKUP(D1486,'Pre-analysis'!D:E,2,0),VLOOKUP(D1486,'Pre-analysis'!D:F,3,0)-((VLOOKUP(D1486,'Pre-analysis'!D:E,2,0)-E1486)*9),IF(E1486=VLOOKUP(D1486,'Pre-analysis'!D:E,2,0),VLOOKUP(D1486,'Pre-analysis'!D:F,3,0),"NA")),"NA"),"NA")</f>
        <v>NA</v>
      </c>
    </row>
    <row r="1487" spans="1:6">
      <c r="A1487" s="12" t="s">
        <v>56</v>
      </c>
      <c r="B1487" s="13" t="s">
        <v>53</v>
      </c>
      <c r="C1487" s="12" t="s">
        <v>14</v>
      </c>
      <c r="D1487" s="12" t="str">
        <f t="shared" si="29"/>
        <v>Sub18 Session3 3rd_45min</v>
      </c>
      <c r="E1487" s="20">
        <v>1</v>
      </c>
      <c r="F1487" s="20" t="str">
        <f>IFERROR(_xlfn.IFNA(IF(E1487&lt;VLOOKUP(D1487,'Pre-analysis'!D:E,2,0),VLOOKUP(D1487,'Pre-analysis'!D:F,3,0)-((VLOOKUP(D1487,'Pre-analysis'!D:E,2,0)-E1487)*9),IF(E1487=VLOOKUP(D1487,'Pre-analysis'!D:E,2,0),VLOOKUP(D1487,'Pre-analysis'!D:F,3,0),"NA")),"NA"),"NA")</f>
        <v>NA</v>
      </c>
    </row>
    <row r="1488" spans="1:6">
      <c r="A1488" s="12" t="s">
        <v>56</v>
      </c>
      <c r="B1488" s="13" t="s">
        <v>53</v>
      </c>
      <c r="C1488" s="12" t="s">
        <v>14</v>
      </c>
      <c r="D1488" s="12" t="str">
        <f t="shared" si="29"/>
        <v>Sub18 Session3 3rd_45min</v>
      </c>
      <c r="E1488" s="20">
        <v>2</v>
      </c>
      <c r="F1488" s="20" t="str">
        <f>IFERROR(_xlfn.IFNA(IF(E1488&lt;VLOOKUP(D1488,'Pre-analysis'!D:E,2,0),VLOOKUP(D1488,'Pre-analysis'!D:F,3,0)-((VLOOKUP(D1488,'Pre-analysis'!D:E,2,0)-E1488)*9),IF(E1488=VLOOKUP(D1488,'Pre-analysis'!D:E,2,0),VLOOKUP(D1488,'Pre-analysis'!D:F,3,0),"NA")),"NA"),"NA")</f>
        <v>NA</v>
      </c>
    </row>
    <row r="1489" spans="1:6">
      <c r="A1489" s="12" t="s">
        <v>56</v>
      </c>
      <c r="B1489" s="13" t="s">
        <v>53</v>
      </c>
      <c r="C1489" s="12" t="s">
        <v>14</v>
      </c>
      <c r="D1489" s="12" t="str">
        <f t="shared" si="29"/>
        <v>Sub18 Session3 3rd_45min</v>
      </c>
      <c r="E1489" s="20">
        <v>3</v>
      </c>
      <c r="F1489" s="20" t="str">
        <f>IFERROR(_xlfn.IFNA(IF(E1489&lt;VLOOKUP(D1489,'Pre-analysis'!D:E,2,0),VLOOKUP(D1489,'Pre-analysis'!D:F,3,0)-((VLOOKUP(D1489,'Pre-analysis'!D:E,2,0)-E1489)*9),IF(E1489=VLOOKUP(D1489,'Pre-analysis'!D:E,2,0),VLOOKUP(D1489,'Pre-analysis'!D:F,3,0),"NA")),"NA"),"NA")</f>
        <v>NA</v>
      </c>
    </row>
    <row r="1490" spans="1:6">
      <c r="A1490" s="12" t="s">
        <v>56</v>
      </c>
      <c r="B1490" s="13" t="s">
        <v>53</v>
      </c>
      <c r="C1490" s="12" t="s">
        <v>14</v>
      </c>
      <c r="D1490" s="12" t="str">
        <f t="shared" si="29"/>
        <v>Sub18 Session3 3rd_45min</v>
      </c>
      <c r="E1490" s="20">
        <v>4</v>
      </c>
      <c r="F1490" s="20" t="str">
        <f>IFERROR(_xlfn.IFNA(IF(E1490&lt;VLOOKUP(D1490,'Pre-analysis'!D:E,2,0),VLOOKUP(D1490,'Pre-analysis'!D:F,3,0)-((VLOOKUP(D1490,'Pre-analysis'!D:E,2,0)-E1490)*9),IF(E1490=VLOOKUP(D1490,'Pre-analysis'!D:E,2,0),VLOOKUP(D1490,'Pre-analysis'!D:F,3,0),"NA")),"NA"),"NA")</f>
        <v>NA</v>
      </c>
    </row>
    <row r="1491" spans="1:6">
      <c r="A1491" s="12" t="s">
        <v>56</v>
      </c>
      <c r="B1491" s="13" t="s">
        <v>53</v>
      </c>
      <c r="C1491" s="12" t="s">
        <v>14</v>
      </c>
      <c r="D1491" s="12" t="str">
        <f t="shared" si="29"/>
        <v>Sub18 Session3 3rd_45min</v>
      </c>
      <c r="E1491" s="20">
        <v>5</v>
      </c>
      <c r="F1491" s="20" t="str">
        <f>IFERROR(_xlfn.IFNA(IF(E1491&lt;VLOOKUP(D1491,'Pre-analysis'!D:E,2,0),VLOOKUP(D1491,'Pre-analysis'!D:F,3,0)-((VLOOKUP(D1491,'Pre-analysis'!D:E,2,0)-E1491)*9),IF(E1491=VLOOKUP(D1491,'Pre-analysis'!D:E,2,0),VLOOKUP(D1491,'Pre-analysis'!D:F,3,0),"NA")),"NA"),"NA")</f>
        <v>NA</v>
      </c>
    </row>
    <row r="1492" spans="1:6">
      <c r="A1492" s="12" t="s">
        <v>56</v>
      </c>
      <c r="B1492" s="13" t="s">
        <v>53</v>
      </c>
      <c r="C1492" s="12" t="s">
        <v>14</v>
      </c>
      <c r="D1492" s="12" t="str">
        <f t="shared" si="29"/>
        <v>Sub18 Session3 3rd_45min</v>
      </c>
      <c r="E1492" s="20">
        <v>6</v>
      </c>
      <c r="F1492" s="20" t="str">
        <f>IFERROR(_xlfn.IFNA(IF(E1492&lt;VLOOKUP(D1492,'Pre-analysis'!D:E,2,0),VLOOKUP(D1492,'Pre-analysis'!D:F,3,0)-((VLOOKUP(D1492,'Pre-analysis'!D:E,2,0)-E1492)*9),IF(E1492=VLOOKUP(D1492,'Pre-analysis'!D:E,2,0),VLOOKUP(D1492,'Pre-analysis'!D:F,3,0),"NA")),"NA"),"NA")</f>
        <v>NA</v>
      </c>
    </row>
    <row r="1493" spans="1:6">
      <c r="A1493" s="12" t="s">
        <v>56</v>
      </c>
      <c r="B1493" s="13" t="s">
        <v>53</v>
      </c>
      <c r="C1493" s="12" t="s">
        <v>15</v>
      </c>
      <c r="D1493" s="12" t="str">
        <f t="shared" si="29"/>
        <v>Sub18 Session3 3rd_45min_e</v>
      </c>
      <c r="E1493" s="20" t="s">
        <v>29</v>
      </c>
      <c r="F1493" s="20" t="str">
        <f>IFERROR(_xlfn.IFNA(IF(E1493&lt;VLOOKUP(D1493,'Pre-analysis'!D:E,2,0),VLOOKUP(D1493,'Pre-analysis'!D:F,3,0)-((VLOOKUP(D1493,'Pre-analysis'!D:E,2,0)-E1493)*9),IF(E1493=VLOOKUP(D1493,'Pre-analysis'!D:E,2,0),VLOOKUP(D1493,'Pre-analysis'!D:F,3,0),"NA")),"NA"),"NA")</f>
        <v>NA</v>
      </c>
    </row>
    <row r="1494" spans="1:6">
      <c r="A1494" s="12" t="s">
        <v>56</v>
      </c>
      <c r="B1494" s="13" t="s">
        <v>54</v>
      </c>
      <c r="C1494" s="12" t="s">
        <v>10</v>
      </c>
      <c r="D1494" s="12" t="str">
        <f t="shared" si="29"/>
        <v>Sub18 Session4 1st_45min</v>
      </c>
      <c r="E1494" s="20">
        <v>1</v>
      </c>
      <c r="F1494" s="20" t="str">
        <f>IFERROR(_xlfn.IFNA(IF(E1494&lt;VLOOKUP(D1494,'Pre-analysis'!D:E,2,0),VLOOKUP(D1494,'Pre-analysis'!D:F,3,0)-((VLOOKUP(D1494,'Pre-analysis'!D:E,2,0)-E1494)*9),IF(E1494=VLOOKUP(D1494,'Pre-analysis'!D:E,2,0),VLOOKUP(D1494,'Pre-analysis'!D:F,3,0),"NA")),"NA"),"NA")</f>
        <v>NA</v>
      </c>
    </row>
    <row r="1495" spans="1:6">
      <c r="A1495" s="12" t="s">
        <v>56</v>
      </c>
      <c r="B1495" s="13" t="s">
        <v>54</v>
      </c>
      <c r="C1495" s="12" t="s">
        <v>10</v>
      </c>
      <c r="D1495" s="12" t="str">
        <f t="shared" si="29"/>
        <v>Sub18 Session4 1st_45min</v>
      </c>
      <c r="E1495" s="20">
        <v>2</v>
      </c>
      <c r="F1495" s="20" t="str">
        <f>IFERROR(_xlfn.IFNA(IF(E1495&lt;VLOOKUP(D1495,'Pre-analysis'!D:E,2,0),VLOOKUP(D1495,'Pre-analysis'!D:F,3,0)-((VLOOKUP(D1495,'Pre-analysis'!D:E,2,0)-E1495)*9),IF(E1495=VLOOKUP(D1495,'Pre-analysis'!D:E,2,0),VLOOKUP(D1495,'Pre-analysis'!D:F,3,0),"NA")),"NA"),"NA")</f>
        <v>NA</v>
      </c>
    </row>
    <row r="1496" spans="1:6">
      <c r="A1496" s="12" t="s">
        <v>56</v>
      </c>
      <c r="B1496" s="13" t="s">
        <v>54</v>
      </c>
      <c r="C1496" s="12" t="s">
        <v>10</v>
      </c>
      <c r="D1496" s="12" t="str">
        <f t="shared" si="29"/>
        <v>Sub18 Session4 1st_45min</v>
      </c>
      <c r="E1496" s="20">
        <v>3</v>
      </c>
      <c r="F1496" s="20" t="str">
        <f>IFERROR(_xlfn.IFNA(IF(E1496&lt;VLOOKUP(D1496,'Pre-analysis'!D:E,2,0),VLOOKUP(D1496,'Pre-analysis'!D:F,3,0)-((VLOOKUP(D1496,'Pre-analysis'!D:E,2,0)-E1496)*9),IF(E1496=VLOOKUP(D1496,'Pre-analysis'!D:E,2,0),VLOOKUP(D1496,'Pre-analysis'!D:F,3,0),"NA")),"NA"),"NA")</f>
        <v>NA</v>
      </c>
    </row>
    <row r="1497" spans="1:6">
      <c r="A1497" s="12" t="s">
        <v>56</v>
      </c>
      <c r="B1497" s="13" t="s">
        <v>54</v>
      </c>
      <c r="C1497" s="12" t="s">
        <v>10</v>
      </c>
      <c r="D1497" s="12" t="str">
        <f t="shared" si="29"/>
        <v>Sub18 Session4 1st_45min</v>
      </c>
      <c r="E1497" s="20">
        <v>4</v>
      </c>
      <c r="F1497" s="20" t="str">
        <f>IFERROR(_xlfn.IFNA(IF(E1497&lt;VLOOKUP(D1497,'Pre-analysis'!D:E,2,0),VLOOKUP(D1497,'Pre-analysis'!D:F,3,0)-((VLOOKUP(D1497,'Pre-analysis'!D:E,2,0)-E1497)*9),IF(E1497=VLOOKUP(D1497,'Pre-analysis'!D:E,2,0),VLOOKUP(D1497,'Pre-analysis'!D:F,3,0),"NA")),"NA"),"NA")</f>
        <v>NA</v>
      </c>
    </row>
    <row r="1498" spans="1:6">
      <c r="A1498" s="12" t="s">
        <v>56</v>
      </c>
      <c r="B1498" s="13" t="s">
        <v>54</v>
      </c>
      <c r="C1498" s="12" t="s">
        <v>10</v>
      </c>
      <c r="D1498" s="12" t="str">
        <f t="shared" si="29"/>
        <v>Sub18 Session4 1st_45min</v>
      </c>
      <c r="E1498" s="20">
        <v>5</v>
      </c>
      <c r="F1498" s="20" t="str">
        <f>IFERROR(_xlfn.IFNA(IF(E1498&lt;VLOOKUP(D1498,'Pre-analysis'!D:E,2,0),VLOOKUP(D1498,'Pre-analysis'!D:F,3,0)-((VLOOKUP(D1498,'Pre-analysis'!D:E,2,0)-E1498)*9),IF(E1498=VLOOKUP(D1498,'Pre-analysis'!D:E,2,0),VLOOKUP(D1498,'Pre-analysis'!D:F,3,0),"NA")),"NA"),"NA")</f>
        <v>NA</v>
      </c>
    </row>
    <row r="1499" spans="1:6">
      <c r="A1499" s="12" t="s">
        <v>56</v>
      </c>
      <c r="B1499" s="13" t="s">
        <v>54</v>
      </c>
      <c r="C1499" s="12" t="s">
        <v>10</v>
      </c>
      <c r="D1499" s="12" t="str">
        <f t="shared" si="29"/>
        <v>Sub18 Session4 1st_45min</v>
      </c>
      <c r="E1499" s="20">
        <v>6</v>
      </c>
      <c r="F1499" s="20" t="str">
        <f>IFERROR(_xlfn.IFNA(IF(E1499&lt;VLOOKUP(D1499,'Pre-analysis'!D:E,2,0),VLOOKUP(D1499,'Pre-analysis'!D:F,3,0)-((VLOOKUP(D1499,'Pre-analysis'!D:E,2,0)-E1499)*9),IF(E1499=VLOOKUP(D1499,'Pre-analysis'!D:E,2,0),VLOOKUP(D1499,'Pre-analysis'!D:F,3,0),"NA")),"NA"),"NA")</f>
        <v>NA</v>
      </c>
    </row>
    <row r="1500" spans="1:6">
      <c r="A1500" s="12" t="s">
        <v>56</v>
      </c>
      <c r="B1500" s="13" t="s">
        <v>54</v>
      </c>
      <c r="C1500" s="12" t="s">
        <v>11</v>
      </c>
      <c r="D1500" s="12" t="str">
        <f t="shared" si="29"/>
        <v>Sub18 Session4 1st_45min_e</v>
      </c>
      <c r="E1500" s="20" t="s">
        <v>29</v>
      </c>
      <c r="F1500" s="20" t="str">
        <f>IFERROR(_xlfn.IFNA(IF(E1500&lt;VLOOKUP(D1500,'Pre-analysis'!D:E,2,0),VLOOKUP(D1500,'Pre-analysis'!D:F,3,0)-((VLOOKUP(D1500,'Pre-analysis'!D:E,2,0)-E1500)*9),IF(E1500=VLOOKUP(D1500,'Pre-analysis'!D:E,2,0),VLOOKUP(D1500,'Pre-analysis'!D:F,3,0),"NA")),"NA"),"NA")</f>
        <v>NA</v>
      </c>
    </row>
    <row r="1501" spans="1:6">
      <c r="A1501" s="12" t="s">
        <v>56</v>
      </c>
      <c r="B1501" s="13" t="s">
        <v>54</v>
      </c>
      <c r="C1501" s="12" t="s">
        <v>12</v>
      </c>
      <c r="D1501" s="12" t="str">
        <f t="shared" si="29"/>
        <v>Sub18 Session4 2nd_45min</v>
      </c>
      <c r="E1501" s="20">
        <v>1</v>
      </c>
      <c r="F1501" s="20" t="str">
        <f>IFERROR(_xlfn.IFNA(IF(E1501&lt;VLOOKUP(D1501,'Pre-analysis'!D:E,2,0),VLOOKUP(D1501,'Pre-analysis'!D:F,3,0)-((VLOOKUP(D1501,'Pre-analysis'!D:E,2,0)-E1501)*9),IF(E1501=VLOOKUP(D1501,'Pre-analysis'!D:E,2,0),VLOOKUP(D1501,'Pre-analysis'!D:F,3,0),"NA")),"NA"),"NA")</f>
        <v>NA</v>
      </c>
    </row>
    <row r="1502" spans="1:6">
      <c r="A1502" s="12" t="s">
        <v>56</v>
      </c>
      <c r="B1502" s="13" t="s">
        <v>54</v>
      </c>
      <c r="C1502" s="12" t="s">
        <v>12</v>
      </c>
      <c r="D1502" s="12" t="str">
        <f t="shared" si="29"/>
        <v>Sub18 Session4 2nd_45min</v>
      </c>
      <c r="E1502" s="20">
        <v>2</v>
      </c>
      <c r="F1502" s="20" t="str">
        <f>IFERROR(_xlfn.IFNA(IF(E1502&lt;VLOOKUP(D1502,'Pre-analysis'!D:E,2,0),VLOOKUP(D1502,'Pre-analysis'!D:F,3,0)-((VLOOKUP(D1502,'Pre-analysis'!D:E,2,0)-E1502)*9),IF(E1502=VLOOKUP(D1502,'Pre-analysis'!D:E,2,0),VLOOKUP(D1502,'Pre-analysis'!D:F,3,0),"NA")),"NA"),"NA")</f>
        <v>NA</v>
      </c>
    </row>
    <row r="1503" spans="1:6">
      <c r="A1503" s="12" t="s">
        <v>56</v>
      </c>
      <c r="B1503" s="13" t="s">
        <v>54</v>
      </c>
      <c r="C1503" s="12" t="s">
        <v>12</v>
      </c>
      <c r="D1503" s="12" t="str">
        <f t="shared" si="29"/>
        <v>Sub18 Session4 2nd_45min</v>
      </c>
      <c r="E1503" s="20">
        <v>3</v>
      </c>
      <c r="F1503" s="20" t="str">
        <f>IFERROR(_xlfn.IFNA(IF(E1503&lt;VLOOKUP(D1503,'Pre-analysis'!D:E,2,0),VLOOKUP(D1503,'Pre-analysis'!D:F,3,0)-((VLOOKUP(D1503,'Pre-analysis'!D:E,2,0)-E1503)*9),IF(E1503=VLOOKUP(D1503,'Pre-analysis'!D:E,2,0),VLOOKUP(D1503,'Pre-analysis'!D:F,3,0),"NA")),"NA"),"NA")</f>
        <v>NA</v>
      </c>
    </row>
    <row r="1504" spans="1:6">
      <c r="A1504" s="12" t="s">
        <v>56</v>
      </c>
      <c r="B1504" s="13" t="s">
        <v>54</v>
      </c>
      <c r="C1504" s="12" t="s">
        <v>12</v>
      </c>
      <c r="D1504" s="12" t="str">
        <f t="shared" si="29"/>
        <v>Sub18 Session4 2nd_45min</v>
      </c>
      <c r="E1504" s="20">
        <v>4</v>
      </c>
      <c r="F1504" s="20" t="str">
        <f>IFERROR(_xlfn.IFNA(IF(E1504&lt;VLOOKUP(D1504,'Pre-analysis'!D:E,2,0),VLOOKUP(D1504,'Pre-analysis'!D:F,3,0)-((VLOOKUP(D1504,'Pre-analysis'!D:E,2,0)-E1504)*9),IF(E1504=VLOOKUP(D1504,'Pre-analysis'!D:E,2,0),VLOOKUP(D1504,'Pre-analysis'!D:F,3,0),"NA")),"NA"),"NA")</f>
        <v>NA</v>
      </c>
    </row>
    <row r="1505" spans="1:6">
      <c r="A1505" s="12" t="s">
        <v>56</v>
      </c>
      <c r="B1505" s="13" t="s">
        <v>54</v>
      </c>
      <c r="C1505" s="12" t="s">
        <v>12</v>
      </c>
      <c r="D1505" s="12" t="str">
        <f t="shared" si="29"/>
        <v>Sub18 Session4 2nd_45min</v>
      </c>
      <c r="E1505" s="20">
        <v>5</v>
      </c>
      <c r="F1505" s="20" t="str">
        <f>IFERROR(_xlfn.IFNA(IF(E1505&lt;VLOOKUP(D1505,'Pre-analysis'!D:E,2,0),VLOOKUP(D1505,'Pre-analysis'!D:F,3,0)-((VLOOKUP(D1505,'Pre-analysis'!D:E,2,0)-E1505)*9),IF(E1505=VLOOKUP(D1505,'Pre-analysis'!D:E,2,0),VLOOKUP(D1505,'Pre-analysis'!D:F,3,0),"NA")),"NA"),"NA")</f>
        <v>NA</v>
      </c>
    </row>
    <row r="1506" spans="1:6">
      <c r="A1506" s="12" t="s">
        <v>56</v>
      </c>
      <c r="B1506" s="13" t="s">
        <v>54</v>
      </c>
      <c r="C1506" s="12" t="s">
        <v>12</v>
      </c>
      <c r="D1506" s="12" t="str">
        <f t="shared" si="29"/>
        <v>Sub18 Session4 2nd_45min</v>
      </c>
      <c r="E1506" s="20">
        <v>6</v>
      </c>
      <c r="F1506" s="20" t="str">
        <f>IFERROR(_xlfn.IFNA(IF(E1506&lt;VLOOKUP(D1506,'Pre-analysis'!D:E,2,0),VLOOKUP(D1506,'Pre-analysis'!D:F,3,0)-((VLOOKUP(D1506,'Pre-analysis'!D:E,2,0)-E1506)*9),IF(E1506=VLOOKUP(D1506,'Pre-analysis'!D:E,2,0),VLOOKUP(D1506,'Pre-analysis'!D:F,3,0),"NA")),"NA"),"NA")</f>
        <v>NA</v>
      </c>
    </row>
    <row r="1507" spans="1:6">
      <c r="A1507" s="12" t="s">
        <v>56</v>
      </c>
      <c r="B1507" s="13" t="s">
        <v>54</v>
      </c>
      <c r="C1507" s="12" t="s">
        <v>13</v>
      </c>
      <c r="D1507" s="12" t="str">
        <f t="shared" si="29"/>
        <v>Sub18 Session4 2nd_45min_e</v>
      </c>
      <c r="E1507" s="20" t="s">
        <v>29</v>
      </c>
      <c r="F1507" s="20" t="str">
        <f>IFERROR(_xlfn.IFNA(IF(E1507&lt;VLOOKUP(D1507,'Pre-analysis'!D:E,2,0),VLOOKUP(D1507,'Pre-analysis'!D:F,3,0)-((VLOOKUP(D1507,'Pre-analysis'!D:E,2,0)-E1507)*9),IF(E1507=VLOOKUP(D1507,'Pre-analysis'!D:E,2,0),VLOOKUP(D1507,'Pre-analysis'!D:F,3,0),"NA")),"NA"),"NA")</f>
        <v>NA</v>
      </c>
    </row>
    <row r="1508" spans="1:6">
      <c r="A1508" s="12" t="s">
        <v>56</v>
      </c>
      <c r="B1508" s="13" t="s">
        <v>54</v>
      </c>
      <c r="C1508" s="12" t="s">
        <v>14</v>
      </c>
      <c r="D1508" s="12" t="str">
        <f t="shared" si="29"/>
        <v>Sub18 Session4 3rd_45min</v>
      </c>
      <c r="E1508" s="20">
        <v>1</v>
      </c>
      <c r="F1508" s="20" t="str">
        <f>IFERROR(_xlfn.IFNA(IF(E1508&lt;VLOOKUP(D1508,'Pre-analysis'!D:E,2,0),VLOOKUP(D1508,'Pre-analysis'!D:F,3,0)-((VLOOKUP(D1508,'Pre-analysis'!D:E,2,0)-E1508)*9),IF(E1508=VLOOKUP(D1508,'Pre-analysis'!D:E,2,0),VLOOKUP(D1508,'Pre-analysis'!D:F,3,0),"NA")),"NA"),"NA")</f>
        <v>NA</v>
      </c>
    </row>
    <row r="1509" spans="1:6">
      <c r="A1509" s="12" t="s">
        <v>56</v>
      </c>
      <c r="B1509" s="13" t="s">
        <v>54</v>
      </c>
      <c r="C1509" s="12" t="s">
        <v>14</v>
      </c>
      <c r="D1509" s="12" t="str">
        <f t="shared" si="29"/>
        <v>Sub18 Session4 3rd_45min</v>
      </c>
      <c r="E1509" s="20">
        <v>2</v>
      </c>
      <c r="F1509" s="20" t="str">
        <f>IFERROR(_xlfn.IFNA(IF(E1509&lt;VLOOKUP(D1509,'Pre-analysis'!D:E,2,0),VLOOKUP(D1509,'Pre-analysis'!D:F,3,0)-((VLOOKUP(D1509,'Pre-analysis'!D:E,2,0)-E1509)*9),IF(E1509=VLOOKUP(D1509,'Pre-analysis'!D:E,2,0),VLOOKUP(D1509,'Pre-analysis'!D:F,3,0),"NA")),"NA"),"NA")</f>
        <v>NA</v>
      </c>
    </row>
    <row r="1510" spans="1:6">
      <c r="A1510" s="12" t="s">
        <v>56</v>
      </c>
      <c r="B1510" s="13" t="s">
        <v>54</v>
      </c>
      <c r="C1510" s="12" t="s">
        <v>14</v>
      </c>
      <c r="D1510" s="12" t="str">
        <f t="shared" si="29"/>
        <v>Sub18 Session4 3rd_45min</v>
      </c>
      <c r="E1510" s="20">
        <v>3</v>
      </c>
      <c r="F1510" s="20" t="str">
        <f>IFERROR(_xlfn.IFNA(IF(E1510&lt;VLOOKUP(D1510,'Pre-analysis'!D:E,2,0),VLOOKUP(D1510,'Pre-analysis'!D:F,3,0)-((VLOOKUP(D1510,'Pre-analysis'!D:E,2,0)-E1510)*9),IF(E1510=VLOOKUP(D1510,'Pre-analysis'!D:E,2,0),VLOOKUP(D1510,'Pre-analysis'!D:F,3,0),"NA")),"NA"),"NA")</f>
        <v>NA</v>
      </c>
    </row>
    <row r="1511" spans="1:6">
      <c r="A1511" s="12" t="s">
        <v>56</v>
      </c>
      <c r="B1511" s="13" t="s">
        <v>54</v>
      </c>
      <c r="C1511" s="12" t="s">
        <v>14</v>
      </c>
      <c r="D1511" s="12" t="str">
        <f t="shared" si="29"/>
        <v>Sub18 Session4 3rd_45min</v>
      </c>
      <c r="E1511" s="20">
        <v>4</v>
      </c>
      <c r="F1511" s="20" t="str">
        <f>IFERROR(_xlfn.IFNA(IF(E1511&lt;VLOOKUP(D1511,'Pre-analysis'!D:E,2,0),VLOOKUP(D1511,'Pre-analysis'!D:F,3,0)-((VLOOKUP(D1511,'Pre-analysis'!D:E,2,0)-E1511)*9),IF(E1511=VLOOKUP(D1511,'Pre-analysis'!D:E,2,0),VLOOKUP(D1511,'Pre-analysis'!D:F,3,0),"NA")),"NA"),"NA")</f>
        <v>NA</v>
      </c>
    </row>
    <row r="1512" spans="1:6">
      <c r="A1512" s="12" t="s">
        <v>56</v>
      </c>
      <c r="B1512" s="13" t="s">
        <v>54</v>
      </c>
      <c r="C1512" s="12" t="s">
        <v>14</v>
      </c>
      <c r="D1512" s="12" t="str">
        <f t="shared" si="29"/>
        <v>Sub18 Session4 3rd_45min</v>
      </c>
      <c r="E1512" s="20">
        <v>5</v>
      </c>
      <c r="F1512" s="20" t="str">
        <f>IFERROR(_xlfn.IFNA(IF(E1512&lt;VLOOKUP(D1512,'Pre-analysis'!D:E,2,0),VLOOKUP(D1512,'Pre-analysis'!D:F,3,0)-((VLOOKUP(D1512,'Pre-analysis'!D:E,2,0)-E1512)*9),IF(E1512=VLOOKUP(D1512,'Pre-analysis'!D:E,2,0),VLOOKUP(D1512,'Pre-analysis'!D:F,3,0),"NA")),"NA"),"NA")</f>
        <v>NA</v>
      </c>
    </row>
    <row r="1513" spans="1:6">
      <c r="A1513" s="12" t="s">
        <v>56</v>
      </c>
      <c r="B1513" s="13" t="s">
        <v>54</v>
      </c>
      <c r="C1513" s="12" t="s">
        <v>14</v>
      </c>
      <c r="D1513" s="12" t="str">
        <f t="shared" si="29"/>
        <v>Sub18 Session4 3rd_45min</v>
      </c>
      <c r="E1513" s="20">
        <v>6</v>
      </c>
      <c r="F1513" s="20" t="str">
        <f>IFERROR(_xlfn.IFNA(IF(E1513&lt;VLOOKUP(D1513,'Pre-analysis'!D:E,2,0),VLOOKUP(D1513,'Pre-analysis'!D:F,3,0)-((VLOOKUP(D1513,'Pre-analysis'!D:E,2,0)-E1513)*9),IF(E1513=VLOOKUP(D1513,'Pre-analysis'!D:E,2,0),VLOOKUP(D1513,'Pre-analysis'!D:F,3,0),"NA")),"NA"),"NA")</f>
        <v>NA</v>
      </c>
    </row>
    <row r="1514" spans="1:6">
      <c r="A1514" s="12" t="s">
        <v>56</v>
      </c>
      <c r="B1514" s="13" t="s">
        <v>54</v>
      </c>
      <c r="C1514" s="12" t="s">
        <v>15</v>
      </c>
      <c r="D1514" s="12" t="str">
        <f t="shared" si="29"/>
        <v>Sub18 Session4 3rd_45min_e</v>
      </c>
      <c r="E1514" s="20" t="s">
        <v>29</v>
      </c>
      <c r="F1514" s="20" t="str">
        <f>IFERROR(_xlfn.IFNA(IF(E1514&lt;VLOOKUP(D1514,'Pre-analysis'!D:E,2,0),VLOOKUP(D1514,'Pre-analysis'!D:F,3,0)-((VLOOKUP(D1514,'Pre-analysis'!D:E,2,0)-E1514)*9),IF(E1514=VLOOKUP(D1514,'Pre-analysis'!D:E,2,0),VLOOKUP(D1514,'Pre-analysis'!D:F,3,0),"NA")),"NA"),"NA")</f>
        <v>NA</v>
      </c>
    </row>
    <row r="1515" spans="1:6">
      <c r="A1515" s="12" t="s">
        <v>57</v>
      </c>
      <c r="B1515" s="13" t="s">
        <v>51</v>
      </c>
      <c r="C1515" s="12" t="s">
        <v>10</v>
      </c>
      <c r="D1515" s="12" t="str">
        <f t="shared" si="29"/>
        <v>Sub19 Session1 1st_45min</v>
      </c>
      <c r="E1515" s="20">
        <v>1</v>
      </c>
      <c r="F1515" s="20" t="str">
        <f>IFERROR(_xlfn.IFNA(IF(E1515&lt;VLOOKUP(D1515,'Pre-analysis'!D:E,2,0),VLOOKUP(D1515,'Pre-analysis'!D:F,3,0)-((VLOOKUP(D1515,'Pre-analysis'!D:E,2,0)-E1515)*9),IF(E1515=VLOOKUP(D1515,'Pre-analysis'!D:E,2,0),VLOOKUP(D1515,'Pre-analysis'!D:F,3,0),"NA")),"NA"),"NA")</f>
        <v>NA</v>
      </c>
    </row>
    <row r="1516" spans="1:6">
      <c r="A1516" s="12" t="s">
        <v>57</v>
      </c>
      <c r="B1516" s="13" t="s">
        <v>51</v>
      </c>
      <c r="C1516" s="12" t="s">
        <v>10</v>
      </c>
      <c r="D1516" s="12" t="str">
        <f t="shared" si="29"/>
        <v>Sub19 Session1 1st_45min</v>
      </c>
      <c r="E1516" s="20">
        <v>2</v>
      </c>
      <c r="F1516" s="20" t="str">
        <f>IFERROR(_xlfn.IFNA(IF(E1516&lt;VLOOKUP(D1516,'Pre-analysis'!D:E,2,0),VLOOKUP(D1516,'Pre-analysis'!D:F,3,0)-((VLOOKUP(D1516,'Pre-analysis'!D:E,2,0)-E1516)*9),IF(E1516=VLOOKUP(D1516,'Pre-analysis'!D:E,2,0),VLOOKUP(D1516,'Pre-analysis'!D:F,3,0),"NA")),"NA"),"NA")</f>
        <v>NA</v>
      </c>
    </row>
    <row r="1517" spans="1:6">
      <c r="A1517" s="12" t="s">
        <v>57</v>
      </c>
      <c r="B1517" s="13" t="s">
        <v>51</v>
      </c>
      <c r="C1517" s="12" t="s">
        <v>10</v>
      </c>
      <c r="D1517" s="12" t="str">
        <f t="shared" si="29"/>
        <v>Sub19 Session1 1st_45min</v>
      </c>
      <c r="E1517" s="20">
        <v>3</v>
      </c>
      <c r="F1517" s="20" t="str">
        <f>IFERROR(_xlfn.IFNA(IF(E1517&lt;VLOOKUP(D1517,'Pre-analysis'!D:E,2,0),VLOOKUP(D1517,'Pre-analysis'!D:F,3,0)-((VLOOKUP(D1517,'Pre-analysis'!D:E,2,0)-E1517)*9),IF(E1517=VLOOKUP(D1517,'Pre-analysis'!D:E,2,0),VLOOKUP(D1517,'Pre-analysis'!D:F,3,0),"NA")),"NA"),"NA")</f>
        <v>NA</v>
      </c>
    </row>
    <row r="1518" spans="1:6">
      <c r="A1518" s="12" t="s">
        <v>57</v>
      </c>
      <c r="B1518" s="13" t="s">
        <v>51</v>
      </c>
      <c r="C1518" s="12" t="s">
        <v>10</v>
      </c>
      <c r="D1518" s="12" t="str">
        <f t="shared" si="29"/>
        <v>Sub19 Session1 1st_45min</v>
      </c>
      <c r="E1518" s="20">
        <v>4</v>
      </c>
      <c r="F1518" s="20" t="str">
        <f>IFERROR(_xlfn.IFNA(IF(E1518&lt;VLOOKUP(D1518,'Pre-analysis'!D:E,2,0),VLOOKUP(D1518,'Pre-analysis'!D:F,3,0)-((VLOOKUP(D1518,'Pre-analysis'!D:E,2,0)-E1518)*9),IF(E1518=VLOOKUP(D1518,'Pre-analysis'!D:E,2,0),VLOOKUP(D1518,'Pre-analysis'!D:F,3,0),"NA")),"NA"),"NA")</f>
        <v>NA</v>
      </c>
    </row>
    <row r="1519" spans="1:6">
      <c r="A1519" s="12" t="s">
        <v>57</v>
      </c>
      <c r="B1519" s="13" t="s">
        <v>51</v>
      </c>
      <c r="C1519" s="12" t="s">
        <v>10</v>
      </c>
      <c r="D1519" s="12" t="str">
        <f t="shared" si="29"/>
        <v>Sub19 Session1 1st_45min</v>
      </c>
      <c r="E1519" s="20">
        <v>5</v>
      </c>
      <c r="F1519" s="20" t="str">
        <f>IFERROR(_xlfn.IFNA(IF(E1519&lt;VLOOKUP(D1519,'Pre-analysis'!D:E,2,0),VLOOKUP(D1519,'Pre-analysis'!D:F,3,0)-((VLOOKUP(D1519,'Pre-analysis'!D:E,2,0)-E1519)*9),IF(E1519=VLOOKUP(D1519,'Pre-analysis'!D:E,2,0),VLOOKUP(D1519,'Pre-analysis'!D:F,3,0),"NA")),"NA"),"NA")</f>
        <v>NA</v>
      </c>
    </row>
    <row r="1520" spans="1:6">
      <c r="A1520" s="12" t="s">
        <v>57</v>
      </c>
      <c r="B1520" s="13" t="s">
        <v>51</v>
      </c>
      <c r="C1520" s="12" t="s">
        <v>10</v>
      </c>
      <c r="D1520" s="12" t="str">
        <f t="shared" si="29"/>
        <v>Sub19 Session1 1st_45min</v>
      </c>
      <c r="E1520" s="20">
        <v>6</v>
      </c>
      <c r="F1520" s="20" t="str">
        <f>IFERROR(_xlfn.IFNA(IF(E1520&lt;VLOOKUP(D1520,'Pre-analysis'!D:E,2,0),VLOOKUP(D1520,'Pre-analysis'!D:F,3,0)-((VLOOKUP(D1520,'Pre-analysis'!D:E,2,0)-E1520)*9),IF(E1520=VLOOKUP(D1520,'Pre-analysis'!D:E,2,0),VLOOKUP(D1520,'Pre-analysis'!D:F,3,0),"NA")),"NA"),"NA")</f>
        <v>NA</v>
      </c>
    </row>
    <row r="1521" spans="1:6">
      <c r="A1521" s="12" t="s">
        <v>57</v>
      </c>
      <c r="B1521" s="13" t="s">
        <v>51</v>
      </c>
      <c r="C1521" s="12" t="s">
        <v>11</v>
      </c>
      <c r="D1521" s="12" t="str">
        <f t="shared" si="29"/>
        <v>Sub19 Session1 1st_45min_e</v>
      </c>
      <c r="E1521" s="20" t="s">
        <v>29</v>
      </c>
      <c r="F1521" s="20" t="str">
        <f>IFERROR(_xlfn.IFNA(IF(E1521&lt;VLOOKUP(D1521,'Pre-analysis'!D:E,2,0),VLOOKUP(D1521,'Pre-analysis'!D:F,3,0)-((VLOOKUP(D1521,'Pre-analysis'!D:E,2,0)-E1521)*9),IF(E1521=VLOOKUP(D1521,'Pre-analysis'!D:E,2,0),VLOOKUP(D1521,'Pre-analysis'!D:F,3,0),"NA")),"NA"),"NA")</f>
        <v>NA</v>
      </c>
    </row>
    <row r="1522" spans="1:6">
      <c r="A1522" s="12" t="s">
        <v>57</v>
      </c>
      <c r="B1522" s="13" t="s">
        <v>51</v>
      </c>
      <c r="C1522" s="12" t="s">
        <v>12</v>
      </c>
      <c r="D1522" s="12" t="str">
        <f t="shared" si="29"/>
        <v>Sub19 Session1 2nd_45min</v>
      </c>
      <c r="E1522" s="20">
        <v>1</v>
      </c>
      <c r="F1522" s="20" t="str">
        <f>IFERROR(_xlfn.IFNA(IF(E1522&lt;VLOOKUP(D1522,'Pre-analysis'!D:E,2,0),VLOOKUP(D1522,'Pre-analysis'!D:F,3,0)-((VLOOKUP(D1522,'Pre-analysis'!D:E,2,0)-E1522)*9),IF(E1522=VLOOKUP(D1522,'Pre-analysis'!D:E,2,0),VLOOKUP(D1522,'Pre-analysis'!D:F,3,0),"NA")),"NA"),"NA")</f>
        <v>NA</v>
      </c>
    </row>
    <row r="1523" spans="1:6">
      <c r="A1523" s="12" t="s">
        <v>57</v>
      </c>
      <c r="B1523" s="13" t="s">
        <v>51</v>
      </c>
      <c r="C1523" s="12" t="s">
        <v>12</v>
      </c>
      <c r="D1523" s="12" t="str">
        <f t="shared" si="29"/>
        <v>Sub19 Session1 2nd_45min</v>
      </c>
      <c r="E1523" s="20">
        <v>2</v>
      </c>
      <c r="F1523" s="20" t="str">
        <f>IFERROR(_xlfn.IFNA(IF(E1523&lt;VLOOKUP(D1523,'Pre-analysis'!D:E,2,0),VLOOKUP(D1523,'Pre-analysis'!D:F,3,0)-((VLOOKUP(D1523,'Pre-analysis'!D:E,2,0)-E1523)*9),IF(E1523=VLOOKUP(D1523,'Pre-analysis'!D:E,2,0),VLOOKUP(D1523,'Pre-analysis'!D:F,3,0),"NA")),"NA"),"NA")</f>
        <v>NA</v>
      </c>
    </row>
    <row r="1524" spans="1:6">
      <c r="A1524" s="12" t="s">
        <v>57</v>
      </c>
      <c r="B1524" s="13" t="s">
        <v>51</v>
      </c>
      <c r="C1524" s="12" t="s">
        <v>12</v>
      </c>
      <c r="D1524" s="12" t="str">
        <f t="shared" si="29"/>
        <v>Sub19 Session1 2nd_45min</v>
      </c>
      <c r="E1524" s="20">
        <v>3</v>
      </c>
      <c r="F1524" s="20" t="str">
        <f>IFERROR(_xlfn.IFNA(IF(E1524&lt;VLOOKUP(D1524,'Pre-analysis'!D:E,2,0),VLOOKUP(D1524,'Pre-analysis'!D:F,3,0)-((VLOOKUP(D1524,'Pre-analysis'!D:E,2,0)-E1524)*9),IF(E1524=VLOOKUP(D1524,'Pre-analysis'!D:E,2,0),VLOOKUP(D1524,'Pre-analysis'!D:F,3,0),"NA")),"NA"),"NA")</f>
        <v>NA</v>
      </c>
    </row>
    <row r="1525" spans="1:6">
      <c r="A1525" s="12" t="s">
        <v>57</v>
      </c>
      <c r="B1525" s="13" t="s">
        <v>51</v>
      </c>
      <c r="C1525" s="12" t="s">
        <v>12</v>
      </c>
      <c r="D1525" s="12" t="str">
        <f t="shared" si="29"/>
        <v>Sub19 Session1 2nd_45min</v>
      </c>
      <c r="E1525" s="20">
        <v>4</v>
      </c>
      <c r="F1525" s="20" t="str">
        <f>IFERROR(_xlfn.IFNA(IF(E1525&lt;VLOOKUP(D1525,'Pre-analysis'!D:E,2,0),VLOOKUP(D1525,'Pre-analysis'!D:F,3,0)-((VLOOKUP(D1525,'Pre-analysis'!D:E,2,0)-E1525)*9),IF(E1525=VLOOKUP(D1525,'Pre-analysis'!D:E,2,0),VLOOKUP(D1525,'Pre-analysis'!D:F,3,0),"NA")),"NA"),"NA")</f>
        <v>NA</v>
      </c>
    </row>
    <row r="1526" spans="1:6">
      <c r="A1526" s="12" t="s">
        <v>57</v>
      </c>
      <c r="B1526" s="13" t="s">
        <v>51</v>
      </c>
      <c r="C1526" s="12" t="s">
        <v>12</v>
      </c>
      <c r="D1526" s="12" t="str">
        <f t="shared" si="29"/>
        <v>Sub19 Session1 2nd_45min</v>
      </c>
      <c r="E1526" s="20">
        <v>5</v>
      </c>
      <c r="F1526" s="20" t="str">
        <f>IFERROR(_xlfn.IFNA(IF(E1526&lt;VLOOKUP(D1526,'Pre-analysis'!D:E,2,0),VLOOKUP(D1526,'Pre-analysis'!D:F,3,0)-((VLOOKUP(D1526,'Pre-analysis'!D:E,2,0)-E1526)*9),IF(E1526=VLOOKUP(D1526,'Pre-analysis'!D:E,2,0),VLOOKUP(D1526,'Pre-analysis'!D:F,3,0),"NA")),"NA"),"NA")</f>
        <v>NA</v>
      </c>
    </row>
    <row r="1527" spans="1:6">
      <c r="A1527" s="12" t="s">
        <v>57</v>
      </c>
      <c r="B1527" s="13" t="s">
        <v>51</v>
      </c>
      <c r="C1527" s="12" t="s">
        <v>12</v>
      </c>
      <c r="D1527" s="12" t="str">
        <f t="shared" si="29"/>
        <v>Sub19 Session1 2nd_45min</v>
      </c>
      <c r="E1527" s="20">
        <v>6</v>
      </c>
      <c r="F1527" s="20" t="str">
        <f>IFERROR(_xlfn.IFNA(IF(E1527&lt;VLOOKUP(D1527,'Pre-analysis'!D:E,2,0),VLOOKUP(D1527,'Pre-analysis'!D:F,3,0)-((VLOOKUP(D1527,'Pre-analysis'!D:E,2,0)-E1527)*9),IF(E1527=VLOOKUP(D1527,'Pre-analysis'!D:E,2,0),VLOOKUP(D1527,'Pre-analysis'!D:F,3,0),"NA")),"NA"),"NA")</f>
        <v>NA</v>
      </c>
    </row>
    <row r="1528" spans="1:6">
      <c r="A1528" s="12" t="s">
        <v>57</v>
      </c>
      <c r="B1528" s="13" t="s">
        <v>51</v>
      </c>
      <c r="C1528" s="12" t="s">
        <v>13</v>
      </c>
      <c r="D1528" s="12" t="str">
        <f t="shared" si="29"/>
        <v>Sub19 Session1 2nd_45min_e</v>
      </c>
      <c r="E1528" s="20" t="s">
        <v>29</v>
      </c>
      <c r="F1528" s="20" t="str">
        <f>IFERROR(_xlfn.IFNA(IF(E1528&lt;VLOOKUP(D1528,'Pre-analysis'!D:E,2,0),VLOOKUP(D1528,'Pre-analysis'!D:F,3,0)-((VLOOKUP(D1528,'Pre-analysis'!D:E,2,0)-E1528)*9),IF(E1528=VLOOKUP(D1528,'Pre-analysis'!D:E,2,0),VLOOKUP(D1528,'Pre-analysis'!D:F,3,0),"NA")),"NA"),"NA")</f>
        <v>NA</v>
      </c>
    </row>
    <row r="1529" spans="1:6">
      <c r="A1529" s="12" t="s">
        <v>57</v>
      </c>
      <c r="B1529" s="13" t="s">
        <v>51</v>
      </c>
      <c r="C1529" s="12" t="s">
        <v>14</v>
      </c>
      <c r="D1529" s="12" t="str">
        <f t="shared" si="29"/>
        <v>Sub19 Session1 3rd_45min</v>
      </c>
      <c r="E1529" s="20">
        <v>1</v>
      </c>
      <c r="F1529" s="20" t="str">
        <f>IFERROR(_xlfn.IFNA(IF(E1529&lt;VLOOKUP(D1529,'Pre-analysis'!D:E,2,0),VLOOKUP(D1529,'Pre-analysis'!D:F,3,0)-((VLOOKUP(D1529,'Pre-analysis'!D:E,2,0)-E1529)*9),IF(E1529=VLOOKUP(D1529,'Pre-analysis'!D:E,2,0),VLOOKUP(D1529,'Pre-analysis'!D:F,3,0),"NA")),"NA"),"NA")</f>
        <v>NA</v>
      </c>
    </row>
    <row r="1530" spans="1:6">
      <c r="A1530" s="12" t="s">
        <v>57</v>
      </c>
      <c r="B1530" s="13" t="s">
        <v>51</v>
      </c>
      <c r="C1530" s="12" t="s">
        <v>14</v>
      </c>
      <c r="D1530" s="12" t="str">
        <f t="shared" si="29"/>
        <v>Sub19 Session1 3rd_45min</v>
      </c>
      <c r="E1530" s="20">
        <v>2</v>
      </c>
      <c r="F1530" s="20" t="str">
        <f>IFERROR(_xlfn.IFNA(IF(E1530&lt;VLOOKUP(D1530,'Pre-analysis'!D:E,2,0),VLOOKUP(D1530,'Pre-analysis'!D:F,3,0)-((VLOOKUP(D1530,'Pre-analysis'!D:E,2,0)-E1530)*9),IF(E1530=VLOOKUP(D1530,'Pre-analysis'!D:E,2,0),VLOOKUP(D1530,'Pre-analysis'!D:F,3,0),"NA")),"NA"),"NA")</f>
        <v>NA</v>
      </c>
    </row>
    <row r="1531" spans="1:6">
      <c r="A1531" s="12" t="s">
        <v>57</v>
      </c>
      <c r="B1531" s="13" t="s">
        <v>51</v>
      </c>
      <c r="C1531" s="12" t="s">
        <v>14</v>
      </c>
      <c r="D1531" s="12" t="str">
        <f t="shared" si="29"/>
        <v>Sub19 Session1 3rd_45min</v>
      </c>
      <c r="E1531" s="20">
        <v>3</v>
      </c>
      <c r="F1531" s="20" t="str">
        <f>IFERROR(_xlfn.IFNA(IF(E1531&lt;VLOOKUP(D1531,'Pre-analysis'!D:E,2,0),VLOOKUP(D1531,'Pre-analysis'!D:F,3,0)-((VLOOKUP(D1531,'Pre-analysis'!D:E,2,0)-E1531)*9),IF(E1531=VLOOKUP(D1531,'Pre-analysis'!D:E,2,0),VLOOKUP(D1531,'Pre-analysis'!D:F,3,0),"NA")),"NA"),"NA")</f>
        <v>NA</v>
      </c>
    </row>
    <row r="1532" spans="1:6">
      <c r="A1532" s="12" t="s">
        <v>57</v>
      </c>
      <c r="B1532" s="13" t="s">
        <v>51</v>
      </c>
      <c r="C1532" s="12" t="s">
        <v>14</v>
      </c>
      <c r="D1532" s="12" t="str">
        <f t="shared" si="29"/>
        <v>Sub19 Session1 3rd_45min</v>
      </c>
      <c r="E1532" s="20">
        <v>4</v>
      </c>
      <c r="F1532" s="20" t="str">
        <f>IFERROR(_xlfn.IFNA(IF(E1532&lt;VLOOKUP(D1532,'Pre-analysis'!D:E,2,0),VLOOKUP(D1532,'Pre-analysis'!D:F,3,0)-((VLOOKUP(D1532,'Pre-analysis'!D:E,2,0)-E1532)*9),IF(E1532=VLOOKUP(D1532,'Pre-analysis'!D:E,2,0),VLOOKUP(D1532,'Pre-analysis'!D:F,3,0),"NA")),"NA"),"NA")</f>
        <v>NA</v>
      </c>
    </row>
    <row r="1533" spans="1:6">
      <c r="A1533" s="12" t="s">
        <v>57</v>
      </c>
      <c r="B1533" s="13" t="s">
        <v>51</v>
      </c>
      <c r="C1533" s="12" t="s">
        <v>14</v>
      </c>
      <c r="D1533" s="12" t="str">
        <f t="shared" si="29"/>
        <v>Sub19 Session1 3rd_45min</v>
      </c>
      <c r="E1533" s="20">
        <v>5</v>
      </c>
      <c r="F1533" s="20" t="str">
        <f>IFERROR(_xlfn.IFNA(IF(E1533&lt;VLOOKUP(D1533,'Pre-analysis'!D:E,2,0),VLOOKUP(D1533,'Pre-analysis'!D:F,3,0)-((VLOOKUP(D1533,'Pre-analysis'!D:E,2,0)-E1533)*9),IF(E1533=VLOOKUP(D1533,'Pre-analysis'!D:E,2,0),VLOOKUP(D1533,'Pre-analysis'!D:F,3,0),"NA")),"NA"),"NA")</f>
        <v>NA</v>
      </c>
    </row>
    <row r="1534" spans="1:6">
      <c r="A1534" s="12" t="s">
        <v>57</v>
      </c>
      <c r="B1534" s="13" t="s">
        <v>51</v>
      </c>
      <c r="C1534" s="12" t="s">
        <v>14</v>
      </c>
      <c r="D1534" s="12" t="str">
        <f t="shared" si="29"/>
        <v>Sub19 Session1 3rd_45min</v>
      </c>
      <c r="E1534" s="20">
        <v>6</v>
      </c>
      <c r="F1534" s="20" t="str">
        <f>IFERROR(_xlfn.IFNA(IF(E1534&lt;VLOOKUP(D1534,'Pre-analysis'!D:E,2,0),VLOOKUP(D1534,'Pre-analysis'!D:F,3,0)-((VLOOKUP(D1534,'Pre-analysis'!D:E,2,0)-E1534)*9),IF(E1534=VLOOKUP(D1534,'Pre-analysis'!D:E,2,0),VLOOKUP(D1534,'Pre-analysis'!D:F,3,0),"NA")),"NA"),"NA")</f>
        <v>NA</v>
      </c>
    </row>
    <row r="1535" spans="1:6">
      <c r="A1535" s="12" t="s">
        <v>57</v>
      </c>
      <c r="B1535" s="13" t="s">
        <v>51</v>
      </c>
      <c r="C1535" s="12" t="s">
        <v>15</v>
      </c>
      <c r="D1535" s="12" t="str">
        <f t="shared" si="29"/>
        <v>Sub19 Session1 3rd_45min_e</v>
      </c>
      <c r="E1535" s="20" t="s">
        <v>29</v>
      </c>
      <c r="F1535" s="20" t="str">
        <f>IFERROR(_xlfn.IFNA(IF(E1535&lt;VLOOKUP(D1535,'Pre-analysis'!D:E,2,0),VLOOKUP(D1535,'Pre-analysis'!D:F,3,0)-((VLOOKUP(D1535,'Pre-analysis'!D:E,2,0)-E1535)*9),IF(E1535=VLOOKUP(D1535,'Pre-analysis'!D:E,2,0),VLOOKUP(D1535,'Pre-analysis'!D:F,3,0),"NA")),"NA"),"NA")</f>
        <v>NA</v>
      </c>
    </row>
    <row r="1536" spans="1:6">
      <c r="A1536" s="12" t="s">
        <v>57</v>
      </c>
      <c r="B1536" s="13" t="s">
        <v>52</v>
      </c>
      <c r="C1536" s="12" t="s">
        <v>10</v>
      </c>
      <c r="D1536" s="12" t="str">
        <f t="shared" si="29"/>
        <v>Sub19 Session2 1st_45min</v>
      </c>
      <c r="E1536" s="20">
        <v>1</v>
      </c>
      <c r="F1536" s="20" t="str">
        <f>IFERROR(_xlfn.IFNA(IF(E1536&lt;VLOOKUP(D1536,'Pre-analysis'!D:E,2,0),VLOOKUP(D1536,'Pre-analysis'!D:F,3,0)-((VLOOKUP(D1536,'Pre-analysis'!D:E,2,0)-E1536)*9),IF(E1536=VLOOKUP(D1536,'Pre-analysis'!D:E,2,0),VLOOKUP(D1536,'Pre-analysis'!D:F,3,0),"NA")),"NA"),"NA")</f>
        <v>NA</v>
      </c>
    </row>
    <row r="1537" spans="1:6">
      <c r="A1537" s="12" t="s">
        <v>57</v>
      </c>
      <c r="B1537" s="13" t="s">
        <v>52</v>
      </c>
      <c r="C1537" s="12" t="s">
        <v>10</v>
      </c>
      <c r="D1537" s="12" t="str">
        <f t="shared" ref="D1537:D1600" si="30">A1537&amp;" "&amp;B1537&amp;" "&amp;C1537</f>
        <v>Sub19 Session2 1st_45min</v>
      </c>
      <c r="E1537" s="20">
        <v>2</v>
      </c>
      <c r="F1537" s="20" t="str">
        <f>IFERROR(_xlfn.IFNA(IF(E1537&lt;VLOOKUP(D1537,'Pre-analysis'!D:E,2,0),VLOOKUP(D1537,'Pre-analysis'!D:F,3,0)-((VLOOKUP(D1537,'Pre-analysis'!D:E,2,0)-E1537)*9),IF(E1537=VLOOKUP(D1537,'Pre-analysis'!D:E,2,0),VLOOKUP(D1537,'Pre-analysis'!D:F,3,0),"NA")),"NA"),"NA")</f>
        <v>NA</v>
      </c>
    </row>
    <row r="1538" spans="1:6">
      <c r="A1538" s="12" t="s">
        <v>57</v>
      </c>
      <c r="B1538" s="13" t="s">
        <v>52</v>
      </c>
      <c r="C1538" s="12" t="s">
        <v>10</v>
      </c>
      <c r="D1538" s="12" t="str">
        <f t="shared" si="30"/>
        <v>Sub19 Session2 1st_45min</v>
      </c>
      <c r="E1538" s="20">
        <v>3</v>
      </c>
      <c r="F1538" s="20" t="str">
        <f>IFERROR(_xlfn.IFNA(IF(E1538&lt;VLOOKUP(D1538,'Pre-analysis'!D:E,2,0),VLOOKUP(D1538,'Pre-analysis'!D:F,3,0)-((VLOOKUP(D1538,'Pre-analysis'!D:E,2,0)-E1538)*9),IF(E1538=VLOOKUP(D1538,'Pre-analysis'!D:E,2,0),VLOOKUP(D1538,'Pre-analysis'!D:F,3,0),"NA")),"NA"),"NA")</f>
        <v>NA</v>
      </c>
    </row>
    <row r="1539" spans="1:6">
      <c r="A1539" s="12" t="s">
        <v>57</v>
      </c>
      <c r="B1539" s="13" t="s">
        <v>52</v>
      </c>
      <c r="C1539" s="12" t="s">
        <v>10</v>
      </c>
      <c r="D1539" s="12" t="str">
        <f t="shared" si="30"/>
        <v>Sub19 Session2 1st_45min</v>
      </c>
      <c r="E1539" s="20">
        <v>4</v>
      </c>
      <c r="F1539" s="20" t="str">
        <f>IFERROR(_xlfn.IFNA(IF(E1539&lt;VLOOKUP(D1539,'Pre-analysis'!D:E,2,0),VLOOKUP(D1539,'Pre-analysis'!D:F,3,0)-((VLOOKUP(D1539,'Pre-analysis'!D:E,2,0)-E1539)*9),IF(E1539=VLOOKUP(D1539,'Pre-analysis'!D:E,2,0),VLOOKUP(D1539,'Pre-analysis'!D:F,3,0),"NA")),"NA"),"NA")</f>
        <v>NA</v>
      </c>
    </row>
    <row r="1540" spans="1:6">
      <c r="A1540" s="12" t="s">
        <v>57</v>
      </c>
      <c r="B1540" s="13" t="s">
        <v>52</v>
      </c>
      <c r="C1540" s="12" t="s">
        <v>10</v>
      </c>
      <c r="D1540" s="12" t="str">
        <f t="shared" si="30"/>
        <v>Sub19 Session2 1st_45min</v>
      </c>
      <c r="E1540" s="20">
        <v>5</v>
      </c>
      <c r="F1540" s="20" t="str">
        <f>IFERROR(_xlfn.IFNA(IF(E1540&lt;VLOOKUP(D1540,'Pre-analysis'!D:E,2,0),VLOOKUP(D1540,'Pre-analysis'!D:F,3,0)-((VLOOKUP(D1540,'Pre-analysis'!D:E,2,0)-E1540)*9),IF(E1540=VLOOKUP(D1540,'Pre-analysis'!D:E,2,0),VLOOKUP(D1540,'Pre-analysis'!D:F,3,0),"NA")),"NA"),"NA")</f>
        <v>NA</v>
      </c>
    </row>
    <row r="1541" spans="1:6">
      <c r="A1541" s="12" t="s">
        <v>57</v>
      </c>
      <c r="B1541" s="13" t="s">
        <v>52</v>
      </c>
      <c r="C1541" s="12" t="s">
        <v>10</v>
      </c>
      <c r="D1541" s="12" t="str">
        <f t="shared" si="30"/>
        <v>Sub19 Session2 1st_45min</v>
      </c>
      <c r="E1541" s="20">
        <v>6</v>
      </c>
      <c r="F1541" s="20" t="str">
        <f>IFERROR(_xlfn.IFNA(IF(E1541&lt;VLOOKUP(D1541,'Pre-analysis'!D:E,2,0),VLOOKUP(D1541,'Pre-analysis'!D:F,3,0)-((VLOOKUP(D1541,'Pre-analysis'!D:E,2,0)-E1541)*9),IF(E1541=VLOOKUP(D1541,'Pre-analysis'!D:E,2,0),VLOOKUP(D1541,'Pre-analysis'!D:F,3,0),"NA")),"NA"),"NA")</f>
        <v>NA</v>
      </c>
    </row>
    <row r="1542" spans="1:6">
      <c r="A1542" s="12" t="s">
        <v>57</v>
      </c>
      <c r="B1542" s="13" t="s">
        <v>52</v>
      </c>
      <c r="C1542" s="12" t="s">
        <v>11</v>
      </c>
      <c r="D1542" s="12" t="str">
        <f t="shared" si="30"/>
        <v>Sub19 Session2 1st_45min_e</v>
      </c>
      <c r="E1542" s="20" t="s">
        <v>29</v>
      </c>
      <c r="F1542" s="20" t="str">
        <f>IFERROR(_xlfn.IFNA(IF(E1542&lt;VLOOKUP(D1542,'Pre-analysis'!D:E,2,0),VLOOKUP(D1542,'Pre-analysis'!D:F,3,0)-((VLOOKUP(D1542,'Pre-analysis'!D:E,2,0)-E1542)*9),IF(E1542=VLOOKUP(D1542,'Pre-analysis'!D:E,2,0),VLOOKUP(D1542,'Pre-analysis'!D:F,3,0),"NA")),"NA"),"NA")</f>
        <v>NA</v>
      </c>
    </row>
    <row r="1543" spans="1:6">
      <c r="A1543" s="12" t="s">
        <v>57</v>
      </c>
      <c r="B1543" s="13" t="s">
        <v>52</v>
      </c>
      <c r="C1543" s="12" t="s">
        <v>12</v>
      </c>
      <c r="D1543" s="12" t="str">
        <f t="shared" si="30"/>
        <v>Sub19 Session2 2nd_45min</v>
      </c>
      <c r="E1543" s="20">
        <v>1</v>
      </c>
      <c r="F1543" s="20" t="str">
        <f>IFERROR(_xlfn.IFNA(IF(E1543&lt;VLOOKUP(D1543,'Pre-analysis'!D:E,2,0),VLOOKUP(D1543,'Pre-analysis'!D:F,3,0)-((VLOOKUP(D1543,'Pre-analysis'!D:E,2,0)-E1543)*9),IF(E1543=VLOOKUP(D1543,'Pre-analysis'!D:E,2,0),VLOOKUP(D1543,'Pre-analysis'!D:F,3,0),"NA")),"NA"),"NA")</f>
        <v>NA</v>
      </c>
    </row>
    <row r="1544" spans="1:6">
      <c r="A1544" s="12" t="s">
        <v>57</v>
      </c>
      <c r="B1544" s="13" t="s">
        <v>52</v>
      </c>
      <c r="C1544" s="12" t="s">
        <v>12</v>
      </c>
      <c r="D1544" s="12" t="str">
        <f t="shared" si="30"/>
        <v>Sub19 Session2 2nd_45min</v>
      </c>
      <c r="E1544" s="20">
        <v>2</v>
      </c>
      <c r="F1544" s="20" t="str">
        <f>IFERROR(_xlfn.IFNA(IF(E1544&lt;VLOOKUP(D1544,'Pre-analysis'!D:E,2,0),VLOOKUP(D1544,'Pre-analysis'!D:F,3,0)-((VLOOKUP(D1544,'Pre-analysis'!D:E,2,0)-E1544)*9),IF(E1544=VLOOKUP(D1544,'Pre-analysis'!D:E,2,0),VLOOKUP(D1544,'Pre-analysis'!D:F,3,0),"NA")),"NA"),"NA")</f>
        <v>NA</v>
      </c>
    </row>
    <row r="1545" spans="1:6">
      <c r="A1545" s="12" t="s">
        <v>57</v>
      </c>
      <c r="B1545" s="13" t="s">
        <v>52</v>
      </c>
      <c r="C1545" s="12" t="s">
        <v>12</v>
      </c>
      <c r="D1545" s="12" t="str">
        <f t="shared" si="30"/>
        <v>Sub19 Session2 2nd_45min</v>
      </c>
      <c r="E1545" s="20">
        <v>3</v>
      </c>
      <c r="F1545" s="20" t="str">
        <f>IFERROR(_xlfn.IFNA(IF(E1545&lt;VLOOKUP(D1545,'Pre-analysis'!D:E,2,0),VLOOKUP(D1545,'Pre-analysis'!D:F,3,0)-((VLOOKUP(D1545,'Pre-analysis'!D:E,2,0)-E1545)*9),IF(E1545=VLOOKUP(D1545,'Pre-analysis'!D:E,2,0),VLOOKUP(D1545,'Pre-analysis'!D:F,3,0),"NA")),"NA"),"NA")</f>
        <v>NA</v>
      </c>
    </row>
    <row r="1546" spans="1:6">
      <c r="A1546" s="12" t="s">
        <v>57</v>
      </c>
      <c r="B1546" s="13" t="s">
        <v>52</v>
      </c>
      <c r="C1546" s="12" t="s">
        <v>12</v>
      </c>
      <c r="D1546" s="12" t="str">
        <f t="shared" si="30"/>
        <v>Sub19 Session2 2nd_45min</v>
      </c>
      <c r="E1546" s="20">
        <v>4</v>
      </c>
      <c r="F1546" s="20" t="str">
        <f>IFERROR(_xlfn.IFNA(IF(E1546&lt;VLOOKUP(D1546,'Pre-analysis'!D:E,2,0),VLOOKUP(D1546,'Pre-analysis'!D:F,3,0)-((VLOOKUP(D1546,'Pre-analysis'!D:E,2,0)-E1546)*9),IF(E1546=VLOOKUP(D1546,'Pre-analysis'!D:E,2,0),VLOOKUP(D1546,'Pre-analysis'!D:F,3,0),"NA")),"NA"),"NA")</f>
        <v>NA</v>
      </c>
    </row>
    <row r="1547" spans="1:6">
      <c r="A1547" s="12" t="s">
        <v>57</v>
      </c>
      <c r="B1547" s="13" t="s">
        <v>52</v>
      </c>
      <c r="C1547" s="12" t="s">
        <v>12</v>
      </c>
      <c r="D1547" s="12" t="str">
        <f t="shared" si="30"/>
        <v>Sub19 Session2 2nd_45min</v>
      </c>
      <c r="E1547" s="20">
        <v>5</v>
      </c>
      <c r="F1547" s="20" t="str">
        <f>IFERROR(_xlfn.IFNA(IF(E1547&lt;VLOOKUP(D1547,'Pre-analysis'!D:E,2,0),VLOOKUP(D1547,'Pre-analysis'!D:F,3,0)-((VLOOKUP(D1547,'Pre-analysis'!D:E,2,0)-E1547)*9),IF(E1547=VLOOKUP(D1547,'Pre-analysis'!D:E,2,0),VLOOKUP(D1547,'Pre-analysis'!D:F,3,0),"NA")),"NA"),"NA")</f>
        <v>NA</v>
      </c>
    </row>
    <row r="1548" spans="1:6">
      <c r="A1548" s="12" t="s">
        <v>57</v>
      </c>
      <c r="B1548" s="13" t="s">
        <v>52</v>
      </c>
      <c r="C1548" s="12" t="s">
        <v>12</v>
      </c>
      <c r="D1548" s="12" t="str">
        <f t="shared" si="30"/>
        <v>Sub19 Session2 2nd_45min</v>
      </c>
      <c r="E1548" s="20">
        <v>6</v>
      </c>
      <c r="F1548" s="20" t="str">
        <f>IFERROR(_xlfn.IFNA(IF(E1548&lt;VLOOKUP(D1548,'Pre-analysis'!D:E,2,0),VLOOKUP(D1548,'Pre-analysis'!D:F,3,0)-((VLOOKUP(D1548,'Pre-analysis'!D:E,2,0)-E1548)*9),IF(E1548=VLOOKUP(D1548,'Pre-analysis'!D:E,2,0),VLOOKUP(D1548,'Pre-analysis'!D:F,3,0),"NA")),"NA"),"NA")</f>
        <v>NA</v>
      </c>
    </row>
    <row r="1549" spans="1:6">
      <c r="A1549" s="12" t="s">
        <v>57</v>
      </c>
      <c r="B1549" s="13" t="s">
        <v>52</v>
      </c>
      <c r="C1549" s="12" t="s">
        <v>13</v>
      </c>
      <c r="D1549" s="12" t="str">
        <f t="shared" si="30"/>
        <v>Sub19 Session2 2nd_45min_e</v>
      </c>
      <c r="E1549" s="20" t="s">
        <v>29</v>
      </c>
      <c r="F1549" s="20" t="str">
        <f>IFERROR(_xlfn.IFNA(IF(E1549&lt;VLOOKUP(D1549,'Pre-analysis'!D:E,2,0),VLOOKUP(D1549,'Pre-analysis'!D:F,3,0)-((VLOOKUP(D1549,'Pre-analysis'!D:E,2,0)-E1549)*9),IF(E1549=VLOOKUP(D1549,'Pre-analysis'!D:E,2,0),VLOOKUP(D1549,'Pre-analysis'!D:F,3,0),"NA")),"NA"),"NA")</f>
        <v>NA</v>
      </c>
    </row>
    <row r="1550" spans="1:6">
      <c r="A1550" s="12" t="s">
        <v>57</v>
      </c>
      <c r="B1550" s="13" t="s">
        <v>52</v>
      </c>
      <c r="C1550" s="12" t="s">
        <v>14</v>
      </c>
      <c r="D1550" s="12" t="str">
        <f t="shared" si="30"/>
        <v>Sub19 Session2 3rd_45min</v>
      </c>
      <c r="E1550" s="20">
        <v>1</v>
      </c>
      <c r="F1550" s="20" t="str">
        <f>IFERROR(_xlfn.IFNA(IF(E1550&lt;VLOOKUP(D1550,'Pre-analysis'!D:E,2,0),VLOOKUP(D1550,'Pre-analysis'!D:F,3,0)-((VLOOKUP(D1550,'Pre-analysis'!D:E,2,0)-E1550)*9),IF(E1550=VLOOKUP(D1550,'Pre-analysis'!D:E,2,0),VLOOKUP(D1550,'Pre-analysis'!D:F,3,0),"NA")),"NA"),"NA")</f>
        <v>NA</v>
      </c>
    </row>
    <row r="1551" spans="1:6">
      <c r="A1551" s="12" t="s">
        <v>57</v>
      </c>
      <c r="B1551" s="13" t="s">
        <v>52</v>
      </c>
      <c r="C1551" s="12" t="s">
        <v>14</v>
      </c>
      <c r="D1551" s="12" t="str">
        <f t="shared" si="30"/>
        <v>Sub19 Session2 3rd_45min</v>
      </c>
      <c r="E1551" s="20">
        <v>2</v>
      </c>
      <c r="F1551" s="20" t="str">
        <f>IFERROR(_xlfn.IFNA(IF(E1551&lt;VLOOKUP(D1551,'Pre-analysis'!D:E,2,0),VLOOKUP(D1551,'Pre-analysis'!D:F,3,0)-((VLOOKUP(D1551,'Pre-analysis'!D:E,2,0)-E1551)*9),IF(E1551=VLOOKUP(D1551,'Pre-analysis'!D:E,2,0),VLOOKUP(D1551,'Pre-analysis'!D:F,3,0),"NA")),"NA"),"NA")</f>
        <v>NA</v>
      </c>
    </row>
    <row r="1552" spans="1:6">
      <c r="A1552" s="12" t="s">
        <v>57</v>
      </c>
      <c r="B1552" s="13" t="s">
        <v>52</v>
      </c>
      <c r="C1552" s="12" t="s">
        <v>14</v>
      </c>
      <c r="D1552" s="12" t="str">
        <f t="shared" si="30"/>
        <v>Sub19 Session2 3rd_45min</v>
      </c>
      <c r="E1552" s="20">
        <v>3</v>
      </c>
      <c r="F1552" s="20" t="str">
        <f>IFERROR(_xlfn.IFNA(IF(E1552&lt;VLOOKUP(D1552,'Pre-analysis'!D:E,2,0),VLOOKUP(D1552,'Pre-analysis'!D:F,3,0)-((VLOOKUP(D1552,'Pre-analysis'!D:E,2,0)-E1552)*9),IF(E1552=VLOOKUP(D1552,'Pre-analysis'!D:E,2,0),VLOOKUP(D1552,'Pre-analysis'!D:F,3,0),"NA")),"NA"),"NA")</f>
        <v>NA</v>
      </c>
    </row>
    <row r="1553" spans="1:6">
      <c r="A1553" s="12" t="s">
        <v>57</v>
      </c>
      <c r="B1553" s="13" t="s">
        <v>52</v>
      </c>
      <c r="C1553" s="12" t="s">
        <v>14</v>
      </c>
      <c r="D1553" s="12" t="str">
        <f t="shared" si="30"/>
        <v>Sub19 Session2 3rd_45min</v>
      </c>
      <c r="E1553" s="20">
        <v>4</v>
      </c>
      <c r="F1553" s="20" t="str">
        <f>IFERROR(_xlfn.IFNA(IF(E1553&lt;VLOOKUP(D1553,'Pre-analysis'!D:E,2,0),VLOOKUP(D1553,'Pre-analysis'!D:F,3,0)-((VLOOKUP(D1553,'Pre-analysis'!D:E,2,0)-E1553)*9),IF(E1553=VLOOKUP(D1553,'Pre-analysis'!D:E,2,0),VLOOKUP(D1553,'Pre-analysis'!D:F,3,0),"NA")),"NA"),"NA")</f>
        <v>NA</v>
      </c>
    </row>
    <row r="1554" spans="1:6">
      <c r="A1554" s="12" t="s">
        <v>57</v>
      </c>
      <c r="B1554" s="13" t="s">
        <v>52</v>
      </c>
      <c r="C1554" s="12" t="s">
        <v>14</v>
      </c>
      <c r="D1554" s="12" t="str">
        <f t="shared" si="30"/>
        <v>Sub19 Session2 3rd_45min</v>
      </c>
      <c r="E1554" s="20">
        <v>5</v>
      </c>
      <c r="F1554" s="20" t="str">
        <f>IFERROR(_xlfn.IFNA(IF(E1554&lt;VLOOKUP(D1554,'Pre-analysis'!D:E,2,0),VLOOKUP(D1554,'Pre-analysis'!D:F,3,0)-((VLOOKUP(D1554,'Pre-analysis'!D:E,2,0)-E1554)*9),IF(E1554=VLOOKUP(D1554,'Pre-analysis'!D:E,2,0),VLOOKUP(D1554,'Pre-analysis'!D:F,3,0),"NA")),"NA"),"NA")</f>
        <v>NA</v>
      </c>
    </row>
    <row r="1555" spans="1:6">
      <c r="A1555" s="12" t="s">
        <v>57</v>
      </c>
      <c r="B1555" s="13" t="s">
        <v>52</v>
      </c>
      <c r="C1555" s="12" t="s">
        <v>14</v>
      </c>
      <c r="D1555" s="12" t="str">
        <f t="shared" si="30"/>
        <v>Sub19 Session2 3rd_45min</v>
      </c>
      <c r="E1555" s="20">
        <v>6</v>
      </c>
      <c r="F1555" s="20" t="str">
        <f>IFERROR(_xlfn.IFNA(IF(E1555&lt;VLOOKUP(D1555,'Pre-analysis'!D:E,2,0),VLOOKUP(D1555,'Pre-analysis'!D:F,3,0)-((VLOOKUP(D1555,'Pre-analysis'!D:E,2,0)-E1555)*9),IF(E1555=VLOOKUP(D1555,'Pre-analysis'!D:E,2,0),VLOOKUP(D1555,'Pre-analysis'!D:F,3,0),"NA")),"NA"),"NA")</f>
        <v>NA</v>
      </c>
    </row>
    <row r="1556" spans="1:6">
      <c r="A1556" s="12" t="s">
        <v>57</v>
      </c>
      <c r="B1556" s="13" t="s">
        <v>52</v>
      </c>
      <c r="C1556" s="12" t="s">
        <v>15</v>
      </c>
      <c r="D1556" s="12" t="str">
        <f t="shared" si="30"/>
        <v>Sub19 Session2 3rd_45min_e</v>
      </c>
      <c r="E1556" s="20" t="s">
        <v>29</v>
      </c>
      <c r="F1556" s="20" t="str">
        <f>IFERROR(_xlfn.IFNA(IF(E1556&lt;VLOOKUP(D1556,'Pre-analysis'!D:E,2,0),VLOOKUP(D1556,'Pre-analysis'!D:F,3,0)-((VLOOKUP(D1556,'Pre-analysis'!D:E,2,0)-E1556)*9),IF(E1556=VLOOKUP(D1556,'Pre-analysis'!D:E,2,0),VLOOKUP(D1556,'Pre-analysis'!D:F,3,0),"NA")),"NA"),"NA")</f>
        <v>NA</v>
      </c>
    </row>
    <row r="1557" spans="1:6">
      <c r="A1557" s="12" t="s">
        <v>57</v>
      </c>
      <c r="B1557" s="13" t="s">
        <v>53</v>
      </c>
      <c r="C1557" s="12" t="s">
        <v>10</v>
      </c>
      <c r="D1557" s="12" t="str">
        <f t="shared" si="30"/>
        <v>Sub19 Session3 1st_45min</v>
      </c>
      <c r="E1557" s="20">
        <v>1</v>
      </c>
      <c r="F1557" s="20" t="str">
        <f>IFERROR(_xlfn.IFNA(IF(E1557&lt;VLOOKUP(D1557,'Pre-analysis'!D:E,2,0),VLOOKUP(D1557,'Pre-analysis'!D:F,3,0)-((VLOOKUP(D1557,'Pre-analysis'!D:E,2,0)-E1557)*9),IF(E1557=VLOOKUP(D1557,'Pre-analysis'!D:E,2,0),VLOOKUP(D1557,'Pre-analysis'!D:F,3,0),"NA")),"NA"),"NA")</f>
        <v>NA</v>
      </c>
    </row>
    <row r="1558" spans="1:6">
      <c r="A1558" s="12" t="s">
        <v>57</v>
      </c>
      <c r="B1558" s="13" t="s">
        <v>53</v>
      </c>
      <c r="C1558" s="12" t="s">
        <v>10</v>
      </c>
      <c r="D1558" s="12" t="str">
        <f t="shared" si="30"/>
        <v>Sub19 Session3 1st_45min</v>
      </c>
      <c r="E1558" s="20">
        <v>2</v>
      </c>
      <c r="F1558" s="20" t="str">
        <f>IFERROR(_xlfn.IFNA(IF(E1558&lt;VLOOKUP(D1558,'Pre-analysis'!D:E,2,0),VLOOKUP(D1558,'Pre-analysis'!D:F,3,0)-((VLOOKUP(D1558,'Pre-analysis'!D:E,2,0)-E1558)*9),IF(E1558=VLOOKUP(D1558,'Pre-analysis'!D:E,2,0),VLOOKUP(D1558,'Pre-analysis'!D:F,3,0),"NA")),"NA"),"NA")</f>
        <v>NA</v>
      </c>
    </row>
    <row r="1559" spans="1:6">
      <c r="A1559" s="12" t="s">
        <v>57</v>
      </c>
      <c r="B1559" s="13" t="s">
        <v>53</v>
      </c>
      <c r="C1559" s="12" t="s">
        <v>10</v>
      </c>
      <c r="D1559" s="12" t="str">
        <f t="shared" si="30"/>
        <v>Sub19 Session3 1st_45min</v>
      </c>
      <c r="E1559" s="20">
        <v>3</v>
      </c>
      <c r="F1559" s="20" t="str">
        <f>IFERROR(_xlfn.IFNA(IF(E1559&lt;VLOOKUP(D1559,'Pre-analysis'!D:E,2,0),VLOOKUP(D1559,'Pre-analysis'!D:F,3,0)-((VLOOKUP(D1559,'Pre-analysis'!D:E,2,0)-E1559)*9),IF(E1559=VLOOKUP(D1559,'Pre-analysis'!D:E,2,0),VLOOKUP(D1559,'Pre-analysis'!D:F,3,0),"NA")),"NA"),"NA")</f>
        <v>NA</v>
      </c>
    </row>
    <row r="1560" spans="1:6">
      <c r="A1560" s="12" t="s">
        <v>57</v>
      </c>
      <c r="B1560" s="13" t="s">
        <v>53</v>
      </c>
      <c r="C1560" s="12" t="s">
        <v>10</v>
      </c>
      <c r="D1560" s="12" t="str">
        <f t="shared" si="30"/>
        <v>Sub19 Session3 1st_45min</v>
      </c>
      <c r="E1560" s="20">
        <v>4</v>
      </c>
      <c r="F1560" s="20" t="str">
        <f>IFERROR(_xlfn.IFNA(IF(E1560&lt;VLOOKUP(D1560,'Pre-analysis'!D:E,2,0),VLOOKUP(D1560,'Pre-analysis'!D:F,3,0)-((VLOOKUP(D1560,'Pre-analysis'!D:E,2,0)-E1560)*9),IF(E1560=VLOOKUP(D1560,'Pre-analysis'!D:E,2,0),VLOOKUP(D1560,'Pre-analysis'!D:F,3,0),"NA")),"NA"),"NA")</f>
        <v>NA</v>
      </c>
    </row>
    <row r="1561" spans="1:6">
      <c r="A1561" s="12" t="s">
        <v>57</v>
      </c>
      <c r="B1561" s="13" t="s">
        <v>53</v>
      </c>
      <c r="C1561" s="12" t="s">
        <v>10</v>
      </c>
      <c r="D1561" s="12" t="str">
        <f t="shared" si="30"/>
        <v>Sub19 Session3 1st_45min</v>
      </c>
      <c r="E1561" s="20">
        <v>5</v>
      </c>
      <c r="F1561" s="20" t="str">
        <f>IFERROR(_xlfn.IFNA(IF(E1561&lt;VLOOKUP(D1561,'Pre-analysis'!D:E,2,0),VLOOKUP(D1561,'Pre-analysis'!D:F,3,0)-((VLOOKUP(D1561,'Pre-analysis'!D:E,2,0)-E1561)*9),IF(E1561=VLOOKUP(D1561,'Pre-analysis'!D:E,2,0),VLOOKUP(D1561,'Pre-analysis'!D:F,3,0),"NA")),"NA"),"NA")</f>
        <v>NA</v>
      </c>
    </row>
    <row r="1562" spans="1:6">
      <c r="A1562" s="12" t="s">
        <v>57</v>
      </c>
      <c r="B1562" s="13" t="s">
        <v>53</v>
      </c>
      <c r="C1562" s="12" t="s">
        <v>10</v>
      </c>
      <c r="D1562" s="12" t="str">
        <f t="shared" si="30"/>
        <v>Sub19 Session3 1st_45min</v>
      </c>
      <c r="E1562" s="20">
        <v>6</v>
      </c>
      <c r="F1562" s="20" t="str">
        <f>IFERROR(_xlfn.IFNA(IF(E1562&lt;VLOOKUP(D1562,'Pre-analysis'!D:E,2,0),VLOOKUP(D1562,'Pre-analysis'!D:F,3,0)-((VLOOKUP(D1562,'Pre-analysis'!D:E,2,0)-E1562)*9),IF(E1562=VLOOKUP(D1562,'Pre-analysis'!D:E,2,0),VLOOKUP(D1562,'Pre-analysis'!D:F,3,0),"NA")),"NA"),"NA")</f>
        <v>NA</v>
      </c>
    </row>
    <row r="1563" spans="1:6">
      <c r="A1563" s="12" t="s">
        <v>57</v>
      </c>
      <c r="B1563" s="13" t="s">
        <v>53</v>
      </c>
      <c r="C1563" s="12" t="s">
        <v>11</v>
      </c>
      <c r="D1563" s="12" t="str">
        <f t="shared" si="30"/>
        <v>Sub19 Session3 1st_45min_e</v>
      </c>
      <c r="E1563" s="20" t="s">
        <v>29</v>
      </c>
      <c r="F1563" s="20" t="str">
        <f>IFERROR(_xlfn.IFNA(IF(E1563&lt;VLOOKUP(D1563,'Pre-analysis'!D:E,2,0),VLOOKUP(D1563,'Pre-analysis'!D:F,3,0)-((VLOOKUP(D1563,'Pre-analysis'!D:E,2,0)-E1563)*9),IF(E1563=VLOOKUP(D1563,'Pre-analysis'!D:E,2,0),VLOOKUP(D1563,'Pre-analysis'!D:F,3,0),"NA")),"NA"),"NA")</f>
        <v>NA</v>
      </c>
    </row>
    <row r="1564" spans="1:6">
      <c r="A1564" s="12" t="s">
        <v>57</v>
      </c>
      <c r="B1564" s="13" t="s">
        <v>53</v>
      </c>
      <c r="C1564" s="12" t="s">
        <v>12</v>
      </c>
      <c r="D1564" s="12" t="str">
        <f t="shared" si="30"/>
        <v>Sub19 Session3 2nd_45min</v>
      </c>
      <c r="E1564" s="20">
        <v>1</v>
      </c>
      <c r="F1564" s="20" t="str">
        <f>IFERROR(_xlfn.IFNA(IF(E1564&lt;VLOOKUP(D1564,'Pre-analysis'!D:E,2,0),VLOOKUP(D1564,'Pre-analysis'!D:F,3,0)-((VLOOKUP(D1564,'Pre-analysis'!D:E,2,0)-E1564)*9),IF(E1564=VLOOKUP(D1564,'Pre-analysis'!D:E,2,0),VLOOKUP(D1564,'Pre-analysis'!D:F,3,0),"NA")),"NA"),"NA")</f>
        <v>NA</v>
      </c>
    </row>
    <row r="1565" spans="1:6">
      <c r="A1565" s="12" t="s">
        <v>57</v>
      </c>
      <c r="B1565" s="13" t="s">
        <v>53</v>
      </c>
      <c r="C1565" s="12" t="s">
        <v>12</v>
      </c>
      <c r="D1565" s="12" t="str">
        <f t="shared" si="30"/>
        <v>Sub19 Session3 2nd_45min</v>
      </c>
      <c r="E1565" s="20">
        <v>2</v>
      </c>
      <c r="F1565" s="20" t="str">
        <f>IFERROR(_xlfn.IFNA(IF(E1565&lt;VLOOKUP(D1565,'Pre-analysis'!D:E,2,0),VLOOKUP(D1565,'Pre-analysis'!D:F,3,0)-((VLOOKUP(D1565,'Pre-analysis'!D:E,2,0)-E1565)*9),IF(E1565=VLOOKUP(D1565,'Pre-analysis'!D:E,2,0),VLOOKUP(D1565,'Pre-analysis'!D:F,3,0),"NA")),"NA"),"NA")</f>
        <v>NA</v>
      </c>
    </row>
    <row r="1566" spans="1:6">
      <c r="A1566" s="12" t="s">
        <v>57</v>
      </c>
      <c r="B1566" s="13" t="s">
        <v>53</v>
      </c>
      <c r="C1566" s="12" t="s">
        <v>12</v>
      </c>
      <c r="D1566" s="12" t="str">
        <f t="shared" si="30"/>
        <v>Sub19 Session3 2nd_45min</v>
      </c>
      <c r="E1566" s="20">
        <v>3</v>
      </c>
      <c r="F1566" s="20" t="str">
        <f>IFERROR(_xlfn.IFNA(IF(E1566&lt;VLOOKUP(D1566,'Pre-analysis'!D:E,2,0),VLOOKUP(D1566,'Pre-analysis'!D:F,3,0)-((VLOOKUP(D1566,'Pre-analysis'!D:E,2,0)-E1566)*9),IF(E1566=VLOOKUP(D1566,'Pre-analysis'!D:E,2,0),VLOOKUP(D1566,'Pre-analysis'!D:F,3,0),"NA")),"NA"),"NA")</f>
        <v>NA</v>
      </c>
    </row>
    <row r="1567" spans="1:6">
      <c r="A1567" s="12" t="s">
        <v>57</v>
      </c>
      <c r="B1567" s="13" t="s">
        <v>53</v>
      </c>
      <c r="C1567" s="12" t="s">
        <v>12</v>
      </c>
      <c r="D1567" s="12" t="str">
        <f t="shared" si="30"/>
        <v>Sub19 Session3 2nd_45min</v>
      </c>
      <c r="E1567" s="20">
        <v>4</v>
      </c>
      <c r="F1567" s="20" t="str">
        <f>IFERROR(_xlfn.IFNA(IF(E1567&lt;VLOOKUP(D1567,'Pre-analysis'!D:E,2,0),VLOOKUP(D1567,'Pre-analysis'!D:F,3,0)-((VLOOKUP(D1567,'Pre-analysis'!D:E,2,0)-E1567)*9),IF(E1567=VLOOKUP(D1567,'Pre-analysis'!D:E,2,0),VLOOKUP(D1567,'Pre-analysis'!D:F,3,0),"NA")),"NA"),"NA")</f>
        <v>NA</v>
      </c>
    </row>
    <row r="1568" spans="1:6">
      <c r="A1568" s="12" t="s">
        <v>57</v>
      </c>
      <c r="B1568" s="13" t="s">
        <v>53</v>
      </c>
      <c r="C1568" s="12" t="s">
        <v>12</v>
      </c>
      <c r="D1568" s="12" t="str">
        <f t="shared" si="30"/>
        <v>Sub19 Session3 2nd_45min</v>
      </c>
      <c r="E1568" s="20">
        <v>5</v>
      </c>
      <c r="F1568" s="20" t="str">
        <f>IFERROR(_xlfn.IFNA(IF(E1568&lt;VLOOKUP(D1568,'Pre-analysis'!D:E,2,0),VLOOKUP(D1568,'Pre-analysis'!D:F,3,0)-((VLOOKUP(D1568,'Pre-analysis'!D:E,2,0)-E1568)*9),IF(E1568=VLOOKUP(D1568,'Pre-analysis'!D:E,2,0),VLOOKUP(D1568,'Pre-analysis'!D:F,3,0),"NA")),"NA"),"NA")</f>
        <v>NA</v>
      </c>
    </row>
    <row r="1569" spans="1:6">
      <c r="A1569" s="12" t="s">
        <v>57</v>
      </c>
      <c r="B1569" s="13" t="s">
        <v>53</v>
      </c>
      <c r="C1569" s="12" t="s">
        <v>12</v>
      </c>
      <c r="D1569" s="12" t="str">
        <f t="shared" si="30"/>
        <v>Sub19 Session3 2nd_45min</v>
      </c>
      <c r="E1569" s="20">
        <v>6</v>
      </c>
      <c r="F1569" s="20" t="str">
        <f>IFERROR(_xlfn.IFNA(IF(E1569&lt;VLOOKUP(D1569,'Pre-analysis'!D:E,2,0),VLOOKUP(D1569,'Pre-analysis'!D:F,3,0)-((VLOOKUP(D1569,'Pre-analysis'!D:E,2,0)-E1569)*9),IF(E1569=VLOOKUP(D1569,'Pre-analysis'!D:E,2,0),VLOOKUP(D1569,'Pre-analysis'!D:F,3,0),"NA")),"NA"),"NA")</f>
        <v>NA</v>
      </c>
    </row>
    <row r="1570" spans="1:6">
      <c r="A1570" s="12" t="s">
        <v>57</v>
      </c>
      <c r="B1570" s="13" t="s">
        <v>53</v>
      </c>
      <c r="C1570" s="12" t="s">
        <v>13</v>
      </c>
      <c r="D1570" s="12" t="str">
        <f t="shared" si="30"/>
        <v>Sub19 Session3 2nd_45min_e</v>
      </c>
      <c r="E1570" s="20" t="s">
        <v>29</v>
      </c>
      <c r="F1570" s="20" t="str">
        <f>IFERROR(_xlfn.IFNA(IF(E1570&lt;VLOOKUP(D1570,'Pre-analysis'!D:E,2,0),VLOOKUP(D1570,'Pre-analysis'!D:F,3,0)-((VLOOKUP(D1570,'Pre-analysis'!D:E,2,0)-E1570)*9),IF(E1570=VLOOKUP(D1570,'Pre-analysis'!D:E,2,0),VLOOKUP(D1570,'Pre-analysis'!D:F,3,0),"NA")),"NA"),"NA")</f>
        <v>NA</v>
      </c>
    </row>
    <row r="1571" spans="1:6">
      <c r="A1571" s="12" t="s">
        <v>57</v>
      </c>
      <c r="B1571" s="13" t="s">
        <v>53</v>
      </c>
      <c r="C1571" s="12" t="s">
        <v>14</v>
      </c>
      <c r="D1571" s="12" t="str">
        <f t="shared" si="30"/>
        <v>Sub19 Session3 3rd_45min</v>
      </c>
      <c r="E1571" s="20">
        <v>1</v>
      </c>
      <c r="F1571" s="20" t="str">
        <f>IFERROR(_xlfn.IFNA(IF(E1571&lt;VLOOKUP(D1571,'Pre-analysis'!D:E,2,0),VLOOKUP(D1571,'Pre-analysis'!D:F,3,0)-((VLOOKUP(D1571,'Pre-analysis'!D:E,2,0)-E1571)*9),IF(E1571=VLOOKUP(D1571,'Pre-analysis'!D:E,2,0),VLOOKUP(D1571,'Pre-analysis'!D:F,3,0),"NA")),"NA"),"NA")</f>
        <v>NA</v>
      </c>
    </row>
    <row r="1572" spans="1:6">
      <c r="A1572" s="12" t="s">
        <v>57</v>
      </c>
      <c r="B1572" s="13" t="s">
        <v>53</v>
      </c>
      <c r="C1572" s="12" t="s">
        <v>14</v>
      </c>
      <c r="D1572" s="12" t="str">
        <f t="shared" si="30"/>
        <v>Sub19 Session3 3rd_45min</v>
      </c>
      <c r="E1572" s="20">
        <v>2</v>
      </c>
      <c r="F1572" s="20" t="str">
        <f>IFERROR(_xlfn.IFNA(IF(E1572&lt;VLOOKUP(D1572,'Pre-analysis'!D:E,2,0),VLOOKUP(D1572,'Pre-analysis'!D:F,3,0)-((VLOOKUP(D1572,'Pre-analysis'!D:E,2,0)-E1572)*9),IF(E1572=VLOOKUP(D1572,'Pre-analysis'!D:E,2,0),VLOOKUP(D1572,'Pre-analysis'!D:F,3,0),"NA")),"NA"),"NA")</f>
        <v>NA</v>
      </c>
    </row>
    <row r="1573" spans="1:6">
      <c r="A1573" s="12" t="s">
        <v>57</v>
      </c>
      <c r="B1573" s="13" t="s">
        <v>53</v>
      </c>
      <c r="C1573" s="12" t="s">
        <v>14</v>
      </c>
      <c r="D1573" s="12" t="str">
        <f t="shared" si="30"/>
        <v>Sub19 Session3 3rd_45min</v>
      </c>
      <c r="E1573" s="20">
        <v>3</v>
      </c>
      <c r="F1573" s="20" t="str">
        <f>IFERROR(_xlfn.IFNA(IF(E1573&lt;VLOOKUP(D1573,'Pre-analysis'!D:E,2,0),VLOOKUP(D1573,'Pre-analysis'!D:F,3,0)-((VLOOKUP(D1573,'Pre-analysis'!D:E,2,0)-E1573)*9),IF(E1573=VLOOKUP(D1573,'Pre-analysis'!D:E,2,0),VLOOKUP(D1573,'Pre-analysis'!D:F,3,0),"NA")),"NA"),"NA")</f>
        <v>NA</v>
      </c>
    </row>
    <row r="1574" spans="1:6">
      <c r="A1574" s="12" t="s">
        <v>57</v>
      </c>
      <c r="B1574" s="13" t="s">
        <v>53</v>
      </c>
      <c r="C1574" s="12" t="s">
        <v>14</v>
      </c>
      <c r="D1574" s="12" t="str">
        <f t="shared" si="30"/>
        <v>Sub19 Session3 3rd_45min</v>
      </c>
      <c r="E1574" s="20">
        <v>4</v>
      </c>
      <c r="F1574" s="20" t="str">
        <f>IFERROR(_xlfn.IFNA(IF(E1574&lt;VLOOKUP(D1574,'Pre-analysis'!D:E,2,0),VLOOKUP(D1574,'Pre-analysis'!D:F,3,0)-((VLOOKUP(D1574,'Pre-analysis'!D:E,2,0)-E1574)*9),IF(E1574=VLOOKUP(D1574,'Pre-analysis'!D:E,2,0),VLOOKUP(D1574,'Pre-analysis'!D:F,3,0),"NA")),"NA"),"NA")</f>
        <v>NA</v>
      </c>
    </row>
    <row r="1575" spans="1:6">
      <c r="A1575" s="12" t="s">
        <v>57</v>
      </c>
      <c r="B1575" s="13" t="s">
        <v>53</v>
      </c>
      <c r="C1575" s="12" t="s">
        <v>14</v>
      </c>
      <c r="D1575" s="12" t="str">
        <f t="shared" si="30"/>
        <v>Sub19 Session3 3rd_45min</v>
      </c>
      <c r="E1575" s="20">
        <v>5</v>
      </c>
      <c r="F1575" s="20" t="str">
        <f>IFERROR(_xlfn.IFNA(IF(E1575&lt;VLOOKUP(D1575,'Pre-analysis'!D:E,2,0),VLOOKUP(D1575,'Pre-analysis'!D:F,3,0)-((VLOOKUP(D1575,'Pre-analysis'!D:E,2,0)-E1575)*9),IF(E1575=VLOOKUP(D1575,'Pre-analysis'!D:E,2,0),VLOOKUP(D1575,'Pre-analysis'!D:F,3,0),"NA")),"NA"),"NA")</f>
        <v>NA</v>
      </c>
    </row>
    <row r="1576" spans="1:6">
      <c r="A1576" s="12" t="s">
        <v>57</v>
      </c>
      <c r="B1576" s="13" t="s">
        <v>53</v>
      </c>
      <c r="C1576" s="12" t="s">
        <v>14</v>
      </c>
      <c r="D1576" s="12" t="str">
        <f t="shared" si="30"/>
        <v>Sub19 Session3 3rd_45min</v>
      </c>
      <c r="E1576" s="20">
        <v>6</v>
      </c>
      <c r="F1576" s="20" t="str">
        <f>IFERROR(_xlfn.IFNA(IF(E1576&lt;VLOOKUP(D1576,'Pre-analysis'!D:E,2,0),VLOOKUP(D1576,'Pre-analysis'!D:F,3,0)-((VLOOKUP(D1576,'Pre-analysis'!D:E,2,0)-E1576)*9),IF(E1576=VLOOKUP(D1576,'Pre-analysis'!D:E,2,0),VLOOKUP(D1576,'Pre-analysis'!D:F,3,0),"NA")),"NA"),"NA")</f>
        <v>NA</v>
      </c>
    </row>
    <row r="1577" spans="1:6">
      <c r="A1577" s="12" t="s">
        <v>57</v>
      </c>
      <c r="B1577" s="13" t="s">
        <v>53</v>
      </c>
      <c r="C1577" s="12" t="s">
        <v>15</v>
      </c>
      <c r="D1577" s="12" t="str">
        <f t="shared" si="30"/>
        <v>Sub19 Session3 3rd_45min_e</v>
      </c>
      <c r="E1577" s="20" t="s">
        <v>29</v>
      </c>
      <c r="F1577" s="20" t="str">
        <f>IFERROR(_xlfn.IFNA(IF(E1577&lt;VLOOKUP(D1577,'Pre-analysis'!D:E,2,0),VLOOKUP(D1577,'Pre-analysis'!D:F,3,0)-((VLOOKUP(D1577,'Pre-analysis'!D:E,2,0)-E1577)*9),IF(E1577=VLOOKUP(D1577,'Pre-analysis'!D:E,2,0),VLOOKUP(D1577,'Pre-analysis'!D:F,3,0),"NA")),"NA"),"NA")</f>
        <v>NA</v>
      </c>
    </row>
    <row r="1578" spans="1:6">
      <c r="A1578" s="12" t="s">
        <v>57</v>
      </c>
      <c r="B1578" s="13" t="s">
        <v>54</v>
      </c>
      <c r="C1578" s="12" t="s">
        <v>10</v>
      </c>
      <c r="D1578" s="12" t="str">
        <f t="shared" si="30"/>
        <v>Sub19 Session4 1st_45min</v>
      </c>
      <c r="E1578" s="20">
        <v>1</v>
      </c>
      <c r="F1578" s="20" t="str">
        <f>IFERROR(_xlfn.IFNA(IF(E1578&lt;VLOOKUP(D1578,'Pre-analysis'!D:E,2,0),VLOOKUP(D1578,'Pre-analysis'!D:F,3,0)-((VLOOKUP(D1578,'Pre-analysis'!D:E,2,0)-E1578)*9),IF(E1578=VLOOKUP(D1578,'Pre-analysis'!D:E,2,0),VLOOKUP(D1578,'Pre-analysis'!D:F,3,0),"NA")),"NA"),"NA")</f>
        <v>NA</v>
      </c>
    </row>
    <row r="1579" spans="1:6">
      <c r="A1579" s="12" t="s">
        <v>57</v>
      </c>
      <c r="B1579" s="13" t="s">
        <v>54</v>
      </c>
      <c r="C1579" s="12" t="s">
        <v>10</v>
      </c>
      <c r="D1579" s="12" t="str">
        <f t="shared" si="30"/>
        <v>Sub19 Session4 1st_45min</v>
      </c>
      <c r="E1579" s="20">
        <v>2</v>
      </c>
      <c r="F1579" s="20" t="str">
        <f>IFERROR(_xlfn.IFNA(IF(E1579&lt;VLOOKUP(D1579,'Pre-analysis'!D:E,2,0),VLOOKUP(D1579,'Pre-analysis'!D:F,3,0)-((VLOOKUP(D1579,'Pre-analysis'!D:E,2,0)-E1579)*9),IF(E1579=VLOOKUP(D1579,'Pre-analysis'!D:E,2,0),VLOOKUP(D1579,'Pre-analysis'!D:F,3,0),"NA")),"NA"),"NA")</f>
        <v>NA</v>
      </c>
    </row>
    <row r="1580" spans="1:6">
      <c r="A1580" s="12" t="s">
        <v>57</v>
      </c>
      <c r="B1580" s="13" t="s">
        <v>54</v>
      </c>
      <c r="C1580" s="12" t="s">
        <v>10</v>
      </c>
      <c r="D1580" s="12" t="str">
        <f t="shared" si="30"/>
        <v>Sub19 Session4 1st_45min</v>
      </c>
      <c r="E1580" s="20">
        <v>3</v>
      </c>
      <c r="F1580" s="20" t="str">
        <f>IFERROR(_xlfn.IFNA(IF(E1580&lt;VLOOKUP(D1580,'Pre-analysis'!D:E,2,0),VLOOKUP(D1580,'Pre-analysis'!D:F,3,0)-((VLOOKUP(D1580,'Pre-analysis'!D:E,2,0)-E1580)*9),IF(E1580=VLOOKUP(D1580,'Pre-analysis'!D:E,2,0),VLOOKUP(D1580,'Pre-analysis'!D:F,3,0),"NA")),"NA"),"NA")</f>
        <v>NA</v>
      </c>
    </row>
    <row r="1581" spans="1:6">
      <c r="A1581" s="12" t="s">
        <v>57</v>
      </c>
      <c r="B1581" s="13" t="s">
        <v>54</v>
      </c>
      <c r="C1581" s="12" t="s">
        <v>10</v>
      </c>
      <c r="D1581" s="12" t="str">
        <f t="shared" si="30"/>
        <v>Sub19 Session4 1st_45min</v>
      </c>
      <c r="E1581" s="20">
        <v>4</v>
      </c>
      <c r="F1581" s="20" t="str">
        <f>IFERROR(_xlfn.IFNA(IF(E1581&lt;VLOOKUP(D1581,'Pre-analysis'!D:E,2,0),VLOOKUP(D1581,'Pre-analysis'!D:F,3,0)-((VLOOKUP(D1581,'Pre-analysis'!D:E,2,0)-E1581)*9),IF(E1581=VLOOKUP(D1581,'Pre-analysis'!D:E,2,0),VLOOKUP(D1581,'Pre-analysis'!D:F,3,0),"NA")),"NA"),"NA")</f>
        <v>NA</v>
      </c>
    </row>
    <row r="1582" spans="1:6">
      <c r="A1582" s="12" t="s">
        <v>57</v>
      </c>
      <c r="B1582" s="13" t="s">
        <v>54</v>
      </c>
      <c r="C1582" s="12" t="s">
        <v>10</v>
      </c>
      <c r="D1582" s="12" t="str">
        <f t="shared" si="30"/>
        <v>Sub19 Session4 1st_45min</v>
      </c>
      <c r="E1582" s="20">
        <v>5</v>
      </c>
      <c r="F1582" s="20" t="str">
        <f>IFERROR(_xlfn.IFNA(IF(E1582&lt;VLOOKUP(D1582,'Pre-analysis'!D:E,2,0),VLOOKUP(D1582,'Pre-analysis'!D:F,3,0)-((VLOOKUP(D1582,'Pre-analysis'!D:E,2,0)-E1582)*9),IF(E1582=VLOOKUP(D1582,'Pre-analysis'!D:E,2,0),VLOOKUP(D1582,'Pre-analysis'!D:F,3,0),"NA")),"NA"),"NA")</f>
        <v>NA</v>
      </c>
    </row>
    <row r="1583" spans="1:6">
      <c r="A1583" s="12" t="s">
        <v>57</v>
      </c>
      <c r="B1583" s="13" t="s">
        <v>54</v>
      </c>
      <c r="C1583" s="12" t="s">
        <v>10</v>
      </c>
      <c r="D1583" s="12" t="str">
        <f t="shared" si="30"/>
        <v>Sub19 Session4 1st_45min</v>
      </c>
      <c r="E1583" s="20">
        <v>6</v>
      </c>
      <c r="F1583" s="20" t="str">
        <f>IFERROR(_xlfn.IFNA(IF(E1583&lt;VLOOKUP(D1583,'Pre-analysis'!D:E,2,0),VLOOKUP(D1583,'Pre-analysis'!D:F,3,0)-((VLOOKUP(D1583,'Pre-analysis'!D:E,2,0)-E1583)*9),IF(E1583=VLOOKUP(D1583,'Pre-analysis'!D:E,2,0),VLOOKUP(D1583,'Pre-analysis'!D:F,3,0),"NA")),"NA"),"NA")</f>
        <v>NA</v>
      </c>
    </row>
    <row r="1584" spans="1:6">
      <c r="A1584" s="12" t="s">
        <v>57</v>
      </c>
      <c r="B1584" s="13" t="s">
        <v>54</v>
      </c>
      <c r="C1584" s="12" t="s">
        <v>11</v>
      </c>
      <c r="D1584" s="12" t="str">
        <f t="shared" si="30"/>
        <v>Sub19 Session4 1st_45min_e</v>
      </c>
      <c r="E1584" s="20" t="s">
        <v>29</v>
      </c>
      <c r="F1584" s="20" t="str">
        <f>IFERROR(_xlfn.IFNA(IF(E1584&lt;VLOOKUP(D1584,'Pre-analysis'!D:E,2,0),VLOOKUP(D1584,'Pre-analysis'!D:F,3,0)-((VLOOKUP(D1584,'Pre-analysis'!D:E,2,0)-E1584)*9),IF(E1584=VLOOKUP(D1584,'Pre-analysis'!D:E,2,0),VLOOKUP(D1584,'Pre-analysis'!D:F,3,0),"NA")),"NA"),"NA")</f>
        <v>NA</v>
      </c>
    </row>
    <row r="1585" spans="1:6">
      <c r="A1585" s="12" t="s">
        <v>57</v>
      </c>
      <c r="B1585" s="13" t="s">
        <v>54</v>
      </c>
      <c r="C1585" s="12" t="s">
        <v>12</v>
      </c>
      <c r="D1585" s="12" t="str">
        <f t="shared" si="30"/>
        <v>Sub19 Session4 2nd_45min</v>
      </c>
      <c r="E1585" s="20">
        <v>1</v>
      </c>
      <c r="F1585" s="20" t="str">
        <f>IFERROR(_xlfn.IFNA(IF(E1585&lt;VLOOKUP(D1585,'Pre-analysis'!D:E,2,0),VLOOKUP(D1585,'Pre-analysis'!D:F,3,0)-((VLOOKUP(D1585,'Pre-analysis'!D:E,2,0)-E1585)*9),IF(E1585=VLOOKUP(D1585,'Pre-analysis'!D:E,2,0),VLOOKUP(D1585,'Pre-analysis'!D:F,3,0),"NA")),"NA"),"NA")</f>
        <v>NA</v>
      </c>
    </row>
    <row r="1586" spans="1:6">
      <c r="A1586" s="12" t="s">
        <v>57</v>
      </c>
      <c r="B1586" s="13" t="s">
        <v>54</v>
      </c>
      <c r="C1586" s="12" t="s">
        <v>12</v>
      </c>
      <c r="D1586" s="12" t="str">
        <f t="shared" si="30"/>
        <v>Sub19 Session4 2nd_45min</v>
      </c>
      <c r="E1586" s="20">
        <v>2</v>
      </c>
      <c r="F1586" s="20" t="str">
        <f>IFERROR(_xlfn.IFNA(IF(E1586&lt;VLOOKUP(D1586,'Pre-analysis'!D:E,2,0),VLOOKUP(D1586,'Pre-analysis'!D:F,3,0)-((VLOOKUP(D1586,'Pre-analysis'!D:E,2,0)-E1586)*9),IF(E1586=VLOOKUP(D1586,'Pre-analysis'!D:E,2,0),VLOOKUP(D1586,'Pre-analysis'!D:F,3,0),"NA")),"NA"),"NA")</f>
        <v>NA</v>
      </c>
    </row>
    <row r="1587" spans="1:6">
      <c r="A1587" s="12" t="s">
        <v>57</v>
      </c>
      <c r="B1587" s="13" t="s">
        <v>54</v>
      </c>
      <c r="C1587" s="12" t="s">
        <v>12</v>
      </c>
      <c r="D1587" s="12" t="str">
        <f t="shared" si="30"/>
        <v>Sub19 Session4 2nd_45min</v>
      </c>
      <c r="E1587" s="20">
        <v>3</v>
      </c>
      <c r="F1587" s="20" t="str">
        <f>IFERROR(_xlfn.IFNA(IF(E1587&lt;VLOOKUP(D1587,'Pre-analysis'!D:E,2,0),VLOOKUP(D1587,'Pre-analysis'!D:F,3,0)-((VLOOKUP(D1587,'Pre-analysis'!D:E,2,0)-E1587)*9),IF(E1587=VLOOKUP(D1587,'Pre-analysis'!D:E,2,0),VLOOKUP(D1587,'Pre-analysis'!D:F,3,0),"NA")),"NA"),"NA")</f>
        <v>NA</v>
      </c>
    </row>
    <row r="1588" spans="1:6">
      <c r="A1588" s="12" t="s">
        <v>57</v>
      </c>
      <c r="B1588" s="13" t="s">
        <v>54</v>
      </c>
      <c r="C1588" s="12" t="s">
        <v>12</v>
      </c>
      <c r="D1588" s="12" t="str">
        <f t="shared" si="30"/>
        <v>Sub19 Session4 2nd_45min</v>
      </c>
      <c r="E1588" s="20">
        <v>4</v>
      </c>
      <c r="F1588" s="20" t="str">
        <f>IFERROR(_xlfn.IFNA(IF(E1588&lt;VLOOKUP(D1588,'Pre-analysis'!D:E,2,0),VLOOKUP(D1588,'Pre-analysis'!D:F,3,0)-((VLOOKUP(D1588,'Pre-analysis'!D:E,2,0)-E1588)*9),IF(E1588=VLOOKUP(D1588,'Pre-analysis'!D:E,2,0),VLOOKUP(D1588,'Pre-analysis'!D:F,3,0),"NA")),"NA"),"NA")</f>
        <v>NA</v>
      </c>
    </row>
    <row r="1589" spans="1:6">
      <c r="A1589" s="12" t="s">
        <v>57</v>
      </c>
      <c r="B1589" s="13" t="s">
        <v>54</v>
      </c>
      <c r="C1589" s="12" t="s">
        <v>12</v>
      </c>
      <c r="D1589" s="12" t="str">
        <f t="shared" si="30"/>
        <v>Sub19 Session4 2nd_45min</v>
      </c>
      <c r="E1589" s="20">
        <v>5</v>
      </c>
      <c r="F1589" s="20" t="str">
        <f>IFERROR(_xlfn.IFNA(IF(E1589&lt;VLOOKUP(D1589,'Pre-analysis'!D:E,2,0),VLOOKUP(D1589,'Pre-analysis'!D:F,3,0)-((VLOOKUP(D1589,'Pre-analysis'!D:E,2,0)-E1589)*9),IF(E1589=VLOOKUP(D1589,'Pre-analysis'!D:E,2,0),VLOOKUP(D1589,'Pre-analysis'!D:F,3,0),"NA")),"NA"),"NA")</f>
        <v>NA</v>
      </c>
    </row>
    <row r="1590" spans="1:6">
      <c r="A1590" s="12" t="s">
        <v>57</v>
      </c>
      <c r="B1590" s="13" t="s">
        <v>54</v>
      </c>
      <c r="C1590" s="12" t="s">
        <v>12</v>
      </c>
      <c r="D1590" s="12" t="str">
        <f t="shared" si="30"/>
        <v>Sub19 Session4 2nd_45min</v>
      </c>
      <c r="E1590" s="20">
        <v>6</v>
      </c>
      <c r="F1590" s="20" t="str">
        <f>IFERROR(_xlfn.IFNA(IF(E1590&lt;VLOOKUP(D1590,'Pre-analysis'!D:E,2,0),VLOOKUP(D1590,'Pre-analysis'!D:F,3,0)-((VLOOKUP(D1590,'Pre-analysis'!D:E,2,0)-E1590)*9),IF(E1590=VLOOKUP(D1590,'Pre-analysis'!D:E,2,0),VLOOKUP(D1590,'Pre-analysis'!D:F,3,0),"NA")),"NA"),"NA")</f>
        <v>NA</v>
      </c>
    </row>
    <row r="1591" spans="1:6">
      <c r="A1591" s="12" t="s">
        <v>57</v>
      </c>
      <c r="B1591" s="13" t="s">
        <v>54</v>
      </c>
      <c r="C1591" s="12" t="s">
        <v>13</v>
      </c>
      <c r="D1591" s="12" t="str">
        <f t="shared" si="30"/>
        <v>Sub19 Session4 2nd_45min_e</v>
      </c>
      <c r="E1591" s="20" t="s">
        <v>29</v>
      </c>
      <c r="F1591" s="20" t="str">
        <f>IFERROR(_xlfn.IFNA(IF(E1591&lt;VLOOKUP(D1591,'Pre-analysis'!D:E,2,0),VLOOKUP(D1591,'Pre-analysis'!D:F,3,0)-((VLOOKUP(D1591,'Pre-analysis'!D:E,2,0)-E1591)*9),IF(E1591=VLOOKUP(D1591,'Pre-analysis'!D:E,2,0),VLOOKUP(D1591,'Pre-analysis'!D:F,3,0),"NA")),"NA"),"NA")</f>
        <v>NA</v>
      </c>
    </row>
    <row r="1592" spans="1:6">
      <c r="A1592" s="12" t="s">
        <v>57</v>
      </c>
      <c r="B1592" s="13" t="s">
        <v>54</v>
      </c>
      <c r="C1592" s="12" t="s">
        <v>14</v>
      </c>
      <c r="D1592" s="12" t="str">
        <f t="shared" si="30"/>
        <v>Sub19 Session4 3rd_45min</v>
      </c>
      <c r="E1592" s="20">
        <v>1</v>
      </c>
      <c r="F1592" s="20" t="str">
        <f>IFERROR(_xlfn.IFNA(IF(E1592&lt;VLOOKUP(D1592,'Pre-analysis'!D:E,2,0),VLOOKUP(D1592,'Pre-analysis'!D:F,3,0)-((VLOOKUP(D1592,'Pre-analysis'!D:E,2,0)-E1592)*9),IF(E1592=VLOOKUP(D1592,'Pre-analysis'!D:E,2,0),VLOOKUP(D1592,'Pre-analysis'!D:F,3,0),"NA")),"NA"),"NA")</f>
        <v>NA</v>
      </c>
    </row>
    <row r="1593" spans="1:6">
      <c r="A1593" s="12" t="s">
        <v>57</v>
      </c>
      <c r="B1593" s="13" t="s">
        <v>54</v>
      </c>
      <c r="C1593" s="12" t="s">
        <v>14</v>
      </c>
      <c r="D1593" s="12" t="str">
        <f t="shared" si="30"/>
        <v>Sub19 Session4 3rd_45min</v>
      </c>
      <c r="E1593" s="20">
        <v>2</v>
      </c>
      <c r="F1593" s="20" t="str">
        <f>IFERROR(_xlfn.IFNA(IF(E1593&lt;VLOOKUP(D1593,'Pre-analysis'!D:E,2,0),VLOOKUP(D1593,'Pre-analysis'!D:F,3,0)-((VLOOKUP(D1593,'Pre-analysis'!D:E,2,0)-E1593)*9),IF(E1593=VLOOKUP(D1593,'Pre-analysis'!D:E,2,0),VLOOKUP(D1593,'Pre-analysis'!D:F,3,0),"NA")),"NA"),"NA")</f>
        <v>NA</v>
      </c>
    </row>
    <row r="1594" spans="1:6">
      <c r="A1594" s="12" t="s">
        <v>57</v>
      </c>
      <c r="B1594" s="13" t="s">
        <v>54</v>
      </c>
      <c r="C1594" s="12" t="s">
        <v>14</v>
      </c>
      <c r="D1594" s="12" t="str">
        <f t="shared" si="30"/>
        <v>Sub19 Session4 3rd_45min</v>
      </c>
      <c r="E1594" s="20">
        <v>3</v>
      </c>
      <c r="F1594" s="20" t="str">
        <f>IFERROR(_xlfn.IFNA(IF(E1594&lt;VLOOKUP(D1594,'Pre-analysis'!D:E,2,0),VLOOKUP(D1594,'Pre-analysis'!D:F,3,0)-((VLOOKUP(D1594,'Pre-analysis'!D:E,2,0)-E1594)*9),IF(E1594=VLOOKUP(D1594,'Pre-analysis'!D:E,2,0),VLOOKUP(D1594,'Pre-analysis'!D:F,3,0),"NA")),"NA"),"NA")</f>
        <v>NA</v>
      </c>
    </row>
    <row r="1595" spans="1:6">
      <c r="A1595" s="12" t="s">
        <v>57</v>
      </c>
      <c r="B1595" s="13" t="s">
        <v>54</v>
      </c>
      <c r="C1595" s="12" t="s">
        <v>14</v>
      </c>
      <c r="D1595" s="12" t="str">
        <f t="shared" si="30"/>
        <v>Sub19 Session4 3rd_45min</v>
      </c>
      <c r="E1595" s="20">
        <v>4</v>
      </c>
      <c r="F1595" s="20" t="str">
        <f>IFERROR(_xlfn.IFNA(IF(E1595&lt;VLOOKUP(D1595,'Pre-analysis'!D:E,2,0),VLOOKUP(D1595,'Pre-analysis'!D:F,3,0)-((VLOOKUP(D1595,'Pre-analysis'!D:E,2,0)-E1595)*9),IF(E1595=VLOOKUP(D1595,'Pre-analysis'!D:E,2,0),VLOOKUP(D1595,'Pre-analysis'!D:F,3,0),"NA")),"NA"),"NA")</f>
        <v>NA</v>
      </c>
    </row>
    <row r="1596" spans="1:6">
      <c r="A1596" s="12" t="s">
        <v>57</v>
      </c>
      <c r="B1596" s="13" t="s">
        <v>54</v>
      </c>
      <c r="C1596" s="12" t="s">
        <v>14</v>
      </c>
      <c r="D1596" s="12" t="str">
        <f t="shared" si="30"/>
        <v>Sub19 Session4 3rd_45min</v>
      </c>
      <c r="E1596" s="20">
        <v>5</v>
      </c>
      <c r="F1596" s="20" t="str">
        <f>IFERROR(_xlfn.IFNA(IF(E1596&lt;VLOOKUP(D1596,'Pre-analysis'!D:E,2,0),VLOOKUP(D1596,'Pre-analysis'!D:F,3,0)-((VLOOKUP(D1596,'Pre-analysis'!D:E,2,0)-E1596)*9),IF(E1596=VLOOKUP(D1596,'Pre-analysis'!D:E,2,0),VLOOKUP(D1596,'Pre-analysis'!D:F,3,0),"NA")),"NA"),"NA")</f>
        <v>NA</v>
      </c>
    </row>
    <row r="1597" spans="1:6">
      <c r="A1597" s="12" t="s">
        <v>57</v>
      </c>
      <c r="B1597" s="13" t="s">
        <v>54</v>
      </c>
      <c r="C1597" s="12" t="s">
        <v>14</v>
      </c>
      <c r="D1597" s="12" t="str">
        <f t="shared" si="30"/>
        <v>Sub19 Session4 3rd_45min</v>
      </c>
      <c r="E1597" s="20">
        <v>6</v>
      </c>
      <c r="F1597" s="20" t="str">
        <f>IFERROR(_xlfn.IFNA(IF(E1597&lt;VLOOKUP(D1597,'Pre-analysis'!D:E,2,0),VLOOKUP(D1597,'Pre-analysis'!D:F,3,0)-((VLOOKUP(D1597,'Pre-analysis'!D:E,2,0)-E1597)*9),IF(E1597=VLOOKUP(D1597,'Pre-analysis'!D:E,2,0),VLOOKUP(D1597,'Pre-analysis'!D:F,3,0),"NA")),"NA"),"NA")</f>
        <v>NA</v>
      </c>
    </row>
    <row r="1598" spans="1:6">
      <c r="A1598" s="12" t="s">
        <v>57</v>
      </c>
      <c r="B1598" s="13" t="s">
        <v>54</v>
      </c>
      <c r="C1598" s="12" t="s">
        <v>15</v>
      </c>
      <c r="D1598" s="12" t="str">
        <f t="shared" si="30"/>
        <v>Sub19 Session4 3rd_45min_e</v>
      </c>
      <c r="E1598" s="20" t="s">
        <v>29</v>
      </c>
      <c r="F1598" s="20" t="str">
        <f>IFERROR(_xlfn.IFNA(IF(E1598&lt;VLOOKUP(D1598,'Pre-analysis'!D:E,2,0),VLOOKUP(D1598,'Pre-analysis'!D:F,3,0)-((VLOOKUP(D1598,'Pre-analysis'!D:E,2,0)-E1598)*9),IF(E1598=VLOOKUP(D1598,'Pre-analysis'!D:E,2,0),VLOOKUP(D1598,'Pre-analysis'!D:F,3,0),"NA")),"NA"),"NA")</f>
        <v>NA</v>
      </c>
    </row>
    <row r="1599" spans="1:6">
      <c r="A1599" s="12" t="s">
        <v>58</v>
      </c>
      <c r="B1599" s="13" t="s">
        <v>51</v>
      </c>
      <c r="C1599" s="12" t="s">
        <v>10</v>
      </c>
      <c r="D1599" s="12" t="str">
        <f t="shared" si="30"/>
        <v>Sub20 Session1 1st_45min</v>
      </c>
      <c r="E1599" s="20">
        <v>1</v>
      </c>
      <c r="F1599" s="20" t="str">
        <f>IFERROR(_xlfn.IFNA(IF(E1599&lt;VLOOKUP(D1599,'Pre-analysis'!D:E,2,0),VLOOKUP(D1599,'Pre-analysis'!D:F,3,0)-((VLOOKUP(D1599,'Pre-analysis'!D:E,2,0)-E1599)*9),IF(E1599=VLOOKUP(D1599,'Pre-analysis'!D:E,2,0),VLOOKUP(D1599,'Pre-analysis'!D:F,3,0),"NA")),"NA"),"NA")</f>
        <v>NA</v>
      </c>
    </row>
    <row r="1600" spans="1:6">
      <c r="A1600" s="12" t="s">
        <v>58</v>
      </c>
      <c r="B1600" s="13" t="s">
        <v>51</v>
      </c>
      <c r="C1600" s="12" t="s">
        <v>10</v>
      </c>
      <c r="D1600" s="12" t="str">
        <f t="shared" si="30"/>
        <v>Sub20 Session1 1st_45min</v>
      </c>
      <c r="E1600" s="20">
        <v>2</v>
      </c>
      <c r="F1600" s="20" t="str">
        <f>IFERROR(_xlfn.IFNA(IF(E1600&lt;VLOOKUP(D1600,'Pre-analysis'!D:E,2,0),VLOOKUP(D1600,'Pre-analysis'!D:F,3,0)-((VLOOKUP(D1600,'Pre-analysis'!D:E,2,0)-E1600)*9),IF(E1600=VLOOKUP(D1600,'Pre-analysis'!D:E,2,0),VLOOKUP(D1600,'Pre-analysis'!D:F,3,0),"NA")),"NA"),"NA")</f>
        <v>NA</v>
      </c>
    </row>
    <row r="1601" spans="1:6">
      <c r="A1601" s="12" t="s">
        <v>58</v>
      </c>
      <c r="B1601" s="13" t="s">
        <v>51</v>
      </c>
      <c r="C1601" s="12" t="s">
        <v>10</v>
      </c>
      <c r="D1601" s="12" t="str">
        <f t="shared" ref="D1601:D1664" si="31">A1601&amp;" "&amp;B1601&amp;" "&amp;C1601</f>
        <v>Sub20 Session1 1st_45min</v>
      </c>
      <c r="E1601" s="20">
        <v>3</v>
      </c>
      <c r="F1601" s="20" t="str">
        <f>IFERROR(_xlfn.IFNA(IF(E1601&lt;VLOOKUP(D1601,'Pre-analysis'!D:E,2,0),VLOOKUP(D1601,'Pre-analysis'!D:F,3,0)-((VLOOKUP(D1601,'Pre-analysis'!D:E,2,0)-E1601)*9),IF(E1601=VLOOKUP(D1601,'Pre-analysis'!D:E,2,0),VLOOKUP(D1601,'Pre-analysis'!D:F,3,0),"NA")),"NA"),"NA")</f>
        <v>NA</v>
      </c>
    </row>
    <row r="1602" spans="1:6">
      <c r="A1602" s="12" t="s">
        <v>58</v>
      </c>
      <c r="B1602" s="13" t="s">
        <v>51</v>
      </c>
      <c r="C1602" s="12" t="s">
        <v>10</v>
      </c>
      <c r="D1602" s="12" t="str">
        <f t="shared" si="31"/>
        <v>Sub20 Session1 1st_45min</v>
      </c>
      <c r="E1602" s="20">
        <v>4</v>
      </c>
      <c r="F1602" s="20" t="str">
        <f>IFERROR(_xlfn.IFNA(IF(E1602&lt;VLOOKUP(D1602,'Pre-analysis'!D:E,2,0),VLOOKUP(D1602,'Pre-analysis'!D:F,3,0)-((VLOOKUP(D1602,'Pre-analysis'!D:E,2,0)-E1602)*9),IF(E1602=VLOOKUP(D1602,'Pre-analysis'!D:E,2,0),VLOOKUP(D1602,'Pre-analysis'!D:F,3,0),"NA")),"NA"),"NA")</f>
        <v>NA</v>
      </c>
    </row>
    <row r="1603" spans="1:6">
      <c r="A1603" s="12" t="s">
        <v>58</v>
      </c>
      <c r="B1603" s="13" t="s">
        <v>51</v>
      </c>
      <c r="C1603" s="12" t="s">
        <v>10</v>
      </c>
      <c r="D1603" s="12" t="str">
        <f t="shared" si="31"/>
        <v>Sub20 Session1 1st_45min</v>
      </c>
      <c r="E1603" s="20">
        <v>5</v>
      </c>
      <c r="F1603" s="20" t="str">
        <f>IFERROR(_xlfn.IFNA(IF(E1603&lt;VLOOKUP(D1603,'Pre-analysis'!D:E,2,0),VLOOKUP(D1603,'Pre-analysis'!D:F,3,0)-((VLOOKUP(D1603,'Pre-analysis'!D:E,2,0)-E1603)*9),IF(E1603=VLOOKUP(D1603,'Pre-analysis'!D:E,2,0),VLOOKUP(D1603,'Pre-analysis'!D:F,3,0),"NA")),"NA"),"NA")</f>
        <v>NA</v>
      </c>
    </row>
    <row r="1604" spans="1:6">
      <c r="A1604" s="12" t="s">
        <v>58</v>
      </c>
      <c r="B1604" s="13" t="s">
        <v>51</v>
      </c>
      <c r="C1604" s="12" t="s">
        <v>10</v>
      </c>
      <c r="D1604" s="12" t="str">
        <f t="shared" si="31"/>
        <v>Sub20 Session1 1st_45min</v>
      </c>
      <c r="E1604" s="20">
        <v>6</v>
      </c>
      <c r="F1604" s="20" t="str">
        <f>IFERROR(_xlfn.IFNA(IF(E1604&lt;VLOOKUP(D1604,'Pre-analysis'!D:E,2,0),VLOOKUP(D1604,'Pre-analysis'!D:F,3,0)-((VLOOKUP(D1604,'Pre-analysis'!D:E,2,0)-E1604)*9),IF(E1604=VLOOKUP(D1604,'Pre-analysis'!D:E,2,0),VLOOKUP(D1604,'Pre-analysis'!D:F,3,0),"NA")),"NA"),"NA")</f>
        <v>NA</v>
      </c>
    </row>
    <row r="1605" spans="1:6">
      <c r="A1605" s="12" t="s">
        <v>58</v>
      </c>
      <c r="B1605" s="13" t="s">
        <v>51</v>
      </c>
      <c r="C1605" s="12" t="s">
        <v>11</v>
      </c>
      <c r="D1605" s="12" t="str">
        <f t="shared" si="31"/>
        <v>Sub20 Session1 1st_45min_e</v>
      </c>
      <c r="E1605" s="20" t="s">
        <v>29</v>
      </c>
      <c r="F1605" s="20" t="str">
        <f>IFERROR(_xlfn.IFNA(IF(E1605&lt;VLOOKUP(D1605,'Pre-analysis'!D:E,2,0),VLOOKUP(D1605,'Pre-analysis'!D:F,3,0)-((VLOOKUP(D1605,'Pre-analysis'!D:E,2,0)-E1605)*9),IF(E1605=VLOOKUP(D1605,'Pre-analysis'!D:E,2,0),VLOOKUP(D1605,'Pre-analysis'!D:F,3,0),"NA")),"NA"),"NA")</f>
        <v>NA</v>
      </c>
    </row>
    <row r="1606" spans="1:6">
      <c r="A1606" s="12" t="s">
        <v>58</v>
      </c>
      <c r="B1606" s="13" t="s">
        <v>51</v>
      </c>
      <c r="C1606" s="12" t="s">
        <v>12</v>
      </c>
      <c r="D1606" s="12" t="str">
        <f t="shared" si="31"/>
        <v>Sub20 Session1 2nd_45min</v>
      </c>
      <c r="E1606" s="20">
        <v>1</v>
      </c>
      <c r="F1606" s="20" t="str">
        <f>IFERROR(_xlfn.IFNA(IF(E1606&lt;VLOOKUP(D1606,'Pre-analysis'!D:E,2,0),VLOOKUP(D1606,'Pre-analysis'!D:F,3,0)-((VLOOKUP(D1606,'Pre-analysis'!D:E,2,0)-E1606)*9),IF(E1606=VLOOKUP(D1606,'Pre-analysis'!D:E,2,0),VLOOKUP(D1606,'Pre-analysis'!D:F,3,0),"NA")),"NA"),"NA")</f>
        <v>NA</v>
      </c>
    </row>
    <row r="1607" spans="1:6">
      <c r="A1607" s="12" t="s">
        <v>58</v>
      </c>
      <c r="B1607" s="13" t="s">
        <v>51</v>
      </c>
      <c r="C1607" s="12" t="s">
        <v>12</v>
      </c>
      <c r="D1607" s="12" t="str">
        <f t="shared" si="31"/>
        <v>Sub20 Session1 2nd_45min</v>
      </c>
      <c r="E1607" s="20">
        <v>2</v>
      </c>
      <c r="F1607" s="20" t="str">
        <f>IFERROR(_xlfn.IFNA(IF(E1607&lt;VLOOKUP(D1607,'Pre-analysis'!D:E,2,0),VLOOKUP(D1607,'Pre-analysis'!D:F,3,0)-((VLOOKUP(D1607,'Pre-analysis'!D:E,2,0)-E1607)*9),IF(E1607=VLOOKUP(D1607,'Pre-analysis'!D:E,2,0),VLOOKUP(D1607,'Pre-analysis'!D:F,3,0),"NA")),"NA"),"NA")</f>
        <v>NA</v>
      </c>
    </row>
    <row r="1608" spans="1:6">
      <c r="A1608" s="12" t="s">
        <v>58</v>
      </c>
      <c r="B1608" s="13" t="s">
        <v>51</v>
      </c>
      <c r="C1608" s="12" t="s">
        <v>12</v>
      </c>
      <c r="D1608" s="12" t="str">
        <f t="shared" si="31"/>
        <v>Sub20 Session1 2nd_45min</v>
      </c>
      <c r="E1608" s="20">
        <v>3</v>
      </c>
      <c r="F1608" s="20" t="str">
        <f>IFERROR(_xlfn.IFNA(IF(E1608&lt;VLOOKUP(D1608,'Pre-analysis'!D:E,2,0),VLOOKUP(D1608,'Pre-analysis'!D:F,3,0)-((VLOOKUP(D1608,'Pre-analysis'!D:E,2,0)-E1608)*9),IF(E1608=VLOOKUP(D1608,'Pre-analysis'!D:E,2,0),VLOOKUP(D1608,'Pre-analysis'!D:F,3,0),"NA")),"NA"),"NA")</f>
        <v>NA</v>
      </c>
    </row>
    <row r="1609" spans="1:6">
      <c r="A1609" s="12" t="s">
        <v>58</v>
      </c>
      <c r="B1609" s="13" t="s">
        <v>51</v>
      </c>
      <c r="C1609" s="12" t="s">
        <v>12</v>
      </c>
      <c r="D1609" s="12" t="str">
        <f t="shared" si="31"/>
        <v>Sub20 Session1 2nd_45min</v>
      </c>
      <c r="E1609" s="20">
        <v>4</v>
      </c>
      <c r="F1609" s="20" t="str">
        <f>IFERROR(_xlfn.IFNA(IF(E1609&lt;VLOOKUP(D1609,'Pre-analysis'!D:E,2,0),VLOOKUP(D1609,'Pre-analysis'!D:F,3,0)-((VLOOKUP(D1609,'Pre-analysis'!D:E,2,0)-E1609)*9),IF(E1609=VLOOKUP(D1609,'Pre-analysis'!D:E,2,0),VLOOKUP(D1609,'Pre-analysis'!D:F,3,0),"NA")),"NA"),"NA")</f>
        <v>NA</v>
      </c>
    </row>
    <row r="1610" spans="1:6">
      <c r="A1610" s="12" t="s">
        <v>58</v>
      </c>
      <c r="B1610" s="13" t="s">
        <v>51</v>
      </c>
      <c r="C1610" s="12" t="s">
        <v>12</v>
      </c>
      <c r="D1610" s="12" t="str">
        <f t="shared" si="31"/>
        <v>Sub20 Session1 2nd_45min</v>
      </c>
      <c r="E1610" s="20">
        <v>5</v>
      </c>
      <c r="F1610" s="20" t="str">
        <f>IFERROR(_xlfn.IFNA(IF(E1610&lt;VLOOKUP(D1610,'Pre-analysis'!D:E,2,0),VLOOKUP(D1610,'Pre-analysis'!D:F,3,0)-((VLOOKUP(D1610,'Pre-analysis'!D:E,2,0)-E1610)*9),IF(E1610=VLOOKUP(D1610,'Pre-analysis'!D:E,2,0),VLOOKUP(D1610,'Pre-analysis'!D:F,3,0),"NA")),"NA"),"NA")</f>
        <v>NA</v>
      </c>
    </row>
    <row r="1611" spans="1:6">
      <c r="A1611" s="12" t="s">
        <v>58</v>
      </c>
      <c r="B1611" s="13" t="s">
        <v>51</v>
      </c>
      <c r="C1611" s="12" t="s">
        <v>12</v>
      </c>
      <c r="D1611" s="12" t="str">
        <f t="shared" si="31"/>
        <v>Sub20 Session1 2nd_45min</v>
      </c>
      <c r="E1611" s="20">
        <v>6</v>
      </c>
      <c r="F1611" s="20" t="str">
        <f>IFERROR(_xlfn.IFNA(IF(E1611&lt;VLOOKUP(D1611,'Pre-analysis'!D:E,2,0),VLOOKUP(D1611,'Pre-analysis'!D:F,3,0)-((VLOOKUP(D1611,'Pre-analysis'!D:E,2,0)-E1611)*9),IF(E1611=VLOOKUP(D1611,'Pre-analysis'!D:E,2,0),VLOOKUP(D1611,'Pre-analysis'!D:F,3,0),"NA")),"NA"),"NA")</f>
        <v>NA</v>
      </c>
    </row>
    <row r="1612" spans="1:6">
      <c r="A1612" s="12" t="s">
        <v>58</v>
      </c>
      <c r="B1612" s="13" t="s">
        <v>51</v>
      </c>
      <c r="C1612" s="12" t="s">
        <v>13</v>
      </c>
      <c r="D1612" s="12" t="str">
        <f t="shared" si="31"/>
        <v>Sub20 Session1 2nd_45min_e</v>
      </c>
      <c r="E1612" s="20" t="s">
        <v>29</v>
      </c>
      <c r="F1612" s="20" t="str">
        <f>IFERROR(_xlfn.IFNA(IF(E1612&lt;VLOOKUP(D1612,'Pre-analysis'!D:E,2,0),VLOOKUP(D1612,'Pre-analysis'!D:F,3,0)-((VLOOKUP(D1612,'Pre-analysis'!D:E,2,0)-E1612)*9),IF(E1612=VLOOKUP(D1612,'Pre-analysis'!D:E,2,0),VLOOKUP(D1612,'Pre-analysis'!D:F,3,0),"NA")),"NA"),"NA")</f>
        <v>NA</v>
      </c>
    </row>
    <row r="1613" spans="1:6">
      <c r="A1613" s="12" t="s">
        <v>58</v>
      </c>
      <c r="B1613" s="13" t="s">
        <v>51</v>
      </c>
      <c r="C1613" s="12" t="s">
        <v>14</v>
      </c>
      <c r="D1613" s="12" t="str">
        <f t="shared" si="31"/>
        <v>Sub20 Session1 3rd_45min</v>
      </c>
      <c r="E1613" s="20">
        <v>1</v>
      </c>
      <c r="F1613" s="20" t="str">
        <f>IFERROR(_xlfn.IFNA(IF(E1613&lt;VLOOKUP(D1613,'Pre-analysis'!D:E,2,0),VLOOKUP(D1613,'Pre-analysis'!D:F,3,0)-((VLOOKUP(D1613,'Pre-analysis'!D:E,2,0)-E1613)*9),IF(E1613=VLOOKUP(D1613,'Pre-analysis'!D:E,2,0),VLOOKUP(D1613,'Pre-analysis'!D:F,3,0),"NA")),"NA"),"NA")</f>
        <v>NA</v>
      </c>
    </row>
    <row r="1614" spans="1:6">
      <c r="A1614" s="12" t="s">
        <v>58</v>
      </c>
      <c r="B1614" s="13" t="s">
        <v>51</v>
      </c>
      <c r="C1614" s="12" t="s">
        <v>14</v>
      </c>
      <c r="D1614" s="12" t="str">
        <f t="shared" si="31"/>
        <v>Sub20 Session1 3rd_45min</v>
      </c>
      <c r="E1614" s="20">
        <v>2</v>
      </c>
      <c r="F1614" s="20" t="str">
        <f>IFERROR(_xlfn.IFNA(IF(E1614&lt;VLOOKUP(D1614,'Pre-analysis'!D:E,2,0),VLOOKUP(D1614,'Pre-analysis'!D:F,3,0)-((VLOOKUP(D1614,'Pre-analysis'!D:E,2,0)-E1614)*9),IF(E1614=VLOOKUP(D1614,'Pre-analysis'!D:E,2,0),VLOOKUP(D1614,'Pre-analysis'!D:F,3,0),"NA")),"NA"),"NA")</f>
        <v>NA</v>
      </c>
    </row>
    <row r="1615" spans="1:6">
      <c r="A1615" s="12" t="s">
        <v>58</v>
      </c>
      <c r="B1615" s="13" t="s">
        <v>51</v>
      </c>
      <c r="C1615" s="12" t="s">
        <v>14</v>
      </c>
      <c r="D1615" s="12" t="str">
        <f t="shared" si="31"/>
        <v>Sub20 Session1 3rd_45min</v>
      </c>
      <c r="E1615" s="20">
        <v>3</v>
      </c>
      <c r="F1615" s="20" t="str">
        <f>IFERROR(_xlfn.IFNA(IF(E1615&lt;VLOOKUP(D1615,'Pre-analysis'!D:E,2,0),VLOOKUP(D1615,'Pre-analysis'!D:F,3,0)-((VLOOKUP(D1615,'Pre-analysis'!D:E,2,0)-E1615)*9),IF(E1615=VLOOKUP(D1615,'Pre-analysis'!D:E,2,0),VLOOKUP(D1615,'Pre-analysis'!D:F,3,0),"NA")),"NA"),"NA")</f>
        <v>NA</v>
      </c>
    </row>
    <row r="1616" spans="1:6">
      <c r="A1616" s="12" t="s">
        <v>58</v>
      </c>
      <c r="B1616" s="13" t="s">
        <v>51</v>
      </c>
      <c r="C1616" s="12" t="s">
        <v>14</v>
      </c>
      <c r="D1616" s="12" t="str">
        <f t="shared" si="31"/>
        <v>Sub20 Session1 3rd_45min</v>
      </c>
      <c r="E1616" s="20">
        <v>4</v>
      </c>
      <c r="F1616" s="20" t="str">
        <f>IFERROR(_xlfn.IFNA(IF(E1616&lt;VLOOKUP(D1616,'Pre-analysis'!D:E,2,0),VLOOKUP(D1616,'Pre-analysis'!D:F,3,0)-((VLOOKUP(D1616,'Pre-analysis'!D:E,2,0)-E1616)*9),IF(E1616=VLOOKUP(D1616,'Pre-analysis'!D:E,2,0),VLOOKUP(D1616,'Pre-analysis'!D:F,3,0),"NA")),"NA"),"NA")</f>
        <v>NA</v>
      </c>
    </row>
    <row r="1617" spans="1:6">
      <c r="A1617" s="12" t="s">
        <v>58</v>
      </c>
      <c r="B1617" s="13" t="s">
        <v>51</v>
      </c>
      <c r="C1617" s="12" t="s">
        <v>14</v>
      </c>
      <c r="D1617" s="12" t="str">
        <f t="shared" si="31"/>
        <v>Sub20 Session1 3rd_45min</v>
      </c>
      <c r="E1617" s="20">
        <v>5</v>
      </c>
      <c r="F1617" s="20" t="str">
        <f>IFERROR(_xlfn.IFNA(IF(E1617&lt;VLOOKUP(D1617,'Pre-analysis'!D:E,2,0),VLOOKUP(D1617,'Pre-analysis'!D:F,3,0)-((VLOOKUP(D1617,'Pre-analysis'!D:E,2,0)-E1617)*9),IF(E1617=VLOOKUP(D1617,'Pre-analysis'!D:E,2,0),VLOOKUP(D1617,'Pre-analysis'!D:F,3,0),"NA")),"NA"),"NA")</f>
        <v>NA</v>
      </c>
    </row>
    <row r="1618" spans="1:6">
      <c r="A1618" s="12" t="s">
        <v>58</v>
      </c>
      <c r="B1618" s="13" t="s">
        <v>51</v>
      </c>
      <c r="C1618" s="12" t="s">
        <v>14</v>
      </c>
      <c r="D1618" s="12" t="str">
        <f t="shared" si="31"/>
        <v>Sub20 Session1 3rd_45min</v>
      </c>
      <c r="E1618" s="20">
        <v>6</v>
      </c>
      <c r="F1618" s="20" t="str">
        <f>IFERROR(_xlfn.IFNA(IF(E1618&lt;VLOOKUP(D1618,'Pre-analysis'!D:E,2,0),VLOOKUP(D1618,'Pre-analysis'!D:F,3,0)-((VLOOKUP(D1618,'Pre-analysis'!D:E,2,0)-E1618)*9),IF(E1618=VLOOKUP(D1618,'Pre-analysis'!D:E,2,0),VLOOKUP(D1618,'Pre-analysis'!D:F,3,0),"NA")),"NA"),"NA")</f>
        <v>NA</v>
      </c>
    </row>
    <row r="1619" spans="1:6">
      <c r="A1619" s="12" t="s">
        <v>58</v>
      </c>
      <c r="B1619" s="13" t="s">
        <v>51</v>
      </c>
      <c r="C1619" s="12" t="s">
        <v>15</v>
      </c>
      <c r="D1619" s="12" t="str">
        <f t="shared" si="31"/>
        <v>Sub20 Session1 3rd_45min_e</v>
      </c>
      <c r="E1619" s="20" t="s">
        <v>29</v>
      </c>
      <c r="F1619" s="20" t="str">
        <f>IFERROR(_xlfn.IFNA(IF(E1619&lt;VLOOKUP(D1619,'Pre-analysis'!D:E,2,0),VLOOKUP(D1619,'Pre-analysis'!D:F,3,0)-((VLOOKUP(D1619,'Pre-analysis'!D:E,2,0)-E1619)*9),IF(E1619=VLOOKUP(D1619,'Pre-analysis'!D:E,2,0),VLOOKUP(D1619,'Pre-analysis'!D:F,3,0),"NA")),"NA"),"NA")</f>
        <v>NA</v>
      </c>
    </row>
    <row r="1620" spans="1:6">
      <c r="A1620" s="12" t="s">
        <v>58</v>
      </c>
      <c r="B1620" s="13" t="s">
        <v>52</v>
      </c>
      <c r="C1620" s="12" t="s">
        <v>10</v>
      </c>
      <c r="D1620" s="12" t="str">
        <f t="shared" si="31"/>
        <v>Sub20 Session2 1st_45min</v>
      </c>
      <c r="E1620" s="20">
        <v>1</v>
      </c>
      <c r="F1620" s="20" t="str">
        <f>IFERROR(_xlfn.IFNA(IF(E1620&lt;VLOOKUP(D1620,'Pre-analysis'!D:E,2,0),VLOOKUP(D1620,'Pre-analysis'!D:F,3,0)-((VLOOKUP(D1620,'Pre-analysis'!D:E,2,0)-E1620)*9),IF(E1620=VLOOKUP(D1620,'Pre-analysis'!D:E,2,0),VLOOKUP(D1620,'Pre-analysis'!D:F,3,0),"NA")),"NA"),"NA")</f>
        <v>NA</v>
      </c>
    </row>
    <row r="1621" spans="1:6">
      <c r="A1621" s="12" t="s">
        <v>58</v>
      </c>
      <c r="B1621" s="13" t="s">
        <v>52</v>
      </c>
      <c r="C1621" s="12" t="s">
        <v>10</v>
      </c>
      <c r="D1621" s="12" t="str">
        <f t="shared" si="31"/>
        <v>Sub20 Session2 1st_45min</v>
      </c>
      <c r="E1621" s="20">
        <v>2</v>
      </c>
      <c r="F1621" s="20" t="str">
        <f>IFERROR(_xlfn.IFNA(IF(E1621&lt;VLOOKUP(D1621,'Pre-analysis'!D:E,2,0),VLOOKUP(D1621,'Pre-analysis'!D:F,3,0)-((VLOOKUP(D1621,'Pre-analysis'!D:E,2,0)-E1621)*9),IF(E1621=VLOOKUP(D1621,'Pre-analysis'!D:E,2,0),VLOOKUP(D1621,'Pre-analysis'!D:F,3,0),"NA")),"NA"),"NA")</f>
        <v>NA</v>
      </c>
    </row>
    <row r="1622" spans="1:6">
      <c r="A1622" s="12" t="s">
        <v>58</v>
      </c>
      <c r="B1622" s="13" t="s">
        <v>52</v>
      </c>
      <c r="C1622" s="12" t="s">
        <v>10</v>
      </c>
      <c r="D1622" s="12" t="str">
        <f t="shared" si="31"/>
        <v>Sub20 Session2 1st_45min</v>
      </c>
      <c r="E1622" s="20">
        <v>3</v>
      </c>
      <c r="F1622" s="20" t="str">
        <f>IFERROR(_xlfn.IFNA(IF(E1622&lt;VLOOKUP(D1622,'Pre-analysis'!D:E,2,0),VLOOKUP(D1622,'Pre-analysis'!D:F,3,0)-((VLOOKUP(D1622,'Pre-analysis'!D:E,2,0)-E1622)*9),IF(E1622=VLOOKUP(D1622,'Pre-analysis'!D:E,2,0),VLOOKUP(D1622,'Pre-analysis'!D:F,3,0),"NA")),"NA"),"NA")</f>
        <v>NA</v>
      </c>
    </row>
    <row r="1623" spans="1:6">
      <c r="A1623" s="12" t="s">
        <v>58</v>
      </c>
      <c r="B1623" s="13" t="s">
        <v>52</v>
      </c>
      <c r="C1623" s="12" t="s">
        <v>10</v>
      </c>
      <c r="D1623" s="12" t="str">
        <f t="shared" si="31"/>
        <v>Sub20 Session2 1st_45min</v>
      </c>
      <c r="E1623" s="20">
        <v>4</v>
      </c>
      <c r="F1623" s="20" t="str">
        <f>IFERROR(_xlfn.IFNA(IF(E1623&lt;VLOOKUP(D1623,'Pre-analysis'!D:E,2,0),VLOOKUP(D1623,'Pre-analysis'!D:F,3,0)-((VLOOKUP(D1623,'Pre-analysis'!D:E,2,0)-E1623)*9),IF(E1623=VLOOKUP(D1623,'Pre-analysis'!D:E,2,0),VLOOKUP(D1623,'Pre-analysis'!D:F,3,0),"NA")),"NA"),"NA")</f>
        <v>NA</v>
      </c>
    </row>
    <row r="1624" spans="1:6">
      <c r="A1624" s="12" t="s">
        <v>58</v>
      </c>
      <c r="B1624" s="13" t="s">
        <v>52</v>
      </c>
      <c r="C1624" s="12" t="s">
        <v>10</v>
      </c>
      <c r="D1624" s="12" t="str">
        <f t="shared" si="31"/>
        <v>Sub20 Session2 1st_45min</v>
      </c>
      <c r="E1624" s="20">
        <v>5</v>
      </c>
      <c r="F1624" s="20" t="str">
        <f>IFERROR(_xlfn.IFNA(IF(E1624&lt;VLOOKUP(D1624,'Pre-analysis'!D:E,2,0),VLOOKUP(D1624,'Pre-analysis'!D:F,3,0)-((VLOOKUP(D1624,'Pre-analysis'!D:E,2,0)-E1624)*9),IF(E1624=VLOOKUP(D1624,'Pre-analysis'!D:E,2,0),VLOOKUP(D1624,'Pre-analysis'!D:F,3,0),"NA")),"NA"),"NA")</f>
        <v>NA</v>
      </c>
    </row>
    <row r="1625" spans="1:6">
      <c r="A1625" s="12" t="s">
        <v>58</v>
      </c>
      <c r="B1625" s="13" t="s">
        <v>52</v>
      </c>
      <c r="C1625" s="12" t="s">
        <v>10</v>
      </c>
      <c r="D1625" s="12" t="str">
        <f t="shared" si="31"/>
        <v>Sub20 Session2 1st_45min</v>
      </c>
      <c r="E1625" s="20">
        <v>6</v>
      </c>
      <c r="F1625" s="20" t="str">
        <f>IFERROR(_xlfn.IFNA(IF(E1625&lt;VLOOKUP(D1625,'Pre-analysis'!D:E,2,0),VLOOKUP(D1625,'Pre-analysis'!D:F,3,0)-((VLOOKUP(D1625,'Pre-analysis'!D:E,2,0)-E1625)*9),IF(E1625=VLOOKUP(D1625,'Pre-analysis'!D:E,2,0),VLOOKUP(D1625,'Pre-analysis'!D:F,3,0),"NA")),"NA"),"NA")</f>
        <v>NA</v>
      </c>
    </row>
    <row r="1626" spans="1:6">
      <c r="A1626" s="12" t="s">
        <v>58</v>
      </c>
      <c r="B1626" s="13" t="s">
        <v>52</v>
      </c>
      <c r="C1626" s="12" t="s">
        <v>11</v>
      </c>
      <c r="D1626" s="12" t="str">
        <f t="shared" si="31"/>
        <v>Sub20 Session2 1st_45min_e</v>
      </c>
      <c r="E1626" s="20" t="s">
        <v>29</v>
      </c>
      <c r="F1626" s="20" t="str">
        <f>IFERROR(_xlfn.IFNA(IF(E1626&lt;VLOOKUP(D1626,'Pre-analysis'!D:E,2,0),VLOOKUP(D1626,'Pre-analysis'!D:F,3,0)-((VLOOKUP(D1626,'Pre-analysis'!D:E,2,0)-E1626)*9),IF(E1626=VLOOKUP(D1626,'Pre-analysis'!D:E,2,0),VLOOKUP(D1626,'Pre-analysis'!D:F,3,0),"NA")),"NA"),"NA")</f>
        <v>NA</v>
      </c>
    </row>
    <row r="1627" spans="1:6">
      <c r="A1627" s="12" t="s">
        <v>58</v>
      </c>
      <c r="B1627" s="13" t="s">
        <v>52</v>
      </c>
      <c r="C1627" s="12" t="s">
        <v>12</v>
      </c>
      <c r="D1627" s="12" t="str">
        <f t="shared" si="31"/>
        <v>Sub20 Session2 2nd_45min</v>
      </c>
      <c r="E1627" s="20">
        <v>1</v>
      </c>
      <c r="F1627" s="20" t="str">
        <f>IFERROR(_xlfn.IFNA(IF(E1627&lt;VLOOKUP(D1627,'Pre-analysis'!D:E,2,0),VLOOKUP(D1627,'Pre-analysis'!D:F,3,0)-((VLOOKUP(D1627,'Pre-analysis'!D:E,2,0)-E1627)*9),IF(E1627=VLOOKUP(D1627,'Pre-analysis'!D:E,2,0),VLOOKUP(D1627,'Pre-analysis'!D:F,3,0),"NA")),"NA"),"NA")</f>
        <v>NA</v>
      </c>
    </row>
    <row r="1628" spans="1:6">
      <c r="A1628" s="12" t="s">
        <v>58</v>
      </c>
      <c r="B1628" s="13" t="s">
        <v>52</v>
      </c>
      <c r="C1628" s="12" t="s">
        <v>12</v>
      </c>
      <c r="D1628" s="12" t="str">
        <f t="shared" si="31"/>
        <v>Sub20 Session2 2nd_45min</v>
      </c>
      <c r="E1628" s="20">
        <v>2</v>
      </c>
      <c r="F1628" s="20" t="str">
        <f>IFERROR(_xlfn.IFNA(IF(E1628&lt;VLOOKUP(D1628,'Pre-analysis'!D:E,2,0),VLOOKUP(D1628,'Pre-analysis'!D:F,3,0)-((VLOOKUP(D1628,'Pre-analysis'!D:E,2,0)-E1628)*9),IF(E1628=VLOOKUP(D1628,'Pre-analysis'!D:E,2,0),VLOOKUP(D1628,'Pre-analysis'!D:F,3,0),"NA")),"NA"),"NA")</f>
        <v>NA</v>
      </c>
    </row>
    <row r="1629" spans="1:6">
      <c r="A1629" s="12" t="s">
        <v>58</v>
      </c>
      <c r="B1629" s="13" t="s">
        <v>52</v>
      </c>
      <c r="C1629" s="12" t="s">
        <v>12</v>
      </c>
      <c r="D1629" s="12" t="str">
        <f t="shared" si="31"/>
        <v>Sub20 Session2 2nd_45min</v>
      </c>
      <c r="E1629" s="20">
        <v>3</v>
      </c>
      <c r="F1629" s="20" t="str">
        <f>IFERROR(_xlfn.IFNA(IF(E1629&lt;VLOOKUP(D1629,'Pre-analysis'!D:E,2,0),VLOOKUP(D1629,'Pre-analysis'!D:F,3,0)-((VLOOKUP(D1629,'Pre-analysis'!D:E,2,0)-E1629)*9),IF(E1629=VLOOKUP(D1629,'Pre-analysis'!D:E,2,0),VLOOKUP(D1629,'Pre-analysis'!D:F,3,0),"NA")),"NA"),"NA")</f>
        <v>NA</v>
      </c>
    </row>
    <row r="1630" spans="1:6">
      <c r="A1630" s="12" t="s">
        <v>58</v>
      </c>
      <c r="B1630" s="13" t="s">
        <v>52</v>
      </c>
      <c r="C1630" s="12" t="s">
        <v>12</v>
      </c>
      <c r="D1630" s="12" t="str">
        <f t="shared" si="31"/>
        <v>Sub20 Session2 2nd_45min</v>
      </c>
      <c r="E1630" s="20">
        <v>4</v>
      </c>
      <c r="F1630" s="20" t="str">
        <f>IFERROR(_xlfn.IFNA(IF(E1630&lt;VLOOKUP(D1630,'Pre-analysis'!D:E,2,0),VLOOKUP(D1630,'Pre-analysis'!D:F,3,0)-((VLOOKUP(D1630,'Pre-analysis'!D:E,2,0)-E1630)*9),IF(E1630=VLOOKUP(D1630,'Pre-analysis'!D:E,2,0),VLOOKUP(D1630,'Pre-analysis'!D:F,3,0),"NA")),"NA"),"NA")</f>
        <v>NA</v>
      </c>
    </row>
    <row r="1631" spans="1:6">
      <c r="A1631" s="12" t="s">
        <v>58</v>
      </c>
      <c r="B1631" s="13" t="s">
        <v>52</v>
      </c>
      <c r="C1631" s="12" t="s">
        <v>12</v>
      </c>
      <c r="D1631" s="12" t="str">
        <f t="shared" si="31"/>
        <v>Sub20 Session2 2nd_45min</v>
      </c>
      <c r="E1631" s="20">
        <v>5</v>
      </c>
      <c r="F1631" s="20" t="str">
        <f>IFERROR(_xlfn.IFNA(IF(E1631&lt;VLOOKUP(D1631,'Pre-analysis'!D:E,2,0),VLOOKUP(D1631,'Pre-analysis'!D:F,3,0)-((VLOOKUP(D1631,'Pre-analysis'!D:E,2,0)-E1631)*9),IF(E1631=VLOOKUP(D1631,'Pre-analysis'!D:E,2,0),VLOOKUP(D1631,'Pre-analysis'!D:F,3,0),"NA")),"NA"),"NA")</f>
        <v>NA</v>
      </c>
    </row>
    <row r="1632" spans="1:6">
      <c r="A1632" s="12" t="s">
        <v>58</v>
      </c>
      <c r="B1632" s="13" t="s">
        <v>52</v>
      </c>
      <c r="C1632" s="12" t="s">
        <v>12</v>
      </c>
      <c r="D1632" s="12" t="str">
        <f t="shared" si="31"/>
        <v>Sub20 Session2 2nd_45min</v>
      </c>
      <c r="E1632" s="20">
        <v>6</v>
      </c>
      <c r="F1632" s="20" t="str">
        <f>IFERROR(_xlfn.IFNA(IF(E1632&lt;VLOOKUP(D1632,'Pre-analysis'!D:E,2,0),VLOOKUP(D1632,'Pre-analysis'!D:F,3,0)-((VLOOKUP(D1632,'Pre-analysis'!D:E,2,0)-E1632)*9),IF(E1632=VLOOKUP(D1632,'Pre-analysis'!D:E,2,0),VLOOKUP(D1632,'Pre-analysis'!D:F,3,0),"NA")),"NA"),"NA")</f>
        <v>NA</v>
      </c>
    </row>
    <row r="1633" spans="1:6">
      <c r="A1633" s="12" t="s">
        <v>58</v>
      </c>
      <c r="B1633" s="13" t="s">
        <v>52</v>
      </c>
      <c r="C1633" s="12" t="s">
        <v>13</v>
      </c>
      <c r="D1633" s="12" t="str">
        <f t="shared" si="31"/>
        <v>Sub20 Session2 2nd_45min_e</v>
      </c>
      <c r="E1633" s="20" t="s">
        <v>29</v>
      </c>
      <c r="F1633" s="20" t="str">
        <f>IFERROR(_xlfn.IFNA(IF(E1633&lt;VLOOKUP(D1633,'Pre-analysis'!D:E,2,0),VLOOKUP(D1633,'Pre-analysis'!D:F,3,0)-((VLOOKUP(D1633,'Pre-analysis'!D:E,2,0)-E1633)*9),IF(E1633=VLOOKUP(D1633,'Pre-analysis'!D:E,2,0),VLOOKUP(D1633,'Pre-analysis'!D:F,3,0),"NA")),"NA"),"NA")</f>
        <v>NA</v>
      </c>
    </row>
    <row r="1634" spans="1:6">
      <c r="A1634" s="12" t="s">
        <v>58</v>
      </c>
      <c r="B1634" s="13" t="s">
        <v>52</v>
      </c>
      <c r="C1634" s="12" t="s">
        <v>14</v>
      </c>
      <c r="D1634" s="12" t="str">
        <f t="shared" si="31"/>
        <v>Sub20 Session2 3rd_45min</v>
      </c>
      <c r="E1634" s="20">
        <v>1</v>
      </c>
      <c r="F1634" s="20" t="str">
        <f>IFERROR(_xlfn.IFNA(IF(E1634&lt;VLOOKUP(D1634,'Pre-analysis'!D:E,2,0),VLOOKUP(D1634,'Pre-analysis'!D:F,3,0)-((VLOOKUP(D1634,'Pre-analysis'!D:E,2,0)-E1634)*9),IF(E1634=VLOOKUP(D1634,'Pre-analysis'!D:E,2,0),VLOOKUP(D1634,'Pre-analysis'!D:F,3,0),"NA")),"NA"),"NA")</f>
        <v>NA</v>
      </c>
    </row>
    <row r="1635" spans="1:6">
      <c r="A1635" s="12" t="s">
        <v>58</v>
      </c>
      <c r="B1635" s="13" t="s">
        <v>52</v>
      </c>
      <c r="C1635" s="12" t="s">
        <v>14</v>
      </c>
      <c r="D1635" s="12" t="str">
        <f t="shared" si="31"/>
        <v>Sub20 Session2 3rd_45min</v>
      </c>
      <c r="E1635" s="20">
        <v>2</v>
      </c>
      <c r="F1635" s="20" t="str">
        <f>IFERROR(_xlfn.IFNA(IF(E1635&lt;VLOOKUP(D1635,'Pre-analysis'!D:E,2,0),VLOOKUP(D1635,'Pre-analysis'!D:F,3,0)-((VLOOKUP(D1635,'Pre-analysis'!D:E,2,0)-E1635)*9),IF(E1635=VLOOKUP(D1635,'Pre-analysis'!D:E,2,0),VLOOKUP(D1635,'Pre-analysis'!D:F,3,0),"NA")),"NA"),"NA")</f>
        <v>NA</v>
      </c>
    </row>
    <row r="1636" spans="1:6">
      <c r="A1636" s="12" t="s">
        <v>58</v>
      </c>
      <c r="B1636" s="13" t="s">
        <v>52</v>
      </c>
      <c r="C1636" s="12" t="s">
        <v>14</v>
      </c>
      <c r="D1636" s="12" t="str">
        <f t="shared" si="31"/>
        <v>Sub20 Session2 3rd_45min</v>
      </c>
      <c r="E1636" s="20">
        <v>3</v>
      </c>
      <c r="F1636" s="20" t="str">
        <f>IFERROR(_xlfn.IFNA(IF(E1636&lt;VLOOKUP(D1636,'Pre-analysis'!D:E,2,0),VLOOKUP(D1636,'Pre-analysis'!D:F,3,0)-((VLOOKUP(D1636,'Pre-analysis'!D:E,2,0)-E1636)*9),IF(E1636=VLOOKUP(D1636,'Pre-analysis'!D:E,2,0),VLOOKUP(D1636,'Pre-analysis'!D:F,3,0),"NA")),"NA"),"NA")</f>
        <v>NA</v>
      </c>
    </row>
    <row r="1637" spans="1:6">
      <c r="A1637" s="12" t="s">
        <v>58</v>
      </c>
      <c r="B1637" s="13" t="s">
        <v>52</v>
      </c>
      <c r="C1637" s="12" t="s">
        <v>14</v>
      </c>
      <c r="D1637" s="12" t="str">
        <f t="shared" si="31"/>
        <v>Sub20 Session2 3rd_45min</v>
      </c>
      <c r="E1637" s="20">
        <v>4</v>
      </c>
      <c r="F1637" s="20" t="str">
        <f>IFERROR(_xlfn.IFNA(IF(E1637&lt;VLOOKUP(D1637,'Pre-analysis'!D:E,2,0),VLOOKUP(D1637,'Pre-analysis'!D:F,3,0)-((VLOOKUP(D1637,'Pre-analysis'!D:E,2,0)-E1637)*9),IF(E1637=VLOOKUP(D1637,'Pre-analysis'!D:E,2,0),VLOOKUP(D1637,'Pre-analysis'!D:F,3,0),"NA")),"NA"),"NA")</f>
        <v>NA</v>
      </c>
    </row>
    <row r="1638" spans="1:6">
      <c r="A1638" s="12" t="s">
        <v>58</v>
      </c>
      <c r="B1638" s="13" t="s">
        <v>52</v>
      </c>
      <c r="C1638" s="12" t="s">
        <v>14</v>
      </c>
      <c r="D1638" s="12" t="str">
        <f t="shared" si="31"/>
        <v>Sub20 Session2 3rd_45min</v>
      </c>
      <c r="E1638" s="20">
        <v>5</v>
      </c>
      <c r="F1638" s="20" t="str">
        <f>IFERROR(_xlfn.IFNA(IF(E1638&lt;VLOOKUP(D1638,'Pre-analysis'!D:E,2,0),VLOOKUP(D1638,'Pre-analysis'!D:F,3,0)-((VLOOKUP(D1638,'Pre-analysis'!D:E,2,0)-E1638)*9),IF(E1638=VLOOKUP(D1638,'Pre-analysis'!D:E,2,0),VLOOKUP(D1638,'Pre-analysis'!D:F,3,0),"NA")),"NA"),"NA")</f>
        <v>NA</v>
      </c>
    </row>
    <row r="1639" spans="1:6">
      <c r="A1639" s="12" t="s">
        <v>58</v>
      </c>
      <c r="B1639" s="13" t="s">
        <v>52</v>
      </c>
      <c r="C1639" s="12" t="s">
        <v>14</v>
      </c>
      <c r="D1639" s="12" t="str">
        <f t="shared" si="31"/>
        <v>Sub20 Session2 3rd_45min</v>
      </c>
      <c r="E1639" s="20">
        <v>6</v>
      </c>
      <c r="F1639" s="20" t="str">
        <f>IFERROR(_xlfn.IFNA(IF(E1639&lt;VLOOKUP(D1639,'Pre-analysis'!D:E,2,0),VLOOKUP(D1639,'Pre-analysis'!D:F,3,0)-((VLOOKUP(D1639,'Pre-analysis'!D:E,2,0)-E1639)*9),IF(E1639=VLOOKUP(D1639,'Pre-analysis'!D:E,2,0),VLOOKUP(D1639,'Pre-analysis'!D:F,3,0),"NA")),"NA"),"NA")</f>
        <v>NA</v>
      </c>
    </row>
    <row r="1640" spans="1:6">
      <c r="A1640" s="12" t="s">
        <v>58</v>
      </c>
      <c r="B1640" s="13" t="s">
        <v>52</v>
      </c>
      <c r="C1640" s="12" t="s">
        <v>15</v>
      </c>
      <c r="D1640" s="12" t="str">
        <f t="shared" si="31"/>
        <v>Sub20 Session2 3rd_45min_e</v>
      </c>
      <c r="E1640" s="20" t="s">
        <v>29</v>
      </c>
      <c r="F1640" s="20" t="str">
        <f>IFERROR(_xlfn.IFNA(IF(E1640&lt;VLOOKUP(D1640,'Pre-analysis'!D:E,2,0),VLOOKUP(D1640,'Pre-analysis'!D:F,3,0)-((VLOOKUP(D1640,'Pre-analysis'!D:E,2,0)-E1640)*9),IF(E1640=VLOOKUP(D1640,'Pre-analysis'!D:E,2,0),VLOOKUP(D1640,'Pre-analysis'!D:F,3,0),"NA")),"NA"),"NA")</f>
        <v>NA</v>
      </c>
    </row>
    <row r="1641" spans="1:6">
      <c r="A1641" s="12" t="s">
        <v>58</v>
      </c>
      <c r="B1641" s="13" t="s">
        <v>53</v>
      </c>
      <c r="C1641" s="12" t="s">
        <v>10</v>
      </c>
      <c r="D1641" s="12" t="str">
        <f t="shared" si="31"/>
        <v>Sub20 Session3 1st_45min</v>
      </c>
      <c r="E1641" s="20">
        <v>1</v>
      </c>
      <c r="F1641" s="20" t="str">
        <f>IFERROR(_xlfn.IFNA(IF(E1641&lt;VLOOKUP(D1641,'Pre-analysis'!D:E,2,0),VLOOKUP(D1641,'Pre-analysis'!D:F,3,0)-((VLOOKUP(D1641,'Pre-analysis'!D:E,2,0)-E1641)*9),IF(E1641=VLOOKUP(D1641,'Pre-analysis'!D:E,2,0),VLOOKUP(D1641,'Pre-analysis'!D:F,3,0),"NA")),"NA"),"NA")</f>
        <v>NA</v>
      </c>
    </row>
    <row r="1642" spans="1:6">
      <c r="A1642" s="12" t="s">
        <v>58</v>
      </c>
      <c r="B1642" s="13" t="s">
        <v>53</v>
      </c>
      <c r="C1642" s="12" t="s">
        <v>10</v>
      </c>
      <c r="D1642" s="12" t="str">
        <f t="shared" si="31"/>
        <v>Sub20 Session3 1st_45min</v>
      </c>
      <c r="E1642" s="20">
        <v>2</v>
      </c>
      <c r="F1642" s="20" t="str">
        <f>IFERROR(_xlfn.IFNA(IF(E1642&lt;VLOOKUP(D1642,'Pre-analysis'!D:E,2,0),VLOOKUP(D1642,'Pre-analysis'!D:F,3,0)-((VLOOKUP(D1642,'Pre-analysis'!D:E,2,0)-E1642)*9),IF(E1642=VLOOKUP(D1642,'Pre-analysis'!D:E,2,0),VLOOKUP(D1642,'Pre-analysis'!D:F,3,0),"NA")),"NA"),"NA")</f>
        <v>NA</v>
      </c>
    </row>
    <row r="1643" spans="1:6">
      <c r="A1643" s="12" t="s">
        <v>58</v>
      </c>
      <c r="B1643" s="13" t="s">
        <v>53</v>
      </c>
      <c r="C1643" s="12" t="s">
        <v>10</v>
      </c>
      <c r="D1643" s="12" t="str">
        <f t="shared" si="31"/>
        <v>Sub20 Session3 1st_45min</v>
      </c>
      <c r="E1643" s="20">
        <v>3</v>
      </c>
      <c r="F1643" s="20" t="str">
        <f>IFERROR(_xlfn.IFNA(IF(E1643&lt;VLOOKUP(D1643,'Pre-analysis'!D:E,2,0),VLOOKUP(D1643,'Pre-analysis'!D:F,3,0)-((VLOOKUP(D1643,'Pre-analysis'!D:E,2,0)-E1643)*9),IF(E1643=VLOOKUP(D1643,'Pre-analysis'!D:E,2,0),VLOOKUP(D1643,'Pre-analysis'!D:F,3,0),"NA")),"NA"),"NA")</f>
        <v>NA</v>
      </c>
    </row>
    <row r="1644" spans="1:6">
      <c r="A1644" s="12" t="s">
        <v>58</v>
      </c>
      <c r="B1644" s="13" t="s">
        <v>53</v>
      </c>
      <c r="C1644" s="12" t="s">
        <v>10</v>
      </c>
      <c r="D1644" s="12" t="str">
        <f t="shared" si="31"/>
        <v>Sub20 Session3 1st_45min</v>
      </c>
      <c r="E1644" s="20">
        <v>4</v>
      </c>
      <c r="F1644" s="20" t="str">
        <f>IFERROR(_xlfn.IFNA(IF(E1644&lt;VLOOKUP(D1644,'Pre-analysis'!D:E,2,0),VLOOKUP(D1644,'Pre-analysis'!D:F,3,0)-((VLOOKUP(D1644,'Pre-analysis'!D:E,2,0)-E1644)*9),IF(E1644=VLOOKUP(D1644,'Pre-analysis'!D:E,2,0),VLOOKUP(D1644,'Pre-analysis'!D:F,3,0),"NA")),"NA"),"NA")</f>
        <v>NA</v>
      </c>
    </row>
    <row r="1645" spans="1:6">
      <c r="A1645" s="12" t="s">
        <v>58</v>
      </c>
      <c r="B1645" s="13" t="s">
        <v>53</v>
      </c>
      <c r="C1645" s="12" t="s">
        <v>10</v>
      </c>
      <c r="D1645" s="12" t="str">
        <f t="shared" si="31"/>
        <v>Sub20 Session3 1st_45min</v>
      </c>
      <c r="E1645" s="20">
        <v>5</v>
      </c>
      <c r="F1645" s="20" t="str">
        <f>IFERROR(_xlfn.IFNA(IF(E1645&lt;VLOOKUP(D1645,'Pre-analysis'!D:E,2,0),VLOOKUP(D1645,'Pre-analysis'!D:F,3,0)-((VLOOKUP(D1645,'Pre-analysis'!D:E,2,0)-E1645)*9),IF(E1645=VLOOKUP(D1645,'Pre-analysis'!D:E,2,0),VLOOKUP(D1645,'Pre-analysis'!D:F,3,0),"NA")),"NA"),"NA")</f>
        <v>NA</v>
      </c>
    </row>
    <row r="1646" spans="1:6">
      <c r="A1646" s="12" t="s">
        <v>58</v>
      </c>
      <c r="B1646" s="13" t="s">
        <v>53</v>
      </c>
      <c r="C1646" s="12" t="s">
        <v>10</v>
      </c>
      <c r="D1646" s="12" t="str">
        <f t="shared" si="31"/>
        <v>Sub20 Session3 1st_45min</v>
      </c>
      <c r="E1646" s="20">
        <v>6</v>
      </c>
      <c r="F1646" s="20" t="str">
        <f>IFERROR(_xlfn.IFNA(IF(E1646&lt;VLOOKUP(D1646,'Pre-analysis'!D:E,2,0),VLOOKUP(D1646,'Pre-analysis'!D:F,3,0)-((VLOOKUP(D1646,'Pre-analysis'!D:E,2,0)-E1646)*9),IF(E1646=VLOOKUP(D1646,'Pre-analysis'!D:E,2,0),VLOOKUP(D1646,'Pre-analysis'!D:F,3,0),"NA")),"NA"),"NA")</f>
        <v>NA</v>
      </c>
    </row>
    <row r="1647" spans="1:6">
      <c r="A1647" s="12" t="s">
        <v>58</v>
      </c>
      <c r="B1647" s="13" t="s">
        <v>53</v>
      </c>
      <c r="C1647" s="12" t="s">
        <v>11</v>
      </c>
      <c r="D1647" s="12" t="str">
        <f t="shared" si="31"/>
        <v>Sub20 Session3 1st_45min_e</v>
      </c>
      <c r="E1647" s="20" t="s">
        <v>29</v>
      </c>
      <c r="F1647" s="20" t="str">
        <f>IFERROR(_xlfn.IFNA(IF(E1647&lt;VLOOKUP(D1647,'Pre-analysis'!D:E,2,0),VLOOKUP(D1647,'Pre-analysis'!D:F,3,0)-((VLOOKUP(D1647,'Pre-analysis'!D:E,2,0)-E1647)*9),IF(E1647=VLOOKUP(D1647,'Pre-analysis'!D:E,2,0),VLOOKUP(D1647,'Pre-analysis'!D:F,3,0),"NA")),"NA"),"NA")</f>
        <v>NA</v>
      </c>
    </row>
    <row r="1648" spans="1:6">
      <c r="A1648" s="12" t="s">
        <v>58</v>
      </c>
      <c r="B1648" s="13" t="s">
        <v>53</v>
      </c>
      <c r="C1648" s="12" t="s">
        <v>12</v>
      </c>
      <c r="D1648" s="12" t="str">
        <f t="shared" si="31"/>
        <v>Sub20 Session3 2nd_45min</v>
      </c>
      <c r="E1648" s="20">
        <v>1</v>
      </c>
      <c r="F1648" s="20" t="str">
        <f>IFERROR(_xlfn.IFNA(IF(E1648&lt;VLOOKUP(D1648,'Pre-analysis'!D:E,2,0),VLOOKUP(D1648,'Pre-analysis'!D:F,3,0)-((VLOOKUP(D1648,'Pre-analysis'!D:E,2,0)-E1648)*9),IF(E1648=VLOOKUP(D1648,'Pre-analysis'!D:E,2,0),VLOOKUP(D1648,'Pre-analysis'!D:F,3,0),"NA")),"NA"),"NA")</f>
        <v>NA</v>
      </c>
    </row>
    <row r="1649" spans="1:6">
      <c r="A1649" s="12" t="s">
        <v>58</v>
      </c>
      <c r="B1649" s="13" t="s">
        <v>53</v>
      </c>
      <c r="C1649" s="12" t="s">
        <v>12</v>
      </c>
      <c r="D1649" s="12" t="str">
        <f t="shared" si="31"/>
        <v>Sub20 Session3 2nd_45min</v>
      </c>
      <c r="E1649" s="20">
        <v>2</v>
      </c>
      <c r="F1649" s="20" t="str">
        <f>IFERROR(_xlfn.IFNA(IF(E1649&lt;VLOOKUP(D1649,'Pre-analysis'!D:E,2,0),VLOOKUP(D1649,'Pre-analysis'!D:F,3,0)-((VLOOKUP(D1649,'Pre-analysis'!D:E,2,0)-E1649)*9),IF(E1649=VLOOKUP(D1649,'Pre-analysis'!D:E,2,0),VLOOKUP(D1649,'Pre-analysis'!D:F,3,0),"NA")),"NA"),"NA")</f>
        <v>NA</v>
      </c>
    </row>
    <row r="1650" spans="1:6">
      <c r="A1650" s="12" t="s">
        <v>58</v>
      </c>
      <c r="B1650" s="13" t="s">
        <v>53</v>
      </c>
      <c r="C1650" s="12" t="s">
        <v>12</v>
      </c>
      <c r="D1650" s="12" t="str">
        <f t="shared" si="31"/>
        <v>Sub20 Session3 2nd_45min</v>
      </c>
      <c r="E1650" s="20">
        <v>3</v>
      </c>
      <c r="F1650" s="20" t="str">
        <f>IFERROR(_xlfn.IFNA(IF(E1650&lt;VLOOKUP(D1650,'Pre-analysis'!D:E,2,0),VLOOKUP(D1650,'Pre-analysis'!D:F,3,0)-((VLOOKUP(D1650,'Pre-analysis'!D:E,2,0)-E1650)*9),IF(E1650=VLOOKUP(D1650,'Pre-analysis'!D:E,2,0),VLOOKUP(D1650,'Pre-analysis'!D:F,3,0),"NA")),"NA"),"NA")</f>
        <v>NA</v>
      </c>
    </row>
    <row r="1651" spans="1:6">
      <c r="A1651" s="12" t="s">
        <v>58</v>
      </c>
      <c r="B1651" s="13" t="s">
        <v>53</v>
      </c>
      <c r="C1651" s="12" t="s">
        <v>12</v>
      </c>
      <c r="D1651" s="12" t="str">
        <f t="shared" si="31"/>
        <v>Sub20 Session3 2nd_45min</v>
      </c>
      <c r="E1651" s="20">
        <v>4</v>
      </c>
      <c r="F1651" s="20" t="str">
        <f>IFERROR(_xlfn.IFNA(IF(E1651&lt;VLOOKUP(D1651,'Pre-analysis'!D:E,2,0),VLOOKUP(D1651,'Pre-analysis'!D:F,3,0)-((VLOOKUP(D1651,'Pre-analysis'!D:E,2,0)-E1651)*9),IF(E1651=VLOOKUP(D1651,'Pre-analysis'!D:E,2,0),VLOOKUP(D1651,'Pre-analysis'!D:F,3,0),"NA")),"NA"),"NA")</f>
        <v>NA</v>
      </c>
    </row>
    <row r="1652" spans="1:6">
      <c r="A1652" s="12" t="s">
        <v>58</v>
      </c>
      <c r="B1652" s="13" t="s">
        <v>53</v>
      </c>
      <c r="C1652" s="12" t="s">
        <v>12</v>
      </c>
      <c r="D1652" s="12" t="str">
        <f t="shared" si="31"/>
        <v>Sub20 Session3 2nd_45min</v>
      </c>
      <c r="E1652" s="20">
        <v>5</v>
      </c>
      <c r="F1652" s="20" t="str">
        <f>IFERROR(_xlfn.IFNA(IF(E1652&lt;VLOOKUP(D1652,'Pre-analysis'!D:E,2,0),VLOOKUP(D1652,'Pre-analysis'!D:F,3,0)-((VLOOKUP(D1652,'Pre-analysis'!D:E,2,0)-E1652)*9),IF(E1652=VLOOKUP(D1652,'Pre-analysis'!D:E,2,0),VLOOKUP(D1652,'Pre-analysis'!D:F,3,0),"NA")),"NA"),"NA")</f>
        <v>NA</v>
      </c>
    </row>
    <row r="1653" spans="1:6">
      <c r="A1653" s="12" t="s">
        <v>58</v>
      </c>
      <c r="B1653" s="13" t="s">
        <v>53</v>
      </c>
      <c r="C1653" s="12" t="s">
        <v>12</v>
      </c>
      <c r="D1653" s="12" t="str">
        <f t="shared" si="31"/>
        <v>Sub20 Session3 2nd_45min</v>
      </c>
      <c r="E1653" s="20">
        <v>6</v>
      </c>
      <c r="F1653" s="20" t="str">
        <f>IFERROR(_xlfn.IFNA(IF(E1653&lt;VLOOKUP(D1653,'Pre-analysis'!D:E,2,0),VLOOKUP(D1653,'Pre-analysis'!D:F,3,0)-((VLOOKUP(D1653,'Pre-analysis'!D:E,2,0)-E1653)*9),IF(E1653=VLOOKUP(D1653,'Pre-analysis'!D:E,2,0),VLOOKUP(D1653,'Pre-analysis'!D:F,3,0),"NA")),"NA"),"NA")</f>
        <v>NA</v>
      </c>
    </row>
    <row r="1654" spans="1:6">
      <c r="A1654" s="12" t="s">
        <v>58</v>
      </c>
      <c r="B1654" s="13" t="s">
        <v>53</v>
      </c>
      <c r="C1654" s="12" t="s">
        <v>13</v>
      </c>
      <c r="D1654" s="12" t="str">
        <f t="shared" si="31"/>
        <v>Sub20 Session3 2nd_45min_e</v>
      </c>
      <c r="E1654" s="20" t="s">
        <v>29</v>
      </c>
      <c r="F1654" s="20" t="str">
        <f>IFERROR(_xlfn.IFNA(IF(E1654&lt;VLOOKUP(D1654,'Pre-analysis'!D:E,2,0),VLOOKUP(D1654,'Pre-analysis'!D:F,3,0)-((VLOOKUP(D1654,'Pre-analysis'!D:E,2,0)-E1654)*9),IF(E1654=VLOOKUP(D1654,'Pre-analysis'!D:E,2,0),VLOOKUP(D1654,'Pre-analysis'!D:F,3,0),"NA")),"NA"),"NA")</f>
        <v>NA</v>
      </c>
    </row>
    <row r="1655" spans="1:6">
      <c r="A1655" s="12" t="s">
        <v>58</v>
      </c>
      <c r="B1655" s="13" t="s">
        <v>53</v>
      </c>
      <c r="C1655" s="12" t="s">
        <v>14</v>
      </c>
      <c r="D1655" s="12" t="str">
        <f t="shared" si="31"/>
        <v>Sub20 Session3 3rd_45min</v>
      </c>
      <c r="E1655" s="20">
        <v>1</v>
      </c>
      <c r="F1655" s="20" t="str">
        <f>IFERROR(_xlfn.IFNA(IF(E1655&lt;VLOOKUP(D1655,'Pre-analysis'!D:E,2,0),VLOOKUP(D1655,'Pre-analysis'!D:F,3,0)-((VLOOKUP(D1655,'Pre-analysis'!D:E,2,0)-E1655)*9),IF(E1655=VLOOKUP(D1655,'Pre-analysis'!D:E,2,0),VLOOKUP(D1655,'Pre-analysis'!D:F,3,0),"NA")),"NA"),"NA")</f>
        <v>NA</v>
      </c>
    </row>
    <row r="1656" spans="1:6">
      <c r="A1656" s="12" t="s">
        <v>58</v>
      </c>
      <c r="B1656" s="13" t="s">
        <v>53</v>
      </c>
      <c r="C1656" s="12" t="s">
        <v>14</v>
      </c>
      <c r="D1656" s="12" t="str">
        <f t="shared" si="31"/>
        <v>Sub20 Session3 3rd_45min</v>
      </c>
      <c r="E1656" s="20">
        <v>2</v>
      </c>
      <c r="F1656" s="20" t="str">
        <f>IFERROR(_xlfn.IFNA(IF(E1656&lt;VLOOKUP(D1656,'Pre-analysis'!D:E,2,0),VLOOKUP(D1656,'Pre-analysis'!D:F,3,0)-((VLOOKUP(D1656,'Pre-analysis'!D:E,2,0)-E1656)*9),IF(E1656=VLOOKUP(D1656,'Pre-analysis'!D:E,2,0),VLOOKUP(D1656,'Pre-analysis'!D:F,3,0),"NA")),"NA"),"NA")</f>
        <v>NA</v>
      </c>
    </row>
    <row r="1657" spans="1:6">
      <c r="A1657" s="12" t="s">
        <v>58</v>
      </c>
      <c r="B1657" s="13" t="s">
        <v>53</v>
      </c>
      <c r="C1657" s="12" t="s">
        <v>14</v>
      </c>
      <c r="D1657" s="12" t="str">
        <f t="shared" si="31"/>
        <v>Sub20 Session3 3rd_45min</v>
      </c>
      <c r="E1657" s="20">
        <v>3</v>
      </c>
      <c r="F1657" s="20" t="str">
        <f>IFERROR(_xlfn.IFNA(IF(E1657&lt;VLOOKUP(D1657,'Pre-analysis'!D:E,2,0),VLOOKUP(D1657,'Pre-analysis'!D:F,3,0)-((VLOOKUP(D1657,'Pre-analysis'!D:E,2,0)-E1657)*9),IF(E1657=VLOOKUP(D1657,'Pre-analysis'!D:E,2,0),VLOOKUP(D1657,'Pre-analysis'!D:F,3,0),"NA")),"NA"),"NA")</f>
        <v>NA</v>
      </c>
    </row>
    <row r="1658" spans="1:6">
      <c r="A1658" s="12" t="s">
        <v>58</v>
      </c>
      <c r="B1658" s="13" t="s">
        <v>53</v>
      </c>
      <c r="C1658" s="12" t="s">
        <v>14</v>
      </c>
      <c r="D1658" s="12" t="str">
        <f t="shared" si="31"/>
        <v>Sub20 Session3 3rd_45min</v>
      </c>
      <c r="E1658" s="20">
        <v>4</v>
      </c>
      <c r="F1658" s="20" t="str">
        <f>IFERROR(_xlfn.IFNA(IF(E1658&lt;VLOOKUP(D1658,'Pre-analysis'!D:E,2,0),VLOOKUP(D1658,'Pre-analysis'!D:F,3,0)-((VLOOKUP(D1658,'Pre-analysis'!D:E,2,0)-E1658)*9),IF(E1658=VLOOKUP(D1658,'Pre-analysis'!D:E,2,0),VLOOKUP(D1658,'Pre-analysis'!D:F,3,0),"NA")),"NA"),"NA")</f>
        <v>NA</v>
      </c>
    </row>
    <row r="1659" spans="1:6">
      <c r="A1659" s="12" t="s">
        <v>58</v>
      </c>
      <c r="B1659" s="13" t="s">
        <v>53</v>
      </c>
      <c r="C1659" s="12" t="s">
        <v>14</v>
      </c>
      <c r="D1659" s="12" t="str">
        <f t="shared" si="31"/>
        <v>Sub20 Session3 3rd_45min</v>
      </c>
      <c r="E1659" s="20">
        <v>5</v>
      </c>
      <c r="F1659" s="20" t="str">
        <f>IFERROR(_xlfn.IFNA(IF(E1659&lt;VLOOKUP(D1659,'Pre-analysis'!D:E,2,0),VLOOKUP(D1659,'Pre-analysis'!D:F,3,0)-((VLOOKUP(D1659,'Pre-analysis'!D:E,2,0)-E1659)*9),IF(E1659=VLOOKUP(D1659,'Pre-analysis'!D:E,2,0),VLOOKUP(D1659,'Pre-analysis'!D:F,3,0),"NA")),"NA"),"NA")</f>
        <v>NA</v>
      </c>
    </row>
    <row r="1660" spans="1:6">
      <c r="A1660" s="12" t="s">
        <v>58</v>
      </c>
      <c r="B1660" s="13" t="s">
        <v>53</v>
      </c>
      <c r="C1660" s="12" t="s">
        <v>14</v>
      </c>
      <c r="D1660" s="12" t="str">
        <f t="shared" si="31"/>
        <v>Sub20 Session3 3rd_45min</v>
      </c>
      <c r="E1660" s="20">
        <v>6</v>
      </c>
      <c r="F1660" s="20" t="str">
        <f>IFERROR(_xlfn.IFNA(IF(E1660&lt;VLOOKUP(D1660,'Pre-analysis'!D:E,2,0),VLOOKUP(D1660,'Pre-analysis'!D:F,3,0)-((VLOOKUP(D1660,'Pre-analysis'!D:E,2,0)-E1660)*9),IF(E1660=VLOOKUP(D1660,'Pre-analysis'!D:E,2,0),VLOOKUP(D1660,'Pre-analysis'!D:F,3,0),"NA")),"NA"),"NA")</f>
        <v>NA</v>
      </c>
    </row>
    <row r="1661" spans="1:6">
      <c r="A1661" s="12" t="s">
        <v>58</v>
      </c>
      <c r="B1661" s="13" t="s">
        <v>53</v>
      </c>
      <c r="C1661" s="12" t="s">
        <v>15</v>
      </c>
      <c r="D1661" s="12" t="str">
        <f t="shared" si="31"/>
        <v>Sub20 Session3 3rd_45min_e</v>
      </c>
      <c r="E1661" s="20" t="s">
        <v>29</v>
      </c>
      <c r="F1661" s="20" t="str">
        <f>IFERROR(_xlfn.IFNA(IF(E1661&lt;VLOOKUP(D1661,'Pre-analysis'!D:E,2,0),VLOOKUP(D1661,'Pre-analysis'!D:F,3,0)-((VLOOKUP(D1661,'Pre-analysis'!D:E,2,0)-E1661)*9),IF(E1661=VLOOKUP(D1661,'Pre-analysis'!D:E,2,0),VLOOKUP(D1661,'Pre-analysis'!D:F,3,0),"NA")),"NA"),"NA")</f>
        <v>NA</v>
      </c>
    </row>
    <row r="1662" spans="1:6">
      <c r="A1662" s="12" t="s">
        <v>58</v>
      </c>
      <c r="B1662" s="13" t="s">
        <v>54</v>
      </c>
      <c r="C1662" s="12" t="s">
        <v>10</v>
      </c>
      <c r="D1662" s="12" t="str">
        <f t="shared" si="31"/>
        <v>Sub20 Session4 1st_45min</v>
      </c>
      <c r="E1662" s="20">
        <v>1</v>
      </c>
      <c r="F1662" s="20" t="str">
        <f>IFERROR(_xlfn.IFNA(IF(E1662&lt;VLOOKUP(D1662,'Pre-analysis'!D:E,2,0),VLOOKUP(D1662,'Pre-analysis'!D:F,3,0)-((VLOOKUP(D1662,'Pre-analysis'!D:E,2,0)-E1662)*9),IF(E1662=VLOOKUP(D1662,'Pre-analysis'!D:E,2,0),VLOOKUP(D1662,'Pre-analysis'!D:F,3,0),"NA")),"NA"),"NA")</f>
        <v>NA</v>
      </c>
    </row>
    <row r="1663" spans="1:6">
      <c r="A1663" s="12" t="s">
        <v>58</v>
      </c>
      <c r="B1663" s="13" t="s">
        <v>54</v>
      </c>
      <c r="C1663" s="12" t="s">
        <v>10</v>
      </c>
      <c r="D1663" s="12" t="str">
        <f t="shared" si="31"/>
        <v>Sub20 Session4 1st_45min</v>
      </c>
      <c r="E1663" s="20">
        <v>2</v>
      </c>
      <c r="F1663" s="20" t="str">
        <f>IFERROR(_xlfn.IFNA(IF(E1663&lt;VLOOKUP(D1663,'Pre-analysis'!D:E,2,0),VLOOKUP(D1663,'Pre-analysis'!D:F,3,0)-((VLOOKUP(D1663,'Pre-analysis'!D:E,2,0)-E1663)*9),IF(E1663=VLOOKUP(D1663,'Pre-analysis'!D:E,2,0),VLOOKUP(D1663,'Pre-analysis'!D:F,3,0),"NA")),"NA"),"NA")</f>
        <v>NA</v>
      </c>
    </row>
    <row r="1664" spans="1:6">
      <c r="A1664" s="12" t="s">
        <v>58</v>
      </c>
      <c r="B1664" s="13" t="s">
        <v>54</v>
      </c>
      <c r="C1664" s="12" t="s">
        <v>10</v>
      </c>
      <c r="D1664" s="12" t="str">
        <f t="shared" si="31"/>
        <v>Sub20 Session4 1st_45min</v>
      </c>
      <c r="E1664" s="20">
        <v>3</v>
      </c>
      <c r="F1664" s="20" t="str">
        <f>IFERROR(_xlfn.IFNA(IF(E1664&lt;VLOOKUP(D1664,'Pre-analysis'!D:E,2,0),VLOOKUP(D1664,'Pre-analysis'!D:F,3,0)-((VLOOKUP(D1664,'Pre-analysis'!D:E,2,0)-E1664)*9),IF(E1664=VLOOKUP(D1664,'Pre-analysis'!D:E,2,0),VLOOKUP(D1664,'Pre-analysis'!D:F,3,0),"NA")),"NA"),"NA")</f>
        <v>NA</v>
      </c>
    </row>
    <row r="1665" spans="1:6">
      <c r="A1665" s="12" t="s">
        <v>58</v>
      </c>
      <c r="B1665" s="13" t="s">
        <v>54</v>
      </c>
      <c r="C1665" s="12" t="s">
        <v>10</v>
      </c>
      <c r="D1665" s="12" t="str">
        <f t="shared" ref="D1665:D1682" si="32">A1665&amp;" "&amp;B1665&amp;" "&amp;C1665</f>
        <v>Sub20 Session4 1st_45min</v>
      </c>
      <c r="E1665" s="20">
        <v>4</v>
      </c>
      <c r="F1665" s="20" t="str">
        <f>IFERROR(_xlfn.IFNA(IF(E1665&lt;VLOOKUP(D1665,'Pre-analysis'!D:E,2,0),VLOOKUP(D1665,'Pre-analysis'!D:F,3,0)-((VLOOKUP(D1665,'Pre-analysis'!D:E,2,0)-E1665)*9),IF(E1665=VLOOKUP(D1665,'Pre-analysis'!D:E,2,0),VLOOKUP(D1665,'Pre-analysis'!D:F,3,0),"NA")),"NA"),"NA")</f>
        <v>NA</v>
      </c>
    </row>
    <row r="1666" spans="1:6">
      <c r="A1666" s="12" t="s">
        <v>58</v>
      </c>
      <c r="B1666" s="13" t="s">
        <v>54</v>
      </c>
      <c r="C1666" s="12" t="s">
        <v>10</v>
      </c>
      <c r="D1666" s="12" t="str">
        <f t="shared" si="32"/>
        <v>Sub20 Session4 1st_45min</v>
      </c>
      <c r="E1666" s="20">
        <v>5</v>
      </c>
      <c r="F1666" s="20" t="str">
        <f>IFERROR(_xlfn.IFNA(IF(E1666&lt;VLOOKUP(D1666,'Pre-analysis'!D:E,2,0),VLOOKUP(D1666,'Pre-analysis'!D:F,3,0)-((VLOOKUP(D1666,'Pre-analysis'!D:E,2,0)-E1666)*9),IF(E1666=VLOOKUP(D1666,'Pre-analysis'!D:E,2,0),VLOOKUP(D1666,'Pre-analysis'!D:F,3,0),"NA")),"NA"),"NA")</f>
        <v>NA</v>
      </c>
    </row>
    <row r="1667" spans="1:6">
      <c r="A1667" s="12" t="s">
        <v>58</v>
      </c>
      <c r="B1667" s="13" t="s">
        <v>54</v>
      </c>
      <c r="C1667" s="12" t="s">
        <v>10</v>
      </c>
      <c r="D1667" s="12" t="str">
        <f t="shared" si="32"/>
        <v>Sub20 Session4 1st_45min</v>
      </c>
      <c r="E1667" s="20">
        <v>6</v>
      </c>
      <c r="F1667" s="20" t="str">
        <f>IFERROR(_xlfn.IFNA(IF(E1667&lt;VLOOKUP(D1667,'Pre-analysis'!D:E,2,0),VLOOKUP(D1667,'Pre-analysis'!D:F,3,0)-((VLOOKUP(D1667,'Pre-analysis'!D:E,2,0)-E1667)*9),IF(E1667=VLOOKUP(D1667,'Pre-analysis'!D:E,2,0),VLOOKUP(D1667,'Pre-analysis'!D:F,3,0),"NA")),"NA"),"NA")</f>
        <v>NA</v>
      </c>
    </row>
    <row r="1668" spans="1:6">
      <c r="A1668" s="12" t="s">
        <v>58</v>
      </c>
      <c r="B1668" s="13" t="s">
        <v>54</v>
      </c>
      <c r="C1668" s="12" t="s">
        <v>11</v>
      </c>
      <c r="D1668" s="12" t="str">
        <f t="shared" si="32"/>
        <v>Sub20 Session4 1st_45min_e</v>
      </c>
      <c r="E1668" s="20" t="s">
        <v>29</v>
      </c>
      <c r="F1668" s="20" t="str">
        <f>IFERROR(_xlfn.IFNA(IF(E1668&lt;VLOOKUP(D1668,'Pre-analysis'!D:E,2,0),VLOOKUP(D1668,'Pre-analysis'!D:F,3,0)-((VLOOKUP(D1668,'Pre-analysis'!D:E,2,0)-E1668)*9),IF(E1668=VLOOKUP(D1668,'Pre-analysis'!D:E,2,0),VLOOKUP(D1668,'Pre-analysis'!D:F,3,0),"NA")),"NA"),"NA")</f>
        <v>NA</v>
      </c>
    </row>
    <row r="1669" spans="1:6">
      <c r="A1669" s="12" t="s">
        <v>58</v>
      </c>
      <c r="B1669" s="13" t="s">
        <v>54</v>
      </c>
      <c r="C1669" s="12" t="s">
        <v>12</v>
      </c>
      <c r="D1669" s="12" t="str">
        <f t="shared" si="32"/>
        <v>Sub20 Session4 2nd_45min</v>
      </c>
      <c r="E1669" s="20">
        <v>1</v>
      </c>
      <c r="F1669" s="20" t="str">
        <f>IFERROR(_xlfn.IFNA(IF(E1669&lt;VLOOKUP(D1669,'Pre-analysis'!D:E,2,0),VLOOKUP(D1669,'Pre-analysis'!D:F,3,0)-((VLOOKUP(D1669,'Pre-analysis'!D:E,2,0)-E1669)*9),IF(E1669=VLOOKUP(D1669,'Pre-analysis'!D:E,2,0),VLOOKUP(D1669,'Pre-analysis'!D:F,3,0),"NA")),"NA"),"NA")</f>
        <v>NA</v>
      </c>
    </row>
    <row r="1670" spans="1:6">
      <c r="A1670" s="12" t="s">
        <v>58</v>
      </c>
      <c r="B1670" s="13" t="s">
        <v>54</v>
      </c>
      <c r="C1670" s="12" t="s">
        <v>12</v>
      </c>
      <c r="D1670" s="12" t="str">
        <f t="shared" si="32"/>
        <v>Sub20 Session4 2nd_45min</v>
      </c>
      <c r="E1670" s="20">
        <v>2</v>
      </c>
      <c r="F1670" s="20" t="str">
        <f>IFERROR(_xlfn.IFNA(IF(E1670&lt;VLOOKUP(D1670,'Pre-analysis'!D:E,2,0),VLOOKUP(D1670,'Pre-analysis'!D:F,3,0)-((VLOOKUP(D1670,'Pre-analysis'!D:E,2,0)-E1670)*9),IF(E1670=VLOOKUP(D1670,'Pre-analysis'!D:E,2,0),VLOOKUP(D1670,'Pre-analysis'!D:F,3,0),"NA")),"NA"),"NA")</f>
        <v>NA</v>
      </c>
    </row>
    <row r="1671" spans="1:6">
      <c r="A1671" s="12" t="s">
        <v>58</v>
      </c>
      <c r="B1671" s="13" t="s">
        <v>54</v>
      </c>
      <c r="C1671" s="12" t="s">
        <v>12</v>
      </c>
      <c r="D1671" s="12" t="str">
        <f t="shared" si="32"/>
        <v>Sub20 Session4 2nd_45min</v>
      </c>
      <c r="E1671" s="20">
        <v>3</v>
      </c>
      <c r="F1671" s="20" t="str">
        <f>IFERROR(_xlfn.IFNA(IF(E1671&lt;VLOOKUP(D1671,'Pre-analysis'!D:E,2,0),VLOOKUP(D1671,'Pre-analysis'!D:F,3,0)-((VLOOKUP(D1671,'Pre-analysis'!D:E,2,0)-E1671)*9),IF(E1671=VLOOKUP(D1671,'Pre-analysis'!D:E,2,0),VLOOKUP(D1671,'Pre-analysis'!D:F,3,0),"NA")),"NA"),"NA")</f>
        <v>NA</v>
      </c>
    </row>
    <row r="1672" spans="1:6">
      <c r="A1672" s="12" t="s">
        <v>58</v>
      </c>
      <c r="B1672" s="13" t="s">
        <v>54</v>
      </c>
      <c r="C1672" s="12" t="s">
        <v>12</v>
      </c>
      <c r="D1672" s="12" t="str">
        <f t="shared" si="32"/>
        <v>Sub20 Session4 2nd_45min</v>
      </c>
      <c r="E1672" s="20">
        <v>4</v>
      </c>
      <c r="F1672" s="20" t="str">
        <f>IFERROR(_xlfn.IFNA(IF(E1672&lt;VLOOKUP(D1672,'Pre-analysis'!D:E,2,0),VLOOKUP(D1672,'Pre-analysis'!D:F,3,0)-((VLOOKUP(D1672,'Pre-analysis'!D:E,2,0)-E1672)*9),IF(E1672=VLOOKUP(D1672,'Pre-analysis'!D:E,2,0),VLOOKUP(D1672,'Pre-analysis'!D:F,3,0),"NA")),"NA"),"NA")</f>
        <v>NA</v>
      </c>
    </row>
    <row r="1673" spans="1:6">
      <c r="A1673" s="12" t="s">
        <v>58</v>
      </c>
      <c r="B1673" s="13" t="s">
        <v>54</v>
      </c>
      <c r="C1673" s="12" t="s">
        <v>12</v>
      </c>
      <c r="D1673" s="12" t="str">
        <f t="shared" si="32"/>
        <v>Sub20 Session4 2nd_45min</v>
      </c>
      <c r="E1673" s="20">
        <v>5</v>
      </c>
      <c r="F1673" s="20" t="str">
        <f>IFERROR(_xlfn.IFNA(IF(E1673&lt;VLOOKUP(D1673,'Pre-analysis'!D:E,2,0),VLOOKUP(D1673,'Pre-analysis'!D:F,3,0)-((VLOOKUP(D1673,'Pre-analysis'!D:E,2,0)-E1673)*9),IF(E1673=VLOOKUP(D1673,'Pre-analysis'!D:E,2,0),VLOOKUP(D1673,'Pre-analysis'!D:F,3,0),"NA")),"NA"),"NA")</f>
        <v>NA</v>
      </c>
    </row>
    <row r="1674" spans="1:6">
      <c r="A1674" s="12" t="s">
        <v>58</v>
      </c>
      <c r="B1674" s="13" t="s">
        <v>54</v>
      </c>
      <c r="C1674" s="12" t="s">
        <v>12</v>
      </c>
      <c r="D1674" s="12" t="str">
        <f t="shared" si="32"/>
        <v>Sub20 Session4 2nd_45min</v>
      </c>
      <c r="E1674" s="20">
        <v>6</v>
      </c>
      <c r="F1674" s="20" t="str">
        <f>IFERROR(_xlfn.IFNA(IF(E1674&lt;VLOOKUP(D1674,'Pre-analysis'!D:E,2,0),VLOOKUP(D1674,'Pre-analysis'!D:F,3,0)-((VLOOKUP(D1674,'Pre-analysis'!D:E,2,0)-E1674)*9),IF(E1674=VLOOKUP(D1674,'Pre-analysis'!D:E,2,0),VLOOKUP(D1674,'Pre-analysis'!D:F,3,0),"NA")),"NA"),"NA")</f>
        <v>NA</v>
      </c>
    </row>
    <row r="1675" spans="1:6">
      <c r="A1675" s="12" t="s">
        <v>58</v>
      </c>
      <c r="B1675" s="13" t="s">
        <v>54</v>
      </c>
      <c r="C1675" s="12" t="s">
        <v>13</v>
      </c>
      <c r="D1675" s="12" t="str">
        <f t="shared" si="32"/>
        <v>Sub20 Session4 2nd_45min_e</v>
      </c>
      <c r="E1675" s="20" t="s">
        <v>29</v>
      </c>
      <c r="F1675" s="20" t="str">
        <f>IFERROR(_xlfn.IFNA(IF(E1675&lt;VLOOKUP(D1675,'Pre-analysis'!D:E,2,0),VLOOKUP(D1675,'Pre-analysis'!D:F,3,0)-((VLOOKUP(D1675,'Pre-analysis'!D:E,2,0)-E1675)*9),IF(E1675=VLOOKUP(D1675,'Pre-analysis'!D:E,2,0),VLOOKUP(D1675,'Pre-analysis'!D:F,3,0),"NA")),"NA"),"NA")</f>
        <v>NA</v>
      </c>
    </row>
    <row r="1676" spans="1:6">
      <c r="A1676" s="12" t="s">
        <v>58</v>
      </c>
      <c r="B1676" s="13" t="s">
        <v>54</v>
      </c>
      <c r="C1676" s="12" t="s">
        <v>14</v>
      </c>
      <c r="D1676" s="12" t="str">
        <f t="shared" si="32"/>
        <v>Sub20 Session4 3rd_45min</v>
      </c>
      <c r="E1676" s="20">
        <v>1</v>
      </c>
      <c r="F1676" s="20" t="str">
        <f>IFERROR(_xlfn.IFNA(IF(E1676&lt;VLOOKUP(D1676,'Pre-analysis'!D:E,2,0),VLOOKUP(D1676,'Pre-analysis'!D:F,3,0)-((VLOOKUP(D1676,'Pre-analysis'!D:E,2,0)-E1676)*9),IF(E1676=VLOOKUP(D1676,'Pre-analysis'!D:E,2,0),VLOOKUP(D1676,'Pre-analysis'!D:F,3,0),"NA")),"NA"),"NA")</f>
        <v>NA</v>
      </c>
    </row>
    <row r="1677" spans="1:6">
      <c r="A1677" s="12" t="s">
        <v>58</v>
      </c>
      <c r="B1677" s="13" t="s">
        <v>54</v>
      </c>
      <c r="C1677" s="12" t="s">
        <v>14</v>
      </c>
      <c r="D1677" s="12" t="str">
        <f t="shared" si="32"/>
        <v>Sub20 Session4 3rd_45min</v>
      </c>
      <c r="E1677" s="20">
        <v>2</v>
      </c>
      <c r="F1677" s="20" t="str">
        <f>IFERROR(_xlfn.IFNA(IF(E1677&lt;VLOOKUP(D1677,'Pre-analysis'!D:E,2,0),VLOOKUP(D1677,'Pre-analysis'!D:F,3,0)-((VLOOKUP(D1677,'Pre-analysis'!D:E,2,0)-E1677)*9),IF(E1677=VLOOKUP(D1677,'Pre-analysis'!D:E,2,0),VLOOKUP(D1677,'Pre-analysis'!D:F,3,0),"NA")),"NA"),"NA")</f>
        <v>NA</v>
      </c>
    </row>
    <row r="1678" spans="1:6">
      <c r="A1678" s="12" t="s">
        <v>58</v>
      </c>
      <c r="B1678" s="13" t="s">
        <v>54</v>
      </c>
      <c r="C1678" s="12" t="s">
        <v>14</v>
      </c>
      <c r="D1678" s="12" t="str">
        <f t="shared" si="32"/>
        <v>Sub20 Session4 3rd_45min</v>
      </c>
      <c r="E1678" s="20">
        <v>3</v>
      </c>
      <c r="F1678" s="20" t="str">
        <f>IFERROR(_xlfn.IFNA(IF(E1678&lt;VLOOKUP(D1678,'Pre-analysis'!D:E,2,0),VLOOKUP(D1678,'Pre-analysis'!D:F,3,0)-((VLOOKUP(D1678,'Pre-analysis'!D:E,2,0)-E1678)*9),IF(E1678=VLOOKUP(D1678,'Pre-analysis'!D:E,2,0),VLOOKUP(D1678,'Pre-analysis'!D:F,3,0),"NA")),"NA"),"NA")</f>
        <v>NA</v>
      </c>
    </row>
    <row r="1679" spans="1:6">
      <c r="A1679" s="12" t="s">
        <v>58</v>
      </c>
      <c r="B1679" s="13" t="s">
        <v>54</v>
      </c>
      <c r="C1679" s="12" t="s">
        <v>14</v>
      </c>
      <c r="D1679" s="12" t="str">
        <f t="shared" si="32"/>
        <v>Sub20 Session4 3rd_45min</v>
      </c>
      <c r="E1679" s="20">
        <v>4</v>
      </c>
      <c r="F1679" s="20" t="str">
        <f>IFERROR(_xlfn.IFNA(IF(E1679&lt;VLOOKUP(D1679,'Pre-analysis'!D:E,2,0),VLOOKUP(D1679,'Pre-analysis'!D:F,3,0)-((VLOOKUP(D1679,'Pre-analysis'!D:E,2,0)-E1679)*9),IF(E1679=VLOOKUP(D1679,'Pre-analysis'!D:E,2,0),VLOOKUP(D1679,'Pre-analysis'!D:F,3,0),"NA")),"NA"),"NA")</f>
        <v>NA</v>
      </c>
    </row>
    <row r="1680" spans="1:6">
      <c r="A1680" s="12" t="s">
        <v>58</v>
      </c>
      <c r="B1680" s="13" t="s">
        <v>54</v>
      </c>
      <c r="C1680" s="12" t="s">
        <v>14</v>
      </c>
      <c r="D1680" s="12" t="str">
        <f t="shared" si="32"/>
        <v>Sub20 Session4 3rd_45min</v>
      </c>
      <c r="E1680" s="20">
        <v>5</v>
      </c>
      <c r="F1680" s="20" t="str">
        <f>IFERROR(_xlfn.IFNA(IF(E1680&lt;VLOOKUP(D1680,'Pre-analysis'!D:E,2,0),VLOOKUP(D1680,'Pre-analysis'!D:F,3,0)-((VLOOKUP(D1680,'Pre-analysis'!D:E,2,0)-E1680)*9),IF(E1680=VLOOKUP(D1680,'Pre-analysis'!D:E,2,0),VLOOKUP(D1680,'Pre-analysis'!D:F,3,0),"NA")),"NA"),"NA")</f>
        <v>NA</v>
      </c>
    </row>
    <row r="1681" spans="1:6">
      <c r="A1681" s="12" t="s">
        <v>58</v>
      </c>
      <c r="B1681" s="13" t="s">
        <v>54</v>
      </c>
      <c r="C1681" s="12" t="s">
        <v>14</v>
      </c>
      <c r="D1681" s="12" t="str">
        <f t="shared" si="32"/>
        <v>Sub20 Session4 3rd_45min</v>
      </c>
      <c r="E1681" s="20">
        <v>6</v>
      </c>
      <c r="F1681" s="20" t="str">
        <f>IFERROR(_xlfn.IFNA(IF(E1681&lt;VLOOKUP(D1681,'Pre-analysis'!D:E,2,0),VLOOKUP(D1681,'Pre-analysis'!D:F,3,0)-((VLOOKUP(D1681,'Pre-analysis'!D:E,2,0)-E1681)*9),IF(E1681=VLOOKUP(D1681,'Pre-analysis'!D:E,2,0),VLOOKUP(D1681,'Pre-analysis'!D:F,3,0),"NA")),"NA"),"NA")</f>
        <v>NA</v>
      </c>
    </row>
    <row r="1682" spans="1:6">
      <c r="A1682" s="12" t="s">
        <v>58</v>
      </c>
      <c r="B1682" s="13" t="s">
        <v>54</v>
      </c>
      <c r="C1682" s="12" t="s">
        <v>15</v>
      </c>
      <c r="D1682" s="12" t="str">
        <f t="shared" si="32"/>
        <v>Sub20 Session4 3rd_45min_e</v>
      </c>
      <c r="E1682" s="20" t="s">
        <v>29</v>
      </c>
      <c r="F1682" s="20" t="str">
        <f>IFERROR(_xlfn.IFNA(IF(E1682&lt;VLOOKUP(D1682,'Pre-analysis'!D:E,2,0),VLOOKUP(D1682,'Pre-analysis'!D:F,3,0)-((VLOOKUP(D1682,'Pre-analysis'!D:E,2,0)-E1682)*9),IF(E1682=VLOOKUP(D1682,'Pre-analysis'!D:E,2,0),VLOOKUP(D1682,'Pre-analysis'!D:F,3,0),"NA")),"NA"),"NA")</f>
        <v>NA</v>
      </c>
    </row>
  </sheetData>
  <autoFilter ref="A2:F1682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Lora Cavuoto</cp:lastModifiedBy>
  <cp:revision/>
  <dcterms:created xsi:type="dcterms:W3CDTF">2022-01-11T07:14:29Z</dcterms:created>
  <dcterms:modified xsi:type="dcterms:W3CDTF">2022-10-27T19:21:00Z</dcterms:modified>
  <cp:category/>
  <cp:contentStatus/>
</cp:coreProperties>
</file>