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J16" i="1"/>
  <c r="D16" i="1"/>
  <c r="E15" i="1"/>
  <c r="F15" i="1"/>
  <c r="G15" i="1"/>
  <c r="H15" i="1"/>
  <c r="J15" i="1"/>
  <c r="D15" i="1"/>
  <c r="E14" i="1"/>
  <c r="F14" i="1"/>
  <c r="G14" i="1"/>
  <c r="H14" i="1"/>
  <c r="J14" i="1"/>
  <c r="D14" i="1"/>
  <c r="E13" i="1"/>
  <c r="F13" i="1"/>
  <c r="G13" i="1"/>
  <c r="H13" i="1"/>
  <c r="J13" i="1"/>
  <c r="D13" i="1"/>
  <c r="O4" i="1"/>
  <c r="O5" i="1"/>
  <c r="O6" i="1"/>
  <c r="O7" i="1"/>
  <c r="O8" i="1"/>
  <c r="O9" i="1"/>
  <c r="O10" i="1"/>
  <c r="O11" i="1"/>
  <c r="O3" i="1"/>
  <c r="O16" i="1" s="1"/>
  <c r="L5" i="1"/>
  <c r="L9" i="1"/>
  <c r="I4" i="1"/>
  <c r="I5" i="1"/>
  <c r="I6" i="1"/>
  <c r="M6" i="1" s="1"/>
  <c r="I7" i="1"/>
  <c r="M7" i="1" s="1"/>
  <c r="I8" i="1"/>
  <c r="K8" i="1" s="1"/>
  <c r="I9" i="1"/>
  <c r="I10" i="1"/>
  <c r="M10" i="1" s="1"/>
  <c r="I11" i="1"/>
  <c r="M11" i="1" s="1"/>
  <c r="I3" i="1"/>
  <c r="I16" i="1" s="1"/>
  <c r="N6" i="1" l="1"/>
  <c r="L10" i="1"/>
  <c r="N11" i="1"/>
  <c r="O13" i="1"/>
  <c r="O14" i="1"/>
  <c r="O15" i="1"/>
  <c r="N10" i="1"/>
  <c r="L6" i="1"/>
  <c r="N7" i="1"/>
  <c r="I13" i="1"/>
  <c r="I14" i="1"/>
  <c r="I15" i="1"/>
  <c r="K7" i="1"/>
  <c r="P7" i="1" s="1"/>
  <c r="Q7" i="1" s="1"/>
  <c r="R7" i="1" s="1"/>
  <c r="K11" i="1"/>
  <c r="K10" i="1"/>
  <c r="K6" i="1"/>
  <c r="P6" i="1" s="1"/>
  <c r="Q6" i="1" s="1"/>
  <c r="R6" i="1" s="1"/>
  <c r="L3" i="1"/>
  <c r="L8" i="1"/>
  <c r="L4" i="1"/>
  <c r="N9" i="1"/>
  <c r="N5" i="1"/>
  <c r="M9" i="1"/>
  <c r="M5" i="1"/>
  <c r="K4" i="1"/>
  <c r="K3" i="1"/>
  <c r="K9" i="1"/>
  <c r="K5" i="1"/>
  <c r="L11" i="1"/>
  <c r="L7" i="1"/>
  <c r="N3" i="1"/>
  <c r="N8" i="1"/>
  <c r="N4" i="1"/>
  <c r="M3" i="1"/>
  <c r="M8" i="1"/>
  <c r="M4" i="1"/>
  <c r="P8" i="1" l="1"/>
  <c r="Q8" i="1" s="1"/>
  <c r="R8" i="1" s="1"/>
  <c r="P10" i="1"/>
  <c r="Q10" i="1" s="1"/>
  <c r="R10" i="1" s="1"/>
  <c r="N14" i="1"/>
  <c r="N13" i="1"/>
  <c r="N16" i="1"/>
  <c r="N15" i="1"/>
  <c r="M16" i="1"/>
  <c r="M15" i="1"/>
  <c r="M14" i="1"/>
  <c r="M13" i="1"/>
  <c r="P3" i="1"/>
  <c r="Q3" i="1" s="1"/>
  <c r="R3" i="1" s="1"/>
  <c r="K16" i="1"/>
  <c r="K15" i="1"/>
  <c r="K14" i="1"/>
  <c r="K13" i="1"/>
  <c r="L16" i="1"/>
  <c r="L15" i="1"/>
  <c r="L14" i="1"/>
  <c r="L13" i="1"/>
  <c r="P4" i="1"/>
  <c r="P5" i="1"/>
  <c r="Q5" i="1" s="1"/>
  <c r="R5" i="1" s="1"/>
  <c r="P11" i="1"/>
  <c r="Q11" i="1" s="1"/>
  <c r="R11" i="1" s="1"/>
  <c r="P9" i="1"/>
  <c r="Q9" i="1" s="1"/>
  <c r="R9" i="1" s="1"/>
  <c r="Q4" i="1" l="1"/>
  <c r="P14" i="1"/>
  <c r="P15" i="1"/>
  <c r="P13" i="1"/>
  <c r="P16" i="1"/>
  <c r="R4" i="1" l="1"/>
  <c r="Q16" i="1"/>
  <c r="Q14" i="1"/>
  <c r="Q15" i="1"/>
  <c r="Q13" i="1"/>
</calcChain>
</file>

<file path=xl/sharedStrings.xml><?xml version="1.0" encoding="utf-8"?>
<sst xmlns="http://schemas.openxmlformats.org/spreadsheetml/2006/main" count="51" uniqueCount="51">
  <si>
    <t xml:space="preserve">Staff Number </t>
  </si>
  <si>
    <t xml:space="preserve">Staff Name </t>
  </si>
  <si>
    <t xml:space="preserve">Basic salary </t>
  </si>
  <si>
    <t xml:space="preserve">House </t>
  </si>
  <si>
    <t xml:space="preserve">Commuter </t>
  </si>
  <si>
    <t>Extrenous</t>
  </si>
  <si>
    <t>Responsibility</t>
  </si>
  <si>
    <t xml:space="preserve">Allowances </t>
  </si>
  <si>
    <t xml:space="preserve">Staff Details </t>
  </si>
  <si>
    <t xml:space="preserve">Net salary </t>
  </si>
  <si>
    <t xml:space="preserve">Loan </t>
  </si>
  <si>
    <t>PAYE</t>
  </si>
  <si>
    <t>NSSF</t>
  </si>
  <si>
    <t>NHIF</t>
  </si>
  <si>
    <t>Housign Levy</t>
  </si>
  <si>
    <t xml:space="preserve">Pension </t>
  </si>
  <si>
    <t>Total Deductions</t>
  </si>
  <si>
    <t xml:space="preserve">Gross salary </t>
  </si>
  <si>
    <t xml:space="preserve">PAYE - is 25% of gross salary </t>
  </si>
  <si>
    <t xml:space="preserve">NSSF - is 1.5% of gross salary </t>
  </si>
  <si>
    <t xml:space="preserve">NHIF - is 5% of net salary before other deductions </t>
  </si>
  <si>
    <t xml:space="preserve">Housing levy - 1.5% of grosss salary </t>
  </si>
  <si>
    <t xml:space="preserve">pension - is 10% of basic salary </t>
  </si>
  <si>
    <t xml:space="preserve">Claculate maximum, minimum, totala and average of each column.  </t>
  </si>
  <si>
    <t xml:space="preserve">Insert grid lines for the table. </t>
  </si>
  <si>
    <t xml:space="preserve">Change background color for each row. </t>
  </si>
  <si>
    <t>PF-001</t>
  </si>
  <si>
    <t>PF-002</t>
  </si>
  <si>
    <t>PF-003</t>
  </si>
  <si>
    <t>PF-004</t>
  </si>
  <si>
    <t>PF-005</t>
  </si>
  <si>
    <t>PF-006</t>
  </si>
  <si>
    <t>PF-007</t>
  </si>
  <si>
    <t>PF-008</t>
  </si>
  <si>
    <t>PF-009</t>
  </si>
  <si>
    <t xml:space="preserve">Tom Lyn </t>
  </si>
  <si>
    <t xml:space="preserve">Dan Melka </t>
  </si>
  <si>
    <t xml:space="preserve">Rose Ian </t>
  </si>
  <si>
    <t>David Delta</t>
  </si>
  <si>
    <t xml:space="preserve">Mop Sam </t>
  </si>
  <si>
    <t xml:space="preserve">Ric Waren </t>
  </si>
  <si>
    <t xml:space="preserve">Dalton Kam </t>
  </si>
  <si>
    <t xml:space="preserve">Mopyan Tim </t>
  </si>
  <si>
    <t>Scott Ken</t>
  </si>
  <si>
    <t>Take New loan?</t>
  </si>
  <si>
    <t>Take new Loan - Yes (if net salary is more than 30% of gross pay), NO if otherwise.</t>
  </si>
  <si>
    <t>Total</t>
  </si>
  <si>
    <t>Maximum</t>
  </si>
  <si>
    <t>Minimum</t>
  </si>
  <si>
    <t>Average</t>
  </si>
  <si>
    <r>
      <rPr>
        <b/>
        <i/>
        <sz val="11"/>
        <color theme="1"/>
        <rFont val="Calibri"/>
        <family val="2"/>
        <scheme val="minor"/>
      </rPr>
      <t>INSTRUCTIONS:</t>
    </r>
    <r>
      <rPr>
        <i/>
        <sz val="11"/>
        <color theme="1"/>
        <rFont val="Calibri"/>
        <family val="2"/>
        <scheme val="minor"/>
      </rPr>
      <t xml:space="preserve"> Populate the missing fields using the following descriptions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</si>
</sst>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9ABA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1684"/>
        <bgColor indexed="64"/>
      </patternFill>
    </fill>
    <fill>
      <patternFill patternType="solid">
        <fgColor rgb="FF1B20F9"/>
        <bgColor indexed="64"/>
      </patternFill>
    </fill>
    <fill>
      <patternFill patternType="solid">
        <fgColor rgb="FFF1E9E3"/>
        <bgColor indexed="64"/>
      </patternFill>
    </fill>
    <fill>
      <patternFill patternType="solid">
        <fgColor rgb="FFF40AB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0" xfId="1" applyFont="1" applyFill="1"/>
    <xf numFmtId="0" fontId="0" fillId="0" borderId="0" xfId="0" applyFill="1"/>
    <xf numFmtId="164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6" borderId="1" xfId="0" applyFill="1" applyBorder="1"/>
    <xf numFmtId="164" fontId="0" fillId="6" borderId="0" xfId="1" applyFont="1" applyFill="1"/>
    <xf numFmtId="0" fontId="0" fillId="7" borderId="1" xfId="0" applyFill="1" applyBorder="1"/>
    <xf numFmtId="164" fontId="0" fillId="7" borderId="0" xfId="1" applyFont="1" applyFill="1"/>
    <xf numFmtId="0" fontId="0" fillId="8" borderId="1" xfId="0" applyFill="1" applyBorder="1"/>
    <xf numFmtId="164" fontId="0" fillId="8" borderId="0" xfId="1" applyFont="1" applyFill="1"/>
    <xf numFmtId="0" fontId="0" fillId="9" borderId="1" xfId="0" applyFill="1" applyBorder="1"/>
    <xf numFmtId="164" fontId="0" fillId="9" borderId="0" xfId="1" applyFont="1" applyFill="1"/>
    <xf numFmtId="0" fontId="0" fillId="0" borderId="1" xfId="0" applyFill="1" applyBorder="1"/>
    <xf numFmtId="0" fontId="0" fillId="11" borderId="1" xfId="0" applyFill="1" applyBorder="1"/>
    <xf numFmtId="164" fontId="0" fillId="11" borderId="0" xfId="1" applyFont="1" applyFill="1"/>
    <xf numFmtId="164" fontId="0" fillId="12" borderId="0" xfId="0" applyNumberFormat="1" applyFill="1"/>
    <xf numFmtId="0" fontId="0" fillId="13" borderId="1" xfId="0" applyFill="1" applyBorder="1"/>
    <xf numFmtId="0" fontId="0" fillId="13" borderId="0" xfId="0" applyFill="1"/>
    <xf numFmtId="0" fontId="0" fillId="14" borderId="1" xfId="0" applyFill="1" applyBorder="1"/>
    <xf numFmtId="43" fontId="0" fillId="14" borderId="0" xfId="0" applyNumberFormat="1" applyFill="1"/>
    <xf numFmtId="0" fontId="2" fillId="15" borderId="1" xfId="0" applyFont="1" applyFill="1" applyBorder="1"/>
    <xf numFmtId="0" fontId="2" fillId="15" borderId="0" xfId="0" applyFont="1" applyFill="1"/>
    <xf numFmtId="0" fontId="0" fillId="16" borderId="1" xfId="0" applyFill="1" applyBorder="1"/>
    <xf numFmtId="0" fontId="0" fillId="16" borderId="0" xfId="0" applyFill="1"/>
    <xf numFmtId="43" fontId="0" fillId="17" borderId="0" xfId="0" applyNumberFormat="1" applyFill="1"/>
    <xf numFmtId="43" fontId="0" fillId="5" borderId="0" xfId="0" applyNumberFormat="1" applyFill="1"/>
    <xf numFmtId="0" fontId="0" fillId="10" borderId="0" xfId="0" applyFill="1"/>
    <xf numFmtId="0" fontId="3" fillId="0" borderId="0" xfId="0" applyFont="1"/>
    <xf numFmtId="0" fontId="0" fillId="1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40AB1"/>
      <color rgb="FFF1E9E3"/>
      <color rgb="FF1B20F9"/>
      <color rgb="FFE81684"/>
      <color rgb="FF19A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J26" sqref="J26"/>
    </sheetView>
  </sheetViews>
  <sheetFormatPr defaultRowHeight="15" x14ac:dyDescent="0.25"/>
  <cols>
    <col min="1" max="1" width="4.5703125" customWidth="1"/>
    <col min="2" max="2" width="15.140625" customWidth="1"/>
    <col min="3" max="3" width="16.140625" customWidth="1"/>
    <col min="4" max="4" width="20.28515625" customWidth="1"/>
    <col min="5" max="5" width="11.42578125" customWidth="1"/>
    <col min="6" max="6" width="14.7109375" customWidth="1"/>
    <col min="7" max="7" width="15.5703125" customWidth="1"/>
    <col min="8" max="8" width="16" customWidth="1"/>
    <col min="9" max="9" width="15.5703125" customWidth="1"/>
    <col min="10" max="10" width="26.5703125" customWidth="1"/>
    <col min="11" max="11" width="11.28515625" customWidth="1"/>
    <col min="12" max="12" width="12.5703125" customWidth="1"/>
    <col min="13" max="13" width="10.5703125" bestFit="1" customWidth="1"/>
    <col min="14" max="14" width="14.5703125" customWidth="1"/>
    <col min="15" max="15" width="11.85546875" customWidth="1"/>
    <col min="16" max="16" width="14" customWidth="1"/>
    <col min="17" max="17" width="11.5703125" bestFit="1" customWidth="1"/>
    <col min="18" max="18" width="12.42578125" customWidth="1"/>
  </cols>
  <sheetData>
    <row r="1" spans="1:18" x14ac:dyDescent="0.25">
      <c r="A1" s="1"/>
      <c r="B1" s="35" t="s">
        <v>8</v>
      </c>
      <c r="C1" s="35"/>
      <c r="D1" s="35"/>
      <c r="E1" s="35" t="s">
        <v>7</v>
      </c>
      <c r="F1" s="35"/>
      <c r="G1" s="35"/>
      <c r="H1" s="35"/>
      <c r="I1" s="37" t="s">
        <v>17</v>
      </c>
      <c r="J1" s="2"/>
      <c r="K1" s="2"/>
      <c r="L1" s="2"/>
      <c r="M1" s="2"/>
      <c r="N1" s="2"/>
      <c r="O1" s="2"/>
      <c r="P1" s="36" t="s">
        <v>16</v>
      </c>
      <c r="Q1" s="39" t="s">
        <v>9</v>
      </c>
      <c r="R1" s="34" t="s">
        <v>44</v>
      </c>
    </row>
    <row r="2" spans="1:18" x14ac:dyDescent="0.25">
      <c r="A2" s="1"/>
      <c r="B2" s="8" t="s">
        <v>0</v>
      </c>
      <c r="C2" s="6" t="s">
        <v>1</v>
      </c>
      <c r="D2" s="10" t="s">
        <v>2</v>
      </c>
      <c r="E2" s="12" t="s">
        <v>3</v>
      </c>
      <c r="F2" s="16" t="s">
        <v>4</v>
      </c>
      <c r="G2" s="2" t="s">
        <v>5</v>
      </c>
      <c r="H2" s="19" t="s">
        <v>6</v>
      </c>
      <c r="I2" s="38"/>
      <c r="J2" s="14" t="s">
        <v>10</v>
      </c>
      <c r="K2" s="18" t="s">
        <v>11</v>
      </c>
      <c r="L2" s="22" t="s">
        <v>12</v>
      </c>
      <c r="M2" s="24" t="s">
        <v>13</v>
      </c>
      <c r="N2" s="26" t="s">
        <v>14</v>
      </c>
      <c r="O2" s="28" t="s">
        <v>15</v>
      </c>
      <c r="P2" s="36"/>
      <c r="Q2" s="40"/>
      <c r="R2" s="34"/>
    </row>
    <row r="3" spans="1:18" x14ac:dyDescent="0.25">
      <c r="A3" s="1">
        <v>1</v>
      </c>
      <c r="B3" s="9" t="s">
        <v>26</v>
      </c>
      <c r="C3" s="7" t="s">
        <v>35</v>
      </c>
      <c r="D3" s="11">
        <v>200000</v>
      </c>
      <c r="E3" s="13">
        <v>85000</v>
      </c>
      <c r="F3" s="17">
        <v>20000</v>
      </c>
      <c r="G3" s="3">
        <v>15000</v>
      </c>
      <c r="H3" s="20">
        <v>3000</v>
      </c>
      <c r="I3" s="21">
        <f>SUM(D3:H3)</f>
        <v>323000</v>
      </c>
      <c r="J3" s="15">
        <v>65000</v>
      </c>
      <c r="K3" s="4">
        <f>PRODUCT(I3 * 0.25)</f>
        <v>80750</v>
      </c>
      <c r="L3" s="23">
        <f>PRODUCT(I3 * 0.015)</f>
        <v>4845</v>
      </c>
      <c r="M3" s="25">
        <f>PRODUCT(I3-J3) * 0.05</f>
        <v>12900</v>
      </c>
      <c r="N3" s="27">
        <f>PRODUCT(I3*0.015)</f>
        <v>4845</v>
      </c>
      <c r="O3" s="29">
        <f>PRODUCT(D3*0.1)</f>
        <v>20000</v>
      </c>
      <c r="P3" s="30">
        <f>SUM(J3+K3+L3+M3+N3+O3)</f>
        <v>188340</v>
      </c>
      <c r="Q3" s="31">
        <f>I3-P3</f>
        <v>134660</v>
      </c>
      <c r="R3" s="32" t="str">
        <f>IF(Q3 &gt; 0.3 * I3, "Yes", "No")</f>
        <v>Yes</v>
      </c>
    </row>
    <row r="4" spans="1:18" x14ac:dyDescent="0.25">
      <c r="A4" s="1">
        <v>2</v>
      </c>
      <c r="B4" s="9" t="s">
        <v>27</v>
      </c>
      <c r="C4" s="7" t="s">
        <v>36</v>
      </c>
      <c r="D4" s="11">
        <v>120000</v>
      </c>
      <c r="E4" s="13">
        <v>20000</v>
      </c>
      <c r="F4" s="17">
        <v>20000</v>
      </c>
      <c r="G4" s="3">
        <v>0</v>
      </c>
      <c r="H4" s="20">
        <v>0</v>
      </c>
      <c r="I4" s="21">
        <f t="shared" ref="I4:I11" si="0">SUM(D4:H4)</f>
        <v>160000</v>
      </c>
      <c r="J4" s="15">
        <v>90000</v>
      </c>
      <c r="K4" s="4">
        <f t="shared" ref="K4:K11" si="1">PRODUCT(I4 * 0.25)</f>
        <v>40000</v>
      </c>
      <c r="L4" s="23">
        <f t="shared" ref="L4:L11" si="2">PRODUCT(I4 * 0.015)</f>
        <v>2400</v>
      </c>
      <c r="M4" s="25">
        <f t="shared" ref="M4:M11" si="3">PRODUCT(I4-J4) * 0.05</f>
        <v>3500</v>
      </c>
      <c r="N4" s="27">
        <f t="shared" ref="N4:N11" si="4">PRODUCT(I4*0.015)</f>
        <v>2400</v>
      </c>
      <c r="O4" s="29">
        <f t="shared" ref="O4:O11" si="5">PRODUCT(D4*0.1)</f>
        <v>12000</v>
      </c>
      <c r="P4" s="30">
        <f t="shared" ref="P4:P11" si="6">SUM(J4+K4+L4+M4+N4+O4)</f>
        <v>150300</v>
      </c>
      <c r="Q4" s="31">
        <f t="shared" ref="Q4:Q11" si="7">I4-P4</f>
        <v>9700</v>
      </c>
      <c r="R4" s="32" t="str">
        <f t="shared" ref="R4:R11" si="8">IF(Q4 &gt; 0.3 * I4, "Yes", "No")</f>
        <v>No</v>
      </c>
    </row>
    <row r="5" spans="1:18" x14ac:dyDescent="0.25">
      <c r="A5" s="1">
        <v>3</v>
      </c>
      <c r="B5" s="9" t="s">
        <v>28</v>
      </c>
      <c r="C5" s="7" t="s">
        <v>37</v>
      </c>
      <c r="D5" s="11">
        <v>150000</v>
      </c>
      <c r="E5" s="13">
        <v>34000</v>
      </c>
      <c r="F5" s="17">
        <v>20000</v>
      </c>
      <c r="G5" s="3">
        <v>12000</v>
      </c>
      <c r="H5" s="20">
        <v>3000</v>
      </c>
      <c r="I5" s="21">
        <f t="shared" si="0"/>
        <v>219000</v>
      </c>
      <c r="J5" s="15">
        <v>90000</v>
      </c>
      <c r="K5" s="4">
        <f t="shared" si="1"/>
        <v>54750</v>
      </c>
      <c r="L5" s="23">
        <f t="shared" si="2"/>
        <v>3285</v>
      </c>
      <c r="M5" s="25">
        <f t="shared" si="3"/>
        <v>6450</v>
      </c>
      <c r="N5" s="27">
        <f t="shared" si="4"/>
        <v>3285</v>
      </c>
      <c r="O5" s="29">
        <f t="shared" si="5"/>
        <v>15000</v>
      </c>
      <c r="P5" s="30">
        <f t="shared" si="6"/>
        <v>172770</v>
      </c>
      <c r="Q5" s="31">
        <f t="shared" si="7"/>
        <v>46230</v>
      </c>
      <c r="R5" s="32" t="str">
        <f t="shared" si="8"/>
        <v>No</v>
      </c>
    </row>
    <row r="6" spans="1:18" x14ac:dyDescent="0.25">
      <c r="A6" s="1">
        <v>4</v>
      </c>
      <c r="B6" s="9" t="s">
        <v>29</v>
      </c>
      <c r="C6" s="7" t="s">
        <v>38</v>
      </c>
      <c r="D6" s="11">
        <v>180000</v>
      </c>
      <c r="E6" s="13">
        <v>45000</v>
      </c>
      <c r="F6" s="17">
        <v>20000</v>
      </c>
      <c r="G6" s="3">
        <v>0</v>
      </c>
      <c r="H6" s="20">
        <v>9000</v>
      </c>
      <c r="I6" s="21">
        <f t="shared" si="0"/>
        <v>254000</v>
      </c>
      <c r="J6" s="15">
        <v>68000</v>
      </c>
      <c r="K6" s="4">
        <f t="shared" si="1"/>
        <v>63500</v>
      </c>
      <c r="L6" s="23">
        <f t="shared" si="2"/>
        <v>3810</v>
      </c>
      <c r="M6" s="25">
        <f t="shared" si="3"/>
        <v>9300</v>
      </c>
      <c r="N6" s="27">
        <f t="shared" si="4"/>
        <v>3810</v>
      </c>
      <c r="O6" s="29">
        <f t="shared" si="5"/>
        <v>18000</v>
      </c>
      <c r="P6" s="30">
        <f t="shared" si="6"/>
        <v>166420</v>
      </c>
      <c r="Q6" s="31">
        <f t="shared" si="7"/>
        <v>87580</v>
      </c>
      <c r="R6" s="32" t="str">
        <f t="shared" si="8"/>
        <v>Yes</v>
      </c>
    </row>
    <row r="7" spans="1:18" x14ac:dyDescent="0.25">
      <c r="A7" s="1">
        <v>5</v>
      </c>
      <c r="B7" s="9" t="s">
        <v>30</v>
      </c>
      <c r="C7" s="7" t="s">
        <v>39</v>
      </c>
      <c r="D7" s="11">
        <v>200000</v>
      </c>
      <c r="E7" s="13">
        <v>8200</v>
      </c>
      <c r="F7" s="17">
        <v>20000</v>
      </c>
      <c r="G7" s="3">
        <v>5000</v>
      </c>
      <c r="H7" s="20">
        <v>3000</v>
      </c>
      <c r="I7" s="21">
        <f t="shared" si="0"/>
        <v>236200</v>
      </c>
      <c r="J7" s="15">
        <v>78000</v>
      </c>
      <c r="K7" s="4">
        <f t="shared" si="1"/>
        <v>59050</v>
      </c>
      <c r="L7" s="23">
        <f t="shared" si="2"/>
        <v>3543</v>
      </c>
      <c r="M7" s="25">
        <f t="shared" si="3"/>
        <v>7910</v>
      </c>
      <c r="N7" s="27">
        <f t="shared" si="4"/>
        <v>3543</v>
      </c>
      <c r="O7" s="29">
        <f t="shared" si="5"/>
        <v>20000</v>
      </c>
      <c r="P7" s="30">
        <f>SUM(J7+K7+L7+M7+N7+O7)</f>
        <v>172046</v>
      </c>
      <c r="Q7" s="31">
        <f t="shared" si="7"/>
        <v>64154</v>
      </c>
      <c r="R7" s="32" t="str">
        <f t="shared" si="8"/>
        <v>No</v>
      </c>
    </row>
    <row r="8" spans="1:18" x14ac:dyDescent="0.25">
      <c r="A8" s="1">
        <v>6</v>
      </c>
      <c r="B8" s="9" t="s">
        <v>31</v>
      </c>
      <c r="C8" s="7" t="s">
        <v>40</v>
      </c>
      <c r="D8" s="11">
        <v>100000</v>
      </c>
      <c r="E8" s="13">
        <v>45000</v>
      </c>
      <c r="F8" s="17">
        <v>20000</v>
      </c>
      <c r="G8" s="3">
        <v>0</v>
      </c>
      <c r="H8" s="20">
        <v>2000</v>
      </c>
      <c r="I8" s="21">
        <f t="shared" si="0"/>
        <v>167000</v>
      </c>
      <c r="J8" s="15">
        <v>12000</v>
      </c>
      <c r="K8" s="4">
        <f t="shared" si="1"/>
        <v>41750</v>
      </c>
      <c r="L8" s="23">
        <f t="shared" si="2"/>
        <v>2505</v>
      </c>
      <c r="M8" s="25">
        <f t="shared" si="3"/>
        <v>7750</v>
      </c>
      <c r="N8" s="27">
        <f t="shared" si="4"/>
        <v>2505</v>
      </c>
      <c r="O8" s="29">
        <f t="shared" si="5"/>
        <v>10000</v>
      </c>
      <c r="P8" s="30">
        <f t="shared" si="6"/>
        <v>76510</v>
      </c>
      <c r="Q8" s="31">
        <f t="shared" si="7"/>
        <v>90490</v>
      </c>
      <c r="R8" s="32" t="str">
        <f t="shared" si="8"/>
        <v>Yes</v>
      </c>
    </row>
    <row r="9" spans="1:18" x14ac:dyDescent="0.25">
      <c r="A9" s="1">
        <v>7</v>
      </c>
      <c r="B9" s="9" t="s">
        <v>32</v>
      </c>
      <c r="C9" s="7" t="s">
        <v>41</v>
      </c>
      <c r="D9" s="11">
        <v>89000</v>
      </c>
      <c r="E9" s="13">
        <v>34000</v>
      </c>
      <c r="F9" s="17">
        <v>20000</v>
      </c>
      <c r="G9" s="3">
        <v>0</v>
      </c>
      <c r="H9" s="20">
        <v>3000</v>
      </c>
      <c r="I9" s="21">
        <f t="shared" si="0"/>
        <v>146000</v>
      </c>
      <c r="J9" s="15">
        <v>23000</v>
      </c>
      <c r="K9" s="4">
        <f t="shared" si="1"/>
        <v>36500</v>
      </c>
      <c r="L9" s="23">
        <f t="shared" si="2"/>
        <v>2190</v>
      </c>
      <c r="M9" s="25">
        <f t="shared" si="3"/>
        <v>6150</v>
      </c>
      <c r="N9" s="27">
        <f t="shared" si="4"/>
        <v>2190</v>
      </c>
      <c r="O9" s="29">
        <f t="shared" si="5"/>
        <v>8900</v>
      </c>
      <c r="P9" s="30">
        <f t="shared" si="6"/>
        <v>78930</v>
      </c>
      <c r="Q9" s="31">
        <f t="shared" si="7"/>
        <v>67070</v>
      </c>
      <c r="R9" s="32" t="str">
        <f t="shared" si="8"/>
        <v>Yes</v>
      </c>
    </row>
    <row r="10" spans="1:18" x14ac:dyDescent="0.25">
      <c r="A10" s="1">
        <v>8</v>
      </c>
      <c r="B10" s="9" t="s">
        <v>33</v>
      </c>
      <c r="C10" s="7" t="s">
        <v>42</v>
      </c>
      <c r="D10" s="11">
        <v>76000</v>
      </c>
      <c r="E10" s="13">
        <v>43000</v>
      </c>
      <c r="F10" s="17">
        <v>20000</v>
      </c>
      <c r="G10" s="3">
        <v>0</v>
      </c>
      <c r="H10" s="20">
        <v>0</v>
      </c>
      <c r="I10" s="21">
        <f t="shared" si="0"/>
        <v>139000</v>
      </c>
      <c r="J10" s="15">
        <v>15000</v>
      </c>
      <c r="K10" s="4">
        <f t="shared" si="1"/>
        <v>34750</v>
      </c>
      <c r="L10" s="23">
        <f t="shared" si="2"/>
        <v>2085</v>
      </c>
      <c r="M10" s="25">
        <f t="shared" si="3"/>
        <v>6200</v>
      </c>
      <c r="N10" s="27">
        <f t="shared" si="4"/>
        <v>2085</v>
      </c>
      <c r="O10" s="29">
        <f t="shared" si="5"/>
        <v>7600</v>
      </c>
      <c r="P10" s="30">
        <f t="shared" si="6"/>
        <v>67720</v>
      </c>
      <c r="Q10" s="31">
        <f t="shared" si="7"/>
        <v>71280</v>
      </c>
      <c r="R10" s="32" t="str">
        <f t="shared" si="8"/>
        <v>Yes</v>
      </c>
    </row>
    <row r="11" spans="1:18" x14ac:dyDescent="0.25">
      <c r="A11" s="1">
        <v>9</v>
      </c>
      <c r="B11" s="9" t="s">
        <v>34</v>
      </c>
      <c r="C11" s="7" t="s">
        <v>43</v>
      </c>
      <c r="D11" s="11">
        <v>189000</v>
      </c>
      <c r="E11" s="13">
        <v>6200</v>
      </c>
      <c r="F11" s="17">
        <v>20000</v>
      </c>
      <c r="G11" s="3">
        <v>18000</v>
      </c>
      <c r="H11" s="20">
        <v>2000</v>
      </c>
      <c r="I11" s="21">
        <f t="shared" si="0"/>
        <v>235200</v>
      </c>
      <c r="J11" s="15">
        <v>45000</v>
      </c>
      <c r="K11" s="4">
        <f t="shared" si="1"/>
        <v>58800</v>
      </c>
      <c r="L11" s="23">
        <f t="shared" si="2"/>
        <v>3528</v>
      </c>
      <c r="M11" s="25">
        <f t="shared" si="3"/>
        <v>9510</v>
      </c>
      <c r="N11" s="27">
        <f t="shared" si="4"/>
        <v>3528</v>
      </c>
      <c r="O11" s="29">
        <f t="shared" si="5"/>
        <v>18900</v>
      </c>
      <c r="P11" s="30">
        <f t="shared" si="6"/>
        <v>139266</v>
      </c>
      <c r="Q11" s="31">
        <f t="shared" si="7"/>
        <v>95934</v>
      </c>
      <c r="R11" s="32" t="str">
        <f t="shared" si="8"/>
        <v>Yes</v>
      </c>
    </row>
    <row r="13" spans="1:18" x14ac:dyDescent="0.25">
      <c r="B13" s="4"/>
      <c r="C13" t="s">
        <v>46</v>
      </c>
      <c r="D13" s="5">
        <f>SUM(D3:D11)</f>
        <v>1304000</v>
      </c>
      <c r="E13" s="5">
        <f t="shared" ref="E13:Q13" si="9">SUM(E3:E11)</f>
        <v>320400</v>
      </c>
      <c r="F13" s="5">
        <f t="shared" si="9"/>
        <v>180000</v>
      </c>
      <c r="G13" s="5">
        <f t="shared" si="9"/>
        <v>50000</v>
      </c>
      <c r="H13" s="5">
        <f t="shared" si="9"/>
        <v>25000</v>
      </c>
      <c r="I13" s="5">
        <f t="shared" si="9"/>
        <v>1879400</v>
      </c>
      <c r="J13" s="5">
        <f t="shared" si="9"/>
        <v>486000</v>
      </c>
      <c r="K13" s="5">
        <f t="shared" si="9"/>
        <v>469850</v>
      </c>
      <c r="L13" s="5">
        <f t="shared" si="9"/>
        <v>28191</v>
      </c>
      <c r="M13" s="5">
        <f t="shared" si="9"/>
        <v>69670</v>
      </c>
      <c r="N13" s="5">
        <f t="shared" si="9"/>
        <v>28191</v>
      </c>
      <c r="O13" s="5">
        <f t="shared" si="9"/>
        <v>130400</v>
      </c>
      <c r="P13" s="5">
        <f t="shared" si="9"/>
        <v>1212302</v>
      </c>
      <c r="Q13" s="5">
        <f t="shared" si="9"/>
        <v>667098</v>
      </c>
    </row>
    <row r="14" spans="1:18" x14ac:dyDescent="0.25">
      <c r="C14" t="s">
        <v>47</v>
      </c>
      <c r="D14" s="5">
        <f>MAX(D3:D11)</f>
        <v>200000</v>
      </c>
      <c r="E14" s="5">
        <f t="shared" ref="E14:Q14" si="10">MAX(E3:E11)</f>
        <v>85000</v>
      </c>
      <c r="F14" s="5">
        <f t="shared" si="10"/>
        <v>20000</v>
      </c>
      <c r="G14" s="5">
        <f t="shared" si="10"/>
        <v>18000</v>
      </c>
      <c r="H14" s="5">
        <f t="shared" si="10"/>
        <v>9000</v>
      </c>
      <c r="I14" s="5">
        <f t="shared" si="10"/>
        <v>323000</v>
      </c>
      <c r="J14" s="5">
        <f t="shared" si="10"/>
        <v>90000</v>
      </c>
      <c r="K14" s="5">
        <f t="shared" si="10"/>
        <v>80750</v>
      </c>
      <c r="L14" s="5">
        <f t="shared" si="10"/>
        <v>4845</v>
      </c>
      <c r="M14" s="5">
        <f t="shared" si="10"/>
        <v>12900</v>
      </c>
      <c r="N14" s="5">
        <f t="shared" si="10"/>
        <v>4845</v>
      </c>
      <c r="O14" s="5">
        <f t="shared" si="10"/>
        <v>20000</v>
      </c>
      <c r="P14" s="5">
        <f t="shared" si="10"/>
        <v>188340</v>
      </c>
      <c r="Q14" s="5">
        <f t="shared" si="10"/>
        <v>134660</v>
      </c>
    </row>
    <row r="15" spans="1:18" x14ac:dyDescent="0.25">
      <c r="C15" t="s">
        <v>48</v>
      </c>
      <c r="D15" s="5">
        <f>MIN(D3:D11)</f>
        <v>76000</v>
      </c>
      <c r="E15" s="5">
        <f t="shared" ref="E15:Q15" si="11">MIN(E3:E11)</f>
        <v>6200</v>
      </c>
      <c r="F15" s="5">
        <f t="shared" si="11"/>
        <v>20000</v>
      </c>
      <c r="G15" s="5">
        <f t="shared" si="11"/>
        <v>0</v>
      </c>
      <c r="H15" s="5">
        <f t="shared" si="11"/>
        <v>0</v>
      </c>
      <c r="I15" s="5">
        <f t="shared" si="11"/>
        <v>139000</v>
      </c>
      <c r="J15" s="5">
        <f t="shared" si="11"/>
        <v>12000</v>
      </c>
      <c r="K15" s="5">
        <f t="shared" si="11"/>
        <v>34750</v>
      </c>
      <c r="L15" s="5">
        <f t="shared" si="11"/>
        <v>2085</v>
      </c>
      <c r="M15" s="5">
        <f t="shared" si="11"/>
        <v>3500</v>
      </c>
      <c r="N15" s="5">
        <f t="shared" si="11"/>
        <v>2085</v>
      </c>
      <c r="O15" s="5">
        <f t="shared" si="11"/>
        <v>7600</v>
      </c>
      <c r="P15" s="5">
        <f t="shared" si="11"/>
        <v>67720</v>
      </c>
      <c r="Q15" s="5">
        <f t="shared" si="11"/>
        <v>9700</v>
      </c>
    </row>
    <row r="16" spans="1:18" x14ac:dyDescent="0.25">
      <c r="C16" t="s">
        <v>49</v>
      </c>
      <c r="D16" s="5">
        <f>AVERAGE(D3:D11)</f>
        <v>144888.88888888888</v>
      </c>
      <c r="E16" s="5">
        <f t="shared" ref="E16:Q16" si="12">AVERAGE(E3:E11)</f>
        <v>35600</v>
      </c>
      <c r="F16" s="5">
        <f t="shared" si="12"/>
        <v>20000</v>
      </c>
      <c r="G16" s="5">
        <f t="shared" si="12"/>
        <v>5555.5555555555557</v>
      </c>
      <c r="H16" s="5">
        <f t="shared" si="12"/>
        <v>2777.7777777777778</v>
      </c>
      <c r="I16" s="5">
        <f t="shared" si="12"/>
        <v>208822.22222222222</v>
      </c>
      <c r="J16" s="5">
        <f t="shared" si="12"/>
        <v>54000</v>
      </c>
      <c r="K16" s="5">
        <f t="shared" si="12"/>
        <v>52205.555555555555</v>
      </c>
      <c r="L16" s="5">
        <f t="shared" si="12"/>
        <v>3132.3333333333335</v>
      </c>
      <c r="M16" s="5">
        <f t="shared" si="12"/>
        <v>7741.1111111111113</v>
      </c>
      <c r="N16" s="5">
        <f t="shared" si="12"/>
        <v>3132.3333333333335</v>
      </c>
      <c r="O16" s="5">
        <f t="shared" si="12"/>
        <v>14488.888888888889</v>
      </c>
      <c r="P16" s="5">
        <f t="shared" si="12"/>
        <v>134700.22222222222</v>
      </c>
      <c r="Q16" s="5">
        <f t="shared" si="12"/>
        <v>74122</v>
      </c>
    </row>
    <row r="18" spans="4:9" x14ac:dyDescent="0.25">
      <c r="E18" s="33" t="s">
        <v>50</v>
      </c>
      <c r="F18" s="33"/>
      <c r="G18" s="33"/>
      <c r="H18" s="33"/>
      <c r="I18" s="33"/>
    </row>
    <row r="19" spans="4:9" x14ac:dyDescent="0.25">
      <c r="D19">
        <v>1</v>
      </c>
      <c r="E19" s="33" t="s">
        <v>18</v>
      </c>
      <c r="F19" s="33"/>
      <c r="G19" s="33"/>
      <c r="H19" s="33"/>
      <c r="I19" s="33"/>
    </row>
    <row r="20" spans="4:9" x14ac:dyDescent="0.25">
      <c r="D20">
        <v>2</v>
      </c>
      <c r="E20" s="33" t="s">
        <v>19</v>
      </c>
      <c r="F20" s="33"/>
      <c r="G20" s="33"/>
      <c r="H20" s="33"/>
      <c r="I20" s="33"/>
    </row>
    <row r="21" spans="4:9" x14ac:dyDescent="0.25">
      <c r="D21">
        <v>3</v>
      </c>
      <c r="E21" s="33" t="s">
        <v>20</v>
      </c>
      <c r="F21" s="33"/>
      <c r="G21" s="33"/>
      <c r="H21" s="33"/>
      <c r="I21" s="33"/>
    </row>
    <row r="22" spans="4:9" x14ac:dyDescent="0.25">
      <c r="D22">
        <v>4</v>
      </c>
      <c r="E22" s="33" t="s">
        <v>21</v>
      </c>
      <c r="F22" s="33"/>
      <c r="G22" s="33"/>
      <c r="H22" s="33"/>
      <c r="I22" s="33"/>
    </row>
    <row r="23" spans="4:9" x14ac:dyDescent="0.25">
      <c r="D23">
        <v>5</v>
      </c>
      <c r="E23" s="33" t="s">
        <v>22</v>
      </c>
      <c r="F23" s="33"/>
      <c r="G23" s="33"/>
      <c r="H23" s="33"/>
      <c r="I23" s="33"/>
    </row>
    <row r="24" spans="4:9" x14ac:dyDescent="0.25">
      <c r="D24">
        <v>6</v>
      </c>
      <c r="E24" s="33" t="s">
        <v>45</v>
      </c>
      <c r="F24" s="33"/>
      <c r="G24" s="33"/>
      <c r="H24" s="33"/>
      <c r="I24" s="33"/>
    </row>
    <row r="25" spans="4:9" x14ac:dyDescent="0.25">
      <c r="D25">
        <v>7</v>
      </c>
      <c r="E25" s="33" t="s">
        <v>23</v>
      </c>
      <c r="F25" s="33"/>
      <c r="G25" s="33"/>
      <c r="H25" s="33"/>
      <c r="I25" s="33"/>
    </row>
    <row r="26" spans="4:9" x14ac:dyDescent="0.25">
      <c r="D26">
        <v>8</v>
      </c>
      <c r="E26" s="33" t="s">
        <v>24</v>
      </c>
      <c r="F26" s="33"/>
      <c r="G26" s="33"/>
      <c r="H26" s="33"/>
      <c r="I26" s="33"/>
    </row>
    <row r="27" spans="4:9" x14ac:dyDescent="0.25">
      <c r="D27">
        <v>9</v>
      </c>
      <c r="E27" s="33" t="s">
        <v>25</v>
      </c>
      <c r="F27" s="33"/>
      <c r="G27" s="33"/>
      <c r="H27" s="33"/>
      <c r="I27" s="33"/>
    </row>
  </sheetData>
  <mergeCells count="6">
    <mergeCell ref="R1:R2"/>
    <mergeCell ref="E1:H1"/>
    <mergeCell ref="B1:D1"/>
    <mergeCell ref="P1:P2"/>
    <mergeCell ref="I1:I2"/>
    <mergeCell ref="Q1:Q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seth korir</cp:lastModifiedBy>
  <dcterms:created xsi:type="dcterms:W3CDTF">2025-03-11T12:39:07Z</dcterms:created>
  <dcterms:modified xsi:type="dcterms:W3CDTF">2025-03-14T05:38:44Z</dcterms:modified>
</cp:coreProperties>
</file>