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MRCS-Don-Wood-IR-Detector-Circuit\"/>
    </mc:Choice>
  </mc:AlternateContent>
  <xr:revisionPtr revIDLastSave="0" documentId="13_ncr:1_{D3689412-0F7D-4A7E-92D8-FEAB226E5597}" xr6:coauthVersionLast="45" xr6:coauthVersionMax="45" xr10:uidLastSave="{00000000-0000-0000-0000-000000000000}"/>
  <bookViews>
    <workbookView minimized="1" xWindow="1620" yWindow="1050" windowWidth="27045" windowHeight="12795" activeTab="2" xr2:uid="{7B930309-B607-4141-AB7F-B5A14AF8126D}"/>
  </bookViews>
  <sheets>
    <sheet name="Master BOM" sheetId="2" r:id="rId1"/>
    <sheet name="Minimal-Single" sheetId="1" r:id="rId2"/>
    <sheet name="Dual with Emitters" sheetId="3" r:id="rId3"/>
    <sheet name=" Dual with Emitter &amp; LEDs " sheetId="4" r:id="rId4"/>
    <sheet name="Dual Tortoise Controller" sheetId="5" r:id="rId5"/>
    <sheet name="options" sheetId="7" r:id="rId6"/>
  </sheets>
  <definedNames>
    <definedName name="ecommerce">'Master BOM'!$C$18</definedName>
    <definedName name="ExternalData_1" localSheetId="0" hidden="1">'Master BOM'!$A$1:$I$13</definedName>
    <definedName name="Markup">'Master BOM'!$C$17</definedName>
    <definedName name="pin">'Master BOM'!$I$16</definedName>
    <definedName name="_xlnm.Print_Area" localSheetId="0">MRCS_Don_Wood_IR_Detector_Circuit[[#All],[Qty]:[Description]]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5" l="1"/>
  <c r="J16" i="5" s="1"/>
  <c r="I13" i="5"/>
  <c r="J13" i="5" s="1"/>
  <c r="H13" i="5"/>
  <c r="G13" i="5"/>
  <c r="F13" i="5"/>
  <c r="E13" i="5"/>
  <c r="D13" i="5"/>
  <c r="C13" i="5"/>
  <c r="B13" i="5"/>
  <c r="M12" i="5"/>
  <c r="J12" i="5"/>
  <c r="D12" i="5"/>
  <c r="M11" i="5"/>
  <c r="I11" i="5"/>
  <c r="J11" i="5" s="1"/>
  <c r="H11" i="5"/>
  <c r="G11" i="5"/>
  <c r="F11" i="5"/>
  <c r="E11" i="5"/>
  <c r="D11" i="5"/>
  <c r="C11" i="5"/>
  <c r="B11" i="5"/>
  <c r="M10" i="5"/>
  <c r="J10" i="5"/>
  <c r="I10" i="5"/>
  <c r="H10" i="5"/>
  <c r="G10" i="5"/>
  <c r="F10" i="5"/>
  <c r="E10" i="5"/>
  <c r="D10" i="5"/>
  <c r="C10" i="5"/>
  <c r="B10" i="5"/>
  <c r="M9" i="5"/>
  <c r="I9" i="5"/>
  <c r="J9" i="5" s="1"/>
  <c r="H9" i="5"/>
  <c r="G9" i="5"/>
  <c r="F9" i="5"/>
  <c r="E9" i="5"/>
  <c r="D9" i="5"/>
  <c r="C9" i="5"/>
  <c r="B9" i="5"/>
  <c r="M8" i="5"/>
  <c r="I8" i="5"/>
  <c r="J8" i="5" s="1"/>
  <c r="H8" i="5"/>
  <c r="G8" i="5"/>
  <c r="F8" i="5"/>
  <c r="E8" i="5"/>
  <c r="D8" i="5"/>
  <c r="C8" i="5"/>
  <c r="B8" i="5"/>
  <c r="M7" i="5"/>
  <c r="I7" i="5"/>
  <c r="J7" i="5" s="1"/>
  <c r="H7" i="5"/>
  <c r="G7" i="5"/>
  <c r="F7" i="5"/>
  <c r="E7" i="5"/>
  <c r="D7" i="5"/>
  <c r="C7" i="5"/>
  <c r="B7" i="5"/>
  <c r="M6" i="5"/>
  <c r="J6" i="5"/>
  <c r="I6" i="5"/>
  <c r="H6" i="5"/>
  <c r="G6" i="5"/>
  <c r="F6" i="5"/>
  <c r="E6" i="5"/>
  <c r="D6" i="5"/>
  <c r="C6" i="5"/>
  <c r="B6" i="5"/>
  <c r="M5" i="5"/>
  <c r="J5" i="5"/>
  <c r="H5" i="5"/>
  <c r="G5" i="5"/>
  <c r="F5" i="5"/>
  <c r="E5" i="5"/>
  <c r="D5" i="5"/>
  <c r="C5" i="5"/>
  <c r="B5" i="5"/>
  <c r="M4" i="5"/>
  <c r="I4" i="5"/>
  <c r="J4" i="5" s="1"/>
  <c r="H4" i="5"/>
  <c r="G4" i="5"/>
  <c r="F4" i="5"/>
  <c r="E4" i="5"/>
  <c r="D4" i="5"/>
  <c r="C4" i="5"/>
  <c r="B4" i="5"/>
  <c r="M3" i="5"/>
  <c r="M15" i="5" s="1"/>
  <c r="A16" i="5" s="1"/>
  <c r="J3" i="5"/>
  <c r="I3" i="5"/>
  <c r="H3" i="5"/>
  <c r="G3" i="5"/>
  <c r="F3" i="5"/>
  <c r="E3" i="5"/>
  <c r="D3" i="5"/>
  <c r="C3" i="5"/>
  <c r="B3" i="5"/>
  <c r="M2" i="5"/>
  <c r="I2" i="5"/>
  <c r="J2" i="5" s="1"/>
  <c r="H2" i="5"/>
  <c r="G2" i="5"/>
  <c r="F2" i="5"/>
  <c r="E2" i="5"/>
  <c r="D2" i="5"/>
  <c r="C2" i="5"/>
  <c r="B2" i="5"/>
  <c r="I16" i="4"/>
  <c r="I13" i="4"/>
  <c r="J13" i="4" s="1"/>
  <c r="H13" i="4"/>
  <c r="G13" i="4"/>
  <c r="F13" i="4"/>
  <c r="E13" i="4"/>
  <c r="D13" i="4"/>
  <c r="C13" i="4"/>
  <c r="B13" i="4"/>
  <c r="M12" i="4"/>
  <c r="J12" i="4"/>
  <c r="D12" i="4"/>
  <c r="M11" i="4"/>
  <c r="I11" i="4"/>
  <c r="J11" i="4" s="1"/>
  <c r="H11" i="4"/>
  <c r="G11" i="4"/>
  <c r="F11" i="4"/>
  <c r="E11" i="4"/>
  <c r="D11" i="4"/>
  <c r="C11" i="4"/>
  <c r="B11" i="4"/>
  <c r="M10" i="4"/>
  <c r="I10" i="4"/>
  <c r="J10" i="4" s="1"/>
  <c r="H10" i="4"/>
  <c r="G10" i="4"/>
  <c r="F10" i="4"/>
  <c r="E10" i="4"/>
  <c r="D10" i="4"/>
  <c r="C10" i="4"/>
  <c r="B10" i="4"/>
  <c r="M9" i="4"/>
  <c r="J9" i="4"/>
  <c r="I9" i="4"/>
  <c r="H9" i="4"/>
  <c r="G9" i="4"/>
  <c r="F9" i="4"/>
  <c r="E9" i="4"/>
  <c r="D9" i="4"/>
  <c r="C9" i="4"/>
  <c r="B9" i="4"/>
  <c r="M8" i="4"/>
  <c r="I8" i="4"/>
  <c r="J8" i="4" s="1"/>
  <c r="H8" i="4"/>
  <c r="G8" i="4"/>
  <c r="F8" i="4"/>
  <c r="E8" i="4"/>
  <c r="D8" i="4"/>
  <c r="C8" i="4"/>
  <c r="B8" i="4"/>
  <c r="M7" i="4"/>
  <c r="I7" i="4"/>
  <c r="J7" i="4" s="1"/>
  <c r="H7" i="4"/>
  <c r="G7" i="4"/>
  <c r="F7" i="4"/>
  <c r="E7" i="4"/>
  <c r="D7" i="4"/>
  <c r="C7" i="4"/>
  <c r="B7" i="4"/>
  <c r="M6" i="4"/>
  <c r="I6" i="4"/>
  <c r="J6" i="4" s="1"/>
  <c r="H6" i="4"/>
  <c r="G6" i="4"/>
  <c r="F6" i="4"/>
  <c r="E6" i="4"/>
  <c r="D6" i="4"/>
  <c r="C6" i="4"/>
  <c r="B6" i="4"/>
  <c r="M5" i="4"/>
  <c r="J5" i="4"/>
  <c r="H5" i="4"/>
  <c r="G5" i="4"/>
  <c r="F5" i="4"/>
  <c r="E5" i="4"/>
  <c r="D5" i="4"/>
  <c r="C5" i="4"/>
  <c r="B5" i="4"/>
  <c r="M4" i="4"/>
  <c r="M15" i="4" s="1"/>
  <c r="A16" i="4" s="1"/>
  <c r="I4" i="4"/>
  <c r="J4" i="4" s="1"/>
  <c r="H4" i="4"/>
  <c r="G4" i="4"/>
  <c r="F4" i="4"/>
  <c r="E4" i="4"/>
  <c r="D4" i="4"/>
  <c r="C4" i="4"/>
  <c r="B4" i="4"/>
  <c r="M3" i="4"/>
  <c r="I3" i="4"/>
  <c r="J3" i="4" s="1"/>
  <c r="H3" i="4"/>
  <c r="G3" i="4"/>
  <c r="F3" i="4"/>
  <c r="E3" i="4"/>
  <c r="D3" i="4"/>
  <c r="C3" i="4"/>
  <c r="B3" i="4"/>
  <c r="M2" i="4"/>
  <c r="I2" i="4"/>
  <c r="J2" i="4" s="1"/>
  <c r="J15" i="4" s="1"/>
  <c r="H2" i="4"/>
  <c r="G2" i="4"/>
  <c r="F2" i="4"/>
  <c r="E2" i="4"/>
  <c r="D2" i="4"/>
  <c r="C2" i="4"/>
  <c r="B2" i="4"/>
  <c r="I16" i="3"/>
  <c r="J26" i="1"/>
  <c r="J24" i="1"/>
  <c r="J23" i="1"/>
  <c r="J21" i="1"/>
  <c r="J20" i="1"/>
  <c r="J18" i="1"/>
  <c r="J16" i="1"/>
  <c r="I16" i="1"/>
  <c r="A16" i="1"/>
  <c r="I13" i="3"/>
  <c r="J13" i="3" s="1"/>
  <c r="H13" i="3"/>
  <c r="G13" i="3"/>
  <c r="F13" i="3"/>
  <c r="E13" i="3"/>
  <c r="D13" i="3"/>
  <c r="C13" i="3"/>
  <c r="B13" i="3"/>
  <c r="M12" i="3"/>
  <c r="J12" i="3"/>
  <c r="D12" i="3"/>
  <c r="M11" i="3"/>
  <c r="J11" i="3"/>
  <c r="I11" i="3"/>
  <c r="H11" i="3"/>
  <c r="G11" i="3"/>
  <c r="F11" i="3"/>
  <c r="E11" i="3"/>
  <c r="D11" i="3"/>
  <c r="C11" i="3"/>
  <c r="B11" i="3"/>
  <c r="M10" i="3"/>
  <c r="J10" i="3"/>
  <c r="I10" i="3"/>
  <c r="H10" i="3"/>
  <c r="G10" i="3"/>
  <c r="F10" i="3"/>
  <c r="E10" i="3"/>
  <c r="D10" i="3"/>
  <c r="C10" i="3"/>
  <c r="B10" i="3"/>
  <c r="M9" i="3"/>
  <c r="J9" i="3"/>
  <c r="I9" i="3"/>
  <c r="H9" i="3"/>
  <c r="G9" i="3"/>
  <c r="F9" i="3"/>
  <c r="E9" i="3"/>
  <c r="D9" i="3"/>
  <c r="C9" i="3"/>
  <c r="B9" i="3"/>
  <c r="M8" i="3"/>
  <c r="I8" i="3"/>
  <c r="J8" i="3" s="1"/>
  <c r="H8" i="3"/>
  <c r="G8" i="3"/>
  <c r="F8" i="3"/>
  <c r="E8" i="3"/>
  <c r="D8" i="3"/>
  <c r="C8" i="3"/>
  <c r="B8" i="3"/>
  <c r="M7" i="3"/>
  <c r="J7" i="3"/>
  <c r="I7" i="3"/>
  <c r="H7" i="3"/>
  <c r="G7" i="3"/>
  <c r="F7" i="3"/>
  <c r="E7" i="3"/>
  <c r="D7" i="3"/>
  <c r="C7" i="3"/>
  <c r="B7" i="3"/>
  <c r="M6" i="3"/>
  <c r="J6" i="3"/>
  <c r="I6" i="3"/>
  <c r="H6" i="3"/>
  <c r="G6" i="3"/>
  <c r="F6" i="3"/>
  <c r="E6" i="3"/>
  <c r="D6" i="3"/>
  <c r="C6" i="3"/>
  <c r="B6" i="3"/>
  <c r="M5" i="3"/>
  <c r="J5" i="3"/>
  <c r="H5" i="3"/>
  <c r="G5" i="3"/>
  <c r="F5" i="3"/>
  <c r="E5" i="3"/>
  <c r="D5" i="3"/>
  <c r="C5" i="3"/>
  <c r="B5" i="3"/>
  <c r="M4" i="3"/>
  <c r="I4" i="3"/>
  <c r="J4" i="3" s="1"/>
  <c r="H4" i="3"/>
  <c r="G4" i="3"/>
  <c r="F4" i="3"/>
  <c r="E4" i="3"/>
  <c r="D4" i="3"/>
  <c r="C4" i="3"/>
  <c r="B4" i="3"/>
  <c r="M3" i="3"/>
  <c r="I3" i="3"/>
  <c r="J3" i="3" s="1"/>
  <c r="H3" i="3"/>
  <c r="G3" i="3"/>
  <c r="F3" i="3"/>
  <c r="E3" i="3"/>
  <c r="D3" i="3"/>
  <c r="C3" i="3"/>
  <c r="B3" i="3"/>
  <c r="M2" i="3"/>
  <c r="I2" i="3"/>
  <c r="J2" i="3" s="1"/>
  <c r="H2" i="3"/>
  <c r="G2" i="3"/>
  <c r="F2" i="3"/>
  <c r="E2" i="3"/>
  <c r="D2" i="3"/>
  <c r="C2" i="3"/>
  <c r="B2" i="3"/>
  <c r="M15" i="1"/>
  <c r="M12" i="1"/>
  <c r="M11" i="1"/>
  <c r="M10" i="1"/>
  <c r="M9" i="1"/>
  <c r="M8" i="1"/>
  <c r="M7" i="1"/>
  <c r="M6" i="1"/>
  <c r="M5" i="1"/>
  <c r="M4" i="1"/>
  <c r="M3" i="1"/>
  <c r="M2" i="1"/>
  <c r="J15" i="1"/>
  <c r="J12" i="1"/>
  <c r="D12" i="1"/>
  <c r="I13" i="1"/>
  <c r="J13" i="1" s="1"/>
  <c r="H13" i="1"/>
  <c r="G13" i="1"/>
  <c r="F13" i="1"/>
  <c r="E13" i="1"/>
  <c r="D13" i="1"/>
  <c r="C13" i="1"/>
  <c r="B13" i="1"/>
  <c r="I11" i="1"/>
  <c r="J11" i="1" s="1"/>
  <c r="H11" i="1"/>
  <c r="G11" i="1"/>
  <c r="F11" i="1"/>
  <c r="E11" i="1"/>
  <c r="D11" i="1"/>
  <c r="C11" i="1"/>
  <c r="B11" i="1"/>
  <c r="I10" i="1"/>
  <c r="J10" i="1" s="1"/>
  <c r="H10" i="1"/>
  <c r="G10" i="1"/>
  <c r="F10" i="1"/>
  <c r="E10" i="1"/>
  <c r="D10" i="1"/>
  <c r="C10" i="1"/>
  <c r="B10" i="1"/>
  <c r="I9" i="1"/>
  <c r="J9" i="1" s="1"/>
  <c r="H9" i="1"/>
  <c r="G9" i="1"/>
  <c r="F9" i="1"/>
  <c r="E9" i="1"/>
  <c r="D9" i="1"/>
  <c r="C9" i="1"/>
  <c r="B9" i="1"/>
  <c r="I8" i="1"/>
  <c r="J8" i="1" s="1"/>
  <c r="H8" i="1"/>
  <c r="G8" i="1"/>
  <c r="F8" i="1"/>
  <c r="E8" i="1"/>
  <c r="D8" i="1"/>
  <c r="C8" i="1"/>
  <c r="B8" i="1"/>
  <c r="I7" i="1"/>
  <c r="J7" i="1" s="1"/>
  <c r="H7" i="1"/>
  <c r="G7" i="1"/>
  <c r="F7" i="1"/>
  <c r="E7" i="1"/>
  <c r="D7" i="1"/>
  <c r="C7" i="1"/>
  <c r="B7" i="1"/>
  <c r="I6" i="1"/>
  <c r="J6" i="1" s="1"/>
  <c r="H6" i="1"/>
  <c r="G6" i="1"/>
  <c r="F6" i="1"/>
  <c r="E6" i="1"/>
  <c r="D6" i="1"/>
  <c r="C6" i="1"/>
  <c r="B6" i="1"/>
  <c r="J5" i="1"/>
  <c r="H5" i="1"/>
  <c r="G5" i="1"/>
  <c r="F5" i="1"/>
  <c r="E5" i="1"/>
  <c r="D5" i="1"/>
  <c r="C5" i="1"/>
  <c r="B5" i="1"/>
  <c r="I4" i="1"/>
  <c r="J4" i="1" s="1"/>
  <c r="H4" i="1"/>
  <c r="G4" i="1"/>
  <c r="F4" i="1"/>
  <c r="E4" i="1"/>
  <c r="D4" i="1"/>
  <c r="C4" i="1"/>
  <c r="B4" i="1"/>
  <c r="I3" i="1"/>
  <c r="J3" i="1" s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  <c r="J15" i="5" l="1"/>
  <c r="J18" i="5" s="1"/>
  <c r="J16" i="4"/>
  <c r="J18" i="4" s="1"/>
  <c r="J15" i="3"/>
  <c r="M15" i="3"/>
  <c r="A16" i="3" s="1"/>
  <c r="J16" i="3"/>
  <c r="J18" i="3" s="1"/>
  <c r="J20" i="5" l="1"/>
  <c r="J21" i="5" s="1"/>
  <c r="J20" i="4"/>
  <c r="J21" i="4" s="1"/>
  <c r="J20" i="3"/>
  <c r="J21" i="3" s="1"/>
  <c r="J23" i="5" l="1"/>
  <c r="J24" i="5" s="1"/>
  <c r="J26" i="5" s="1"/>
  <c r="J23" i="4"/>
  <c r="J24" i="4" s="1"/>
  <c r="J26" i="4" s="1"/>
  <c r="J23" i="3"/>
  <c r="J24" i="3" s="1"/>
  <c r="J2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7C2BC-C0B6-46A9-B97E-EB04D57E8E74}" keepAlive="1" name="Query - MRCS-Don-Wood-IR-Detector-Circuit" description="Connection to the 'MRCS-Don-Wood-IR-Detector-Circuit' query in the workbook." type="5" refreshedVersion="6" background="1" saveData="1">
    <dbPr connection="Provider=Microsoft.Mashup.OleDb.1;Data Source=$Workbook$;Location=MRCS-Don-Wood-IR-Detector-Circuit;Extended Properties=&quot;&quot;" command="SELECT * FROM [MRCS-Don-Wood-IR-Detector-Circuit]"/>
  </connection>
</connections>
</file>

<file path=xl/sharedStrings.xml><?xml version="1.0" encoding="utf-8"?>
<sst xmlns="http://schemas.openxmlformats.org/spreadsheetml/2006/main" count="188" uniqueCount="81">
  <si>
    <t>Qty</t>
  </si>
  <si>
    <t>Value</t>
  </si>
  <si>
    <t>Device</t>
  </si>
  <si>
    <t>Package</t>
  </si>
  <si>
    <t>Parts</t>
  </si>
  <si>
    <t>Description</t>
  </si>
  <si>
    <t/>
  </si>
  <si>
    <t>CONNECTOR-M021X02-LOCK</t>
  </si>
  <si>
    <t>1X02_LOCK</t>
  </si>
  <si>
    <t>J3, J4</t>
  </si>
  <si>
    <t>PHOENIX CONNECTOR</t>
  </si>
  <si>
    <t>CONNECTOR-M06LOCK</t>
  </si>
  <si>
    <t>1X06_LOCK</t>
  </si>
  <si>
    <t>J2</t>
  </si>
  <si>
    <t>Header 6  Standard 6-pin 0.1 header"</t>
  </si>
  <si>
    <t>CONNECTOR-M08LOCK</t>
  </si>
  <si>
    <t>1X08_LOCK</t>
  </si>
  <si>
    <t>J1</t>
  </si>
  <si>
    <t>Header 8</t>
  </si>
  <si>
    <t>0</t>
  </si>
  <si>
    <t>RPTH-R0</t>
  </si>
  <si>
    <t>CUT-R</t>
  </si>
  <si>
    <t>R7, R9, R10, R11</t>
  </si>
  <si>
    <t>Resistor</t>
  </si>
  <si>
    <t>10K</t>
  </si>
  <si>
    <t>TRIM_US-RS3</t>
  </si>
  <si>
    <t>RS3</t>
  </si>
  <si>
    <t>R2, R5</t>
  </si>
  <si>
    <t>POTENTIOMETER</t>
  </si>
  <si>
    <t>1N5819</t>
  </si>
  <si>
    <t>DIODEPTH</t>
  </si>
  <si>
    <t>DIODE-1N4001</t>
  </si>
  <si>
    <t>D1</t>
  </si>
  <si>
    <t>Diode</t>
  </si>
  <si>
    <t>470</t>
  </si>
  <si>
    <t>RPTH04</t>
  </si>
  <si>
    <t>AXIAL-0.4-RES</t>
  </si>
  <si>
    <t>DC PWR</t>
  </si>
  <si>
    <t>CONNECTOR-DC-POWER-RA</t>
  </si>
  <si>
    <t>DCJ0202</t>
  </si>
  <si>
    <t>CON1</t>
  </si>
  <si>
    <t>DC POWER JACK</t>
  </si>
  <si>
    <t>LM324N</t>
  </si>
  <si>
    <t>DIL14</t>
  </si>
  <si>
    <t>U1</t>
  </si>
  <si>
    <t>OP AMP</t>
  </si>
  <si>
    <t>RED</t>
  </si>
  <si>
    <t>LED3MM</t>
  </si>
  <si>
    <t>LED1, LED2</t>
  </si>
  <si>
    <t>PCB</t>
  </si>
  <si>
    <t>MRCS-Don-Woods-IR-Detector</t>
  </si>
  <si>
    <t>Vendor</t>
  </si>
  <si>
    <t>MRCS</t>
  </si>
  <si>
    <t>Unit</t>
  </si>
  <si>
    <t>Extd</t>
  </si>
  <si>
    <t>Jameco</t>
  </si>
  <si>
    <t>Asian</t>
  </si>
  <si>
    <t>V-Part</t>
  </si>
  <si>
    <t>R3,R4</t>
  </si>
  <si>
    <t>R1, R6, R8, R12</t>
  </si>
  <si>
    <t>Banggood</t>
  </si>
  <si>
    <t>EOQ</t>
  </si>
  <si>
    <t>Socket DIL14</t>
  </si>
  <si>
    <t>U1S</t>
  </si>
  <si>
    <t>14 oin dip socket</t>
  </si>
  <si>
    <t>leads</t>
  </si>
  <si>
    <t>leads extd</t>
  </si>
  <si>
    <t>labor</t>
  </si>
  <si>
    <t>pin</t>
  </si>
  <si>
    <t>Parts  total</t>
  </si>
  <si>
    <t>Labor</t>
  </si>
  <si>
    <t>Markup</t>
  </si>
  <si>
    <t>ecommerce</t>
  </si>
  <si>
    <t>Cost subtotal</t>
  </si>
  <si>
    <t>marked up subtotal</t>
  </si>
  <si>
    <t>E-commerce</t>
  </si>
  <si>
    <t>Grand Total</t>
  </si>
  <si>
    <t>Sell</t>
  </si>
  <si>
    <t>barrel jack</t>
  </si>
  <si>
    <t>limiting resistor</t>
  </si>
  <si>
    <t>external power for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</si>
</sst>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43" fontId="0" fillId="0" borderId="0" xfId="1" applyFont="1"/>
    <xf numFmtId="0" fontId="0" fillId="0" borderId="0" xfId="0" applyNumberFormat="1" applyAlignment="1">
      <alignment horizontal="left"/>
    </xf>
    <xf numFmtId="43" fontId="2" fillId="2" borderId="2" xfId="1" applyNumberFormat="1" applyFont="1" applyFill="1" applyBorder="1"/>
    <xf numFmtId="43" fontId="0" fillId="0" borderId="0" xfId="0" applyNumberFormat="1"/>
    <xf numFmtId="0" fontId="2" fillId="2" borderId="0" xfId="0" applyFont="1" applyFill="1" applyBorder="1"/>
    <xf numFmtId="43" fontId="2" fillId="2" borderId="2" xfId="1" applyFont="1" applyFill="1" applyBorder="1"/>
    <xf numFmtId="9" fontId="0" fillId="0" borderId="0" xfId="0" applyNumberForma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07ACDC-A397-4C08-90DA-18587CAB4401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Column1" tableColumnId="7"/>
      <queryTableField id="10" dataBound="0" tableColumnId="10"/>
      <queryTableField id="8" name="_1" tableColumnId="8"/>
      <queryTableField id="9" dataBound="0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FE3A7-7AF6-4F55-B35A-D34B78D0856B}" name="MRCS_Don_Wood_IR_Detector_Circuit" displayName="MRCS_Don_Wood_IR_Detector_Circuit" ref="A1:K13" tableType="queryTable" totalsRowShown="0">
  <autoFilter ref="A1:K13" xr:uid="{E3AF74F2-1BEB-4646-A374-3246047108E0}"/>
  <tableColumns count="11">
    <tableColumn id="1" xr3:uid="{BF8A01D0-5906-4D59-A727-9A02057144DB}" uniqueName="1" name="Qty" queryTableFieldId="1"/>
    <tableColumn id="2" xr3:uid="{BFC7CBCE-C87D-4208-8F6C-117D9B49B899}" uniqueName="2" name="Value" queryTableFieldId="2" dataDxfId="8"/>
    <tableColumn id="3" xr3:uid="{FE852341-761C-440E-BA61-02DE09FA054A}" uniqueName="3" name="Device" queryTableFieldId="3" dataDxfId="7"/>
    <tableColumn id="4" xr3:uid="{7FF29C02-AE61-4375-A254-F811173351A4}" uniqueName="4" name="Package" queryTableFieldId="4" dataDxfId="6"/>
    <tableColumn id="5" xr3:uid="{DCACDE5F-A773-4524-A4A1-563645CC006D}" uniqueName="5" name="Parts" queryTableFieldId="5" dataDxfId="5"/>
    <tableColumn id="6" xr3:uid="{F7C0D96A-0310-4807-A3A0-051B7F250FD3}" uniqueName="6" name="Description" queryTableFieldId="6" dataDxfId="4"/>
    <tableColumn id="7" xr3:uid="{FC0A1CEB-B7EA-4D72-81ED-441C7B92C9A6}" uniqueName="7" name="Vendor" queryTableFieldId="7" dataDxfId="3"/>
    <tableColumn id="10" xr3:uid="{74241BCB-1D0D-4D3D-A6F2-41A318B4142E}" uniqueName="10" name="V-Part" queryTableFieldId="10" dataDxfId="1"/>
    <tableColumn id="8" xr3:uid="{F445CC42-6D16-4181-85A1-9F813CE2DF20}" uniqueName="8" name="Unit" queryTableFieldId="8" dataCellStyle="Comma"/>
    <tableColumn id="9" xr3:uid="{B2672E63-608F-4AD6-9795-A2102710BC30}" uniqueName="9" name="Extd" queryTableFieldId="9" dataDxfId="2"/>
    <tableColumn id="11" xr3:uid="{7D846D0D-8120-4044-A0BE-22CCEF510137}" uniqueName="11" name="EOQ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2236-BD32-43A4-B90D-A19F8D7CF441}">
  <dimension ref="A1:K18"/>
  <sheetViews>
    <sheetView workbookViewId="0">
      <selection activeCell="C18" sqref="C18"/>
    </sheetView>
  </sheetViews>
  <sheetFormatPr defaultRowHeight="15" x14ac:dyDescent="0.25"/>
  <cols>
    <col min="1" max="1" width="6.42578125" bestFit="1" customWidth="1"/>
    <col min="2" max="2" width="11.42578125" bestFit="1" customWidth="1"/>
    <col min="3" max="3" width="26.5703125" bestFit="1" customWidth="1"/>
    <col min="4" max="4" width="13.85546875" bestFit="1" customWidth="1"/>
    <col min="5" max="5" width="20.140625" bestFit="1" customWidth="1"/>
    <col min="6" max="6" width="34" bestFit="1" customWidth="1"/>
    <col min="7" max="7" width="11.140625" bestFit="1" customWidth="1"/>
    <col min="8" max="8" width="11.140625" customWidth="1"/>
    <col min="9" max="9" width="6" style="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57</v>
      </c>
      <c r="I1" s="5" t="s">
        <v>53</v>
      </c>
      <c r="J1" t="s">
        <v>54</v>
      </c>
      <c r="K1" t="s">
        <v>61</v>
      </c>
    </row>
    <row r="2" spans="1:11" x14ac:dyDescent="0.25">
      <c r="A2">
        <v>2</v>
      </c>
      <c r="B2" s="1">
        <v>2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56</v>
      </c>
      <c r="H2" s="1"/>
      <c r="I2" s="5">
        <v>0.25</v>
      </c>
      <c r="J2" s="1"/>
      <c r="K2" s="1"/>
    </row>
    <row r="3" spans="1:11" x14ac:dyDescent="0.25">
      <c r="A3">
        <v>1</v>
      </c>
      <c r="B3" s="1">
        <v>6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56</v>
      </c>
      <c r="H3" s="1"/>
      <c r="I3" s="5">
        <v>0.5</v>
      </c>
      <c r="J3" s="1"/>
      <c r="K3" s="1"/>
    </row>
    <row r="4" spans="1:11" x14ac:dyDescent="0.25">
      <c r="A4">
        <v>1</v>
      </c>
      <c r="B4" s="1">
        <v>8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56</v>
      </c>
      <c r="H4" s="1"/>
      <c r="I4" s="5">
        <v>0.7</v>
      </c>
      <c r="J4" s="1"/>
      <c r="K4" s="1"/>
    </row>
    <row r="5" spans="1:11" x14ac:dyDescent="0.25">
      <c r="A5">
        <v>4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6</v>
      </c>
      <c r="H5" s="1"/>
      <c r="I5" s="5" t="s">
        <v>6</v>
      </c>
      <c r="J5" s="1"/>
      <c r="K5" s="1"/>
    </row>
    <row r="6" spans="1:11" x14ac:dyDescent="0.25">
      <c r="A6">
        <v>2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60</v>
      </c>
      <c r="H6" s="1"/>
      <c r="I6" s="5">
        <v>7.0000000000000007E-2</v>
      </c>
      <c r="J6" s="1"/>
      <c r="K6" s="1"/>
    </row>
    <row r="7" spans="1:11" x14ac:dyDescent="0.25">
      <c r="A7">
        <v>1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55</v>
      </c>
      <c r="H7" s="1"/>
      <c r="I7" s="5">
        <v>0.06</v>
      </c>
      <c r="J7" s="1"/>
      <c r="K7" s="1"/>
    </row>
    <row r="8" spans="1:11" x14ac:dyDescent="0.25">
      <c r="A8">
        <v>2</v>
      </c>
      <c r="B8" s="6">
        <v>4700</v>
      </c>
      <c r="C8" s="1" t="s">
        <v>35</v>
      </c>
      <c r="D8" s="1" t="s">
        <v>36</v>
      </c>
      <c r="E8" s="1" t="s">
        <v>58</v>
      </c>
      <c r="F8" s="1" t="s">
        <v>23</v>
      </c>
      <c r="G8" s="1" t="s">
        <v>55</v>
      </c>
      <c r="H8" s="1"/>
      <c r="I8" s="5">
        <v>0.04</v>
      </c>
      <c r="J8" s="1"/>
      <c r="K8" s="1"/>
    </row>
    <row r="9" spans="1:11" x14ac:dyDescent="0.25">
      <c r="A9">
        <v>4</v>
      </c>
      <c r="B9" s="1" t="s">
        <v>34</v>
      </c>
      <c r="C9" s="1" t="s">
        <v>35</v>
      </c>
      <c r="D9" s="1" t="s">
        <v>36</v>
      </c>
      <c r="E9" s="1" t="s">
        <v>59</v>
      </c>
      <c r="F9" s="1" t="s">
        <v>23</v>
      </c>
      <c r="G9" s="1" t="s">
        <v>55</v>
      </c>
      <c r="H9" s="1"/>
      <c r="I9" s="5">
        <v>0.04</v>
      </c>
      <c r="J9" s="1"/>
      <c r="K9" s="1"/>
    </row>
    <row r="10" spans="1:11" x14ac:dyDescent="0.25">
      <c r="A10">
        <v>1</v>
      </c>
      <c r="B10" s="1" t="s">
        <v>37</v>
      </c>
      <c r="C10" s="1" t="s">
        <v>38</v>
      </c>
      <c r="D10" s="1" t="s">
        <v>39</v>
      </c>
      <c r="E10" s="1" t="s">
        <v>40</v>
      </c>
      <c r="F10" s="1" t="s">
        <v>41</v>
      </c>
      <c r="G10" s="1" t="s">
        <v>56</v>
      </c>
      <c r="H10" s="1"/>
      <c r="I10" s="5">
        <v>0.1</v>
      </c>
      <c r="J10" s="1"/>
      <c r="K10" s="1"/>
    </row>
    <row r="11" spans="1:11" x14ac:dyDescent="0.25">
      <c r="A11">
        <v>1</v>
      </c>
      <c r="B11" s="1" t="s">
        <v>42</v>
      </c>
      <c r="C11" s="1" t="s">
        <v>42</v>
      </c>
      <c r="D11" s="1" t="s">
        <v>43</v>
      </c>
      <c r="E11" s="1" t="s">
        <v>44</v>
      </c>
      <c r="F11" s="1" t="s">
        <v>45</v>
      </c>
      <c r="G11" s="1" t="s">
        <v>55</v>
      </c>
      <c r="H11" s="1"/>
      <c r="I11" s="5">
        <v>0.25</v>
      </c>
      <c r="J11" s="1"/>
      <c r="K11" s="1"/>
    </row>
    <row r="12" spans="1:11" x14ac:dyDescent="0.25">
      <c r="A12">
        <v>2</v>
      </c>
      <c r="B12" s="1" t="s">
        <v>46</v>
      </c>
      <c r="C12" s="1" t="s">
        <v>47</v>
      </c>
      <c r="D12" s="1" t="s">
        <v>47</v>
      </c>
      <c r="E12" s="1" t="s">
        <v>48</v>
      </c>
      <c r="F12" s="1" t="s">
        <v>6</v>
      </c>
      <c r="G12" s="1" t="s">
        <v>56</v>
      </c>
      <c r="H12" s="1"/>
      <c r="I12" s="5">
        <v>0.01</v>
      </c>
      <c r="J12" s="1"/>
      <c r="K12" s="1"/>
    </row>
    <row r="13" spans="1:11" x14ac:dyDescent="0.25">
      <c r="A13">
        <v>1</v>
      </c>
      <c r="B13" s="1"/>
      <c r="C13" s="1" t="s">
        <v>49</v>
      </c>
      <c r="D13" s="1"/>
      <c r="E13" s="1"/>
      <c r="F13" s="1" t="s">
        <v>50</v>
      </c>
      <c r="G13" s="1" t="s">
        <v>52</v>
      </c>
      <c r="H13" s="1"/>
      <c r="I13" s="5">
        <v>1.67</v>
      </c>
      <c r="J13" s="1"/>
      <c r="K13" s="1"/>
    </row>
    <row r="16" spans="1:11" x14ac:dyDescent="0.25">
      <c r="A16">
        <v>1</v>
      </c>
      <c r="B16" t="s">
        <v>67</v>
      </c>
      <c r="C16" t="s">
        <v>68</v>
      </c>
      <c r="I16" s="5">
        <v>0.2</v>
      </c>
    </row>
    <row r="17" spans="2:3" x14ac:dyDescent="0.25">
      <c r="B17" t="s">
        <v>71</v>
      </c>
      <c r="C17" s="11">
        <v>0.2</v>
      </c>
    </row>
    <row r="18" spans="2:3" x14ac:dyDescent="0.25">
      <c r="B18" t="s">
        <v>72</v>
      </c>
      <c r="C18" s="11">
        <v>0.1</v>
      </c>
    </row>
  </sheetData>
  <pageMargins left="0.7" right="0.7" top="0.75" bottom="0.75" header="0.3" footer="0.3"/>
  <pageSetup orientation="landscape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46A7-D791-4C25-9E30-642713A50ACB}">
  <dimension ref="A1:M26"/>
  <sheetViews>
    <sheetView workbookViewId="0">
      <selection sqref="A1:M26"/>
    </sheetView>
  </sheetViews>
  <sheetFormatPr defaultRowHeight="15" x14ac:dyDescent="0.25"/>
  <cols>
    <col min="1" max="1" width="4.140625" bestFit="1" customWidth="1"/>
    <col min="2" max="2" width="8" bestFit="1" customWidth="1"/>
    <col min="3" max="3" width="26.5703125" bestFit="1" customWidth="1"/>
    <col min="4" max="4" width="13.85546875" bestFit="1" customWidth="1"/>
    <col min="5" max="5" width="14.7109375" bestFit="1" customWidth="1"/>
    <col min="6" max="6" width="34" bestFit="1" customWidth="1"/>
    <col min="7" max="7" width="9.7109375" bestFit="1" customWidth="1"/>
    <col min="8" max="9" width="8.42578125" bestFit="1" customWidth="1"/>
    <col min="10" max="10" width="8.42578125" style="5" bestFit="1" customWidth="1"/>
    <col min="11" max="11" width="4.85546875" bestFit="1" customWidth="1"/>
    <col min="13" max="13" width="10.140625" bestFit="1" customWidth="1"/>
  </cols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51</v>
      </c>
      <c r="H1" s="3" t="s">
        <v>57</v>
      </c>
      <c r="I1" s="7" t="s">
        <v>53</v>
      </c>
      <c r="J1" s="10" t="s">
        <v>54</v>
      </c>
      <c r="K1" s="4" t="s">
        <v>61</v>
      </c>
      <c r="L1" s="9" t="s">
        <v>65</v>
      </c>
      <c r="M1" s="9" t="s">
        <v>66</v>
      </c>
    </row>
    <row r="2" spans="1:13" x14ac:dyDescent="0.25">
      <c r="B2">
        <f>MRCS_Don_Wood_IR_Detector_Circuit[[#This Row],[Value]]</f>
        <v>2</v>
      </c>
      <c r="C2" t="str">
        <f>MRCS_Don_Wood_IR_Detector_Circuit[[#This Row],[Device]]</f>
        <v>CONNECTOR-M021X02-LOCK</v>
      </c>
      <c r="D2" t="str">
        <f>MRCS_Don_Wood_IR_Detector_Circuit[[#This Row],[Package]]</f>
        <v>1X02_LOCK</v>
      </c>
      <c r="E2" t="str">
        <f>MRCS_Don_Wood_IR_Detector_Circuit[[#This Row],[Parts]]</f>
        <v>J3, J4</v>
      </c>
      <c r="F2" t="str">
        <f>MRCS_Don_Wood_IR_Detector_Circuit[[#This Row],[Description]]</f>
        <v>PHOENIX CONNECTOR</v>
      </c>
      <c r="G2" t="str">
        <f>MRCS_Don_Wood_IR_Detector_Circuit[[#This Row],[Vendor]]</f>
        <v>Asian</v>
      </c>
      <c r="H2">
        <f>MRCS_Don_Wood_IR_Detector_Circuit[[#This Row],[V-Part]]</f>
        <v>0</v>
      </c>
      <c r="I2" s="8">
        <f>MRCS_Don_Wood_IR_Detector_Circuit[[#This Row],[Unit]]</f>
        <v>0.25</v>
      </c>
      <c r="J2" s="5">
        <f>I2*A2</f>
        <v>0</v>
      </c>
      <c r="K2">
        <v>100</v>
      </c>
      <c r="L2">
        <v>2</v>
      </c>
      <c r="M2">
        <f>L2*A2</f>
        <v>0</v>
      </c>
    </row>
    <row r="3" spans="1:13" x14ac:dyDescent="0.25">
      <c r="A3">
        <v>1</v>
      </c>
      <c r="B3">
        <f>MRCS_Don_Wood_IR_Detector_Circuit[[#This Row],[Value]]</f>
        <v>6</v>
      </c>
      <c r="C3" t="str">
        <f>MRCS_Don_Wood_IR_Detector_Circuit[[#This Row],[Device]]</f>
        <v>CONNECTOR-M06LOCK</v>
      </c>
      <c r="D3" t="str">
        <f>MRCS_Don_Wood_IR_Detector_Circuit[[#This Row],[Package]]</f>
        <v>1X06_LOCK</v>
      </c>
      <c r="E3" t="str">
        <f>MRCS_Don_Wood_IR_Detector_Circuit[[#This Row],[Parts]]</f>
        <v>J2</v>
      </c>
      <c r="F3" t="str">
        <f>MRCS_Don_Wood_IR_Detector_Circuit[[#This Row],[Description]]</f>
        <v>Header 6  Standard 6-pin 0.1 header"</v>
      </c>
      <c r="G3" t="str">
        <f>MRCS_Don_Wood_IR_Detector_Circuit[[#This Row],[Vendor]]</f>
        <v>Asian</v>
      </c>
      <c r="H3">
        <f>MRCS_Don_Wood_IR_Detector_Circuit[[#This Row],[V-Part]]</f>
        <v>0</v>
      </c>
      <c r="I3" s="8">
        <f>MRCS_Don_Wood_IR_Detector_Circuit[[#This Row],[Unit]]</f>
        <v>0.5</v>
      </c>
      <c r="J3" s="5">
        <f t="shared" ref="J3:J13" si="0">I3*A3</f>
        <v>0.5</v>
      </c>
      <c r="K3">
        <v>100</v>
      </c>
      <c r="L3">
        <v>6</v>
      </c>
      <c r="M3">
        <f t="shared" ref="M3:M12" si="1">L3*A3</f>
        <v>6</v>
      </c>
    </row>
    <row r="4" spans="1:13" x14ac:dyDescent="0.25">
      <c r="B4">
        <f>MRCS_Don_Wood_IR_Detector_Circuit[[#This Row],[Value]]</f>
        <v>8</v>
      </c>
      <c r="C4" t="str">
        <f>MRCS_Don_Wood_IR_Detector_Circuit[[#This Row],[Device]]</f>
        <v>CONNECTOR-M08LOCK</v>
      </c>
      <c r="D4" t="str">
        <f>MRCS_Don_Wood_IR_Detector_Circuit[[#This Row],[Package]]</f>
        <v>1X08_LOCK</v>
      </c>
      <c r="E4" t="str">
        <f>MRCS_Don_Wood_IR_Detector_Circuit[[#This Row],[Parts]]</f>
        <v>J1</v>
      </c>
      <c r="F4" t="str">
        <f>MRCS_Don_Wood_IR_Detector_Circuit[[#This Row],[Description]]</f>
        <v>Header 8</v>
      </c>
      <c r="G4" t="str">
        <f>MRCS_Don_Wood_IR_Detector_Circuit[[#This Row],[Vendor]]</f>
        <v>Asian</v>
      </c>
      <c r="H4">
        <f>MRCS_Don_Wood_IR_Detector_Circuit[[#This Row],[V-Part]]</f>
        <v>0</v>
      </c>
      <c r="I4" s="8">
        <f>MRCS_Don_Wood_IR_Detector_Circuit[[#This Row],[Unit]]</f>
        <v>0.7</v>
      </c>
      <c r="J4" s="5">
        <f t="shared" si="0"/>
        <v>0</v>
      </c>
      <c r="K4">
        <v>100</v>
      </c>
      <c r="L4">
        <v>8</v>
      </c>
      <c r="M4">
        <f t="shared" si="1"/>
        <v>0</v>
      </c>
    </row>
    <row r="5" spans="1:13" x14ac:dyDescent="0.25">
      <c r="B5" t="str">
        <f>MRCS_Don_Wood_IR_Detector_Circuit[[#This Row],[Value]]</f>
        <v>0</v>
      </c>
      <c r="C5" t="str">
        <f>MRCS_Don_Wood_IR_Detector_Circuit[[#This Row],[Device]]</f>
        <v>RPTH-R0</v>
      </c>
      <c r="D5" t="str">
        <f>MRCS_Don_Wood_IR_Detector_Circuit[[#This Row],[Package]]</f>
        <v>CUT-R</v>
      </c>
      <c r="E5" t="str">
        <f>MRCS_Don_Wood_IR_Detector_Circuit[[#This Row],[Parts]]</f>
        <v>R7, R9, R10, R11</v>
      </c>
      <c r="F5" t="str">
        <f>MRCS_Don_Wood_IR_Detector_Circuit[[#This Row],[Description]]</f>
        <v>Resistor</v>
      </c>
      <c r="G5" t="str">
        <f>MRCS_Don_Wood_IR_Detector_Circuit[[#This Row],[Vendor]]</f>
        <v/>
      </c>
      <c r="H5">
        <f>MRCS_Don_Wood_IR_Detector_Circuit[[#This Row],[V-Part]]</f>
        <v>0</v>
      </c>
      <c r="I5" s="8">
        <v>0</v>
      </c>
      <c r="J5" s="5">
        <f t="shared" si="0"/>
        <v>0</v>
      </c>
      <c r="K5">
        <v>100</v>
      </c>
      <c r="L5">
        <v>2</v>
      </c>
      <c r="M5">
        <f t="shared" si="1"/>
        <v>0</v>
      </c>
    </row>
    <row r="6" spans="1:13" x14ac:dyDescent="0.25">
      <c r="A6">
        <v>1</v>
      </c>
      <c r="B6" t="str">
        <f>MRCS_Don_Wood_IR_Detector_Circuit[[#This Row],[Value]]</f>
        <v>10K</v>
      </c>
      <c r="C6" t="str">
        <f>MRCS_Don_Wood_IR_Detector_Circuit[[#This Row],[Device]]</f>
        <v>TRIM_US-RS3</v>
      </c>
      <c r="D6" t="str">
        <f>MRCS_Don_Wood_IR_Detector_Circuit[[#This Row],[Package]]</f>
        <v>RS3</v>
      </c>
      <c r="E6" t="str">
        <f>MRCS_Don_Wood_IR_Detector_Circuit[[#This Row],[Parts]]</f>
        <v>R2, R5</v>
      </c>
      <c r="F6" t="str">
        <f>MRCS_Don_Wood_IR_Detector_Circuit[[#This Row],[Description]]</f>
        <v>POTENTIOMETER</v>
      </c>
      <c r="G6" t="str">
        <f>MRCS_Don_Wood_IR_Detector_Circuit[[#This Row],[Vendor]]</f>
        <v>Banggood</v>
      </c>
      <c r="H6">
        <f>MRCS_Don_Wood_IR_Detector_Circuit[[#This Row],[V-Part]]</f>
        <v>0</v>
      </c>
      <c r="I6" s="8">
        <f>MRCS_Don_Wood_IR_Detector_Circuit[[#This Row],[Unit]]</f>
        <v>7.0000000000000007E-2</v>
      </c>
      <c r="J6" s="5">
        <f t="shared" si="0"/>
        <v>7.0000000000000007E-2</v>
      </c>
      <c r="K6">
        <v>100</v>
      </c>
      <c r="L6">
        <v>3</v>
      </c>
      <c r="M6">
        <f t="shared" si="1"/>
        <v>3</v>
      </c>
    </row>
    <row r="7" spans="1:13" x14ac:dyDescent="0.25">
      <c r="A7">
        <v>1</v>
      </c>
      <c r="B7" t="str">
        <f>MRCS_Don_Wood_IR_Detector_Circuit[[#This Row],[Value]]</f>
        <v>1N5819</v>
      </c>
      <c r="C7" t="str">
        <f>MRCS_Don_Wood_IR_Detector_Circuit[[#This Row],[Device]]</f>
        <v>DIODEPTH</v>
      </c>
      <c r="D7" t="str">
        <f>MRCS_Don_Wood_IR_Detector_Circuit[[#This Row],[Package]]</f>
        <v>DIODE-1N4001</v>
      </c>
      <c r="E7" t="str">
        <f>MRCS_Don_Wood_IR_Detector_Circuit[[#This Row],[Parts]]</f>
        <v>D1</v>
      </c>
      <c r="F7" t="str">
        <f>MRCS_Don_Wood_IR_Detector_Circuit[[#This Row],[Description]]</f>
        <v>Diode</v>
      </c>
      <c r="G7" t="str">
        <f>MRCS_Don_Wood_IR_Detector_Circuit[[#This Row],[Vendor]]</f>
        <v>Jameco</v>
      </c>
      <c r="H7">
        <f>MRCS_Don_Wood_IR_Detector_Circuit[[#This Row],[V-Part]]</f>
        <v>0</v>
      </c>
      <c r="I7" s="8">
        <f>MRCS_Don_Wood_IR_Detector_Circuit[[#This Row],[Unit]]</f>
        <v>0.06</v>
      </c>
      <c r="J7" s="5">
        <f t="shared" si="0"/>
        <v>0.06</v>
      </c>
      <c r="K7">
        <v>100</v>
      </c>
      <c r="L7">
        <v>2</v>
      </c>
      <c r="M7">
        <f t="shared" si="1"/>
        <v>2</v>
      </c>
    </row>
    <row r="8" spans="1:13" x14ac:dyDescent="0.25">
      <c r="A8">
        <v>1</v>
      </c>
      <c r="B8">
        <f>MRCS_Don_Wood_IR_Detector_Circuit[[#This Row],[Value]]</f>
        <v>4700</v>
      </c>
      <c r="C8" t="str">
        <f>MRCS_Don_Wood_IR_Detector_Circuit[[#This Row],[Device]]</f>
        <v>RPTH04</v>
      </c>
      <c r="D8" t="str">
        <f>MRCS_Don_Wood_IR_Detector_Circuit[[#This Row],[Package]]</f>
        <v>AXIAL-0.4-RES</v>
      </c>
      <c r="E8" t="str">
        <f>MRCS_Don_Wood_IR_Detector_Circuit[[#This Row],[Parts]]</f>
        <v>R3,R4</v>
      </c>
      <c r="F8" t="str">
        <f>MRCS_Don_Wood_IR_Detector_Circuit[[#This Row],[Description]]</f>
        <v>Resistor</v>
      </c>
      <c r="G8" t="str">
        <f>MRCS_Don_Wood_IR_Detector_Circuit[[#This Row],[Vendor]]</f>
        <v>Jameco</v>
      </c>
      <c r="H8">
        <f>MRCS_Don_Wood_IR_Detector_Circuit[[#This Row],[V-Part]]</f>
        <v>0</v>
      </c>
      <c r="I8" s="8">
        <f>MRCS_Don_Wood_IR_Detector_Circuit[[#This Row],[Unit]]</f>
        <v>0.04</v>
      </c>
      <c r="J8" s="5">
        <f t="shared" si="0"/>
        <v>0.04</v>
      </c>
      <c r="K8">
        <v>100</v>
      </c>
      <c r="L8">
        <v>2</v>
      </c>
      <c r="M8">
        <f t="shared" si="1"/>
        <v>2</v>
      </c>
    </row>
    <row r="9" spans="1:13" x14ac:dyDescent="0.25">
      <c r="B9" t="str">
        <f>MRCS_Don_Wood_IR_Detector_Circuit[[#This Row],[Value]]</f>
        <v>470</v>
      </c>
      <c r="C9" t="str">
        <f>MRCS_Don_Wood_IR_Detector_Circuit[[#This Row],[Device]]</f>
        <v>RPTH04</v>
      </c>
      <c r="D9" t="str">
        <f>MRCS_Don_Wood_IR_Detector_Circuit[[#This Row],[Package]]</f>
        <v>AXIAL-0.4-RES</v>
      </c>
      <c r="E9" t="str">
        <f>MRCS_Don_Wood_IR_Detector_Circuit[[#This Row],[Parts]]</f>
        <v>R1, R6, R8, R12</v>
      </c>
      <c r="F9" t="str">
        <f>MRCS_Don_Wood_IR_Detector_Circuit[[#This Row],[Description]]</f>
        <v>Resistor</v>
      </c>
      <c r="G9" t="str">
        <f>MRCS_Don_Wood_IR_Detector_Circuit[[#This Row],[Vendor]]</f>
        <v>Jameco</v>
      </c>
      <c r="H9">
        <f>MRCS_Don_Wood_IR_Detector_Circuit[[#This Row],[V-Part]]</f>
        <v>0</v>
      </c>
      <c r="I9" s="8">
        <f>MRCS_Don_Wood_IR_Detector_Circuit[[#This Row],[Unit]]</f>
        <v>0.04</v>
      </c>
      <c r="J9" s="5">
        <f t="shared" si="0"/>
        <v>0</v>
      </c>
      <c r="K9">
        <v>100</v>
      </c>
      <c r="L9">
        <v>2</v>
      </c>
      <c r="M9">
        <f t="shared" si="1"/>
        <v>0</v>
      </c>
    </row>
    <row r="10" spans="1:13" x14ac:dyDescent="0.25">
      <c r="B10" t="str">
        <f>MRCS_Don_Wood_IR_Detector_Circuit[[#This Row],[Value]]</f>
        <v>DC PWR</v>
      </c>
      <c r="C10" t="str">
        <f>MRCS_Don_Wood_IR_Detector_Circuit[[#This Row],[Device]]</f>
        <v>CONNECTOR-DC-POWER-RA</v>
      </c>
      <c r="D10" t="str">
        <f>MRCS_Don_Wood_IR_Detector_Circuit[[#This Row],[Package]]</f>
        <v>DCJ0202</v>
      </c>
      <c r="E10" t="str">
        <f>MRCS_Don_Wood_IR_Detector_Circuit[[#This Row],[Parts]]</f>
        <v>CON1</v>
      </c>
      <c r="F10" t="str">
        <f>MRCS_Don_Wood_IR_Detector_Circuit[[#This Row],[Description]]</f>
        <v>DC POWER JACK</v>
      </c>
      <c r="G10" t="str">
        <f>MRCS_Don_Wood_IR_Detector_Circuit[[#This Row],[Vendor]]</f>
        <v>Asian</v>
      </c>
      <c r="H10">
        <f>MRCS_Don_Wood_IR_Detector_Circuit[[#This Row],[V-Part]]</f>
        <v>0</v>
      </c>
      <c r="I10" s="8">
        <f>MRCS_Don_Wood_IR_Detector_Circuit[[#This Row],[Unit]]</f>
        <v>0.1</v>
      </c>
      <c r="J10" s="5">
        <f t="shared" si="0"/>
        <v>0</v>
      </c>
      <c r="K10">
        <v>100</v>
      </c>
      <c r="L10">
        <v>3</v>
      </c>
      <c r="M10">
        <f t="shared" si="1"/>
        <v>0</v>
      </c>
    </row>
    <row r="11" spans="1:13" x14ac:dyDescent="0.25">
      <c r="A11">
        <v>1</v>
      </c>
      <c r="B11" t="str">
        <f>MRCS_Don_Wood_IR_Detector_Circuit[[#This Row],[Value]]</f>
        <v>LM324N</v>
      </c>
      <c r="C11" t="str">
        <f>MRCS_Don_Wood_IR_Detector_Circuit[[#This Row],[Device]]</f>
        <v>LM324N</v>
      </c>
      <c r="D11" t="str">
        <f>MRCS_Don_Wood_IR_Detector_Circuit[[#This Row],[Package]]</f>
        <v>DIL14</v>
      </c>
      <c r="E11" t="str">
        <f>MRCS_Don_Wood_IR_Detector_Circuit[[#This Row],[Parts]]</f>
        <v>U1</v>
      </c>
      <c r="F11" t="str">
        <f>MRCS_Don_Wood_IR_Detector_Circuit[[#This Row],[Description]]</f>
        <v>OP AMP</v>
      </c>
      <c r="G11" t="str">
        <f>MRCS_Don_Wood_IR_Detector_Circuit[[#This Row],[Vendor]]</f>
        <v>Jameco</v>
      </c>
      <c r="H11">
        <f>MRCS_Don_Wood_IR_Detector_Circuit[[#This Row],[V-Part]]</f>
        <v>0</v>
      </c>
      <c r="I11" s="8">
        <f>MRCS_Don_Wood_IR_Detector_Circuit[[#This Row],[Unit]]</f>
        <v>0.25</v>
      </c>
      <c r="J11" s="5">
        <f t="shared" si="0"/>
        <v>0.25</v>
      </c>
      <c r="K11">
        <v>100</v>
      </c>
      <c r="M11">
        <f t="shared" si="1"/>
        <v>0</v>
      </c>
    </row>
    <row r="12" spans="1:13" x14ac:dyDescent="0.25">
      <c r="A12">
        <v>1</v>
      </c>
      <c r="B12" t="s">
        <v>43</v>
      </c>
      <c r="C12" t="s">
        <v>62</v>
      </c>
      <c r="D12" t="str">
        <f>MRCS_Don_Wood_IR_Detector_Circuit[[#This Row],[Package]]</f>
        <v>LED3MM</v>
      </c>
      <c r="E12" t="s">
        <v>63</v>
      </c>
      <c r="F12" t="s">
        <v>64</v>
      </c>
      <c r="G12" t="s">
        <v>55</v>
      </c>
      <c r="I12" s="8">
        <v>0.2</v>
      </c>
      <c r="J12" s="5">
        <f t="shared" si="0"/>
        <v>0.2</v>
      </c>
      <c r="K12">
        <v>100</v>
      </c>
      <c r="L12">
        <v>14</v>
      </c>
      <c r="M12">
        <f t="shared" si="1"/>
        <v>14</v>
      </c>
    </row>
    <row r="13" spans="1:13" x14ac:dyDescent="0.25">
      <c r="A13">
        <v>1</v>
      </c>
      <c r="B13">
        <f>MRCS_Don_Wood_IR_Detector_Circuit[[#This Row],[Value]]</f>
        <v>0</v>
      </c>
      <c r="C13" t="str">
        <f>MRCS_Don_Wood_IR_Detector_Circuit[[#This Row],[Device]]</f>
        <v>PCB</v>
      </c>
      <c r="D13">
        <f>MRCS_Don_Wood_IR_Detector_Circuit[[#This Row],[Package]]</f>
        <v>0</v>
      </c>
      <c r="E13">
        <f>MRCS_Don_Wood_IR_Detector_Circuit[[#This Row],[Parts]]</f>
        <v>0</v>
      </c>
      <c r="F13" t="str">
        <f>MRCS_Don_Wood_IR_Detector_Circuit[[#This Row],[Description]]</f>
        <v>MRCS-Don-Woods-IR-Detector</v>
      </c>
      <c r="G13" t="str">
        <f>MRCS_Don_Wood_IR_Detector_Circuit[[#This Row],[Vendor]]</f>
        <v>MRCS</v>
      </c>
      <c r="H13">
        <f>MRCS_Don_Wood_IR_Detector_Circuit[[#This Row],[V-Part]]</f>
        <v>0</v>
      </c>
      <c r="I13" s="8">
        <f>MRCS_Don_Wood_IR_Detector_Circuit[[#This Row],[Unit]]</f>
        <v>1.67</v>
      </c>
      <c r="J13" s="5">
        <f t="shared" si="0"/>
        <v>1.67</v>
      </c>
      <c r="K13">
        <v>100</v>
      </c>
    </row>
    <row r="15" spans="1:13" x14ac:dyDescent="0.25">
      <c r="C15" t="s">
        <v>69</v>
      </c>
      <c r="J15" s="5">
        <f>SUM(J2:J14)</f>
        <v>2.79</v>
      </c>
      <c r="M15">
        <f>SUM(M2:M14)</f>
        <v>27</v>
      </c>
    </row>
    <row r="16" spans="1:13" x14ac:dyDescent="0.25">
      <c r="A16">
        <f>M15</f>
        <v>27</v>
      </c>
      <c r="C16" t="s">
        <v>70</v>
      </c>
      <c r="I16" s="5">
        <f>pin</f>
        <v>0.2</v>
      </c>
      <c r="J16" s="5">
        <f t="shared" ref="J16" si="2">I16*A16</f>
        <v>5.4</v>
      </c>
    </row>
    <row r="18" spans="3:10" x14ac:dyDescent="0.25">
      <c r="C18" t="s">
        <v>73</v>
      </c>
      <c r="J18" s="5">
        <f>SUM(J15:J17)</f>
        <v>8.1900000000000013</v>
      </c>
    </row>
    <row r="20" spans="3:10" x14ac:dyDescent="0.25">
      <c r="C20" t="s">
        <v>71</v>
      </c>
      <c r="J20" s="5">
        <f>J18*Markup</f>
        <v>1.6380000000000003</v>
      </c>
    </row>
    <row r="21" spans="3:10" x14ac:dyDescent="0.25">
      <c r="C21" t="s">
        <v>74</v>
      </c>
      <c r="J21" s="5">
        <f>SUM(J18:J20)</f>
        <v>9.8280000000000012</v>
      </c>
    </row>
    <row r="23" spans="3:10" x14ac:dyDescent="0.25">
      <c r="C23" t="s">
        <v>75</v>
      </c>
      <c r="J23" s="5">
        <f>J21*ecommerce</f>
        <v>0.98280000000000012</v>
      </c>
    </row>
    <row r="24" spans="3:10" x14ac:dyDescent="0.25">
      <c r="C24" t="s">
        <v>76</v>
      </c>
      <c r="J24" s="5">
        <f>SUM(J21:J23)</f>
        <v>10.8108</v>
      </c>
    </row>
    <row r="26" spans="3:10" x14ac:dyDescent="0.25">
      <c r="C26" t="s">
        <v>77</v>
      </c>
      <c r="J26" s="12">
        <f>ROUND(J24,0)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B455-897C-4548-8362-8E45C1773359}">
  <dimension ref="A1:M26"/>
  <sheetViews>
    <sheetView tabSelected="1" workbookViewId="0">
      <selection activeCell="A16" sqref="A16"/>
    </sheetView>
  </sheetViews>
  <sheetFormatPr defaultRowHeight="15" x14ac:dyDescent="0.25"/>
  <cols>
    <col min="1" max="1" width="4.140625" bestFit="1" customWidth="1"/>
    <col min="2" max="2" width="8" bestFit="1" customWidth="1"/>
    <col min="3" max="3" width="26.5703125" bestFit="1" customWidth="1"/>
    <col min="4" max="4" width="13.85546875" bestFit="1" customWidth="1"/>
    <col min="5" max="5" width="14.7109375" bestFit="1" customWidth="1"/>
    <col min="6" max="6" width="34" bestFit="1" customWidth="1"/>
    <col min="7" max="7" width="9.7109375" bestFit="1" customWidth="1"/>
    <col min="8" max="10" width="8.42578125" bestFit="1" customWidth="1"/>
    <col min="11" max="11" width="4.85546875" bestFit="1" customWidth="1"/>
    <col min="13" max="13" width="10.140625" bestFit="1" customWidth="1"/>
  </cols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51</v>
      </c>
      <c r="H1" s="3" t="s">
        <v>57</v>
      </c>
      <c r="I1" s="7" t="s">
        <v>53</v>
      </c>
      <c r="J1" s="3" t="s">
        <v>54</v>
      </c>
      <c r="K1" s="4" t="s">
        <v>61</v>
      </c>
      <c r="L1" s="9" t="s">
        <v>65</v>
      </c>
      <c r="M1" s="9" t="s">
        <v>66</v>
      </c>
    </row>
    <row r="2" spans="1:13" x14ac:dyDescent="0.25">
      <c r="B2">
        <f>MRCS_Don_Wood_IR_Detector_Circuit[[#This Row],[Value]]</f>
        <v>2</v>
      </c>
      <c r="C2" t="str">
        <f>MRCS_Don_Wood_IR_Detector_Circuit[[#This Row],[Device]]</f>
        <v>CONNECTOR-M021X02-LOCK</v>
      </c>
      <c r="D2" t="str">
        <f>MRCS_Don_Wood_IR_Detector_Circuit[[#This Row],[Package]]</f>
        <v>1X02_LOCK</v>
      </c>
      <c r="E2" t="str">
        <f>MRCS_Don_Wood_IR_Detector_Circuit[[#This Row],[Parts]]</f>
        <v>J3, J4</v>
      </c>
      <c r="F2" t="str">
        <f>MRCS_Don_Wood_IR_Detector_Circuit[[#This Row],[Description]]</f>
        <v>PHOENIX CONNECTOR</v>
      </c>
      <c r="G2" t="str">
        <f>MRCS_Don_Wood_IR_Detector_Circuit[[#This Row],[Vendor]]</f>
        <v>Asian</v>
      </c>
      <c r="H2">
        <f>MRCS_Don_Wood_IR_Detector_Circuit[[#This Row],[V-Part]]</f>
        <v>0</v>
      </c>
      <c r="I2" s="8">
        <f>MRCS_Don_Wood_IR_Detector_Circuit[[#This Row],[Unit]]</f>
        <v>0.25</v>
      </c>
      <c r="J2" s="8">
        <f>I2*A2</f>
        <v>0</v>
      </c>
      <c r="K2">
        <v>100</v>
      </c>
      <c r="L2">
        <v>2</v>
      </c>
      <c r="M2">
        <f>L2*A2</f>
        <v>0</v>
      </c>
    </row>
    <row r="3" spans="1:13" x14ac:dyDescent="0.25">
      <c r="A3">
        <v>1</v>
      </c>
      <c r="B3">
        <f>MRCS_Don_Wood_IR_Detector_Circuit[[#This Row],[Value]]</f>
        <v>6</v>
      </c>
      <c r="C3" t="str">
        <f>MRCS_Don_Wood_IR_Detector_Circuit[[#This Row],[Device]]</f>
        <v>CONNECTOR-M06LOCK</v>
      </c>
      <c r="D3" t="str">
        <f>MRCS_Don_Wood_IR_Detector_Circuit[[#This Row],[Package]]</f>
        <v>1X06_LOCK</v>
      </c>
      <c r="E3" t="str">
        <f>MRCS_Don_Wood_IR_Detector_Circuit[[#This Row],[Parts]]</f>
        <v>J2</v>
      </c>
      <c r="F3" t="str">
        <f>MRCS_Don_Wood_IR_Detector_Circuit[[#This Row],[Description]]</f>
        <v>Header 6  Standard 6-pin 0.1 header"</v>
      </c>
      <c r="G3" t="str">
        <f>MRCS_Don_Wood_IR_Detector_Circuit[[#This Row],[Vendor]]</f>
        <v>Asian</v>
      </c>
      <c r="H3">
        <f>MRCS_Don_Wood_IR_Detector_Circuit[[#This Row],[V-Part]]</f>
        <v>0</v>
      </c>
      <c r="I3" s="8">
        <f>MRCS_Don_Wood_IR_Detector_Circuit[[#This Row],[Unit]]</f>
        <v>0.5</v>
      </c>
      <c r="J3" s="8">
        <f t="shared" ref="J3:J13" si="0">I3*A3</f>
        <v>0.5</v>
      </c>
      <c r="K3">
        <v>100</v>
      </c>
      <c r="L3">
        <v>6</v>
      </c>
      <c r="M3">
        <f t="shared" ref="M3:M12" si="1">L3*A3</f>
        <v>6</v>
      </c>
    </row>
    <row r="4" spans="1:13" x14ac:dyDescent="0.25">
      <c r="A4">
        <v>1</v>
      </c>
      <c r="B4">
        <f>MRCS_Don_Wood_IR_Detector_Circuit[[#This Row],[Value]]</f>
        <v>8</v>
      </c>
      <c r="C4" t="str">
        <f>MRCS_Don_Wood_IR_Detector_Circuit[[#This Row],[Device]]</f>
        <v>CONNECTOR-M08LOCK</v>
      </c>
      <c r="D4" t="str">
        <f>MRCS_Don_Wood_IR_Detector_Circuit[[#This Row],[Package]]</f>
        <v>1X08_LOCK</v>
      </c>
      <c r="E4" t="str">
        <f>MRCS_Don_Wood_IR_Detector_Circuit[[#This Row],[Parts]]</f>
        <v>J1</v>
      </c>
      <c r="F4" t="str">
        <f>MRCS_Don_Wood_IR_Detector_Circuit[[#This Row],[Description]]</f>
        <v>Header 8</v>
      </c>
      <c r="G4" t="str">
        <f>MRCS_Don_Wood_IR_Detector_Circuit[[#This Row],[Vendor]]</f>
        <v>Asian</v>
      </c>
      <c r="H4">
        <f>MRCS_Don_Wood_IR_Detector_Circuit[[#This Row],[V-Part]]</f>
        <v>0</v>
      </c>
      <c r="I4" s="8">
        <f>MRCS_Don_Wood_IR_Detector_Circuit[[#This Row],[Unit]]</f>
        <v>0.7</v>
      </c>
      <c r="J4" s="8">
        <f t="shared" si="0"/>
        <v>0.7</v>
      </c>
      <c r="K4">
        <v>100</v>
      </c>
      <c r="L4">
        <v>8</v>
      </c>
      <c r="M4">
        <f t="shared" si="1"/>
        <v>8</v>
      </c>
    </row>
    <row r="5" spans="1:13" x14ac:dyDescent="0.25">
      <c r="B5" t="str">
        <f>MRCS_Don_Wood_IR_Detector_Circuit[[#This Row],[Value]]</f>
        <v>0</v>
      </c>
      <c r="C5" t="str">
        <f>MRCS_Don_Wood_IR_Detector_Circuit[[#This Row],[Device]]</f>
        <v>RPTH-R0</v>
      </c>
      <c r="D5" t="str">
        <f>MRCS_Don_Wood_IR_Detector_Circuit[[#This Row],[Package]]</f>
        <v>CUT-R</v>
      </c>
      <c r="E5" t="str">
        <f>MRCS_Don_Wood_IR_Detector_Circuit[[#This Row],[Parts]]</f>
        <v>R7, R9, R10, R11</v>
      </c>
      <c r="F5" t="str">
        <f>MRCS_Don_Wood_IR_Detector_Circuit[[#This Row],[Description]]</f>
        <v>Resistor</v>
      </c>
      <c r="G5" t="str">
        <f>MRCS_Don_Wood_IR_Detector_Circuit[[#This Row],[Vendor]]</f>
        <v/>
      </c>
      <c r="H5">
        <f>MRCS_Don_Wood_IR_Detector_Circuit[[#This Row],[V-Part]]</f>
        <v>0</v>
      </c>
      <c r="I5" s="8">
        <v>0</v>
      </c>
      <c r="J5" s="8">
        <f t="shared" si="0"/>
        <v>0</v>
      </c>
      <c r="K5">
        <v>100</v>
      </c>
      <c r="L5">
        <v>2</v>
      </c>
      <c r="M5">
        <f t="shared" si="1"/>
        <v>0</v>
      </c>
    </row>
    <row r="6" spans="1:13" x14ac:dyDescent="0.25">
      <c r="A6">
        <v>2</v>
      </c>
      <c r="B6" t="str">
        <f>MRCS_Don_Wood_IR_Detector_Circuit[[#This Row],[Value]]</f>
        <v>10K</v>
      </c>
      <c r="C6" t="str">
        <f>MRCS_Don_Wood_IR_Detector_Circuit[[#This Row],[Device]]</f>
        <v>TRIM_US-RS3</v>
      </c>
      <c r="D6" t="str">
        <f>MRCS_Don_Wood_IR_Detector_Circuit[[#This Row],[Package]]</f>
        <v>RS3</v>
      </c>
      <c r="E6" t="str">
        <f>MRCS_Don_Wood_IR_Detector_Circuit[[#This Row],[Parts]]</f>
        <v>R2, R5</v>
      </c>
      <c r="F6" t="str">
        <f>MRCS_Don_Wood_IR_Detector_Circuit[[#This Row],[Description]]</f>
        <v>POTENTIOMETER</v>
      </c>
      <c r="G6" t="str">
        <f>MRCS_Don_Wood_IR_Detector_Circuit[[#This Row],[Vendor]]</f>
        <v>Banggood</v>
      </c>
      <c r="H6">
        <f>MRCS_Don_Wood_IR_Detector_Circuit[[#This Row],[V-Part]]</f>
        <v>0</v>
      </c>
      <c r="I6" s="8">
        <f>MRCS_Don_Wood_IR_Detector_Circuit[[#This Row],[Unit]]</f>
        <v>7.0000000000000007E-2</v>
      </c>
      <c r="J6" s="8">
        <f t="shared" si="0"/>
        <v>0.14000000000000001</v>
      </c>
      <c r="K6">
        <v>100</v>
      </c>
      <c r="L6">
        <v>3</v>
      </c>
      <c r="M6">
        <f t="shared" si="1"/>
        <v>6</v>
      </c>
    </row>
    <row r="7" spans="1:13" x14ac:dyDescent="0.25">
      <c r="A7">
        <v>1</v>
      </c>
      <c r="B7" t="str">
        <f>MRCS_Don_Wood_IR_Detector_Circuit[[#This Row],[Value]]</f>
        <v>1N5819</v>
      </c>
      <c r="C7" t="str">
        <f>MRCS_Don_Wood_IR_Detector_Circuit[[#This Row],[Device]]</f>
        <v>DIODEPTH</v>
      </c>
      <c r="D7" t="str">
        <f>MRCS_Don_Wood_IR_Detector_Circuit[[#This Row],[Package]]</f>
        <v>DIODE-1N4001</v>
      </c>
      <c r="E7" t="str">
        <f>MRCS_Don_Wood_IR_Detector_Circuit[[#This Row],[Parts]]</f>
        <v>D1</v>
      </c>
      <c r="F7" t="str">
        <f>MRCS_Don_Wood_IR_Detector_Circuit[[#This Row],[Description]]</f>
        <v>Diode</v>
      </c>
      <c r="G7" t="str">
        <f>MRCS_Don_Wood_IR_Detector_Circuit[[#This Row],[Vendor]]</f>
        <v>Jameco</v>
      </c>
      <c r="H7">
        <f>MRCS_Don_Wood_IR_Detector_Circuit[[#This Row],[V-Part]]</f>
        <v>0</v>
      </c>
      <c r="I7" s="8">
        <f>MRCS_Don_Wood_IR_Detector_Circuit[[#This Row],[Unit]]</f>
        <v>0.06</v>
      </c>
      <c r="J7" s="8">
        <f t="shared" si="0"/>
        <v>0.06</v>
      </c>
      <c r="K7">
        <v>100</v>
      </c>
      <c r="L7">
        <v>2</v>
      </c>
      <c r="M7">
        <f t="shared" si="1"/>
        <v>2</v>
      </c>
    </row>
    <row r="8" spans="1:13" x14ac:dyDescent="0.25">
      <c r="A8">
        <v>2</v>
      </c>
      <c r="B8">
        <f>MRCS_Don_Wood_IR_Detector_Circuit[[#This Row],[Value]]</f>
        <v>4700</v>
      </c>
      <c r="C8" t="str">
        <f>MRCS_Don_Wood_IR_Detector_Circuit[[#This Row],[Device]]</f>
        <v>RPTH04</v>
      </c>
      <c r="D8" t="str">
        <f>MRCS_Don_Wood_IR_Detector_Circuit[[#This Row],[Package]]</f>
        <v>AXIAL-0.4-RES</v>
      </c>
      <c r="E8" t="str">
        <f>MRCS_Don_Wood_IR_Detector_Circuit[[#This Row],[Parts]]</f>
        <v>R3,R4</v>
      </c>
      <c r="F8" t="str">
        <f>MRCS_Don_Wood_IR_Detector_Circuit[[#This Row],[Description]]</f>
        <v>Resistor</v>
      </c>
      <c r="G8" t="str">
        <f>MRCS_Don_Wood_IR_Detector_Circuit[[#This Row],[Vendor]]</f>
        <v>Jameco</v>
      </c>
      <c r="H8">
        <f>MRCS_Don_Wood_IR_Detector_Circuit[[#This Row],[V-Part]]</f>
        <v>0</v>
      </c>
      <c r="I8" s="8">
        <f>MRCS_Don_Wood_IR_Detector_Circuit[[#This Row],[Unit]]</f>
        <v>0.04</v>
      </c>
      <c r="J8" s="8">
        <f t="shared" si="0"/>
        <v>0.08</v>
      </c>
      <c r="K8">
        <v>100</v>
      </c>
      <c r="L8">
        <v>2</v>
      </c>
      <c r="M8">
        <f t="shared" si="1"/>
        <v>4</v>
      </c>
    </row>
    <row r="9" spans="1:13" x14ac:dyDescent="0.25">
      <c r="A9">
        <v>2</v>
      </c>
      <c r="B9" t="str">
        <f>MRCS_Don_Wood_IR_Detector_Circuit[[#This Row],[Value]]</f>
        <v>470</v>
      </c>
      <c r="C9" t="str">
        <f>MRCS_Don_Wood_IR_Detector_Circuit[[#This Row],[Device]]</f>
        <v>RPTH04</v>
      </c>
      <c r="D9" t="str">
        <f>MRCS_Don_Wood_IR_Detector_Circuit[[#This Row],[Package]]</f>
        <v>AXIAL-0.4-RES</v>
      </c>
      <c r="E9" t="str">
        <f>MRCS_Don_Wood_IR_Detector_Circuit[[#This Row],[Parts]]</f>
        <v>R1, R6, R8, R12</v>
      </c>
      <c r="F9" t="str">
        <f>MRCS_Don_Wood_IR_Detector_Circuit[[#This Row],[Description]]</f>
        <v>Resistor</v>
      </c>
      <c r="G9" t="str">
        <f>MRCS_Don_Wood_IR_Detector_Circuit[[#This Row],[Vendor]]</f>
        <v>Jameco</v>
      </c>
      <c r="H9">
        <f>MRCS_Don_Wood_IR_Detector_Circuit[[#This Row],[V-Part]]</f>
        <v>0</v>
      </c>
      <c r="I9" s="8">
        <f>MRCS_Don_Wood_IR_Detector_Circuit[[#This Row],[Unit]]</f>
        <v>0.04</v>
      </c>
      <c r="J9" s="8">
        <f t="shared" si="0"/>
        <v>0.08</v>
      </c>
      <c r="K9">
        <v>100</v>
      </c>
      <c r="L9">
        <v>2</v>
      </c>
      <c r="M9">
        <f t="shared" si="1"/>
        <v>4</v>
      </c>
    </row>
    <row r="10" spans="1:13" x14ac:dyDescent="0.25">
      <c r="B10" t="str">
        <f>MRCS_Don_Wood_IR_Detector_Circuit[[#This Row],[Value]]</f>
        <v>DC PWR</v>
      </c>
      <c r="C10" t="str">
        <f>MRCS_Don_Wood_IR_Detector_Circuit[[#This Row],[Device]]</f>
        <v>CONNECTOR-DC-POWER-RA</v>
      </c>
      <c r="D10" t="str">
        <f>MRCS_Don_Wood_IR_Detector_Circuit[[#This Row],[Package]]</f>
        <v>DCJ0202</v>
      </c>
      <c r="E10" t="str">
        <f>MRCS_Don_Wood_IR_Detector_Circuit[[#This Row],[Parts]]</f>
        <v>CON1</v>
      </c>
      <c r="F10" t="str">
        <f>MRCS_Don_Wood_IR_Detector_Circuit[[#This Row],[Description]]</f>
        <v>DC POWER JACK</v>
      </c>
      <c r="G10" t="str">
        <f>MRCS_Don_Wood_IR_Detector_Circuit[[#This Row],[Vendor]]</f>
        <v>Asian</v>
      </c>
      <c r="H10">
        <f>MRCS_Don_Wood_IR_Detector_Circuit[[#This Row],[V-Part]]</f>
        <v>0</v>
      </c>
      <c r="I10" s="8">
        <f>MRCS_Don_Wood_IR_Detector_Circuit[[#This Row],[Unit]]</f>
        <v>0.1</v>
      </c>
      <c r="J10" s="8">
        <f t="shared" si="0"/>
        <v>0</v>
      </c>
      <c r="K10">
        <v>100</v>
      </c>
      <c r="L10">
        <v>3</v>
      </c>
      <c r="M10">
        <f t="shared" si="1"/>
        <v>0</v>
      </c>
    </row>
    <row r="11" spans="1:13" x14ac:dyDescent="0.25">
      <c r="A11">
        <v>1</v>
      </c>
      <c r="B11" t="str">
        <f>MRCS_Don_Wood_IR_Detector_Circuit[[#This Row],[Value]]</f>
        <v>LM324N</v>
      </c>
      <c r="C11" t="str">
        <f>MRCS_Don_Wood_IR_Detector_Circuit[[#This Row],[Device]]</f>
        <v>LM324N</v>
      </c>
      <c r="D11" t="str">
        <f>MRCS_Don_Wood_IR_Detector_Circuit[[#This Row],[Package]]</f>
        <v>DIL14</v>
      </c>
      <c r="E11" t="str">
        <f>MRCS_Don_Wood_IR_Detector_Circuit[[#This Row],[Parts]]</f>
        <v>U1</v>
      </c>
      <c r="F11" t="str">
        <f>MRCS_Don_Wood_IR_Detector_Circuit[[#This Row],[Description]]</f>
        <v>OP AMP</v>
      </c>
      <c r="G11" t="str">
        <f>MRCS_Don_Wood_IR_Detector_Circuit[[#This Row],[Vendor]]</f>
        <v>Jameco</v>
      </c>
      <c r="H11">
        <f>MRCS_Don_Wood_IR_Detector_Circuit[[#This Row],[V-Part]]</f>
        <v>0</v>
      </c>
      <c r="I11" s="8">
        <f>MRCS_Don_Wood_IR_Detector_Circuit[[#This Row],[Unit]]</f>
        <v>0.25</v>
      </c>
      <c r="J11" s="8">
        <f t="shared" si="0"/>
        <v>0.25</v>
      </c>
      <c r="K11">
        <v>100</v>
      </c>
      <c r="M11">
        <f t="shared" si="1"/>
        <v>0</v>
      </c>
    </row>
    <row r="12" spans="1:13" x14ac:dyDescent="0.25">
      <c r="A12">
        <v>1</v>
      </c>
      <c r="B12" t="s">
        <v>43</v>
      </c>
      <c r="C12" t="s">
        <v>62</v>
      </c>
      <c r="D12" t="str">
        <f>MRCS_Don_Wood_IR_Detector_Circuit[[#This Row],[Package]]</f>
        <v>LED3MM</v>
      </c>
      <c r="E12" t="s">
        <v>63</v>
      </c>
      <c r="F12" t="s">
        <v>64</v>
      </c>
      <c r="G12" t="s">
        <v>55</v>
      </c>
      <c r="I12" s="8">
        <v>0.2</v>
      </c>
      <c r="J12" s="8">
        <f t="shared" si="0"/>
        <v>0.2</v>
      </c>
      <c r="K12">
        <v>100</v>
      </c>
      <c r="L12">
        <v>14</v>
      </c>
      <c r="M12">
        <f t="shared" si="1"/>
        <v>14</v>
      </c>
    </row>
    <row r="13" spans="1:13" x14ac:dyDescent="0.25">
      <c r="A13">
        <v>1</v>
      </c>
      <c r="B13">
        <f>MRCS_Don_Wood_IR_Detector_Circuit[[#This Row],[Value]]</f>
        <v>0</v>
      </c>
      <c r="C13" t="str">
        <f>MRCS_Don_Wood_IR_Detector_Circuit[[#This Row],[Device]]</f>
        <v>PCB</v>
      </c>
      <c r="D13">
        <f>MRCS_Don_Wood_IR_Detector_Circuit[[#This Row],[Package]]</f>
        <v>0</v>
      </c>
      <c r="E13">
        <f>MRCS_Don_Wood_IR_Detector_Circuit[[#This Row],[Parts]]</f>
        <v>0</v>
      </c>
      <c r="F13" t="str">
        <f>MRCS_Don_Wood_IR_Detector_Circuit[[#This Row],[Description]]</f>
        <v>MRCS-Don-Woods-IR-Detector</v>
      </c>
      <c r="G13" t="str">
        <f>MRCS_Don_Wood_IR_Detector_Circuit[[#This Row],[Vendor]]</f>
        <v>MRCS</v>
      </c>
      <c r="H13">
        <f>MRCS_Don_Wood_IR_Detector_Circuit[[#This Row],[V-Part]]</f>
        <v>0</v>
      </c>
      <c r="I13" s="8">
        <f>MRCS_Don_Wood_IR_Detector_Circuit[[#This Row],[Unit]]</f>
        <v>1.67</v>
      </c>
      <c r="J13" s="8">
        <f t="shared" si="0"/>
        <v>1.67</v>
      </c>
      <c r="K13">
        <v>100</v>
      </c>
    </row>
    <row r="15" spans="1:13" x14ac:dyDescent="0.25">
      <c r="C15" t="s">
        <v>69</v>
      </c>
      <c r="J15" s="5">
        <f>SUM(J2:J14)</f>
        <v>3.68</v>
      </c>
      <c r="M15">
        <f>SUM(M2:M14)</f>
        <v>44</v>
      </c>
    </row>
    <row r="16" spans="1:13" x14ac:dyDescent="0.25">
      <c r="A16">
        <f>M15</f>
        <v>44</v>
      </c>
      <c r="C16" t="s">
        <v>70</v>
      </c>
      <c r="I16" s="5">
        <f>pin</f>
        <v>0.2</v>
      </c>
      <c r="J16" s="5">
        <f t="shared" ref="J16" si="2">I16*A16</f>
        <v>8.8000000000000007</v>
      </c>
    </row>
    <row r="17" spans="3:10" x14ac:dyDescent="0.25">
      <c r="J17" s="5"/>
    </row>
    <row r="18" spans="3:10" x14ac:dyDescent="0.25">
      <c r="C18" t="s">
        <v>73</v>
      </c>
      <c r="J18" s="5">
        <f>SUM(J15:J17)</f>
        <v>12.48</v>
      </c>
    </row>
    <row r="19" spans="3:10" x14ac:dyDescent="0.25">
      <c r="J19" s="5"/>
    </row>
    <row r="20" spans="3:10" x14ac:dyDescent="0.25">
      <c r="C20" t="s">
        <v>71</v>
      </c>
      <c r="J20" s="5">
        <f>J18*Markup</f>
        <v>2.4960000000000004</v>
      </c>
    </row>
    <row r="21" spans="3:10" x14ac:dyDescent="0.25">
      <c r="C21" t="s">
        <v>74</v>
      </c>
      <c r="J21" s="5">
        <f>SUM(J18:J20)</f>
        <v>14.976000000000001</v>
      </c>
    </row>
    <row r="22" spans="3:10" x14ac:dyDescent="0.25">
      <c r="J22" s="5"/>
    </row>
    <row r="23" spans="3:10" x14ac:dyDescent="0.25">
      <c r="C23" t="s">
        <v>75</v>
      </c>
      <c r="J23" s="5">
        <f>J21*ecommerce</f>
        <v>1.4976000000000003</v>
      </c>
    </row>
    <row r="24" spans="3:10" x14ac:dyDescent="0.25">
      <c r="C24" t="s">
        <v>76</v>
      </c>
      <c r="J24" s="5">
        <f>SUM(J21:J23)</f>
        <v>16.473600000000001</v>
      </c>
    </row>
    <row r="25" spans="3:10" x14ac:dyDescent="0.25">
      <c r="J25" s="5"/>
    </row>
    <row r="26" spans="3:10" x14ac:dyDescent="0.25">
      <c r="C26" t="s">
        <v>77</v>
      </c>
      <c r="J26" s="12">
        <f>ROUND(J24,0)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0C1B-B033-4245-A4C9-E554952A5C01}">
  <dimension ref="A1:M26"/>
  <sheetViews>
    <sheetView workbookViewId="0">
      <selection sqref="A1:M26"/>
    </sheetView>
  </sheetViews>
  <sheetFormatPr defaultRowHeight="15" x14ac:dyDescent="0.25"/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51</v>
      </c>
      <c r="H1" s="3" t="s">
        <v>57</v>
      </c>
      <c r="I1" s="7" t="s">
        <v>53</v>
      </c>
      <c r="J1" s="10" t="s">
        <v>54</v>
      </c>
      <c r="K1" s="4" t="s">
        <v>61</v>
      </c>
      <c r="L1" s="9" t="s">
        <v>65</v>
      </c>
      <c r="M1" s="9" t="s">
        <v>66</v>
      </c>
    </row>
    <row r="2" spans="1:13" x14ac:dyDescent="0.25">
      <c r="B2">
        <f>MRCS_Don_Wood_IR_Detector_Circuit[[#This Row],[Value]]</f>
        <v>2</v>
      </c>
      <c r="C2" t="str">
        <f>MRCS_Don_Wood_IR_Detector_Circuit[[#This Row],[Device]]</f>
        <v>CONNECTOR-M021X02-LOCK</v>
      </c>
      <c r="D2" t="str">
        <f>MRCS_Don_Wood_IR_Detector_Circuit[[#This Row],[Package]]</f>
        <v>1X02_LOCK</v>
      </c>
      <c r="E2" t="str">
        <f>MRCS_Don_Wood_IR_Detector_Circuit[[#This Row],[Parts]]</f>
        <v>J3, J4</v>
      </c>
      <c r="F2" t="str">
        <f>MRCS_Don_Wood_IR_Detector_Circuit[[#This Row],[Description]]</f>
        <v>PHOENIX CONNECTOR</v>
      </c>
      <c r="G2" t="str">
        <f>MRCS_Don_Wood_IR_Detector_Circuit[[#This Row],[Vendor]]</f>
        <v>Asian</v>
      </c>
      <c r="H2">
        <f>MRCS_Don_Wood_IR_Detector_Circuit[[#This Row],[V-Part]]</f>
        <v>0</v>
      </c>
      <c r="I2" s="8">
        <f>MRCS_Don_Wood_IR_Detector_Circuit[[#This Row],[Unit]]</f>
        <v>0.25</v>
      </c>
      <c r="J2" s="5">
        <f>I2*A2</f>
        <v>0</v>
      </c>
      <c r="K2">
        <v>100</v>
      </c>
      <c r="L2">
        <v>2</v>
      </c>
      <c r="M2">
        <f>L2*A2</f>
        <v>0</v>
      </c>
    </row>
    <row r="3" spans="1:13" x14ac:dyDescent="0.25">
      <c r="A3">
        <v>1</v>
      </c>
      <c r="B3">
        <f>MRCS_Don_Wood_IR_Detector_Circuit[[#This Row],[Value]]</f>
        <v>6</v>
      </c>
      <c r="C3" t="str">
        <f>MRCS_Don_Wood_IR_Detector_Circuit[[#This Row],[Device]]</f>
        <v>CONNECTOR-M06LOCK</v>
      </c>
      <c r="D3" t="str">
        <f>MRCS_Don_Wood_IR_Detector_Circuit[[#This Row],[Package]]</f>
        <v>1X06_LOCK</v>
      </c>
      <c r="E3" t="str">
        <f>MRCS_Don_Wood_IR_Detector_Circuit[[#This Row],[Parts]]</f>
        <v>J2</v>
      </c>
      <c r="F3" t="str">
        <f>MRCS_Don_Wood_IR_Detector_Circuit[[#This Row],[Description]]</f>
        <v>Header 6  Standard 6-pin 0.1 header"</v>
      </c>
      <c r="G3" t="str">
        <f>MRCS_Don_Wood_IR_Detector_Circuit[[#This Row],[Vendor]]</f>
        <v>Asian</v>
      </c>
      <c r="H3">
        <f>MRCS_Don_Wood_IR_Detector_Circuit[[#This Row],[V-Part]]</f>
        <v>0</v>
      </c>
      <c r="I3" s="8">
        <f>MRCS_Don_Wood_IR_Detector_Circuit[[#This Row],[Unit]]</f>
        <v>0.5</v>
      </c>
      <c r="J3" s="5">
        <f t="shared" ref="J3:J13" si="0">I3*A3</f>
        <v>0.5</v>
      </c>
      <c r="K3">
        <v>100</v>
      </c>
      <c r="L3">
        <v>6</v>
      </c>
      <c r="M3">
        <f t="shared" ref="M3:M12" si="1">L3*A3</f>
        <v>6</v>
      </c>
    </row>
    <row r="4" spans="1:13" x14ac:dyDescent="0.25">
      <c r="B4">
        <f>MRCS_Don_Wood_IR_Detector_Circuit[[#This Row],[Value]]</f>
        <v>8</v>
      </c>
      <c r="C4" t="str">
        <f>MRCS_Don_Wood_IR_Detector_Circuit[[#This Row],[Device]]</f>
        <v>CONNECTOR-M08LOCK</v>
      </c>
      <c r="D4" t="str">
        <f>MRCS_Don_Wood_IR_Detector_Circuit[[#This Row],[Package]]</f>
        <v>1X08_LOCK</v>
      </c>
      <c r="E4" t="str">
        <f>MRCS_Don_Wood_IR_Detector_Circuit[[#This Row],[Parts]]</f>
        <v>J1</v>
      </c>
      <c r="F4" t="str">
        <f>MRCS_Don_Wood_IR_Detector_Circuit[[#This Row],[Description]]</f>
        <v>Header 8</v>
      </c>
      <c r="G4" t="str">
        <f>MRCS_Don_Wood_IR_Detector_Circuit[[#This Row],[Vendor]]</f>
        <v>Asian</v>
      </c>
      <c r="H4">
        <f>MRCS_Don_Wood_IR_Detector_Circuit[[#This Row],[V-Part]]</f>
        <v>0</v>
      </c>
      <c r="I4" s="8">
        <f>MRCS_Don_Wood_IR_Detector_Circuit[[#This Row],[Unit]]</f>
        <v>0.7</v>
      </c>
      <c r="J4" s="5">
        <f t="shared" si="0"/>
        <v>0</v>
      </c>
      <c r="K4">
        <v>100</v>
      </c>
      <c r="L4">
        <v>8</v>
      </c>
      <c r="M4">
        <f t="shared" si="1"/>
        <v>0</v>
      </c>
    </row>
    <row r="5" spans="1:13" x14ac:dyDescent="0.25">
      <c r="B5" t="str">
        <f>MRCS_Don_Wood_IR_Detector_Circuit[[#This Row],[Value]]</f>
        <v>0</v>
      </c>
      <c r="C5" t="str">
        <f>MRCS_Don_Wood_IR_Detector_Circuit[[#This Row],[Device]]</f>
        <v>RPTH-R0</v>
      </c>
      <c r="D5" t="str">
        <f>MRCS_Don_Wood_IR_Detector_Circuit[[#This Row],[Package]]</f>
        <v>CUT-R</v>
      </c>
      <c r="E5" t="str">
        <f>MRCS_Don_Wood_IR_Detector_Circuit[[#This Row],[Parts]]</f>
        <v>R7, R9, R10, R11</v>
      </c>
      <c r="F5" t="str">
        <f>MRCS_Don_Wood_IR_Detector_Circuit[[#This Row],[Description]]</f>
        <v>Resistor</v>
      </c>
      <c r="G5" t="str">
        <f>MRCS_Don_Wood_IR_Detector_Circuit[[#This Row],[Vendor]]</f>
        <v/>
      </c>
      <c r="H5">
        <f>MRCS_Don_Wood_IR_Detector_Circuit[[#This Row],[V-Part]]</f>
        <v>0</v>
      </c>
      <c r="I5" s="8">
        <v>0</v>
      </c>
      <c r="J5" s="5">
        <f t="shared" si="0"/>
        <v>0</v>
      </c>
      <c r="K5">
        <v>100</v>
      </c>
      <c r="L5">
        <v>2</v>
      </c>
      <c r="M5">
        <f t="shared" si="1"/>
        <v>0</v>
      </c>
    </row>
    <row r="6" spans="1:13" x14ac:dyDescent="0.25">
      <c r="A6">
        <v>1</v>
      </c>
      <c r="B6" t="str">
        <f>MRCS_Don_Wood_IR_Detector_Circuit[[#This Row],[Value]]</f>
        <v>10K</v>
      </c>
      <c r="C6" t="str">
        <f>MRCS_Don_Wood_IR_Detector_Circuit[[#This Row],[Device]]</f>
        <v>TRIM_US-RS3</v>
      </c>
      <c r="D6" t="str">
        <f>MRCS_Don_Wood_IR_Detector_Circuit[[#This Row],[Package]]</f>
        <v>RS3</v>
      </c>
      <c r="E6" t="str">
        <f>MRCS_Don_Wood_IR_Detector_Circuit[[#This Row],[Parts]]</f>
        <v>R2, R5</v>
      </c>
      <c r="F6" t="str">
        <f>MRCS_Don_Wood_IR_Detector_Circuit[[#This Row],[Description]]</f>
        <v>POTENTIOMETER</v>
      </c>
      <c r="G6" t="str">
        <f>MRCS_Don_Wood_IR_Detector_Circuit[[#This Row],[Vendor]]</f>
        <v>Banggood</v>
      </c>
      <c r="H6">
        <f>MRCS_Don_Wood_IR_Detector_Circuit[[#This Row],[V-Part]]</f>
        <v>0</v>
      </c>
      <c r="I6" s="8">
        <f>MRCS_Don_Wood_IR_Detector_Circuit[[#This Row],[Unit]]</f>
        <v>7.0000000000000007E-2</v>
      </c>
      <c r="J6" s="5">
        <f t="shared" si="0"/>
        <v>7.0000000000000007E-2</v>
      </c>
      <c r="K6">
        <v>100</v>
      </c>
      <c r="L6">
        <v>3</v>
      </c>
      <c r="M6">
        <f t="shared" si="1"/>
        <v>3</v>
      </c>
    </row>
    <row r="7" spans="1:13" x14ac:dyDescent="0.25">
      <c r="A7">
        <v>1</v>
      </c>
      <c r="B7" t="str">
        <f>MRCS_Don_Wood_IR_Detector_Circuit[[#This Row],[Value]]</f>
        <v>1N5819</v>
      </c>
      <c r="C7" t="str">
        <f>MRCS_Don_Wood_IR_Detector_Circuit[[#This Row],[Device]]</f>
        <v>DIODEPTH</v>
      </c>
      <c r="D7" t="str">
        <f>MRCS_Don_Wood_IR_Detector_Circuit[[#This Row],[Package]]</f>
        <v>DIODE-1N4001</v>
      </c>
      <c r="E7" t="str">
        <f>MRCS_Don_Wood_IR_Detector_Circuit[[#This Row],[Parts]]</f>
        <v>D1</v>
      </c>
      <c r="F7" t="str">
        <f>MRCS_Don_Wood_IR_Detector_Circuit[[#This Row],[Description]]</f>
        <v>Diode</v>
      </c>
      <c r="G7" t="str">
        <f>MRCS_Don_Wood_IR_Detector_Circuit[[#This Row],[Vendor]]</f>
        <v>Jameco</v>
      </c>
      <c r="H7">
        <f>MRCS_Don_Wood_IR_Detector_Circuit[[#This Row],[V-Part]]</f>
        <v>0</v>
      </c>
      <c r="I7" s="8">
        <f>MRCS_Don_Wood_IR_Detector_Circuit[[#This Row],[Unit]]</f>
        <v>0.06</v>
      </c>
      <c r="J7" s="5">
        <f t="shared" si="0"/>
        <v>0.06</v>
      </c>
      <c r="K7">
        <v>100</v>
      </c>
      <c r="L7">
        <v>2</v>
      </c>
      <c r="M7">
        <f t="shared" si="1"/>
        <v>2</v>
      </c>
    </row>
    <row r="8" spans="1:13" x14ac:dyDescent="0.25">
      <c r="A8">
        <v>1</v>
      </c>
      <c r="B8">
        <f>MRCS_Don_Wood_IR_Detector_Circuit[[#This Row],[Value]]</f>
        <v>4700</v>
      </c>
      <c r="C8" t="str">
        <f>MRCS_Don_Wood_IR_Detector_Circuit[[#This Row],[Device]]</f>
        <v>RPTH04</v>
      </c>
      <c r="D8" t="str">
        <f>MRCS_Don_Wood_IR_Detector_Circuit[[#This Row],[Package]]</f>
        <v>AXIAL-0.4-RES</v>
      </c>
      <c r="E8" t="str">
        <f>MRCS_Don_Wood_IR_Detector_Circuit[[#This Row],[Parts]]</f>
        <v>R3,R4</v>
      </c>
      <c r="F8" t="str">
        <f>MRCS_Don_Wood_IR_Detector_Circuit[[#This Row],[Description]]</f>
        <v>Resistor</v>
      </c>
      <c r="G8" t="str">
        <f>MRCS_Don_Wood_IR_Detector_Circuit[[#This Row],[Vendor]]</f>
        <v>Jameco</v>
      </c>
      <c r="H8">
        <f>MRCS_Don_Wood_IR_Detector_Circuit[[#This Row],[V-Part]]</f>
        <v>0</v>
      </c>
      <c r="I8" s="8">
        <f>MRCS_Don_Wood_IR_Detector_Circuit[[#This Row],[Unit]]</f>
        <v>0.04</v>
      </c>
      <c r="J8" s="5">
        <f t="shared" si="0"/>
        <v>0.04</v>
      </c>
      <c r="K8">
        <v>100</v>
      </c>
      <c r="L8">
        <v>2</v>
      </c>
      <c r="M8">
        <f t="shared" si="1"/>
        <v>2</v>
      </c>
    </row>
    <row r="9" spans="1:13" x14ac:dyDescent="0.25">
      <c r="B9" t="str">
        <f>MRCS_Don_Wood_IR_Detector_Circuit[[#This Row],[Value]]</f>
        <v>470</v>
      </c>
      <c r="C9" t="str">
        <f>MRCS_Don_Wood_IR_Detector_Circuit[[#This Row],[Device]]</f>
        <v>RPTH04</v>
      </c>
      <c r="D9" t="str">
        <f>MRCS_Don_Wood_IR_Detector_Circuit[[#This Row],[Package]]</f>
        <v>AXIAL-0.4-RES</v>
      </c>
      <c r="E9" t="str">
        <f>MRCS_Don_Wood_IR_Detector_Circuit[[#This Row],[Parts]]</f>
        <v>R1, R6, R8, R12</v>
      </c>
      <c r="F9" t="str">
        <f>MRCS_Don_Wood_IR_Detector_Circuit[[#This Row],[Description]]</f>
        <v>Resistor</v>
      </c>
      <c r="G9" t="str">
        <f>MRCS_Don_Wood_IR_Detector_Circuit[[#This Row],[Vendor]]</f>
        <v>Jameco</v>
      </c>
      <c r="H9">
        <f>MRCS_Don_Wood_IR_Detector_Circuit[[#This Row],[V-Part]]</f>
        <v>0</v>
      </c>
      <c r="I9" s="8">
        <f>MRCS_Don_Wood_IR_Detector_Circuit[[#This Row],[Unit]]</f>
        <v>0.04</v>
      </c>
      <c r="J9" s="5">
        <f t="shared" si="0"/>
        <v>0</v>
      </c>
      <c r="K9">
        <v>100</v>
      </c>
      <c r="L9">
        <v>2</v>
      </c>
      <c r="M9">
        <f t="shared" si="1"/>
        <v>0</v>
      </c>
    </row>
    <row r="10" spans="1:13" x14ac:dyDescent="0.25">
      <c r="B10" t="str">
        <f>MRCS_Don_Wood_IR_Detector_Circuit[[#This Row],[Value]]</f>
        <v>DC PWR</v>
      </c>
      <c r="C10" t="str">
        <f>MRCS_Don_Wood_IR_Detector_Circuit[[#This Row],[Device]]</f>
        <v>CONNECTOR-DC-POWER-RA</v>
      </c>
      <c r="D10" t="str">
        <f>MRCS_Don_Wood_IR_Detector_Circuit[[#This Row],[Package]]</f>
        <v>DCJ0202</v>
      </c>
      <c r="E10" t="str">
        <f>MRCS_Don_Wood_IR_Detector_Circuit[[#This Row],[Parts]]</f>
        <v>CON1</v>
      </c>
      <c r="F10" t="str">
        <f>MRCS_Don_Wood_IR_Detector_Circuit[[#This Row],[Description]]</f>
        <v>DC POWER JACK</v>
      </c>
      <c r="G10" t="str">
        <f>MRCS_Don_Wood_IR_Detector_Circuit[[#This Row],[Vendor]]</f>
        <v>Asian</v>
      </c>
      <c r="H10">
        <f>MRCS_Don_Wood_IR_Detector_Circuit[[#This Row],[V-Part]]</f>
        <v>0</v>
      </c>
      <c r="I10" s="8">
        <f>MRCS_Don_Wood_IR_Detector_Circuit[[#This Row],[Unit]]</f>
        <v>0.1</v>
      </c>
      <c r="J10" s="5">
        <f t="shared" si="0"/>
        <v>0</v>
      </c>
      <c r="K10">
        <v>100</v>
      </c>
      <c r="L10">
        <v>3</v>
      </c>
      <c r="M10">
        <f t="shared" si="1"/>
        <v>0</v>
      </c>
    </row>
    <row r="11" spans="1:13" x14ac:dyDescent="0.25">
      <c r="A11">
        <v>1</v>
      </c>
      <c r="B11" t="str">
        <f>MRCS_Don_Wood_IR_Detector_Circuit[[#This Row],[Value]]</f>
        <v>LM324N</v>
      </c>
      <c r="C11" t="str">
        <f>MRCS_Don_Wood_IR_Detector_Circuit[[#This Row],[Device]]</f>
        <v>LM324N</v>
      </c>
      <c r="D11" t="str">
        <f>MRCS_Don_Wood_IR_Detector_Circuit[[#This Row],[Package]]</f>
        <v>DIL14</v>
      </c>
      <c r="E11" t="str">
        <f>MRCS_Don_Wood_IR_Detector_Circuit[[#This Row],[Parts]]</f>
        <v>U1</v>
      </c>
      <c r="F11" t="str">
        <f>MRCS_Don_Wood_IR_Detector_Circuit[[#This Row],[Description]]</f>
        <v>OP AMP</v>
      </c>
      <c r="G11" t="str">
        <f>MRCS_Don_Wood_IR_Detector_Circuit[[#This Row],[Vendor]]</f>
        <v>Jameco</v>
      </c>
      <c r="H11">
        <f>MRCS_Don_Wood_IR_Detector_Circuit[[#This Row],[V-Part]]</f>
        <v>0</v>
      </c>
      <c r="I11" s="8">
        <f>MRCS_Don_Wood_IR_Detector_Circuit[[#This Row],[Unit]]</f>
        <v>0.25</v>
      </c>
      <c r="J11" s="5">
        <f t="shared" si="0"/>
        <v>0.25</v>
      </c>
      <c r="K11">
        <v>100</v>
      </c>
      <c r="M11">
        <f t="shared" si="1"/>
        <v>0</v>
      </c>
    </row>
    <row r="12" spans="1:13" x14ac:dyDescent="0.25">
      <c r="A12">
        <v>1</v>
      </c>
      <c r="B12" t="s">
        <v>43</v>
      </c>
      <c r="C12" t="s">
        <v>62</v>
      </c>
      <c r="D12" t="str">
        <f>MRCS_Don_Wood_IR_Detector_Circuit[[#This Row],[Package]]</f>
        <v>LED3MM</v>
      </c>
      <c r="E12" t="s">
        <v>63</v>
      </c>
      <c r="F12" t="s">
        <v>64</v>
      </c>
      <c r="G12" t="s">
        <v>55</v>
      </c>
      <c r="I12" s="8">
        <v>0.2</v>
      </c>
      <c r="J12" s="5">
        <f t="shared" si="0"/>
        <v>0.2</v>
      </c>
      <c r="K12">
        <v>100</v>
      </c>
      <c r="L12">
        <v>14</v>
      </c>
      <c r="M12">
        <f t="shared" si="1"/>
        <v>14</v>
      </c>
    </row>
    <row r="13" spans="1:13" x14ac:dyDescent="0.25">
      <c r="A13">
        <v>1</v>
      </c>
      <c r="B13">
        <f>MRCS_Don_Wood_IR_Detector_Circuit[[#This Row],[Value]]</f>
        <v>0</v>
      </c>
      <c r="C13" t="str">
        <f>MRCS_Don_Wood_IR_Detector_Circuit[[#This Row],[Device]]</f>
        <v>PCB</v>
      </c>
      <c r="D13">
        <f>MRCS_Don_Wood_IR_Detector_Circuit[[#This Row],[Package]]</f>
        <v>0</v>
      </c>
      <c r="E13">
        <f>MRCS_Don_Wood_IR_Detector_Circuit[[#This Row],[Parts]]</f>
        <v>0</v>
      </c>
      <c r="F13" t="str">
        <f>MRCS_Don_Wood_IR_Detector_Circuit[[#This Row],[Description]]</f>
        <v>MRCS-Don-Woods-IR-Detector</v>
      </c>
      <c r="G13" t="str">
        <f>MRCS_Don_Wood_IR_Detector_Circuit[[#This Row],[Vendor]]</f>
        <v>MRCS</v>
      </c>
      <c r="H13">
        <f>MRCS_Don_Wood_IR_Detector_Circuit[[#This Row],[V-Part]]</f>
        <v>0</v>
      </c>
      <c r="I13" s="8">
        <f>MRCS_Don_Wood_IR_Detector_Circuit[[#This Row],[Unit]]</f>
        <v>1.67</v>
      </c>
      <c r="J13" s="5">
        <f t="shared" si="0"/>
        <v>1.67</v>
      </c>
      <c r="K13">
        <v>100</v>
      </c>
    </row>
    <row r="14" spans="1:13" x14ac:dyDescent="0.25">
      <c r="J14" s="5"/>
    </row>
    <row r="15" spans="1:13" x14ac:dyDescent="0.25">
      <c r="C15" t="s">
        <v>69</v>
      </c>
      <c r="J15" s="5">
        <f>SUM(J2:J14)</f>
        <v>2.79</v>
      </c>
      <c r="M15">
        <f>SUM(M2:M14)</f>
        <v>27</v>
      </c>
    </row>
    <row r="16" spans="1:13" x14ac:dyDescent="0.25">
      <c r="A16">
        <f>M15</f>
        <v>27</v>
      </c>
      <c r="C16" t="s">
        <v>70</v>
      </c>
      <c r="I16" s="5">
        <f>pin</f>
        <v>0.2</v>
      </c>
      <c r="J16" s="5">
        <f t="shared" ref="J16" si="2">I16*A16</f>
        <v>5.4</v>
      </c>
    </row>
    <row r="17" spans="3:10" x14ac:dyDescent="0.25">
      <c r="J17" s="5"/>
    </row>
    <row r="18" spans="3:10" x14ac:dyDescent="0.25">
      <c r="C18" t="s">
        <v>73</v>
      </c>
      <c r="J18" s="5">
        <f>SUM(J15:J17)</f>
        <v>8.1900000000000013</v>
      </c>
    </row>
    <row r="19" spans="3:10" x14ac:dyDescent="0.25">
      <c r="J19" s="5"/>
    </row>
    <row r="20" spans="3:10" x14ac:dyDescent="0.25">
      <c r="C20" t="s">
        <v>71</v>
      </c>
      <c r="J20" s="5">
        <f>J18*Markup</f>
        <v>1.6380000000000003</v>
      </c>
    </row>
    <row r="21" spans="3:10" x14ac:dyDescent="0.25">
      <c r="C21" t="s">
        <v>74</v>
      </c>
      <c r="J21" s="5">
        <f>SUM(J18:J20)</f>
        <v>9.8280000000000012</v>
      </c>
    </row>
    <row r="22" spans="3:10" x14ac:dyDescent="0.25">
      <c r="J22" s="5"/>
    </row>
    <row r="23" spans="3:10" x14ac:dyDescent="0.25">
      <c r="C23" t="s">
        <v>75</v>
      </c>
      <c r="J23" s="5">
        <f>J21*ecommerce</f>
        <v>0.98280000000000012</v>
      </c>
    </row>
    <row r="24" spans="3:10" x14ac:dyDescent="0.25">
      <c r="C24" t="s">
        <v>76</v>
      </c>
      <c r="J24" s="5">
        <f>SUM(J21:J23)</f>
        <v>10.8108</v>
      </c>
    </row>
    <row r="25" spans="3:10" x14ac:dyDescent="0.25">
      <c r="J25" s="5"/>
    </row>
    <row r="26" spans="3:10" x14ac:dyDescent="0.25">
      <c r="C26" t="s">
        <v>77</v>
      </c>
      <c r="J26" s="12">
        <f>ROUND(J24,0)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5B99-AA1A-4478-8CBB-DC3C42F91811}">
  <dimension ref="A1:M26"/>
  <sheetViews>
    <sheetView workbookViewId="0">
      <selection sqref="A1:M26"/>
    </sheetView>
  </sheetViews>
  <sheetFormatPr defaultRowHeight="15" x14ac:dyDescent="0.25"/>
  <sheetData>
    <row r="1" spans="1:1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51</v>
      </c>
      <c r="H1" s="3" t="s">
        <v>57</v>
      </c>
      <c r="I1" s="7" t="s">
        <v>53</v>
      </c>
      <c r="J1" s="10" t="s">
        <v>54</v>
      </c>
      <c r="K1" s="4" t="s">
        <v>61</v>
      </c>
      <c r="L1" s="9" t="s">
        <v>65</v>
      </c>
      <c r="M1" s="9" t="s">
        <v>66</v>
      </c>
    </row>
    <row r="2" spans="1:13" x14ac:dyDescent="0.25">
      <c r="B2">
        <f>MRCS_Don_Wood_IR_Detector_Circuit[[#This Row],[Value]]</f>
        <v>2</v>
      </c>
      <c r="C2" t="str">
        <f>MRCS_Don_Wood_IR_Detector_Circuit[[#This Row],[Device]]</f>
        <v>CONNECTOR-M021X02-LOCK</v>
      </c>
      <c r="D2" t="str">
        <f>MRCS_Don_Wood_IR_Detector_Circuit[[#This Row],[Package]]</f>
        <v>1X02_LOCK</v>
      </c>
      <c r="E2" t="str">
        <f>MRCS_Don_Wood_IR_Detector_Circuit[[#This Row],[Parts]]</f>
        <v>J3, J4</v>
      </c>
      <c r="F2" t="str">
        <f>MRCS_Don_Wood_IR_Detector_Circuit[[#This Row],[Description]]</f>
        <v>PHOENIX CONNECTOR</v>
      </c>
      <c r="G2" t="str">
        <f>MRCS_Don_Wood_IR_Detector_Circuit[[#This Row],[Vendor]]</f>
        <v>Asian</v>
      </c>
      <c r="H2">
        <f>MRCS_Don_Wood_IR_Detector_Circuit[[#This Row],[V-Part]]</f>
        <v>0</v>
      </c>
      <c r="I2" s="8">
        <f>MRCS_Don_Wood_IR_Detector_Circuit[[#This Row],[Unit]]</f>
        <v>0.25</v>
      </c>
      <c r="J2" s="5">
        <f>I2*A2</f>
        <v>0</v>
      </c>
      <c r="K2">
        <v>100</v>
      </c>
      <c r="L2">
        <v>2</v>
      </c>
      <c r="M2">
        <f>L2*A2</f>
        <v>0</v>
      </c>
    </row>
    <row r="3" spans="1:13" x14ac:dyDescent="0.25">
      <c r="A3">
        <v>1</v>
      </c>
      <c r="B3">
        <f>MRCS_Don_Wood_IR_Detector_Circuit[[#This Row],[Value]]</f>
        <v>6</v>
      </c>
      <c r="C3" t="str">
        <f>MRCS_Don_Wood_IR_Detector_Circuit[[#This Row],[Device]]</f>
        <v>CONNECTOR-M06LOCK</v>
      </c>
      <c r="D3" t="str">
        <f>MRCS_Don_Wood_IR_Detector_Circuit[[#This Row],[Package]]</f>
        <v>1X06_LOCK</v>
      </c>
      <c r="E3" t="str">
        <f>MRCS_Don_Wood_IR_Detector_Circuit[[#This Row],[Parts]]</f>
        <v>J2</v>
      </c>
      <c r="F3" t="str">
        <f>MRCS_Don_Wood_IR_Detector_Circuit[[#This Row],[Description]]</f>
        <v>Header 6  Standard 6-pin 0.1 header"</v>
      </c>
      <c r="G3" t="str">
        <f>MRCS_Don_Wood_IR_Detector_Circuit[[#This Row],[Vendor]]</f>
        <v>Asian</v>
      </c>
      <c r="H3">
        <f>MRCS_Don_Wood_IR_Detector_Circuit[[#This Row],[V-Part]]</f>
        <v>0</v>
      </c>
      <c r="I3" s="8">
        <f>MRCS_Don_Wood_IR_Detector_Circuit[[#This Row],[Unit]]</f>
        <v>0.5</v>
      </c>
      <c r="J3" s="5">
        <f t="shared" ref="J3:J13" si="0">I3*A3</f>
        <v>0.5</v>
      </c>
      <c r="K3">
        <v>100</v>
      </c>
      <c r="L3">
        <v>6</v>
      </c>
      <c r="M3">
        <f t="shared" ref="M3:M12" si="1">L3*A3</f>
        <v>6</v>
      </c>
    </row>
    <row r="4" spans="1:13" x14ac:dyDescent="0.25">
      <c r="B4">
        <f>MRCS_Don_Wood_IR_Detector_Circuit[[#This Row],[Value]]</f>
        <v>8</v>
      </c>
      <c r="C4" t="str">
        <f>MRCS_Don_Wood_IR_Detector_Circuit[[#This Row],[Device]]</f>
        <v>CONNECTOR-M08LOCK</v>
      </c>
      <c r="D4" t="str">
        <f>MRCS_Don_Wood_IR_Detector_Circuit[[#This Row],[Package]]</f>
        <v>1X08_LOCK</v>
      </c>
      <c r="E4" t="str">
        <f>MRCS_Don_Wood_IR_Detector_Circuit[[#This Row],[Parts]]</f>
        <v>J1</v>
      </c>
      <c r="F4" t="str">
        <f>MRCS_Don_Wood_IR_Detector_Circuit[[#This Row],[Description]]</f>
        <v>Header 8</v>
      </c>
      <c r="G4" t="str">
        <f>MRCS_Don_Wood_IR_Detector_Circuit[[#This Row],[Vendor]]</f>
        <v>Asian</v>
      </c>
      <c r="H4">
        <f>MRCS_Don_Wood_IR_Detector_Circuit[[#This Row],[V-Part]]</f>
        <v>0</v>
      </c>
      <c r="I4" s="8">
        <f>MRCS_Don_Wood_IR_Detector_Circuit[[#This Row],[Unit]]</f>
        <v>0.7</v>
      </c>
      <c r="J4" s="5">
        <f t="shared" si="0"/>
        <v>0</v>
      </c>
      <c r="K4">
        <v>100</v>
      </c>
      <c r="L4">
        <v>8</v>
      </c>
      <c r="M4">
        <f t="shared" si="1"/>
        <v>0</v>
      </c>
    </row>
    <row r="5" spans="1:13" x14ac:dyDescent="0.25">
      <c r="B5" t="str">
        <f>MRCS_Don_Wood_IR_Detector_Circuit[[#This Row],[Value]]</f>
        <v>0</v>
      </c>
      <c r="C5" t="str">
        <f>MRCS_Don_Wood_IR_Detector_Circuit[[#This Row],[Device]]</f>
        <v>RPTH-R0</v>
      </c>
      <c r="D5" t="str">
        <f>MRCS_Don_Wood_IR_Detector_Circuit[[#This Row],[Package]]</f>
        <v>CUT-R</v>
      </c>
      <c r="E5" t="str">
        <f>MRCS_Don_Wood_IR_Detector_Circuit[[#This Row],[Parts]]</f>
        <v>R7, R9, R10, R11</v>
      </c>
      <c r="F5" t="str">
        <f>MRCS_Don_Wood_IR_Detector_Circuit[[#This Row],[Description]]</f>
        <v>Resistor</v>
      </c>
      <c r="G5" t="str">
        <f>MRCS_Don_Wood_IR_Detector_Circuit[[#This Row],[Vendor]]</f>
        <v/>
      </c>
      <c r="H5">
        <f>MRCS_Don_Wood_IR_Detector_Circuit[[#This Row],[V-Part]]</f>
        <v>0</v>
      </c>
      <c r="I5" s="8">
        <v>0</v>
      </c>
      <c r="J5" s="5">
        <f t="shared" si="0"/>
        <v>0</v>
      </c>
      <c r="K5">
        <v>100</v>
      </c>
      <c r="L5">
        <v>2</v>
      </c>
      <c r="M5">
        <f t="shared" si="1"/>
        <v>0</v>
      </c>
    </row>
    <row r="6" spans="1:13" x14ac:dyDescent="0.25">
      <c r="A6">
        <v>1</v>
      </c>
      <c r="B6" t="str">
        <f>MRCS_Don_Wood_IR_Detector_Circuit[[#This Row],[Value]]</f>
        <v>10K</v>
      </c>
      <c r="C6" t="str">
        <f>MRCS_Don_Wood_IR_Detector_Circuit[[#This Row],[Device]]</f>
        <v>TRIM_US-RS3</v>
      </c>
      <c r="D6" t="str">
        <f>MRCS_Don_Wood_IR_Detector_Circuit[[#This Row],[Package]]</f>
        <v>RS3</v>
      </c>
      <c r="E6" t="str">
        <f>MRCS_Don_Wood_IR_Detector_Circuit[[#This Row],[Parts]]</f>
        <v>R2, R5</v>
      </c>
      <c r="F6" t="str">
        <f>MRCS_Don_Wood_IR_Detector_Circuit[[#This Row],[Description]]</f>
        <v>POTENTIOMETER</v>
      </c>
      <c r="G6" t="str">
        <f>MRCS_Don_Wood_IR_Detector_Circuit[[#This Row],[Vendor]]</f>
        <v>Banggood</v>
      </c>
      <c r="H6">
        <f>MRCS_Don_Wood_IR_Detector_Circuit[[#This Row],[V-Part]]</f>
        <v>0</v>
      </c>
      <c r="I6" s="8">
        <f>MRCS_Don_Wood_IR_Detector_Circuit[[#This Row],[Unit]]</f>
        <v>7.0000000000000007E-2</v>
      </c>
      <c r="J6" s="5">
        <f t="shared" si="0"/>
        <v>7.0000000000000007E-2</v>
      </c>
      <c r="K6">
        <v>100</v>
      </c>
      <c r="L6">
        <v>3</v>
      </c>
      <c r="M6">
        <f t="shared" si="1"/>
        <v>3</v>
      </c>
    </row>
    <row r="7" spans="1:13" x14ac:dyDescent="0.25">
      <c r="A7">
        <v>1</v>
      </c>
      <c r="B7" t="str">
        <f>MRCS_Don_Wood_IR_Detector_Circuit[[#This Row],[Value]]</f>
        <v>1N5819</v>
      </c>
      <c r="C7" t="str">
        <f>MRCS_Don_Wood_IR_Detector_Circuit[[#This Row],[Device]]</f>
        <v>DIODEPTH</v>
      </c>
      <c r="D7" t="str">
        <f>MRCS_Don_Wood_IR_Detector_Circuit[[#This Row],[Package]]</f>
        <v>DIODE-1N4001</v>
      </c>
      <c r="E7" t="str">
        <f>MRCS_Don_Wood_IR_Detector_Circuit[[#This Row],[Parts]]</f>
        <v>D1</v>
      </c>
      <c r="F7" t="str">
        <f>MRCS_Don_Wood_IR_Detector_Circuit[[#This Row],[Description]]</f>
        <v>Diode</v>
      </c>
      <c r="G7" t="str">
        <f>MRCS_Don_Wood_IR_Detector_Circuit[[#This Row],[Vendor]]</f>
        <v>Jameco</v>
      </c>
      <c r="H7">
        <f>MRCS_Don_Wood_IR_Detector_Circuit[[#This Row],[V-Part]]</f>
        <v>0</v>
      </c>
      <c r="I7" s="8">
        <f>MRCS_Don_Wood_IR_Detector_Circuit[[#This Row],[Unit]]</f>
        <v>0.06</v>
      </c>
      <c r="J7" s="5">
        <f t="shared" si="0"/>
        <v>0.06</v>
      </c>
      <c r="K7">
        <v>100</v>
      </c>
      <c r="L7">
        <v>2</v>
      </c>
      <c r="M7">
        <f t="shared" si="1"/>
        <v>2</v>
      </c>
    </row>
    <row r="8" spans="1:13" x14ac:dyDescent="0.25">
      <c r="A8">
        <v>1</v>
      </c>
      <c r="B8">
        <f>MRCS_Don_Wood_IR_Detector_Circuit[[#This Row],[Value]]</f>
        <v>4700</v>
      </c>
      <c r="C8" t="str">
        <f>MRCS_Don_Wood_IR_Detector_Circuit[[#This Row],[Device]]</f>
        <v>RPTH04</v>
      </c>
      <c r="D8" t="str">
        <f>MRCS_Don_Wood_IR_Detector_Circuit[[#This Row],[Package]]</f>
        <v>AXIAL-0.4-RES</v>
      </c>
      <c r="E8" t="str">
        <f>MRCS_Don_Wood_IR_Detector_Circuit[[#This Row],[Parts]]</f>
        <v>R3,R4</v>
      </c>
      <c r="F8" t="str">
        <f>MRCS_Don_Wood_IR_Detector_Circuit[[#This Row],[Description]]</f>
        <v>Resistor</v>
      </c>
      <c r="G8" t="str">
        <f>MRCS_Don_Wood_IR_Detector_Circuit[[#This Row],[Vendor]]</f>
        <v>Jameco</v>
      </c>
      <c r="H8">
        <f>MRCS_Don_Wood_IR_Detector_Circuit[[#This Row],[V-Part]]</f>
        <v>0</v>
      </c>
      <c r="I8" s="8">
        <f>MRCS_Don_Wood_IR_Detector_Circuit[[#This Row],[Unit]]</f>
        <v>0.04</v>
      </c>
      <c r="J8" s="5">
        <f t="shared" si="0"/>
        <v>0.04</v>
      </c>
      <c r="K8">
        <v>100</v>
      </c>
      <c r="L8">
        <v>2</v>
      </c>
      <c r="M8">
        <f t="shared" si="1"/>
        <v>2</v>
      </c>
    </row>
    <row r="9" spans="1:13" x14ac:dyDescent="0.25">
      <c r="B9" t="str">
        <f>MRCS_Don_Wood_IR_Detector_Circuit[[#This Row],[Value]]</f>
        <v>470</v>
      </c>
      <c r="C9" t="str">
        <f>MRCS_Don_Wood_IR_Detector_Circuit[[#This Row],[Device]]</f>
        <v>RPTH04</v>
      </c>
      <c r="D9" t="str">
        <f>MRCS_Don_Wood_IR_Detector_Circuit[[#This Row],[Package]]</f>
        <v>AXIAL-0.4-RES</v>
      </c>
      <c r="E9" t="str">
        <f>MRCS_Don_Wood_IR_Detector_Circuit[[#This Row],[Parts]]</f>
        <v>R1, R6, R8, R12</v>
      </c>
      <c r="F9" t="str">
        <f>MRCS_Don_Wood_IR_Detector_Circuit[[#This Row],[Description]]</f>
        <v>Resistor</v>
      </c>
      <c r="G9" t="str">
        <f>MRCS_Don_Wood_IR_Detector_Circuit[[#This Row],[Vendor]]</f>
        <v>Jameco</v>
      </c>
      <c r="H9">
        <f>MRCS_Don_Wood_IR_Detector_Circuit[[#This Row],[V-Part]]</f>
        <v>0</v>
      </c>
      <c r="I9" s="8">
        <f>MRCS_Don_Wood_IR_Detector_Circuit[[#This Row],[Unit]]</f>
        <v>0.04</v>
      </c>
      <c r="J9" s="5">
        <f t="shared" si="0"/>
        <v>0</v>
      </c>
      <c r="K9">
        <v>100</v>
      </c>
      <c r="L9">
        <v>2</v>
      </c>
      <c r="M9">
        <f t="shared" si="1"/>
        <v>0</v>
      </c>
    </row>
    <row r="10" spans="1:13" x14ac:dyDescent="0.25">
      <c r="B10" t="str">
        <f>MRCS_Don_Wood_IR_Detector_Circuit[[#This Row],[Value]]</f>
        <v>DC PWR</v>
      </c>
      <c r="C10" t="str">
        <f>MRCS_Don_Wood_IR_Detector_Circuit[[#This Row],[Device]]</f>
        <v>CONNECTOR-DC-POWER-RA</v>
      </c>
      <c r="D10" t="str">
        <f>MRCS_Don_Wood_IR_Detector_Circuit[[#This Row],[Package]]</f>
        <v>DCJ0202</v>
      </c>
      <c r="E10" t="str">
        <f>MRCS_Don_Wood_IR_Detector_Circuit[[#This Row],[Parts]]</f>
        <v>CON1</v>
      </c>
      <c r="F10" t="str">
        <f>MRCS_Don_Wood_IR_Detector_Circuit[[#This Row],[Description]]</f>
        <v>DC POWER JACK</v>
      </c>
      <c r="G10" t="str">
        <f>MRCS_Don_Wood_IR_Detector_Circuit[[#This Row],[Vendor]]</f>
        <v>Asian</v>
      </c>
      <c r="H10">
        <f>MRCS_Don_Wood_IR_Detector_Circuit[[#This Row],[V-Part]]</f>
        <v>0</v>
      </c>
      <c r="I10" s="8">
        <f>MRCS_Don_Wood_IR_Detector_Circuit[[#This Row],[Unit]]</f>
        <v>0.1</v>
      </c>
      <c r="J10" s="5">
        <f t="shared" si="0"/>
        <v>0</v>
      </c>
      <c r="K10">
        <v>100</v>
      </c>
      <c r="L10">
        <v>3</v>
      </c>
      <c r="M10">
        <f t="shared" si="1"/>
        <v>0</v>
      </c>
    </row>
    <row r="11" spans="1:13" x14ac:dyDescent="0.25">
      <c r="A11">
        <v>1</v>
      </c>
      <c r="B11" t="str">
        <f>MRCS_Don_Wood_IR_Detector_Circuit[[#This Row],[Value]]</f>
        <v>LM324N</v>
      </c>
      <c r="C11" t="str">
        <f>MRCS_Don_Wood_IR_Detector_Circuit[[#This Row],[Device]]</f>
        <v>LM324N</v>
      </c>
      <c r="D11" t="str">
        <f>MRCS_Don_Wood_IR_Detector_Circuit[[#This Row],[Package]]</f>
        <v>DIL14</v>
      </c>
      <c r="E11" t="str">
        <f>MRCS_Don_Wood_IR_Detector_Circuit[[#This Row],[Parts]]</f>
        <v>U1</v>
      </c>
      <c r="F11" t="str">
        <f>MRCS_Don_Wood_IR_Detector_Circuit[[#This Row],[Description]]</f>
        <v>OP AMP</v>
      </c>
      <c r="G11" t="str">
        <f>MRCS_Don_Wood_IR_Detector_Circuit[[#This Row],[Vendor]]</f>
        <v>Jameco</v>
      </c>
      <c r="H11">
        <f>MRCS_Don_Wood_IR_Detector_Circuit[[#This Row],[V-Part]]</f>
        <v>0</v>
      </c>
      <c r="I11" s="8">
        <f>MRCS_Don_Wood_IR_Detector_Circuit[[#This Row],[Unit]]</f>
        <v>0.25</v>
      </c>
      <c r="J11" s="5">
        <f t="shared" si="0"/>
        <v>0.25</v>
      </c>
      <c r="K11">
        <v>100</v>
      </c>
      <c r="M11">
        <f t="shared" si="1"/>
        <v>0</v>
      </c>
    </row>
    <row r="12" spans="1:13" x14ac:dyDescent="0.25">
      <c r="A12">
        <v>1</v>
      </c>
      <c r="B12" t="s">
        <v>43</v>
      </c>
      <c r="C12" t="s">
        <v>62</v>
      </c>
      <c r="D12" t="str">
        <f>MRCS_Don_Wood_IR_Detector_Circuit[[#This Row],[Package]]</f>
        <v>LED3MM</v>
      </c>
      <c r="E12" t="s">
        <v>63</v>
      </c>
      <c r="F12" t="s">
        <v>64</v>
      </c>
      <c r="G12" t="s">
        <v>55</v>
      </c>
      <c r="I12" s="8">
        <v>0.2</v>
      </c>
      <c r="J12" s="5">
        <f t="shared" si="0"/>
        <v>0.2</v>
      </c>
      <c r="K12">
        <v>100</v>
      </c>
      <c r="L12">
        <v>14</v>
      </c>
      <c r="M12">
        <f t="shared" si="1"/>
        <v>14</v>
      </c>
    </row>
    <row r="13" spans="1:13" x14ac:dyDescent="0.25">
      <c r="A13">
        <v>1</v>
      </c>
      <c r="B13">
        <f>MRCS_Don_Wood_IR_Detector_Circuit[[#This Row],[Value]]</f>
        <v>0</v>
      </c>
      <c r="C13" t="str">
        <f>MRCS_Don_Wood_IR_Detector_Circuit[[#This Row],[Device]]</f>
        <v>PCB</v>
      </c>
      <c r="D13">
        <f>MRCS_Don_Wood_IR_Detector_Circuit[[#This Row],[Package]]</f>
        <v>0</v>
      </c>
      <c r="E13">
        <f>MRCS_Don_Wood_IR_Detector_Circuit[[#This Row],[Parts]]</f>
        <v>0</v>
      </c>
      <c r="F13" t="str">
        <f>MRCS_Don_Wood_IR_Detector_Circuit[[#This Row],[Description]]</f>
        <v>MRCS-Don-Woods-IR-Detector</v>
      </c>
      <c r="G13" t="str">
        <f>MRCS_Don_Wood_IR_Detector_Circuit[[#This Row],[Vendor]]</f>
        <v>MRCS</v>
      </c>
      <c r="H13">
        <f>MRCS_Don_Wood_IR_Detector_Circuit[[#This Row],[V-Part]]</f>
        <v>0</v>
      </c>
      <c r="I13" s="8">
        <f>MRCS_Don_Wood_IR_Detector_Circuit[[#This Row],[Unit]]</f>
        <v>1.67</v>
      </c>
      <c r="J13" s="5">
        <f t="shared" si="0"/>
        <v>1.67</v>
      </c>
      <c r="K13">
        <v>100</v>
      </c>
    </row>
    <row r="14" spans="1:13" x14ac:dyDescent="0.25">
      <c r="J14" s="5"/>
    </row>
    <row r="15" spans="1:13" x14ac:dyDescent="0.25">
      <c r="C15" t="s">
        <v>69</v>
      </c>
      <c r="J15" s="5">
        <f>SUM(J2:J14)</f>
        <v>2.79</v>
      </c>
      <c r="M15">
        <f>SUM(M2:M14)</f>
        <v>27</v>
      </c>
    </row>
    <row r="16" spans="1:13" x14ac:dyDescent="0.25">
      <c r="A16">
        <f>M15</f>
        <v>27</v>
      </c>
      <c r="C16" t="s">
        <v>70</v>
      </c>
      <c r="I16" s="5">
        <f>pin</f>
        <v>0.2</v>
      </c>
      <c r="J16" s="5">
        <f t="shared" ref="J16" si="2">I16*A16</f>
        <v>5.4</v>
      </c>
    </row>
    <row r="17" spans="3:10" x14ac:dyDescent="0.25">
      <c r="J17" s="5"/>
    </row>
    <row r="18" spans="3:10" x14ac:dyDescent="0.25">
      <c r="C18" t="s">
        <v>73</v>
      </c>
      <c r="J18" s="5">
        <f>SUM(J15:J17)</f>
        <v>8.1900000000000013</v>
      </c>
    </row>
    <row r="19" spans="3:10" x14ac:dyDescent="0.25">
      <c r="J19" s="5"/>
    </row>
    <row r="20" spans="3:10" x14ac:dyDescent="0.25">
      <c r="C20" t="s">
        <v>71</v>
      </c>
      <c r="J20" s="5">
        <f>J18*Markup</f>
        <v>1.6380000000000003</v>
      </c>
    </row>
    <row r="21" spans="3:10" x14ac:dyDescent="0.25">
      <c r="C21" t="s">
        <v>74</v>
      </c>
      <c r="J21" s="5">
        <f>SUM(J18:J20)</f>
        <v>9.8280000000000012</v>
      </c>
    </row>
    <row r="22" spans="3:10" x14ac:dyDescent="0.25">
      <c r="J22" s="5"/>
    </row>
    <row r="23" spans="3:10" x14ac:dyDescent="0.25">
      <c r="C23" t="s">
        <v>75</v>
      </c>
      <c r="J23" s="5">
        <f>J21*ecommerce</f>
        <v>0.98280000000000012</v>
      </c>
    </row>
    <row r="24" spans="3:10" x14ac:dyDescent="0.25">
      <c r="C24" t="s">
        <v>76</v>
      </c>
      <c r="J24" s="5">
        <f>SUM(J21:J23)</f>
        <v>10.8108</v>
      </c>
    </row>
    <row r="25" spans="3:10" x14ac:dyDescent="0.25">
      <c r="J25" s="5"/>
    </row>
    <row r="26" spans="3:10" x14ac:dyDescent="0.25">
      <c r="C26" t="s">
        <v>77</v>
      </c>
      <c r="J26" s="12">
        <f>ROUND(J24,0)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C851-C937-465A-97F3-EFD560AC82D8}">
  <dimension ref="A1:A3"/>
  <sheetViews>
    <sheetView workbookViewId="0">
      <selection activeCell="A4" sqref="A4"/>
    </sheetView>
  </sheetViews>
  <sheetFormatPr defaultRowHeight="15" x14ac:dyDescent="0.25"/>
  <cols>
    <col min="1" max="1" width="15.140625" bestFit="1" customWidth="1"/>
  </cols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X I t j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X I t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L Y 1 F w 6 f / l S w E A A I Q C A A A T A B w A R m 9 y b X V s Y X M v U 2 V j d G l v b j E u b S C i G A A o o B Q A A A A A A A A A A A A A A A A A A A A A A A A A A A C F k s F r w j A Y x e + C / 0 O I l w p t Q d n G m P Q w 2 m 1 6 2 K Z W t o O O E d N v G p Y m k n y R i f i / L 5 0 O N y y Y S 5 L f e 7 z k h V j g K L Q i + X 7 u 9 J q N Z s M u m Y G C t O j j O M 2 j T K v o V e s i G o y j D N A b t Y l S Y b g T S E l C J G C z Q f z I t T M c P E n t O s 4 0 d y U o D O 6 F h D j V C v 3 G B j S 7 m T 0 r y I x Y w + z X Y 2 c P A v t u P j t 7 3 n l H z O 2 a t s N p B l K U A s E k t E d D k m r p S m W T 6 5 D c K a 4 L o R Z J p 3 v Z D c n I a Y Q c N x K S 4 z J + 0 g r e 2 u G + W I s O j S 6 9 V p A + s A K M r X p P 2 N w b D 8 q B B / s 3 C M n 0 w G + l z D m T z N g E j f s b m S 6 Z W v j E y W Y F x 7 i J Y c p + a F P u L 1 y J N q g 5 P 9 x u 6 Q g 3 v t l A 4 d V F X B l 3 I d n S F y Y d e I w e E I Q v / K E Z r A U / x U P G P 9 m i j h u 0 N S G W G 7 G q / s m J d g L e O / / Q r t 1 s C F X b v f c N U E s B A i 0 A F A A C A A g A X I t j U d Q Y k W G k A A A A 9 Q A A A B I A A A A A A A A A A A A A A A A A A A A A A E N v b m Z p Z y 9 Q Y W N r Y W d l L n h t b F B L A Q I t A B Q A A g A I A F y L Y 1 E P y u m r p A A A A O k A A A A T A A A A A A A A A A A A A A A A A P A A A A B b Q 2 9 u d G V u d F 9 U e X B l c 1 0 u e G 1 s U E s B A i 0 A F A A C A A g A X I t j U X D p / + V L A Q A A h A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0 A A A A A A A C S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Q 1 M t R G 9 u L V d v b 2 Q t S V I t R G V 0 Z W N 0 b 3 I t Q 2 l y Y 3 V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S Q 1 N f R G 9 u X 1 d v b 2 R f S V J f R G V 0 Z W N 0 b 3 J f Q 2 l y Y 3 V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N F Q w M T o y N j o 1 N y 4 3 M j g z N z Q 5 W i I g L z 4 8 R W 5 0 c n k g V H l w Z T 0 i R m l s b E N v b H V t b l R 5 c G V z I i B W Y W x 1 Z T 0 i c 0 F 3 W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S Q 1 M t R G 9 u L V d v b 2 Q t S V I t R G V 0 Z W N 0 b 3 I t Q 2 l y Y 3 V p d C 9 D a G F u Z 2 V k I F R 5 c G U u e 1 F 0 e S w w f S Z x d W 9 0 O y w m c X V v d D t T Z W N 0 a W 9 u M S 9 N U k N T L U R v b i 1 X b 2 9 k L U l S L U R l d G V j d G 9 y L U N p c m N 1 a X Q v Q 2 h h b m d l Z C B U e X B l L n t W Y W x 1 Z S w x f S Z x d W 9 0 O y w m c X V v d D t T Z W N 0 a W 9 u M S 9 N U k N T L U R v b i 1 X b 2 9 k L U l S L U R l d G V j d G 9 y L U N p c m N 1 a X Q v Q 2 h h b m d l Z C B U e X B l L n t E Z X Z p Y 2 U s M n 0 m c X V v d D s s J n F 1 b 3 Q 7 U 2 V j d G l v b j E v T V J D U y 1 E b 2 4 t V 2 9 v Z C 1 J U i 1 E Z X R l Y 3 R v c i 1 D a X J j d W l 0 L 0 N o Y W 5 n Z W Q g V H l w Z S 5 7 U G F j a 2 F n Z S w z f S Z x d W 9 0 O y w m c X V v d D t T Z W N 0 a W 9 u M S 9 N U k N T L U R v b i 1 X b 2 9 k L U l S L U R l d G V j d G 9 y L U N p c m N 1 a X Q v Q 2 h h b m d l Z C B U e X B l L n t Q Y X J 0 c y w 0 f S Z x d W 9 0 O y w m c X V v d D t T Z W N 0 a W 9 u M S 9 N U k N T L U R v b i 1 X b 2 9 k L U l S L U R l d G V j d G 9 y L U N p c m N 1 a X Q v Q 2 h h b m d l Z C B U e X B l L n t E Z X N j c m l w d G l v b i w 1 f S Z x d W 9 0 O y w m c X V v d D t T Z W N 0 a W 9 u M S 9 N U k N T L U R v b i 1 X b 2 9 k L U l S L U R l d G V j d G 9 y L U N p c m N 1 a X Q v Q 2 h h b m d l Z C B U e X B l L n s s N n 0 m c X V v d D s s J n F 1 b 3 Q 7 U 2 V j d G l v b j E v T V J D U y 1 E b 2 4 t V 2 9 v Z C 1 J U i 1 E Z X R l Y 3 R v c i 1 D a X J j d W l 0 L 0 N o Y W 5 n Z W Q g V H l w Z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V J D U y 1 E b 2 4 t V 2 9 v Z C 1 J U i 1 E Z X R l Y 3 R v c i 1 D a X J j d W l 0 L 0 N o Y W 5 n Z W Q g V H l w Z S 5 7 U X R 5 L D B 9 J n F 1 b 3 Q 7 L C Z x d W 9 0 O 1 N l Y 3 R p b 2 4 x L 0 1 S Q 1 M t R G 9 u L V d v b 2 Q t S V I t R G V 0 Z W N 0 b 3 I t Q 2 l y Y 3 V p d C 9 D a G F u Z 2 V k I F R 5 c G U u e 1 Z h b H V l L D F 9 J n F 1 b 3 Q 7 L C Z x d W 9 0 O 1 N l Y 3 R p b 2 4 x L 0 1 S Q 1 M t R G 9 u L V d v b 2 Q t S V I t R G V 0 Z W N 0 b 3 I t Q 2 l y Y 3 V p d C 9 D a G F u Z 2 V k I F R 5 c G U u e 0 R l d m l j Z S w y f S Z x d W 9 0 O y w m c X V v d D t T Z W N 0 a W 9 u M S 9 N U k N T L U R v b i 1 X b 2 9 k L U l S L U R l d G V j d G 9 y L U N p c m N 1 a X Q v Q 2 h h b m d l Z C B U e X B l L n t Q Y W N r Y W d l L D N 9 J n F 1 b 3 Q 7 L C Z x d W 9 0 O 1 N l Y 3 R p b 2 4 x L 0 1 S Q 1 M t R G 9 u L V d v b 2 Q t S V I t R G V 0 Z W N 0 b 3 I t Q 2 l y Y 3 V p d C 9 D a G F u Z 2 V k I F R 5 c G U u e 1 B h c n R z L D R 9 J n F 1 b 3 Q 7 L C Z x d W 9 0 O 1 N l Y 3 R p b 2 4 x L 0 1 S Q 1 M t R G 9 u L V d v b 2 Q t S V I t R G V 0 Z W N 0 b 3 I t Q 2 l y Y 3 V p d C 9 D a G F u Z 2 V k I F R 5 c G U u e 0 R l c 2 N y a X B 0 a W 9 u L D V 9 J n F 1 b 3 Q 7 L C Z x d W 9 0 O 1 N l Y 3 R p b 2 4 x L 0 1 S Q 1 M t R G 9 u L V d v b 2 Q t S V I t R G V 0 Z W N 0 b 3 I t Q 2 l y Y 3 V p d C 9 D a G F u Z 2 V k I F R 5 c G U u e y w 2 f S Z x d W 9 0 O y w m c X V v d D t T Z W N 0 a W 9 u M S 9 N U k N T L U R v b i 1 X b 2 9 k L U l S L U R l d G V j d G 9 y L U N p c m N 1 a X Q v Q 2 h h b m d l Z C B U e X B l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J D U y 1 E b 2 4 t V 2 9 v Z C 1 J U i 1 E Z X R l Y 3 R v c i 1 D a X J j d W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Q 1 M t R G 9 u L V d v b 2 Q t S V I t R G V 0 Z W N 0 b 3 I t Q 2 l y Y 3 V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k N T L U R v b i 1 X b 2 9 k L U l S L U R l d G V j d G 9 y L U N p c m N 1 a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S b F p s d / 7 0 G 9 Y d V 6 y U V N W Q A A A A A C A A A A A A A Q Z g A A A A E A A C A A A A C r V V C E Q g 3 R 9 4 f x v 7 E 7 g T X l / F 9 y r Q q 0 b O a E V Y m j J y R c Z g A A A A A O g A A A A A I A A C A A A A A m 0 r A X 7 s K d j Z E 0 x g W z o a A b 2 + K 3 f A U g z 1 Y Q b B U M 3 I F 0 M F A A A A C 8 F 1 m k s D P D t S K c P E H W I S L M 0 Z A 9 n v n 7 e i b q m h s v M T 7 1 O N A v 1 c P H L Q h j 1 t R K 3 8 C t Z o u m N i r C 2 X 7 r o B g 8 X 9 O b d s O g o 9 3 m J 8 j e V A j O P v U t V x q R k E A A A A D O U d N O U t F E j S 8 I Z 1 y s 7 B P 8 u f s t 4 s q S 7 p D v O K I 7 a p U r g 9 C d L o R m N w S U h H w 7 G B j M r s N p e Z X F O i w F i n 1 9 X B G i q M C L < / D a t a M a s h u p > 
</file>

<file path=customXml/itemProps1.xml><?xml version="1.0" encoding="utf-8"?>
<ds:datastoreItem xmlns:ds="http://schemas.openxmlformats.org/officeDocument/2006/customXml" ds:itemID="{8991E21E-F33B-481D-8787-5CC14470E0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Master BOM</vt:lpstr>
      <vt:lpstr>Minimal-Single</vt:lpstr>
      <vt:lpstr>Dual with Emitters</vt:lpstr>
      <vt:lpstr> Dual with Emitter &amp; LEDs </vt:lpstr>
      <vt:lpstr>Dual Tortoise Controller</vt:lpstr>
      <vt:lpstr>options</vt:lpstr>
      <vt:lpstr>ecommerce</vt:lpstr>
      <vt:lpstr>Markup</vt:lpstr>
      <vt:lpstr>pin</vt:lpstr>
      <vt:lpstr>'Master BOM'!Print_Area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Neumann</dc:creator>
  <cp:lastModifiedBy>Seth Neumann</cp:lastModifiedBy>
  <cp:lastPrinted>2020-11-04T01:27:52Z</cp:lastPrinted>
  <dcterms:created xsi:type="dcterms:W3CDTF">2020-11-04T01:26:22Z</dcterms:created>
  <dcterms:modified xsi:type="dcterms:W3CDTF">2020-12-11T18:35:56Z</dcterms:modified>
</cp:coreProperties>
</file>