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35" yWindow="90" windowWidth="26580" windowHeight="108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Sheet1!$A$1:$P$43</definedName>
  </definedNames>
  <calcPr calcId="125725"/>
  <fileRecoveryPr repairLoad="1"/>
</workbook>
</file>

<file path=xl/calcChain.xml><?xml version="1.0" encoding="utf-8"?>
<calcChain xmlns="http://schemas.openxmlformats.org/spreadsheetml/2006/main">
  <c r="N43" i="1"/>
  <c r="L43"/>
  <c r="J43"/>
  <c r="E34"/>
  <c r="E33"/>
  <c r="E32"/>
  <c r="E31"/>
  <c r="E29"/>
  <c r="E28"/>
  <c r="E26"/>
  <c r="E25"/>
  <c r="E27"/>
  <c r="E35"/>
  <c r="E30"/>
  <c r="E51"/>
</calcChain>
</file>

<file path=xl/sharedStrings.xml><?xml version="1.0" encoding="utf-8"?>
<sst xmlns="http://schemas.openxmlformats.org/spreadsheetml/2006/main" count="235" uniqueCount="138">
  <si>
    <t>Part Name</t>
  </si>
  <si>
    <t>Type</t>
  </si>
  <si>
    <t>Value</t>
  </si>
  <si>
    <t>Rating</t>
  </si>
  <si>
    <t>R1</t>
  </si>
  <si>
    <t>Resistor</t>
  </si>
  <si>
    <t>R2</t>
  </si>
  <si>
    <t>R14</t>
  </si>
  <si>
    <t>R15</t>
  </si>
  <si>
    <t>R16</t>
  </si>
  <si>
    <t>R17</t>
  </si>
  <si>
    <t>R18</t>
  </si>
  <si>
    <t>R20</t>
  </si>
  <si>
    <t>R21</t>
  </si>
  <si>
    <t>R22</t>
  </si>
  <si>
    <t>R23</t>
  </si>
  <si>
    <t>R3</t>
  </si>
  <si>
    <t>Size</t>
  </si>
  <si>
    <t>Eagle P/N</t>
  </si>
  <si>
    <t>computed</t>
  </si>
  <si>
    <t>specified</t>
  </si>
  <si>
    <t>R4</t>
  </si>
  <si>
    <t>R5</t>
  </si>
  <si>
    <t>R6</t>
  </si>
  <si>
    <t>R7</t>
  </si>
  <si>
    <t>R8</t>
  </si>
  <si>
    <t>D1</t>
  </si>
  <si>
    <t>Diode</t>
  </si>
  <si>
    <t>1N4148</t>
  </si>
  <si>
    <t>D2</t>
  </si>
  <si>
    <t>C1</t>
  </si>
  <si>
    <t>C2</t>
  </si>
  <si>
    <t>C3</t>
  </si>
  <si>
    <t>C4</t>
  </si>
  <si>
    <t>C5</t>
  </si>
  <si>
    <t>Cap Cer</t>
  </si>
  <si>
    <t>Cap Elec</t>
  </si>
  <si>
    <t>Units</t>
  </si>
  <si>
    <t>ohms</t>
  </si>
  <si>
    <t>uF</t>
  </si>
  <si>
    <t>C6</t>
  </si>
  <si>
    <t>C9</t>
  </si>
  <si>
    <t>D3</t>
  </si>
  <si>
    <t>D4</t>
  </si>
  <si>
    <t>LED1</t>
  </si>
  <si>
    <t>LED</t>
  </si>
  <si>
    <t>Red</t>
  </si>
  <si>
    <t>3mm</t>
  </si>
  <si>
    <t>Q7</t>
  </si>
  <si>
    <t>Q8</t>
  </si>
  <si>
    <t>Q9</t>
  </si>
  <si>
    <t>Q10</t>
  </si>
  <si>
    <t>Q11</t>
  </si>
  <si>
    <t>NPN</t>
  </si>
  <si>
    <t>PNP</t>
  </si>
  <si>
    <t>U1</t>
  </si>
  <si>
    <t>OP AMP</t>
  </si>
  <si>
    <t>LM324N</t>
  </si>
  <si>
    <t>J2</t>
  </si>
  <si>
    <t>Phone Jack</t>
  </si>
  <si>
    <t>JP2</t>
  </si>
  <si>
    <t>JP3</t>
  </si>
  <si>
    <t>JP4</t>
  </si>
  <si>
    <t>6 position</t>
  </si>
  <si>
    <t>Audio Jack</t>
  </si>
  <si>
    <t>3.5mm</t>
  </si>
  <si>
    <t xml:space="preserve">Relay </t>
  </si>
  <si>
    <t>DPDT</t>
  </si>
  <si>
    <t>288 ohms</t>
  </si>
  <si>
    <t>2N4401</t>
  </si>
  <si>
    <t>Mouser</t>
  </si>
  <si>
    <t>Jameco</t>
  </si>
  <si>
    <t>p/n</t>
  </si>
  <si>
    <t>$ in 10s</t>
  </si>
  <si>
    <t>299-100K-RC</t>
  </si>
  <si>
    <t>299-10K-RC</t>
  </si>
  <si>
    <t>299-2.2K-RC</t>
  </si>
  <si>
    <t>Part no. 690945</t>
  </si>
  <si>
    <t>291-2.2K-RC</t>
  </si>
  <si>
    <t>291-33-RC</t>
  </si>
  <si>
    <t>299-33-RC</t>
  </si>
  <si>
    <t>299-22-RC</t>
  </si>
  <si>
    <t>299-680-RC</t>
  </si>
  <si>
    <t>293-270-RC</t>
  </si>
  <si>
    <t>Electronics Salon</t>
  </si>
  <si>
    <t>4 position</t>
  </si>
  <si>
    <t>40-50U5-104M-RC</t>
  </si>
  <si>
    <t>40-50Z5-103M-RC</t>
  </si>
  <si>
    <t>Part no. 151116</t>
  </si>
  <si>
    <t>50V</t>
  </si>
  <si>
    <t>25V</t>
  </si>
  <si>
    <t>Part no. 29962</t>
  </si>
  <si>
    <t>Part no. 158327</t>
  </si>
  <si>
    <t>Part no. 15229</t>
  </si>
  <si>
    <t>ECA-1HM101</t>
  </si>
  <si>
    <t>539-SN2R2M025ST</t>
  </si>
  <si>
    <t>53-G5V-2-DC12</t>
  </si>
  <si>
    <t>have a bunch</t>
  </si>
  <si>
    <t>OMRON G5v2-12</t>
  </si>
  <si>
    <t>OMRON G5v2-24</t>
  </si>
  <si>
    <t>653-G5V-2-DC24</t>
  </si>
  <si>
    <t>1152 ohms</t>
  </si>
  <si>
    <t>512-1N4148</t>
  </si>
  <si>
    <t>512-1N4001</t>
  </si>
  <si>
    <t>512-1N5819</t>
  </si>
  <si>
    <t>Halted</t>
  </si>
  <si>
    <t>638-MV5064.MP4B</t>
  </si>
  <si>
    <t>512-2N4401TA</t>
  </si>
  <si>
    <t>TIP31A</t>
  </si>
  <si>
    <t>512-TIP31A</t>
  </si>
  <si>
    <t>863-TIP32AG</t>
  </si>
  <si>
    <t>TIP32A</t>
  </si>
  <si>
    <t>595-LM324NE3</t>
  </si>
  <si>
    <t>PRT-00132</t>
  </si>
  <si>
    <t xml:space="preserve">PRT-08032 </t>
  </si>
  <si>
    <t>Comment</t>
  </si>
  <si>
    <t>need to check diameter and lead spacing against design</t>
  </si>
  <si>
    <t>mouser price is in 200s</t>
  </si>
  <si>
    <t>RJ11</t>
  </si>
  <si>
    <t>have a bunch of 2.4 K x .25W on hand, for LED</t>
  </si>
  <si>
    <t>Using a 24V relay is same price and eliminates R 1.  Jameco is HI version coil = 2880 ohms</t>
  </si>
  <si>
    <t>Subsitute for 2N2222A</t>
  </si>
  <si>
    <t>Sparkfun/E-salon</t>
  </si>
  <si>
    <t>Electronics Salon, I have a bunch</t>
  </si>
  <si>
    <t>in the Sparkfun EagleCad library</t>
  </si>
  <si>
    <t>1N5819</t>
  </si>
  <si>
    <t>0.100 Screw Term</t>
  </si>
  <si>
    <t>in 100s, .10 in 10s</t>
  </si>
  <si>
    <t>Jameco in bags of 10 or 100: $ 0.10 ea for 10, $0.04 in 100s</t>
  </si>
  <si>
    <t>in 100s @ Jameco, no 10s - try RS</t>
  </si>
  <si>
    <t>Relay</t>
  </si>
  <si>
    <t>Jameco is HI version coil = 2880 ohms</t>
  </si>
  <si>
    <t>8 x 11 x 3.5mm</t>
  </si>
  <si>
    <t>5 x 11 x 2mm</t>
  </si>
  <si>
    <t>IN4002</t>
  </si>
  <si>
    <t>in 10s</t>
  </si>
  <si>
    <t>TO92</t>
  </si>
  <si>
    <t>TO220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</si>
</sst>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43" fontId="2" fillId="0" borderId="0" xfId="1" applyFont="1" applyAlignment="1">
      <alignment horizontal="right"/>
    </xf>
    <xf numFmtId="43" fontId="0" fillId="0" borderId="0" xfId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43" fontId="2" fillId="0" borderId="0" xfId="1" applyNumberFormat="1" applyFont="1" applyAlignment="1">
      <alignment horizontal="right"/>
    </xf>
    <xf numFmtId="43" fontId="0" fillId="0" borderId="0" xfId="1" applyNumberFormat="1" applyFont="1"/>
    <xf numFmtId="43" fontId="0" fillId="0" borderId="0" xfId="1" applyNumberFormat="1" applyFont="1" applyFill="1" applyBorder="1"/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2" applyAlignment="1" applyProtection="1"/>
    <xf numFmtId="0" fontId="0" fillId="0" borderId="0" xfId="0" applyAlignment="1">
      <alignment wrapText="1"/>
    </xf>
    <xf numFmtId="0" fontId="4" fillId="0" borderId="0" xfId="3"/>
    <xf numFmtId="43" fontId="2" fillId="0" borderId="0" xfId="1" applyFont="1" applyAlignment="1">
      <alignment horizontal="center"/>
    </xf>
    <xf numFmtId="43" fontId="2" fillId="0" borderId="0" xfId="1" applyFont="1"/>
    <xf numFmtId="0" fontId="0" fillId="0" borderId="0" xfId="0" applyFont="1"/>
    <xf numFmtId="0" fontId="0" fillId="0" borderId="0" xfId="0" applyFont="1" applyAlignment="1">
      <alignment horizontal="right"/>
    </xf>
    <xf numFmtId="43" fontId="0" fillId="0" borderId="0" xfId="1" applyNumberFormat="1" applyFont="1" applyBorder="1"/>
    <xf numFmtId="43" fontId="0" fillId="0" borderId="0" xfId="1" applyFont="1" applyBorder="1"/>
    <xf numFmtId="43" fontId="0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NumberFormat="1" applyFont="1" applyFill="1"/>
    <xf numFmtId="165" fontId="0" fillId="0" borderId="0" xfId="1" applyNumberFormat="1" applyFont="1" applyFill="1"/>
    <xf numFmtId="165" fontId="0" fillId="0" borderId="0" xfId="1" applyNumberFormat="1" applyFont="1" applyFill="1" applyBorder="1"/>
    <xf numFmtId="0" fontId="0" fillId="0" borderId="0" xfId="0" applyFill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2" borderId="0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43" fontId="0" fillId="0" borderId="0" xfId="1" applyFont="1" applyAlignment="1">
      <alignment horizontal="right"/>
    </xf>
    <xf numFmtId="0" fontId="0" fillId="0" borderId="0" xfId="0" applyBorder="1" applyAlignment="1">
      <alignment horizontal="right"/>
    </xf>
    <xf numFmtId="0" fontId="0" fillId="3" borderId="0" xfId="0" applyFill="1"/>
    <xf numFmtId="43" fontId="0" fillId="3" borderId="0" xfId="1" applyNumberFormat="1" applyFont="1" applyFill="1" applyBorder="1" applyAlignment="1">
      <alignment horizontal="right"/>
    </xf>
    <xf numFmtId="164" fontId="0" fillId="3" borderId="0" xfId="1" applyNumberFormat="1" applyFont="1" applyFill="1"/>
    <xf numFmtId="43" fontId="0" fillId="3" borderId="0" xfId="1" applyNumberFormat="1" applyFont="1" applyFill="1"/>
    <xf numFmtId="43" fontId="0" fillId="3" borderId="0" xfId="1" applyFont="1" applyFill="1" applyBorder="1"/>
    <xf numFmtId="0" fontId="0" fillId="3" borderId="0" xfId="0" applyFill="1" applyBorder="1"/>
    <xf numFmtId="43" fontId="0" fillId="3" borderId="0" xfId="1" applyFont="1" applyFill="1"/>
    <xf numFmtId="0" fontId="4" fillId="3" borderId="0" xfId="3" applyFill="1"/>
    <xf numFmtId="0" fontId="0" fillId="3" borderId="0" xfId="0" applyFill="1" applyAlignment="1">
      <alignment vertical="top"/>
    </xf>
    <xf numFmtId="0" fontId="0" fillId="3" borderId="0" xfId="0" applyFill="1" applyAlignment="1">
      <alignment horizontal="right" vertical="top"/>
    </xf>
    <xf numFmtId="164" fontId="0" fillId="3" borderId="0" xfId="1" applyNumberFormat="1" applyFont="1" applyFill="1" applyAlignment="1">
      <alignment vertical="top"/>
    </xf>
    <xf numFmtId="43" fontId="0" fillId="3" borderId="0" xfId="1" applyNumberFormat="1" applyFont="1" applyFill="1" applyAlignment="1">
      <alignment vertical="top"/>
    </xf>
    <xf numFmtId="43" fontId="0" fillId="3" borderId="0" xfId="1" applyFont="1" applyFill="1" applyAlignment="1">
      <alignment vertical="top"/>
    </xf>
    <xf numFmtId="0" fontId="3" fillId="3" borderId="0" xfId="2" applyFill="1" applyAlignment="1" applyProtection="1">
      <alignment vertical="top"/>
    </xf>
    <xf numFmtId="0" fontId="0" fillId="3" borderId="0" xfId="0" applyFill="1" applyAlignment="1">
      <alignment vertical="top" wrapText="1"/>
    </xf>
    <xf numFmtId="164" fontId="0" fillId="3" borderId="0" xfId="1" applyNumberFormat="1" applyFont="1" applyFill="1" applyAlignment="1">
      <alignment horizontal="right"/>
    </xf>
    <xf numFmtId="43" fontId="0" fillId="3" borderId="0" xfId="1" applyNumberFormat="1" applyFont="1" applyFill="1" applyBorder="1"/>
    <xf numFmtId="0" fontId="3" fillId="3" borderId="0" xfId="2" applyFill="1" applyAlignment="1" applyProtection="1"/>
  </cellXfs>
  <cellStyles count="4">
    <cellStyle name="Comma" xfId="1" builtinId="3"/>
    <cellStyle name="Excel Built-in Normal" xf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Xicon/291-33-RC/?qs=sGAEpiMZZMu61qfTUdNhG0PRcDhRwGd7HA5vz0k3Egc%3d" TargetMode="External"/><Relationship Id="rId13" Type="http://schemas.openxmlformats.org/officeDocument/2006/relationships/hyperlink" Target="http://www.mouser.com/ProductDetail/Xicon/140-50U5-104M-RC/?qs=sGAEpiMZZMt1mVBmZSXTPPQUnq7ol7tGZljKIuTg6iI%3d" TargetMode="External"/><Relationship Id="rId18" Type="http://schemas.openxmlformats.org/officeDocument/2006/relationships/hyperlink" Target="http://www.mouser.com/ProductDetail/Fairchild-Semiconductor/1N4148/?qs=sGAEpiMZZMudZehw8RjeZWbu6z6oTQTL" TargetMode="External"/><Relationship Id="rId26" Type="http://schemas.openxmlformats.org/officeDocument/2006/relationships/hyperlink" Target="http://www.mouser.com/ProductDetail/Texas-Instruments/LM324NE3/?qs=sGAEpiMZZMtCHixnSjNA6FLu9XBbepgu7e%2f4QYV5kjU%3d" TargetMode="External"/><Relationship Id="rId3" Type="http://schemas.openxmlformats.org/officeDocument/2006/relationships/hyperlink" Target="http://www.mouser.com/ProductDetail/Xicon/299-10K-RC/?qs=sGAEpiMZZMu61qfTUdNhG6xwTrVwTvbzMFVIwePn7Hs%3d" TargetMode="External"/><Relationship Id="rId21" Type="http://schemas.openxmlformats.org/officeDocument/2006/relationships/hyperlink" Target="http://www.mouser.com/ProductDetail/Fairchild-Semiconductor/1N5819/?qs=sGAEpiMZZMtQ8nqTKtFS%2fCJFZUIIOyzjQ1kqwoJUBVU%3d" TargetMode="External"/><Relationship Id="rId7" Type="http://schemas.openxmlformats.org/officeDocument/2006/relationships/hyperlink" Target="http://www.mouser.com/ProductDetail/Xicon/291-22K-RC/?qs=sGAEpiMZZMu61qfTUdNhGzmcydQ1pJoaDnshv%252bXBUlU%3d" TargetMode="External"/><Relationship Id="rId12" Type="http://schemas.openxmlformats.org/officeDocument/2006/relationships/hyperlink" Target="http://www.mouser.com/ProductDetail/Xicon/140-50U5-104M-RC/?qs=sGAEpiMZZMt1mVBmZSXTPPQUnq7ol7tGZljKIuTg6iI%3d" TargetMode="External"/><Relationship Id="rId17" Type="http://schemas.openxmlformats.org/officeDocument/2006/relationships/hyperlink" Target="http://www.mouser.com/ProductDetail/Omron-Electronics/G5V-2-DC24/?qs=sGAEpiMZZMs3UE%252bXNiFaVE2oOs0DTHVbDyZesmJGy1U%3d" TargetMode="External"/><Relationship Id="rId25" Type="http://schemas.openxmlformats.org/officeDocument/2006/relationships/hyperlink" Target="http://www.mouser.com/ProductDetail/ON-Semiconductor/TIP32AG/?qs=sGAEpiMZZMshyDBzk1%2fWi%2fPUgtclNldlSUzYsNNDmr4%3d" TargetMode="External"/><Relationship Id="rId2" Type="http://schemas.openxmlformats.org/officeDocument/2006/relationships/hyperlink" Target="http://www.mouser.com/ProductDetail/Xicon/299-100K-RC/?qs=sGAEpiMZZMu61qfTUdNhG81NIhcRRUJQ49frf6pyD3E%3d" TargetMode="External"/><Relationship Id="rId16" Type="http://schemas.openxmlformats.org/officeDocument/2006/relationships/hyperlink" Target="http://www.mouser.com/ProductDetail/Omron-Electronics/G5V-2-DC12/?qs=sGAEpiMZZMs3UE%252bXNiFaVE2oOs0DTHVbJpO4d29eV%252bs%3d" TargetMode="External"/><Relationship Id="rId20" Type="http://schemas.openxmlformats.org/officeDocument/2006/relationships/hyperlink" Target="http://www.mouser.com/ProductDetail/Fairchild-Semiconductor/1N4001/?qs=sGAEpiMZZMutXGli8Ay4kJFypYesfd9y2GUYLufLOL0%3d" TargetMode="External"/><Relationship Id="rId29" Type="http://schemas.openxmlformats.org/officeDocument/2006/relationships/hyperlink" Target="http://www.mouser.com/ProductDetail/Fairchild-Semiconductor/2N4401TA/?qs=sGAEpiMZZMshyDBzk1%2fWi6kfu%252bQlsU6ScK8ruauCo28%3d" TargetMode="External"/><Relationship Id="rId1" Type="http://schemas.openxmlformats.org/officeDocument/2006/relationships/hyperlink" Target="http://www.mouser.com/ProductDetail/Xicon/299-100K-RC/?qs=sGAEpiMZZMu61qfTUdNhG81NIhcRRUJQ49frf6pyD3E%3d" TargetMode="External"/><Relationship Id="rId6" Type="http://schemas.openxmlformats.org/officeDocument/2006/relationships/hyperlink" Target="http://www.mouser.com/ProductDetail/Xicon/299-22K-RC/?qs=sGAEpiMZZMu61qfTUdNhGzmcydQ1pJoanehw0NWTJkc%3d" TargetMode="External"/><Relationship Id="rId11" Type="http://schemas.openxmlformats.org/officeDocument/2006/relationships/hyperlink" Target="http://www.mouser.com/ProductDetail/Xicon/140-50U5-104M-RC/?qs=sGAEpiMZZMt1mVBmZSXTPPQUnq7ol7tGZljKIuTg6iI%3d" TargetMode="External"/><Relationship Id="rId24" Type="http://schemas.openxmlformats.org/officeDocument/2006/relationships/hyperlink" Target="http://www.mouser.com/ProductDetail/Fairchild-Semiconductor/TIP31A/?qs=sGAEpiMZZMshyDBzk1%2fWi4G1GLBZKHK1NkUANOfehp4%3d" TargetMode="External"/><Relationship Id="rId5" Type="http://schemas.openxmlformats.org/officeDocument/2006/relationships/hyperlink" Target="http://www.mouser.com/ProductDetail/Xicon/299-22K-RC/?qs=sGAEpiMZZMu61qfTUdNhGzmcydQ1pJoanehw0NWTJkc%3d" TargetMode="External"/><Relationship Id="rId15" Type="http://schemas.openxmlformats.org/officeDocument/2006/relationships/hyperlink" Target="http://www.mouser.com/ProductDetail/Panasonic/ECA-1HM101/?qs=sGAEpiMZZMtZ1n0r9vR22YuzYhk2RkTK0vo2YUoLow4%3d" TargetMode="External"/><Relationship Id="rId23" Type="http://schemas.openxmlformats.org/officeDocument/2006/relationships/hyperlink" Target="http://www.mouser.com/ProductDetail/Fairchild-Semiconductor/2N4401TA/?qs=sGAEpiMZZMshyDBzk1%2fWi6kfu%252bQlsU6ScK8ruauCo28%3d" TargetMode="External"/><Relationship Id="rId28" Type="http://schemas.openxmlformats.org/officeDocument/2006/relationships/hyperlink" Target="http://www.mouser.com/ProductDetail/Fairchild-Semiconductor/2N4401TA/?qs=sGAEpiMZZMshyDBzk1%2fWi6kfu%252bQlsU6ScK8ruauCo28%3d" TargetMode="External"/><Relationship Id="rId10" Type="http://schemas.openxmlformats.org/officeDocument/2006/relationships/hyperlink" Target="http://www.mouser.com/ProductDetail/Xicon/140-50U5-104M-RC/?qs=sGAEpiMZZMt1mVBmZSXTPPQUnq7ol7tGZljKIuTg6iI%3d" TargetMode="External"/><Relationship Id="rId19" Type="http://schemas.openxmlformats.org/officeDocument/2006/relationships/hyperlink" Target="http://www.mouser.com/ProductDetail/Fairchild-Semiconductor/1N4148/?qs=sGAEpiMZZMudZehw8RjeZWbu6z6oTQTL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Xicon/299-10K-RC/?qs=sGAEpiMZZMu61qfTUdNhG6xwTrVwTvbzMFVIwePn7Hs%3d" TargetMode="External"/><Relationship Id="rId9" Type="http://schemas.openxmlformats.org/officeDocument/2006/relationships/hyperlink" Target="http://www.mouser.com/ProductDetail/Xicon/293-270-RC/?qs=sGAEpiMZZMu61qfTUdNhGwlmzOwGqInAisarO780MWU%3d" TargetMode="External"/><Relationship Id="rId14" Type="http://schemas.openxmlformats.org/officeDocument/2006/relationships/hyperlink" Target="http://www.mouser.com/ProductDetail/Xicon/140-50Z5-103M-RC/?qs=sGAEpiMZZMt1mVBmZSXTPCB4s6x5SlOXBEu7ib2tazc%3d" TargetMode="External"/><Relationship Id="rId22" Type="http://schemas.openxmlformats.org/officeDocument/2006/relationships/hyperlink" Target="http://www.mouser.com/ProductDetail/Everlight/MV5064MP4B/?qs=sGAEpiMZZMtilyJihmhKq%2fDPQKHFWfggsiM1hMtVnUE%3d" TargetMode="External"/><Relationship Id="rId27" Type="http://schemas.openxmlformats.org/officeDocument/2006/relationships/hyperlink" Target="http://www.mouser.com/ProductDetail/Omron-Electronics/G5V-2-DC24/?qs=sGAEpiMZZMs3UE%252bXNiFaVE2oOs0DTHVbDyZesmJGy1U%3d" TargetMode="External"/><Relationship Id="rId30" Type="http://schemas.openxmlformats.org/officeDocument/2006/relationships/hyperlink" Target="http://www.mouser.com/ProductDetail/Fairchild-Semiconductor/2N4401TA/?qs=sGAEpiMZZMshyDBzk1%2fWi6kfu%252bQlsU6ScK8ruauCo28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1"/>
  <sheetViews>
    <sheetView tabSelected="1" workbookViewId="0">
      <selection activeCell="R17" sqref="R17"/>
    </sheetView>
  </sheetViews>
  <sheetFormatPr defaultRowHeight="15"/>
  <cols>
    <col min="1" max="1" width="9.85546875" customWidth="1"/>
    <col min="2" max="2" width="16.42578125" bestFit="1" customWidth="1"/>
    <col min="3" max="3" width="15.7109375" style="29" bestFit="1" customWidth="1"/>
    <col min="4" max="4" width="11.7109375" style="6" bestFit="1" customWidth="1"/>
    <col min="5" max="5" width="11.42578125" style="8" bestFit="1" customWidth="1"/>
    <col min="6" max="6" width="10.5703125" style="4" bestFit="1" customWidth="1"/>
    <col min="7" max="7" width="16.140625" bestFit="1" customWidth="1"/>
    <col min="8" max="8" width="9.5703125" bestFit="1" customWidth="1"/>
    <col min="9" max="9" width="17.28515625" hidden="1" customWidth="1"/>
    <col min="10" max="10" width="0" style="4" hidden="1" customWidth="1"/>
    <col min="11" max="11" width="14.42578125" bestFit="1" customWidth="1"/>
    <col min="12" max="12" width="9.140625" style="4"/>
    <col min="13" max="13" width="10.42578125" style="4" bestFit="1" customWidth="1"/>
    <col min="14" max="15" width="9.140625" style="4"/>
    <col min="16" max="16" width="51.28515625" bestFit="1" customWidth="1"/>
    <col min="17" max="17" width="9.140625" style="4"/>
  </cols>
  <sheetData>
    <row r="1" spans="1:17" s="1" customFormat="1">
      <c r="A1" s="1" t="s">
        <v>0</v>
      </c>
      <c r="B1" s="1" t="s">
        <v>1</v>
      </c>
      <c r="C1" s="5" t="s">
        <v>2</v>
      </c>
      <c r="D1" s="5" t="s">
        <v>37</v>
      </c>
      <c r="E1" s="28" t="s">
        <v>3</v>
      </c>
      <c r="F1" s="28"/>
      <c r="G1" s="2" t="s">
        <v>17</v>
      </c>
      <c r="H1" s="2" t="s">
        <v>18</v>
      </c>
      <c r="I1" s="28" t="s">
        <v>70</v>
      </c>
      <c r="J1" s="28"/>
      <c r="K1" s="28" t="s">
        <v>71</v>
      </c>
      <c r="L1" s="28"/>
      <c r="M1" s="28" t="s">
        <v>122</v>
      </c>
      <c r="N1" s="28"/>
      <c r="O1" s="16" t="s">
        <v>105</v>
      </c>
      <c r="P1" s="1" t="s">
        <v>115</v>
      </c>
      <c r="Q1" s="17"/>
    </row>
    <row r="2" spans="1:17" s="1" customFormat="1">
      <c r="C2" s="5"/>
      <c r="D2" s="5"/>
      <c r="E2" s="7" t="s">
        <v>19</v>
      </c>
      <c r="F2" s="3" t="s">
        <v>20</v>
      </c>
      <c r="G2" s="2"/>
      <c r="H2" s="2"/>
      <c r="I2" s="1" t="s">
        <v>72</v>
      </c>
      <c r="J2" s="17" t="s">
        <v>73</v>
      </c>
      <c r="K2" s="1" t="s">
        <v>72</v>
      </c>
      <c r="L2" s="17" t="s">
        <v>73</v>
      </c>
      <c r="M2" s="1" t="s">
        <v>72</v>
      </c>
      <c r="N2" s="17" t="s">
        <v>73</v>
      </c>
      <c r="O2" s="17"/>
      <c r="Q2" s="17"/>
    </row>
    <row r="3" spans="1:17">
      <c r="A3" t="s">
        <v>30</v>
      </c>
      <c r="B3" t="s">
        <v>36</v>
      </c>
      <c r="C3" s="29">
        <v>100</v>
      </c>
      <c r="D3" s="6" t="s">
        <v>39</v>
      </c>
      <c r="F3" s="9" t="s">
        <v>89</v>
      </c>
      <c r="G3" s="31" t="s">
        <v>132</v>
      </c>
      <c r="I3" s="13" t="s">
        <v>94</v>
      </c>
      <c r="J3" s="4">
        <v>0.16</v>
      </c>
      <c r="K3" s="12" t="s">
        <v>91</v>
      </c>
      <c r="L3" s="4">
        <v>0.12</v>
      </c>
      <c r="P3" s="1" t="s">
        <v>116</v>
      </c>
    </row>
    <row r="4" spans="1:17">
      <c r="A4" t="s">
        <v>31</v>
      </c>
      <c r="B4" t="s">
        <v>35</v>
      </c>
      <c r="C4" s="33">
        <v>0.01</v>
      </c>
      <c r="D4" s="6" t="s">
        <v>39</v>
      </c>
      <c r="F4" s="9" t="s">
        <v>89</v>
      </c>
      <c r="G4" s="11"/>
      <c r="I4" s="13" t="s">
        <v>87</v>
      </c>
      <c r="J4" s="4">
        <v>0.1</v>
      </c>
      <c r="K4" s="12" t="s">
        <v>93</v>
      </c>
      <c r="L4" s="4">
        <v>0.1</v>
      </c>
    </row>
    <row r="5" spans="1:17">
      <c r="A5" t="s">
        <v>32</v>
      </c>
      <c r="B5" t="s">
        <v>36</v>
      </c>
      <c r="C5" s="33">
        <v>2.2000000000000002</v>
      </c>
      <c r="D5" s="6" t="s">
        <v>39</v>
      </c>
      <c r="F5" s="9" t="s">
        <v>90</v>
      </c>
      <c r="G5" s="32" t="s">
        <v>133</v>
      </c>
      <c r="H5" s="14"/>
      <c r="I5" t="s">
        <v>95</v>
      </c>
      <c r="J5" s="4">
        <v>0.25</v>
      </c>
      <c r="K5" s="12" t="s">
        <v>92</v>
      </c>
      <c r="L5" s="4">
        <v>0.12</v>
      </c>
      <c r="P5" s="1" t="s">
        <v>116</v>
      </c>
    </row>
    <row r="6" spans="1:17">
      <c r="A6" t="s">
        <v>33</v>
      </c>
      <c r="B6" t="s">
        <v>35</v>
      </c>
      <c r="C6" s="33">
        <v>0.1</v>
      </c>
      <c r="D6" s="6" t="s">
        <v>39</v>
      </c>
      <c r="F6" s="9" t="s">
        <v>89</v>
      </c>
      <c r="G6" s="11"/>
      <c r="I6" s="13" t="s">
        <v>86</v>
      </c>
      <c r="J6" s="4">
        <v>0.14000000000000001</v>
      </c>
      <c r="K6" s="12" t="s">
        <v>88</v>
      </c>
      <c r="L6" s="4">
        <v>0.13</v>
      </c>
      <c r="P6" t="s">
        <v>117</v>
      </c>
    </row>
    <row r="7" spans="1:17">
      <c r="A7" t="s">
        <v>34</v>
      </c>
      <c r="B7" t="s">
        <v>35</v>
      </c>
      <c r="C7" s="33">
        <v>0.1</v>
      </c>
      <c r="D7" s="6" t="s">
        <v>39</v>
      </c>
      <c r="F7" s="9" t="s">
        <v>89</v>
      </c>
      <c r="G7" s="11"/>
      <c r="I7" s="13" t="s">
        <v>86</v>
      </c>
      <c r="J7" s="4">
        <v>0.14000000000000001</v>
      </c>
      <c r="K7" s="12" t="s">
        <v>88</v>
      </c>
      <c r="L7" s="4">
        <v>0.13</v>
      </c>
    </row>
    <row r="8" spans="1:17" ht="15" customHeight="1">
      <c r="A8" t="s">
        <v>40</v>
      </c>
      <c r="B8" t="s">
        <v>35</v>
      </c>
      <c r="C8" s="33">
        <v>0.1</v>
      </c>
      <c r="D8" s="6" t="s">
        <v>39</v>
      </c>
      <c r="F8" s="9" t="s">
        <v>89</v>
      </c>
      <c r="G8" s="11"/>
      <c r="I8" s="13" t="s">
        <v>86</v>
      </c>
      <c r="J8" s="4">
        <v>0.14000000000000001</v>
      </c>
      <c r="K8" s="12" t="s">
        <v>88</v>
      </c>
      <c r="L8" s="4">
        <v>0.13</v>
      </c>
    </row>
    <row r="9" spans="1:17">
      <c r="A9" t="s">
        <v>41</v>
      </c>
      <c r="B9" t="s">
        <v>35</v>
      </c>
      <c r="C9" s="33">
        <v>0.1</v>
      </c>
      <c r="D9" s="6" t="s">
        <v>39</v>
      </c>
      <c r="F9" s="9" t="s">
        <v>89</v>
      </c>
      <c r="G9" s="11"/>
      <c r="I9" s="13" t="s">
        <v>86</v>
      </c>
      <c r="J9" s="4">
        <v>0.14000000000000001</v>
      </c>
      <c r="K9" s="12" t="s">
        <v>88</v>
      </c>
      <c r="L9" s="4">
        <v>0.13</v>
      </c>
    </row>
    <row r="10" spans="1:17">
      <c r="A10" t="s">
        <v>26</v>
      </c>
      <c r="B10" t="s">
        <v>27</v>
      </c>
      <c r="C10" s="29" t="s">
        <v>28</v>
      </c>
      <c r="E10" s="9"/>
      <c r="F10" s="10"/>
      <c r="G10" s="11"/>
      <c r="I10" s="13" t="s">
        <v>102</v>
      </c>
      <c r="J10" s="4">
        <v>5.0999999999999997E-2</v>
      </c>
      <c r="K10">
        <v>36038</v>
      </c>
      <c r="L10" s="4">
        <v>0.05</v>
      </c>
      <c r="P10" t="s">
        <v>97</v>
      </c>
    </row>
    <row r="11" spans="1:17">
      <c r="A11" t="s">
        <v>29</v>
      </c>
      <c r="B11" t="s">
        <v>27</v>
      </c>
      <c r="C11" s="29" t="s">
        <v>28</v>
      </c>
      <c r="E11" s="9"/>
      <c r="F11" s="10"/>
      <c r="G11" s="11"/>
      <c r="I11" s="13" t="s">
        <v>102</v>
      </c>
      <c r="J11" s="4">
        <v>5.0999999999999997E-2</v>
      </c>
      <c r="K11">
        <v>36038</v>
      </c>
      <c r="L11" s="4">
        <v>0.05</v>
      </c>
    </row>
    <row r="12" spans="1:17">
      <c r="A12" s="35" t="s">
        <v>42</v>
      </c>
      <c r="B12" s="35" t="s">
        <v>27</v>
      </c>
      <c r="C12" s="50" t="s">
        <v>134</v>
      </c>
      <c r="D12" s="37"/>
      <c r="E12" s="51"/>
      <c r="F12" s="39"/>
      <c r="G12" s="40"/>
      <c r="H12" s="35"/>
      <c r="I12" s="52" t="s">
        <v>103</v>
      </c>
      <c r="J12" s="41">
        <v>0.113</v>
      </c>
      <c r="K12" s="35">
        <v>76961</v>
      </c>
      <c r="L12" s="41">
        <v>0.05</v>
      </c>
      <c r="M12" s="41"/>
      <c r="N12" s="41"/>
      <c r="O12" s="41"/>
      <c r="P12" s="35" t="s">
        <v>135</v>
      </c>
    </row>
    <row r="13" spans="1:17">
      <c r="A13" t="s">
        <v>43</v>
      </c>
      <c r="B13" t="s">
        <v>27</v>
      </c>
      <c r="C13" s="12" t="s">
        <v>125</v>
      </c>
      <c r="E13" s="9"/>
      <c r="F13" s="10"/>
      <c r="G13" s="11"/>
      <c r="I13" s="13" t="s">
        <v>104</v>
      </c>
      <c r="J13" s="4">
        <v>0.28000000000000003</v>
      </c>
      <c r="K13">
        <v>177965</v>
      </c>
      <c r="L13" s="4">
        <v>0.14000000000000001</v>
      </c>
      <c r="P13" t="s">
        <v>97</v>
      </c>
    </row>
    <row r="14" spans="1:17">
      <c r="A14" t="s">
        <v>58</v>
      </c>
      <c r="B14" t="s">
        <v>59</v>
      </c>
      <c r="C14" s="22" t="s">
        <v>118</v>
      </c>
      <c r="F14" s="10"/>
      <c r="G14" s="11"/>
      <c r="I14" s="13"/>
      <c r="M14" s="18" t="s">
        <v>113</v>
      </c>
      <c r="N14" s="4">
        <v>1.1299999999999999</v>
      </c>
      <c r="P14" t="s">
        <v>124</v>
      </c>
    </row>
    <row r="15" spans="1:17">
      <c r="A15" t="s">
        <v>60</v>
      </c>
      <c r="B15" t="s">
        <v>64</v>
      </c>
      <c r="C15" s="22" t="s">
        <v>65</v>
      </c>
      <c r="F15" s="10"/>
      <c r="G15" s="11"/>
      <c r="K15" s="19"/>
      <c r="M15" t="s">
        <v>114</v>
      </c>
      <c r="N15" s="4">
        <v>1.5</v>
      </c>
      <c r="P15" t="s">
        <v>124</v>
      </c>
    </row>
    <row r="16" spans="1:17">
      <c r="A16" s="35" t="s">
        <v>61</v>
      </c>
      <c r="B16" s="35" t="s">
        <v>126</v>
      </c>
      <c r="C16" s="36" t="s">
        <v>63</v>
      </c>
      <c r="D16" s="37"/>
      <c r="E16" s="38"/>
      <c r="F16" s="39"/>
      <c r="G16" s="40"/>
      <c r="H16" s="35"/>
      <c r="I16" s="35"/>
      <c r="J16" s="41"/>
      <c r="K16" s="35"/>
      <c r="L16" s="41"/>
      <c r="M16" s="41"/>
      <c r="N16" s="41">
        <v>1.3</v>
      </c>
      <c r="O16" s="41"/>
      <c r="P16" s="42" t="s">
        <v>84</v>
      </c>
    </row>
    <row r="17" spans="1:16">
      <c r="A17" t="s">
        <v>62</v>
      </c>
      <c r="B17" t="s">
        <v>126</v>
      </c>
      <c r="C17" s="22" t="s">
        <v>85</v>
      </c>
      <c r="F17" s="10"/>
      <c r="G17" s="11"/>
      <c r="N17" s="4">
        <v>1</v>
      </c>
      <c r="P17" s="15" t="s">
        <v>123</v>
      </c>
    </row>
    <row r="18" spans="1:16">
      <c r="A18" t="s">
        <v>44</v>
      </c>
      <c r="B18" t="s">
        <v>45</v>
      </c>
      <c r="C18" s="29" t="s">
        <v>46</v>
      </c>
      <c r="E18" s="9"/>
      <c r="F18" s="10"/>
      <c r="G18" s="23" t="s">
        <v>47</v>
      </c>
      <c r="I18" s="13" t="s">
        <v>106</v>
      </c>
      <c r="J18" s="4">
        <v>0.32</v>
      </c>
      <c r="K18">
        <v>333851</v>
      </c>
      <c r="L18" s="4">
        <v>0.12</v>
      </c>
    </row>
    <row r="19" spans="1:16">
      <c r="A19" t="s">
        <v>51</v>
      </c>
      <c r="B19" t="s">
        <v>53</v>
      </c>
      <c r="C19" s="29" t="s">
        <v>69</v>
      </c>
      <c r="G19" s="12" t="s">
        <v>136</v>
      </c>
      <c r="I19" s="13" t="s">
        <v>107</v>
      </c>
      <c r="J19" s="4">
        <v>0.15</v>
      </c>
      <c r="K19">
        <v>783498</v>
      </c>
      <c r="L19" s="4">
        <v>0.06</v>
      </c>
      <c r="P19" t="s">
        <v>121</v>
      </c>
    </row>
    <row r="20" spans="1:16">
      <c r="A20" t="s">
        <v>52</v>
      </c>
      <c r="B20" t="s">
        <v>53</v>
      </c>
      <c r="C20" s="29" t="s">
        <v>69</v>
      </c>
      <c r="G20" s="12" t="s">
        <v>136</v>
      </c>
      <c r="I20" s="13" t="s">
        <v>107</v>
      </c>
      <c r="J20" s="4">
        <v>0.15</v>
      </c>
      <c r="K20">
        <v>783498</v>
      </c>
      <c r="L20" s="4">
        <v>0.06</v>
      </c>
      <c r="P20" t="s">
        <v>121</v>
      </c>
    </row>
    <row r="21" spans="1:16">
      <c r="A21" t="s">
        <v>48</v>
      </c>
      <c r="B21" t="s">
        <v>53</v>
      </c>
      <c r="C21" s="29" t="s">
        <v>69</v>
      </c>
      <c r="G21" s="12" t="s">
        <v>136</v>
      </c>
      <c r="I21" s="13" t="s">
        <v>107</v>
      </c>
      <c r="J21" s="4">
        <v>0.15</v>
      </c>
      <c r="K21">
        <v>783498</v>
      </c>
      <c r="L21" s="4">
        <v>0.06</v>
      </c>
      <c r="P21" t="s">
        <v>121</v>
      </c>
    </row>
    <row r="22" spans="1:16">
      <c r="A22" t="s">
        <v>49</v>
      </c>
      <c r="B22" t="s">
        <v>54</v>
      </c>
      <c r="C22" s="29" t="s">
        <v>111</v>
      </c>
      <c r="E22" s="20"/>
      <c r="F22" s="21"/>
      <c r="G22" s="34" t="s">
        <v>137</v>
      </c>
      <c r="I22" s="13" t="s">
        <v>110</v>
      </c>
      <c r="J22" s="4">
        <v>0.42</v>
      </c>
      <c r="K22">
        <v>1959328</v>
      </c>
      <c r="L22" s="4">
        <v>0.28999999999999998</v>
      </c>
    </row>
    <row r="23" spans="1:16">
      <c r="A23" t="s">
        <v>50</v>
      </c>
      <c r="B23" t="s">
        <v>53</v>
      </c>
      <c r="C23" s="29" t="s">
        <v>108</v>
      </c>
      <c r="G23" s="34" t="s">
        <v>137</v>
      </c>
      <c r="I23" s="13" t="s">
        <v>109</v>
      </c>
      <c r="J23" s="4">
        <v>0.38</v>
      </c>
      <c r="K23">
        <v>1192850</v>
      </c>
      <c r="L23" s="4">
        <v>0.28999999999999998</v>
      </c>
    </row>
    <row r="24" spans="1:16">
      <c r="A24" s="43" t="s">
        <v>66</v>
      </c>
      <c r="B24" s="43" t="s">
        <v>130</v>
      </c>
      <c r="C24" s="44" t="s">
        <v>99</v>
      </c>
      <c r="D24" s="45" t="s">
        <v>101</v>
      </c>
      <c r="E24" s="46" t="s">
        <v>67</v>
      </c>
      <c r="F24" s="47"/>
      <c r="G24" s="43"/>
      <c r="H24" s="43"/>
      <c r="I24" s="48" t="s">
        <v>100</v>
      </c>
      <c r="J24" s="47">
        <v>2.02</v>
      </c>
      <c r="K24" s="43">
        <v>2139049</v>
      </c>
      <c r="L24" s="47">
        <v>1.95</v>
      </c>
      <c r="M24" s="47"/>
      <c r="N24" s="47"/>
      <c r="O24" s="47"/>
      <c r="P24" s="49" t="s">
        <v>131</v>
      </c>
    </row>
    <row r="25" spans="1:16">
      <c r="A25" t="s">
        <v>7</v>
      </c>
      <c r="B25" t="s">
        <v>5</v>
      </c>
      <c r="C25" s="29">
        <v>10000</v>
      </c>
      <c r="D25" s="6" t="s">
        <v>38</v>
      </c>
      <c r="E25" s="24">
        <f>(24-1.8)/C25*(24-1.8)</f>
        <v>4.9283999999999994E-2</v>
      </c>
      <c r="F25" s="25">
        <v>0.25</v>
      </c>
      <c r="G25" s="11">
        <v>0.3</v>
      </c>
      <c r="I25" s="13" t="s">
        <v>75</v>
      </c>
      <c r="J25" s="4">
        <v>0.06</v>
      </c>
      <c r="K25">
        <v>691104</v>
      </c>
      <c r="L25" s="4">
        <v>0.1</v>
      </c>
    </row>
    <row r="26" spans="1:16">
      <c r="A26" t="s">
        <v>8</v>
      </c>
      <c r="B26" t="s">
        <v>5</v>
      </c>
      <c r="C26" s="29">
        <v>33</v>
      </c>
      <c r="D26" s="6" t="s">
        <v>38</v>
      </c>
      <c r="E26" s="9">
        <f>(1/C26)^2*C26</f>
        <v>3.0303030303030307E-2</v>
      </c>
      <c r="F26" s="25">
        <v>0.25</v>
      </c>
      <c r="G26" s="11">
        <v>0.3</v>
      </c>
      <c r="I26" t="s">
        <v>80</v>
      </c>
      <c r="J26" s="4">
        <v>5.8999999999999997E-2</v>
      </c>
      <c r="K26">
        <v>691227</v>
      </c>
      <c r="L26" s="4">
        <v>0.1</v>
      </c>
      <c r="P26" t="s">
        <v>128</v>
      </c>
    </row>
    <row r="27" spans="1:16">
      <c r="A27" t="s">
        <v>9</v>
      </c>
      <c r="B27" t="s">
        <v>5</v>
      </c>
      <c r="C27" s="29">
        <v>10000</v>
      </c>
      <c r="D27" s="6" t="s">
        <v>38</v>
      </c>
      <c r="E27" s="24">
        <f>((32-11.1)/C25)^2*C25</f>
        <v>4.3680999999999998E-2</v>
      </c>
      <c r="F27" s="25">
        <v>0.25</v>
      </c>
      <c r="G27" s="11">
        <v>0.3</v>
      </c>
      <c r="I27" s="13" t="s">
        <v>75</v>
      </c>
      <c r="J27" s="4">
        <v>0.06</v>
      </c>
      <c r="K27">
        <v>691104</v>
      </c>
      <c r="L27" s="4">
        <v>0.1</v>
      </c>
    </row>
    <row r="28" spans="1:16">
      <c r="A28" t="s">
        <v>10</v>
      </c>
      <c r="B28" t="s">
        <v>5</v>
      </c>
      <c r="C28" s="29">
        <v>10000</v>
      </c>
      <c r="D28" s="6" t="s">
        <v>38</v>
      </c>
      <c r="E28" s="24">
        <f>(12/C28)^2*C28</f>
        <v>1.4399999999999998E-2</v>
      </c>
      <c r="F28" s="25">
        <v>0.25</v>
      </c>
      <c r="G28" s="27">
        <v>0.3</v>
      </c>
      <c r="I28" s="13" t="s">
        <v>75</v>
      </c>
      <c r="J28" s="4">
        <v>0.06</v>
      </c>
      <c r="K28">
        <v>691104</v>
      </c>
      <c r="L28" s="4">
        <v>0.1</v>
      </c>
    </row>
    <row r="29" spans="1:16">
      <c r="A29" t="s">
        <v>11</v>
      </c>
      <c r="B29" t="s">
        <v>5</v>
      </c>
      <c r="C29" s="29">
        <v>27</v>
      </c>
      <c r="D29" s="6" t="s">
        <v>38</v>
      </c>
      <c r="E29" s="24">
        <f>(1.2/C29)^2*C29</f>
        <v>5.3333333333333337E-2</v>
      </c>
      <c r="F29" s="25">
        <v>0.25</v>
      </c>
      <c r="G29" s="27">
        <v>0.3</v>
      </c>
      <c r="I29" t="s">
        <v>81</v>
      </c>
      <c r="J29" s="4">
        <v>5.8999999999999997E-2</v>
      </c>
      <c r="K29">
        <v>691201</v>
      </c>
      <c r="L29" s="4">
        <v>0.1</v>
      </c>
    </row>
    <row r="30" spans="1:16">
      <c r="A30" t="s">
        <v>6</v>
      </c>
      <c r="B30" t="s">
        <v>5</v>
      </c>
      <c r="C30" s="29">
        <v>2200</v>
      </c>
      <c r="D30" s="6" t="s">
        <v>38</v>
      </c>
      <c r="E30" s="9">
        <f>(22/C30)^2*C30</f>
        <v>0.22</v>
      </c>
      <c r="F30" s="25">
        <v>0.25</v>
      </c>
      <c r="G30" s="30">
        <v>0.4</v>
      </c>
      <c r="I30" s="13" t="s">
        <v>78</v>
      </c>
      <c r="J30" s="4">
        <v>5.3999999999999999E-2</v>
      </c>
      <c r="K30" t="s">
        <v>77</v>
      </c>
      <c r="L30" s="4">
        <v>0.1</v>
      </c>
      <c r="P30" t="s">
        <v>119</v>
      </c>
    </row>
    <row r="31" spans="1:16">
      <c r="A31" t="s">
        <v>12</v>
      </c>
      <c r="B31" t="s">
        <v>5</v>
      </c>
      <c r="C31" s="29">
        <v>10000</v>
      </c>
      <c r="D31" s="6" t="s">
        <v>38</v>
      </c>
      <c r="E31" s="24">
        <f>(2/C31)^2*C31</f>
        <v>4.0000000000000002E-4</v>
      </c>
      <c r="F31" s="25">
        <v>0.25</v>
      </c>
      <c r="G31" s="27">
        <v>0.3</v>
      </c>
      <c r="I31" s="13" t="s">
        <v>75</v>
      </c>
      <c r="J31" s="4">
        <v>0.06</v>
      </c>
      <c r="K31">
        <v>691104</v>
      </c>
      <c r="L31" s="4">
        <v>0.1</v>
      </c>
    </row>
    <row r="32" spans="1:16">
      <c r="A32" t="s">
        <v>13</v>
      </c>
      <c r="B32" t="s">
        <v>5</v>
      </c>
      <c r="C32" s="29">
        <v>10000</v>
      </c>
      <c r="D32" s="6" t="s">
        <v>38</v>
      </c>
      <c r="E32" s="24">
        <f>(11/C32)^2*C32</f>
        <v>1.2100000000000001E-2</v>
      </c>
      <c r="F32" s="25">
        <v>0.25</v>
      </c>
      <c r="G32" s="27">
        <v>0.3</v>
      </c>
      <c r="I32" s="13" t="s">
        <v>75</v>
      </c>
      <c r="J32" s="4">
        <v>0.06</v>
      </c>
      <c r="K32">
        <v>691104</v>
      </c>
      <c r="L32" s="4">
        <v>0.1</v>
      </c>
    </row>
    <row r="33" spans="1:16">
      <c r="A33" t="s">
        <v>14</v>
      </c>
      <c r="B33" t="s">
        <v>5</v>
      </c>
      <c r="C33" s="29">
        <v>2200</v>
      </c>
      <c r="D33" s="6" t="s">
        <v>38</v>
      </c>
      <c r="E33" s="24">
        <f>(0.006/C33)^2*C33</f>
        <v>1.6363636363636363E-8</v>
      </c>
      <c r="F33" s="25">
        <v>0.25</v>
      </c>
      <c r="G33" s="27">
        <v>0.3</v>
      </c>
      <c r="I33" s="13" t="s">
        <v>76</v>
      </c>
      <c r="J33" s="4">
        <v>5.8999999999999997E-2</v>
      </c>
      <c r="K33">
        <v>690945</v>
      </c>
      <c r="L33" s="4">
        <v>0.1</v>
      </c>
    </row>
    <row r="34" spans="1:16">
      <c r="A34" t="s">
        <v>15</v>
      </c>
      <c r="B34" t="s">
        <v>5</v>
      </c>
      <c r="C34" s="29">
        <v>2200</v>
      </c>
      <c r="D34" s="6" t="s">
        <v>38</v>
      </c>
      <c r="E34" s="24">
        <f>(0.006/C34)^2*C34</f>
        <v>1.6363636363636363E-8</v>
      </c>
      <c r="F34" s="25">
        <v>0.25</v>
      </c>
      <c r="G34" s="27">
        <v>0.3</v>
      </c>
      <c r="I34" s="13" t="s">
        <v>76</v>
      </c>
      <c r="J34" s="4">
        <v>0.06</v>
      </c>
      <c r="K34">
        <v>690945</v>
      </c>
      <c r="L34" s="4">
        <v>0.1</v>
      </c>
    </row>
    <row r="35" spans="1:16">
      <c r="A35" t="s">
        <v>16</v>
      </c>
      <c r="B35" t="s">
        <v>5</v>
      </c>
      <c r="C35" s="29">
        <v>22</v>
      </c>
      <c r="D35" s="6" t="s">
        <v>38</v>
      </c>
      <c r="E35" s="24">
        <f>0.1^2*C35</f>
        <v>0.22000000000000003</v>
      </c>
      <c r="F35" s="25">
        <v>0.5</v>
      </c>
      <c r="G35" s="31">
        <v>0.4</v>
      </c>
      <c r="I35" s="13" t="s">
        <v>79</v>
      </c>
      <c r="J35" s="4">
        <v>5.3999999999999999E-2</v>
      </c>
      <c r="K35">
        <v>661837</v>
      </c>
      <c r="L35" s="4">
        <v>0.05</v>
      </c>
      <c r="P35" t="s">
        <v>129</v>
      </c>
    </row>
    <row r="36" spans="1:16">
      <c r="A36" t="s">
        <v>21</v>
      </c>
      <c r="B36" t="s">
        <v>5</v>
      </c>
      <c r="C36" s="29">
        <v>680</v>
      </c>
      <c r="D36" s="6" t="s">
        <v>38</v>
      </c>
      <c r="E36" s="24"/>
      <c r="F36" s="25">
        <v>0.25</v>
      </c>
      <c r="G36" s="27">
        <v>0.3</v>
      </c>
      <c r="I36" t="s">
        <v>82</v>
      </c>
      <c r="J36" s="4">
        <v>5.8999999999999997E-2</v>
      </c>
      <c r="K36">
        <v>690822</v>
      </c>
      <c r="L36" s="4">
        <v>0.1</v>
      </c>
      <c r="P36" t="s">
        <v>127</v>
      </c>
    </row>
    <row r="37" spans="1:16">
      <c r="A37" t="s">
        <v>22</v>
      </c>
      <c r="B37" t="s">
        <v>5</v>
      </c>
      <c r="C37" s="29">
        <v>100000</v>
      </c>
      <c r="D37" s="6" t="s">
        <v>38</v>
      </c>
      <c r="E37" s="24"/>
      <c r="F37" s="25">
        <v>0.25</v>
      </c>
      <c r="G37" s="27">
        <v>0.3</v>
      </c>
      <c r="I37" s="13" t="s">
        <v>74</v>
      </c>
      <c r="J37" s="4">
        <v>0.06</v>
      </c>
      <c r="K37">
        <v>691340</v>
      </c>
      <c r="L37" s="4">
        <v>0.1</v>
      </c>
    </row>
    <row r="38" spans="1:16">
      <c r="A38" t="s">
        <v>23</v>
      </c>
      <c r="B38" t="s">
        <v>5</v>
      </c>
      <c r="C38" s="29">
        <v>100000</v>
      </c>
      <c r="D38" s="6" t="s">
        <v>38</v>
      </c>
      <c r="E38" s="24"/>
      <c r="F38" s="25">
        <v>0.25</v>
      </c>
      <c r="G38" s="27">
        <v>0.3</v>
      </c>
      <c r="I38" s="13" t="s">
        <v>74</v>
      </c>
      <c r="J38" s="4">
        <v>0.06</v>
      </c>
      <c r="K38">
        <v>691340</v>
      </c>
      <c r="L38" s="4">
        <v>0.1</v>
      </c>
    </row>
    <row r="39" spans="1:16">
      <c r="A39" t="s">
        <v>24</v>
      </c>
      <c r="B39" t="s">
        <v>5</v>
      </c>
      <c r="C39" s="29">
        <v>100000</v>
      </c>
      <c r="D39" s="6" t="s">
        <v>38</v>
      </c>
      <c r="E39" s="24"/>
      <c r="F39" s="25">
        <v>0.25</v>
      </c>
      <c r="G39" s="27">
        <v>0.3</v>
      </c>
      <c r="I39" s="13" t="s">
        <v>74</v>
      </c>
      <c r="J39" s="4">
        <v>0.06</v>
      </c>
      <c r="K39">
        <v>691340</v>
      </c>
      <c r="L39" s="4">
        <v>0.1</v>
      </c>
    </row>
    <row r="40" spans="1:16">
      <c r="A40" t="s">
        <v>25</v>
      </c>
      <c r="B40" t="s">
        <v>5</v>
      </c>
      <c r="C40" s="29">
        <v>100000</v>
      </c>
      <c r="D40" s="6" t="s">
        <v>38</v>
      </c>
      <c r="E40" s="24"/>
      <c r="F40" s="25">
        <v>0.25</v>
      </c>
      <c r="G40" s="27">
        <v>0.3</v>
      </c>
      <c r="I40" s="13" t="s">
        <v>74</v>
      </c>
      <c r="J40" s="4">
        <v>0.06</v>
      </c>
      <c r="K40">
        <v>691340</v>
      </c>
      <c r="L40" s="4">
        <v>0.1</v>
      </c>
    </row>
    <row r="41" spans="1:16">
      <c r="A41" t="s">
        <v>55</v>
      </c>
      <c r="B41" t="s">
        <v>56</v>
      </c>
      <c r="C41" s="29" t="s">
        <v>57</v>
      </c>
      <c r="I41" s="13" t="s">
        <v>112</v>
      </c>
      <c r="J41" s="4">
        <v>0.38</v>
      </c>
      <c r="K41">
        <v>23683</v>
      </c>
      <c r="L41" s="4">
        <v>0.25</v>
      </c>
    </row>
    <row r="42" spans="1:16">
      <c r="I42" s="13"/>
    </row>
    <row r="43" spans="1:16">
      <c r="I43" s="13"/>
      <c r="J43" s="4">
        <f>SUM(J2:J42)</f>
        <v>6.4789999999999965</v>
      </c>
      <c r="L43" s="4">
        <f>SUM(L2:L42)</f>
        <v>5.7799999999999949</v>
      </c>
      <c r="N43" s="4">
        <f>SUM(N2:N42)</f>
        <v>4.93</v>
      </c>
    </row>
    <row r="47" spans="1:16">
      <c r="C47" s="29" t="s">
        <v>69</v>
      </c>
      <c r="I47" s="13" t="s">
        <v>107</v>
      </c>
      <c r="J47" s="4">
        <v>0.15</v>
      </c>
      <c r="K47">
        <v>783498</v>
      </c>
      <c r="L47" s="4">
        <v>0.06</v>
      </c>
      <c r="P47" t="s">
        <v>121</v>
      </c>
    </row>
    <row r="48" spans="1:16" ht="30">
      <c r="A48" t="s">
        <v>66</v>
      </c>
      <c r="B48" t="s">
        <v>99</v>
      </c>
      <c r="D48" s="6" t="s">
        <v>101</v>
      </c>
      <c r="E48" s="8" t="s">
        <v>67</v>
      </c>
      <c r="I48" s="13" t="s">
        <v>100</v>
      </c>
      <c r="J48" s="4">
        <v>2.02</v>
      </c>
      <c r="K48">
        <v>2139049</v>
      </c>
      <c r="L48" s="4">
        <v>1.95</v>
      </c>
      <c r="P48" s="14" t="s">
        <v>120</v>
      </c>
    </row>
    <row r="49" spans="1:16">
      <c r="P49" s="14"/>
    </row>
    <row r="50" spans="1:16">
      <c r="A50" t="s">
        <v>66</v>
      </c>
      <c r="B50" t="s">
        <v>98</v>
      </c>
      <c r="D50" s="6" t="s">
        <v>68</v>
      </c>
      <c r="E50" s="8" t="s">
        <v>67</v>
      </c>
      <c r="I50" s="13" t="s">
        <v>96</v>
      </c>
      <c r="J50" s="4">
        <v>2.02</v>
      </c>
      <c r="K50">
        <v>187258</v>
      </c>
      <c r="L50" s="4">
        <v>2.95</v>
      </c>
    </row>
    <row r="51" spans="1:16">
      <c r="A51" t="s">
        <v>4</v>
      </c>
      <c r="B51" t="s">
        <v>5</v>
      </c>
      <c r="C51" s="29">
        <v>270</v>
      </c>
      <c r="D51" s="6" t="s">
        <v>38</v>
      </c>
      <c r="E51" s="9">
        <f>0.04^2*C51</f>
        <v>0.432</v>
      </c>
      <c r="F51" s="26">
        <v>0.5</v>
      </c>
      <c r="G51" s="11">
        <v>0.5</v>
      </c>
      <c r="I51" s="13" t="s">
        <v>83</v>
      </c>
      <c r="J51" s="4">
        <v>0.08</v>
      </c>
    </row>
  </sheetData>
  <sortState ref="A3:P42">
    <sortCondition ref="A3:A42"/>
  </sortState>
  <mergeCells count="4">
    <mergeCell ref="E1:F1"/>
    <mergeCell ref="I1:J1"/>
    <mergeCell ref="K1:L1"/>
    <mergeCell ref="M1:N1"/>
  </mergeCells>
  <hyperlinks>
    <hyperlink ref="I37" r:id="rId1" tooltip="Click to view additional information on this product." display="http://www.mouser.com/ProductDetail/Xicon/299-100K-RC/?qs=sGAEpiMZZMu61qfTUdNhG81NIhcRRUJQ49frf6pyD3E%3d"/>
    <hyperlink ref="I17:I19" r:id="rId2" tooltip="Click to view additional information on this product." display="http://www.mouser.com/ProductDetail/Xicon/299-100K-RC/?qs=sGAEpiMZZMu61qfTUdNhG81NIhcRRUJQ49frf6pyD3E%3d"/>
    <hyperlink ref="I25" r:id="rId3" tooltip="Click to view additional information on this product." display="http://www.mouser.com/ProductDetail/Xicon/299-10K-RC/?qs=sGAEpiMZZMu61qfTUdNhG6xwTrVwTvbzMFVIwePn7Hs%3d"/>
    <hyperlink ref="I12:I15" r:id="rId4" tooltip="Click to view additional information on this product." display="http://www.mouser.com/ProductDetail/Xicon/299-10K-RC/?qs=sGAEpiMZZMu61qfTUdNhG6xwTrVwTvbzMFVIwePn7Hs%3d"/>
    <hyperlink ref="I34" r:id="rId5" tooltip="Click to view additional information on this product." display="http://www.mouser.com/ProductDetail/Xicon/299-22K-RC/?qs=sGAEpiMZZMu61qfTUdNhGzmcydQ1pJoanehw0NWTJkc%3d"/>
    <hyperlink ref="I33" r:id="rId6" tooltip="Click to view additional information on this product." display="http://www.mouser.com/ProductDetail/Xicon/299-22K-RC/?qs=sGAEpiMZZMu61qfTUdNhGzmcydQ1pJoanehw0NWTJkc%3d"/>
    <hyperlink ref="I30" r:id="rId7" tooltip="Click to view additional information on this product." display="http://www.mouser.com/ProductDetail/Xicon/291-22K-RC/?qs=sGAEpiMZZMu61qfTUdNhGzmcydQ1pJoaDnshv%252bXBUlU%3d"/>
    <hyperlink ref="I35" r:id="rId8" tooltip="Click to view additional information on this product." display="http://www.mouser.com/ProductDetail/Xicon/291-33-RC/?qs=sGAEpiMZZMu61qfTUdNhG0PRcDhRwGd7HA5vz0k3Egc%3d"/>
    <hyperlink ref="I51" r:id="rId9" tooltip="Click to view additional information on this product." display="http://www.mouser.com/ProductDetail/Xicon/293-270-RC/?qs=sGAEpiMZZMu61qfTUdNhGwlmzOwGqInAisarO780MWU%3d"/>
    <hyperlink ref="I6" r:id="rId10" tooltip="Click to view additional information on this product." display="http://www.mouser.com/ProductDetail/Xicon/140-50U5-104M-RC/?qs=sGAEpiMZZMt1mVBmZSXTPPQUnq7ol7tGZljKIuTg6iI%3d"/>
    <hyperlink ref="I7" r:id="rId11" tooltip="Click to view additional information on this product." display="http://www.mouser.com/ProductDetail/Xicon/140-50U5-104M-RC/?qs=sGAEpiMZZMt1mVBmZSXTPPQUnq7ol7tGZljKIuTg6iI%3d"/>
    <hyperlink ref="I8" r:id="rId12" tooltip="Click to view additional information on this product." display="http://www.mouser.com/ProductDetail/Xicon/140-50U5-104M-RC/?qs=sGAEpiMZZMt1mVBmZSXTPPQUnq7ol7tGZljKIuTg6iI%3d"/>
    <hyperlink ref="I9" r:id="rId13" tooltip="Click to view additional information on this product." display="http://www.mouser.com/ProductDetail/Xicon/140-50U5-104M-RC/?qs=sGAEpiMZZMt1mVBmZSXTPPQUnq7ol7tGZljKIuTg6iI%3d"/>
    <hyperlink ref="I4" r:id="rId14" tooltip="Click to view additional information on this product." display="http://www.mouser.com/ProductDetail/Xicon/140-50Z5-103M-RC/?qs=sGAEpiMZZMt1mVBmZSXTPCB4s6x5SlOXBEu7ib2tazc%3d"/>
    <hyperlink ref="I3" r:id="rId15" display="http://www.mouser.com/ProductDetail/Panasonic/ECA-1HM101/?qs=sGAEpiMZZMtZ1n0r9vR22YuzYhk2RkTK0vo2YUoLow4%3d"/>
    <hyperlink ref="I50" r:id="rId16" tooltip="Click to view additional information on this product." display="http://www.mouser.com/ProductDetail/Omron-Electronics/G5V-2-DC12/?qs=sGAEpiMZZMs3UE%252bXNiFaVE2oOs0DTHVbJpO4d29eV%252bs%3d"/>
    <hyperlink ref="I48" r:id="rId17" tooltip="Click to view additional information on this product." display="http://www.mouser.com/ProductDetail/Omron-Electronics/G5V-2-DC24/?qs=sGAEpiMZZMs3UE%252bXNiFaVE2oOs0DTHVbDyZesmJGy1U%3d"/>
    <hyperlink ref="I10" r:id="rId18" tooltip="Click to view additional information on this product." display="http://www.mouser.com/ProductDetail/Fairchild-Semiconductor/1N4148/?qs=sGAEpiMZZMudZehw8RjeZWbu6z6oTQTL"/>
    <hyperlink ref="I11" r:id="rId19" tooltip="Click to view additional information on this product." display="http://www.mouser.com/ProductDetail/Fairchild-Semiconductor/1N4148/?qs=sGAEpiMZZMudZehw8RjeZWbu6z6oTQTL"/>
    <hyperlink ref="I12" r:id="rId20" tooltip="Click to view additional information on this product." display="http://www.mouser.com/ProductDetail/Fairchild-Semiconductor/1N4001/?qs=sGAEpiMZZMutXGli8Ay4kJFypYesfd9y2GUYLufLOL0%3d"/>
    <hyperlink ref="I13" r:id="rId21" tooltip="Click to view additional information on this product." display="http://www.mouser.com/ProductDetail/Fairchild-Semiconductor/1N5819/?qs=sGAEpiMZZMtQ8nqTKtFS%2fCJFZUIIOyzjQ1kqwoJUBVU%3d"/>
    <hyperlink ref="I18" r:id="rId22" tooltip="Click to view additional information on this product." display="http://www.mouser.com/ProductDetail/Everlight/MV5064MP4B/?qs=sGAEpiMZZMtilyJihmhKq%2fDPQKHFWfggsiM1hMtVnUE%3d"/>
    <hyperlink ref="I47" r:id="rId23" tooltip="Click to view additional information on this product." display="http://www.mouser.com/ProductDetail/Fairchild-Semiconductor/2N4401TA/?qs=sGAEpiMZZMshyDBzk1%2fWi6kfu%252bQlsU6ScK8ruauCo28%3d"/>
    <hyperlink ref="I23" r:id="rId24" tooltip="Click to view additional information on this product." display="http://www.mouser.com/ProductDetail/Fairchild-Semiconductor/TIP31A/?qs=sGAEpiMZZMshyDBzk1%2fWi4G1GLBZKHK1NkUANOfehp4%3d"/>
    <hyperlink ref="I22" r:id="rId25" tooltip="Click to view additional information on this product." display="http://www.mouser.com/ProductDetail/ON-Semiconductor/TIP32AG/?qs=sGAEpiMZZMshyDBzk1%2fWi%2fPUgtclNldlSUzYsNNDmr4%3d"/>
    <hyperlink ref="I41" r:id="rId26" tooltip="Click to view additional information on this product." display="http://www.mouser.com/ProductDetail/Texas-Instruments/LM324NE3/?qs=sGAEpiMZZMtCHixnSjNA6FLu9XBbepgu7e%2f4QYV5kjU%3d"/>
    <hyperlink ref="I24" r:id="rId27" tooltip="Click to view additional information on this product." display="http://www.mouser.com/ProductDetail/Omron-Electronics/G5V-2-DC24/?qs=sGAEpiMZZMs3UE%252bXNiFaVE2oOs0DTHVbDyZesmJGy1U%3d"/>
    <hyperlink ref="I19" r:id="rId28" tooltip="Click to view additional information on this product." display="http://www.mouser.com/ProductDetail/Fairchild-Semiconductor/2N4401TA/?qs=sGAEpiMZZMshyDBzk1%2fWi6kfu%252bQlsU6ScK8ruauCo28%3d"/>
    <hyperlink ref="I20" r:id="rId29" tooltip="Click to view additional information on this product." display="http://www.mouser.com/ProductDetail/Fairchild-Semiconductor/2N4401TA/?qs=sGAEpiMZZMshyDBzk1%2fWi6kfu%252bQlsU6ScK8ruauCo28%3d"/>
    <hyperlink ref="I21" r:id="rId30" tooltip="Click to view additional information on this product." display="http://www.mouser.com/ProductDetail/Fairchild-Semiconductor/2N4401TA/?qs=sGAEpiMZZMshyDBzk1%2fWi6kfu%252bQlsU6ScK8ruauCo28%3d"/>
  </hyperlinks>
  <printOptions gridLines="1"/>
  <pageMargins left="0.7" right="0.7" top="0.75" bottom="0.75" header="0.3" footer="0.3"/>
  <pageSetup paperSize="262" scale="97" orientation="landscape" verticalDpi="0" r:id="rId3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Neumann</dc:creator>
  <cp:lastModifiedBy>Seth Neumann</cp:lastModifiedBy>
  <cp:lastPrinted>2014-02-12T21:42:09Z</cp:lastPrinted>
  <dcterms:created xsi:type="dcterms:W3CDTF">2014-02-11T20:00:27Z</dcterms:created>
  <dcterms:modified xsi:type="dcterms:W3CDTF">2014-02-12T23:45:52Z</dcterms:modified>
</cp:coreProperties>
</file>