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Eagle/IOX 16/"/>
    </mc:Choice>
  </mc:AlternateContent>
  <xr:revisionPtr revIDLastSave="14" documentId="13_ncr:1_{2AE29B0F-958E-4281-AB1C-BF7DEC48BFCA}" xr6:coauthVersionLast="47" xr6:coauthVersionMax="47" xr10:uidLastSave="{FE9EB009-DE05-40BF-BA9A-53FFB057FB9E}"/>
  <bookViews>
    <workbookView xWindow="0" yWindow="3435" windowWidth="29100" windowHeight="12765" tabRatio="891" activeTab="8" xr2:uid="{00000000-000D-0000-FFFF-FFFF00000000}"/>
  </bookViews>
  <sheets>
    <sheet name="IOX16 BOM" sheetId="8" r:id="rId1"/>
    <sheet name="Build BOM" sheetId="9" r:id="rId2"/>
    <sheet name="Screw Terminal BOM" sheetId="16" r:id="rId3"/>
    <sheet name="Male Header BOM" sheetId="17" r:id="rId4"/>
    <sheet name="No Header BOM" sheetId="18" r:id="rId5"/>
    <sheet name="Option 1-ST" sheetId="10" r:id="rId6"/>
    <sheet name="Option 2-MH" sheetId="14" r:id="rId7"/>
    <sheet name="Option 3-NH" sheetId="15" r:id="rId8"/>
    <sheet name="Sheet1" sheetId="19" r:id="rId9"/>
  </sheets>
  <definedNames>
    <definedName name="_xlnm.Print_Area" localSheetId="2">'Screw Terminal BOM'!$A$1:$G$38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1" i="8" l="1"/>
  <c r="E32" i="8" s="1"/>
  <c r="D25" i="8"/>
  <c r="E23" i="8"/>
  <c r="E22" i="8"/>
  <c r="E19" i="8"/>
  <c r="E18" i="8"/>
  <c r="E17" i="8"/>
  <c r="E15" i="8"/>
  <c r="E13" i="8"/>
  <c r="E12" i="8"/>
  <c r="E11" i="8"/>
  <c r="E10" i="8"/>
  <c r="E8" i="8"/>
  <c r="E7" i="8"/>
  <c r="E5" i="8"/>
  <c r="E3" i="8"/>
  <c r="E2" i="8"/>
  <c r="E25" i="8" s="1"/>
  <c r="E31" i="17"/>
  <c r="E32" i="17" s="1"/>
  <c r="D25" i="17"/>
  <c r="E23" i="17"/>
  <c r="E22" i="17"/>
  <c r="E21" i="17"/>
  <c r="E19" i="17"/>
  <c r="E18" i="17"/>
  <c r="E17" i="17"/>
  <c r="E15" i="17"/>
  <c r="E13" i="17"/>
  <c r="E12" i="17"/>
  <c r="E11" i="17"/>
  <c r="E10" i="17"/>
  <c r="E8" i="17"/>
  <c r="E7" i="17"/>
  <c r="E5" i="17"/>
  <c r="E3" i="17"/>
  <c r="E2" i="17"/>
  <c r="E31" i="18"/>
  <c r="E32" i="18" s="1"/>
  <c r="D25" i="18"/>
  <c r="E23" i="18"/>
  <c r="E22" i="18"/>
  <c r="E21" i="18"/>
  <c r="E19" i="18"/>
  <c r="E18" i="18"/>
  <c r="E17" i="18"/>
  <c r="E15" i="18"/>
  <c r="E13" i="18"/>
  <c r="E12" i="18"/>
  <c r="E11" i="18"/>
  <c r="E10" i="18"/>
  <c r="E8" i="18"/>
  <c r="E7" i="18"/>
  <c r="E5" i="18"/>
  <c r="E3" i="18"/>
  <c r="E2" i="18"/>
  <c r="E31" i="16"/>
  <c r="E32" i="16" s="1"/>
  <c r="D25" i="16"/>
  <c r="E23" i="16"/>
  <c r="E22" i="16"/>
  <c r="E21" i="16"/>
  <c r="E19" i="16"/>
  <c r="E18" i="16"/>
  <c r="E17" i="16"/>
  <c r="E15" i="16"/>
  <c r="E13" i="16"/>
  <c r="E12" i="16"/>
  <c r="E11" i="16"/>
  <c r="E10" i="16"/>
  <c r="E8" i="16"/>
  <c r="E7" i="16"/>
  <c r="E5" i="16"/>
  <c r="E3" i="16"/>
  <c r="E2" i="16"/>
  <c r="E25" i="16" l="1"/>
  <c r="E27" i="16" s="1"/>
  <c r="E29" i="16" s="1"/>
  <c r="E35" i="16" s="1"/>
  <c r="E25" i="17"/>
  <c r="E25" i="18"/>
  <c r="E27" i="17"/>
  <c r="E29" i="17" s="1"/>
  <c r="E35" i="17" s="1"/>
  <c r="E27" i="18"/>
  <c r="E29" i="18" s="1"/>
  <c r="E35" i="18" s="1"/>
  <c r="E27" i="8"/>
  <c r="E29" i="8"/>
  <c r="E35" i="8" s="1"/>
  <c r="E36" i="16" l="1"/>
  <c r="E37" i="16" s="1"/>
  <c r="E38" i="16" s="1"/>
  <c r="E36" i="18"/>
  <c r="E37" i="18" s="1"/>
  <c r="E38" i="18" s="1"/>
  <c r="E36" i="17"/>
  <c r="E37" i="17" s="1"/>
  <c r="E38" i="17" s="1"/>
  <c r="E36" i="8"/>
  <c r="E37" i="8" s="1"/>
  <c r="E38" i="8" s="1"/>
</calcChain>
</file>

<file path=xl/sharedStrings.xml><?xml version="1.0" encoding="utf-8"?>
<sst xmlns="http://schemas.openxmlformats.org/spreadsheetml/2006/main" count="452" uniqueCount="87">
  <si>
    <t>No I/O Connectors Configuration - Option 3</t>
    <phoneticPr fontId="11" type="noConversion"/>
  </si>
  <si>
    <t>Standard Configuration - Option 1</t>
    <phoneticPr fontId="11" type="noConversion"/>
  </si>
  <si>
    <t>Header Pins Configuration - Option 2</t>
    <phoneticPr fontId="11" type="noConversion"/>
  </si>
  <si>
    <t>Assembly (minutes)</t>
  </si>
  <si>
    <t>Assembly Markup</t>
  </si>
  <si>
    <t>Digikey</t>
    <phoneticPr fontId="11" type="noConversion"/>
  </si>
  <si>
    <t>Grand Total Before e-commerce</t>
  </si>
  <si>
    <t>e-commerce markup</t>
  </si>
  <si>
    <t>Sell</t>
  </si>
  <si>
    <t>4 wire I2C cable 6"</t>
  </si>
  <si>
    <t>4 wire I2C cable 6"</t>
    <phoneticPr fontId="11" type="noConversion"/>
  </si>
  <si>
    <t>E-Commerce Markup</t>
  </si>
  <si>
    <t>cpNode IOX16 PCB</t>
    <phoneticPr fontId="11" type="noConversion"/>
  </si>
  <si>
    <t>cpNode IOX16 PCB</t>
    <phoneticPr fontId="11" type="noConversion"/>
  </si>
  <si>
    <t>cpNode IOX16 PCB</t>
    <phoneticPr fontId="11" type="noConversion"/>
  </si>
  <si>
    <t>Male pin Hdr 1x2  2.54 mm</t>
    <phoneticPr fontId="11" type="noConversion"/>
  </si>
  <si>
    <t>COM,5v</t>
  </si>
  <si>
    <t>COM,5v</t>
    <phoneticPr fontId="11" type="noConversion"/>
  </si>
  <si>
    <t>COM,5v</t>
    <phoneticPr fontId="11" type="noConversion"/>
  </si>
  <si>
    <t>Male pin Hdr 1x4  2.54 mm</t>
    <phoneticPr fontId="11" type="noConversion"/>
  </si>
  <si>
    <t>Male pin Hdr 1x16  2.54 mm</t>
    <phoneticPr fontId="11" type="noConversion"/>
  </si>
  <si>
    <t>Male pin Hdr 3x2 2.54 mm</t>
    <phoneticPr fontId="11" type="noConversion"/>
  </si>
  <si>
    <t>Male pin Hdr 1x2  2.54 mm</t>
    <phoneticPr fontId="11" type="noConversion"/>
  </si>
  <si>
    <t>Male pin Hdr 1x4  2.54 mm</t>
    <phoneticPr fontId="11" type="noConversion"/>
  </si>
  <si>
    <t>Male pin Hdr 1x16  2.54 mm</t>
    <phoneticPr fontId="11" type="noConversion"/>
  </si>
  <si>
    <t>4606X-1-222LF-ND</t>
    <phoneticPr fontId="11" type="noConversion"/>
  </si>
  <si>
    <t>4606X-1-222LF-ND</t>
    <phoneticPr fontId="11" type="noConversion"/>
  </si>
  <si>
    <t>4606X-1-222LF-ND</t>
    <phoneticPr fontId="11" type="noConversion"/>
  </si>
  <si>
    <t>4606X-1-222LF-ND</t>
    <phoneticPr fontId="11" type="noConversion"/>
  </si>
  <si>
    <t>Male pin Hdr 1x2  2.54 mm</t>
    <phoneticPr fontId="11" type="noConversion"/>
  </si>
  <si>
    <t>Male pin Hdr 1x4  2.54 mm</t>
    <phoneticPr fontId="11" type="noConversion"/>
  </si>
  <si>
    <t>Male pin Hdr 1x16  2.54 mm</t>
    <phoneticPr fontId="11" type="noConversion"/>
  </si>
  <si>
    <t>Male pin Hdr 3x2 2.54 mm</t>
    <phoneticPr fontId="11" type="noConversion"/>
  </si>
  <si>
    <t>RP1</t>
    <phoneticPr fontId="11" type="noConversion"/>
  </si>
  <si>
    <t>IO1,IO2</t>
    <phoneticPr fontId="11" type="noConversion"/>
  </si>
  <si>
    <t>J1 Ext 5v</t>
    <phoneticPr fontId="11" type="noConversion"/>
  </si>
  <si>
    <t>Pololu</t>
    <phoneticPr fontId="11" type="noConversion"/>
  </si>
  <si>
    <t>RP1</t>
    <phoneticPr fontId="11" type="noConversion"/>
  </si>
  <si>
    <t>C1</t>
    <phoneticPr fontId="11" type="noConversion"/>
  </si>
  <si>
    <t>IO1,IO2</t>
    <phoneticPr fontId="11" type="noConversion"/>
  </si>
  <si>
    <t>2 pos Screw Terminal 2.54 mm</t>
    <phoneticPr fontId="11" type="noConversion"/>
  </si>
  <si>
    <t>J1 Ext 5v</t>
    <phoneticPr fontId="11" type="noConversion"/>
  </si>
  <si>
    <t>I2C Hdr</t>
  </si>
  <si>
    <t>IO1,IO2</t>
  </si>
  <si>
    <t>2 pos Screw Terminal 3.5 mm</t>
  </si>
  <si>
    <t>HSC</t>
  </si>
  <si>
    <t>In store</t>
  </si>
  <si>
    <t>Qty</t>
    <phoneticPr fontId="11" type="noConversion"/>
  </si>
  <si>
    <t xml:space="preserve"> </t>
    <phoneticPr fontId="11" type="noConversion"/>
  </si>
  <si>
    <t>Capacitor  .01uF 50v</t>
  </si>
  <si>
    <t>C1</t>
    <phoneticPr fontId="11" type="noConversion"/>
  </si>
  <si>
    <t>MRCS</t>
    <phoneticPr fontId="11" type="noConversion"/>
  </si>
  <si>
    <t>IOX16</t>
    <phoneticPr fontId="11" type="noConversion"/>
  </si>
  <si>
    <t>Ref</t>
  </si>
  <si>
    <t>Supplier</t>
  </si>
  <si>
    <t>Part No.</t>
  </si>
  <si>
    <t>Digikey</t>
  </si>
  <si>
    <t>MCP23017-E/SP-ND</t>
  </si>
  <si>
    <t>DIP Socket 28 pin</t>
  </si>
  <si>
    <t>2 pos Screw Terminal 2.54 mm</t>
    <phoneticPr fontId="11" type="noConversion"/>
  </si>
  <si>
    <t>Description</t>
  </si>
  <si>
    <t>Cost</t>
  </si>
  <si>
    <t>Ext</t>
  </si>
  <si>
    <t>PCB1</t>
  </si>
  <si>
    <t>Jameco</t>
  </si>
  <si>
    <t>MCP23017</t>
  </si>
  <si>
    <t>U1</t>
  </si>
  <si>
    <t>Diode Shottky 1N5819</t>
  </si>
  <si>
    <t>A0,A1,A2</t>
  </si>
  <si>
    <t>Electronics Salon</t>
  </si>
  <si>
    <t>8 pos Screw Terminal 2.54 mm</t>
  </si>
  <si>
    <t>Material Cost</t>
  </si>
  <si>
    <t>Markup for T,S,Breakage</t>
  </si>
  <si>
    <t>Total Cost</t>
  </si>
  <si>
    <t>Resistor Pack 2.2K 6 Pin</t>
  </si>
  <si>
    <t>GS019-2.54</t>
  </si>
  <si>
    <t>Option pads</t>
  </si>
  <si>
    <t>SIP 16 machine tool round socket</t>
  </si>
  <si>
    <t>Shorting Plug 0.100"</t>
    <phoneticPr fontId="11" type="noConversion"/>
  </si>
  <si>
    <t>I2C Cable</t>
    <phoneticPr fontId="11" type="noConversion"/>
  </si>
  <si>
    <t>D1,D2</t>
  </si>
  <si>
    <t>D1,D2</t>
    <phoneticPr fontId="11" type="noConversion"/>
  </si>
  <si>
    <t>D1,D2</t>
    <phoneticPr fontId="11" type="noConversion"/>
  </si>
  <si>
    <t>16 pin female header</t>
  </si>
  <si>
    <t>female header- Option 4</t>
  </si>
  <si>
    <t xml:space="preserve"> 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</si>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</sst>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6"/>
      <name val="Verdana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/>
    <xf numFmtId="44" fontId="15" fillId="0" borderId="0" applyFont="0" applyFill="0" applyBorder="0" applyAlignment="0" applyProtection="0"/>
  </cellStyleXfs>
  <cellXfs count="94">
    <xf numFmtId="0" fontId="0" fillId="0" borderId="0" xfId="0"/>
    <xf numFmtId="0" fontId="10" fillId="0" borderId="0" xfId="1"/>
    <xf numFmtId="0" fontId="10" fillId="0" borderId="0" xfId="1" applyAlignment="1">
      <alignment horizontal="center"/>
    </xf>
    <xf numFmtId="2" fontId="10" fillId="0" borderId="0" xfId="1" applyNumberFormat="1"/>
    <xf numFmtId="2" fontId="10" fillId="0" borderId="0" xfId="1" applyNumberFormat="1" applyAlignment="1">
      <alignment horizontal="right"/>
    </xf>
    <xf numFmtId="0" fontId="10" fillId="0" borderId="0" xfId="1" applyFont="1"/>
    <xf numFmtId="9" fontId="10" fillId="0" borderId="0" xfId="2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0" fillId="0" borderId="0" xfId="0" applyFill="1" applyBorder="1"/>
    <xf numFmtId="0" fontId="12" fillId="0" borderId="0" xfId="1" applyFont="1" applyAlignment="1">
      <alignment horizontal="center"/>
    </xf>
    <xf numFmtId="0" fontId="12" fillId="0" borderId="0" xfId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9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Fill="1"/>
    <xf numFmtId="0" fontId="0" fillId="0" borderId="0" xfId="0" applyFill="1" applyAlignment="1">
      <alignment horizontal="center"/>
    </xf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/>
    <xf numFmtId="0" fontId="8" fillId="0" borderId="0" xfId="0" applyFont="1" applyBorder="1" applyAlignment="1">
      <alignment horizontal="center"/>
    </xf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1" xfId="1" applyFont="1" applyBorder="1"/>
    <xf numFmtId="0" fontId="10" fillId="0" borderId="1" xfId="1" applyBorder="1"/>
    <xf numFmtId="2" fontId="8" fillId="0" borderId="1" xfId="0" applyNumberFormat="1" applyFont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2" fontId="8" fillId="0" borderId="1" xfId="0" applyNumberFormat="1" applyFont="1" applyFill="1" applyBorder="1"/>
    <xf numFmtId="0" fontId="8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0" fillId="0" borderId="1" xfId="1" applyBorder="1" applyAlignment="1">
      <alignment horizontal="center"/>
    </xf>
    <xf numFmtId="2" fontId="10" fillId="0" borderId="1" xfId="1" applyNumberFormat="1" applyBorder="1"/>
    <xf numFmtId="2" fontId="10" fillId="0" borderId="1" xfId="1" applyNumberFormat="1" applyBorder="1" applyAlignment="1">
      <alignment horizontal="right"/>
    </xf>
    <xf numFmtId="0" fontId="10" fillId="0" borderId="1" xfId="1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9" fontId="10" fillId="0" borderId="1" xfId="2" applyFont="1" applyFill="1" applyBorder="1" applyAlignment="1" applyProtection="1">
      <alignment horizontal="center"/>
    </xf>
    <xf numFmtId="2" fontId="9" fillId="0" borderId="1" xfId="1" applyNumberFormat="1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4" fontId="3" fillId="0" borderId="1" xfId="3" applyFont="1" applyBorder="1" applyAlignment="1">
      <alignment horizontal="right"/>
    </xf>
  </cellXfs>
  <cellStyles count="4">
    <cellStyle name="Currency" xfId="3" builtinId="4"/>
    <cellStyle name="Excel Built-in Normal" xfId="1" xr:uid="{00000000-0005-0000-0000-000000000000}"/>
    <cellStyle name="Normal" xfId="0" builtinId="0"/>
    <cellStyle name="Percent" xfId="2" builtinId="5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H38"/>
  <sheetViews>
    <sheetView workbookViewId="0">
      <selection activeCell="G32" sqref="G32"/>
    </sheetView>
  </sheetViews>
  <sheetFormatPr defaultColWidth="11.42578125" defaultRowHeight="12.75" x14ac:dyDescent="0.2"/>
  <cols>
    <col min="1" max="1" width="28.85546875" customWidth="1"/>
    <col min="2" max="2" width="15.85546875" customWidth="1"/>
    <col min="3" max="3" width="6.85546875" style="18" customWidth="1"/>
    <col min="4" max="4" width="8.85546875" customWidth="1"/>
    <col min="5" max="5" width="11.42578125" customWidth="1"/>
    <col min="6" max="6" width="15.7109375" bestFit="1" customWidth="1"/>
    <col min="7" max="7" width="18.140625" bestFit="1" customWidth="1"/>
  </cols>
  <sheetData>
    <row r="1" spans="1:8" x14ac:dyDescent="0.2">
      <c r="A1" s="19" t="s">
        <v>60</v>
      </c>
      <c r="B1" s="19" t="s">
        <v>53</v>
      </c>
      <c r="C1" s="19" t="s">
        <v>47</v>
      </c>
      <c r="D1" s="20" t="s">
        <v>61</v>
      </c>
      <c r="E1" s="20" t="s">
        <v>62</v>
      </c>
      <c r="F1" s="31" t="s">
        <v>54</v>
      </c>
      <c r="G1" s="31" t="s">
        <v>55</v>
      </c>
    </row>
    <row r="2" spans="1:8" x14ac:dyDescent="0.2">
      <c r="A2" s="5" t="s">
        <v>12</v>
      </c>
      <c r="B2" s="1" t="s">
        <v>63</v>
      </c>
      <c r="C2" s="19">
        <v>1</v>
      </c>
      <c r="D2" s="22">
        <v>0.99</v>
      </c>
      <c r="E2" s="27">
        <f>C2*D2</f>
        <v>0.99</v>
      </c>
      <c r="F2" s="23" t="s">
        <v>51</v>
      </c>
      <c r="G2" s="23" t="s">
        <v>52</v>
      </c>
    </row>
    <row r="3" spans="1:8" x14ac:dyDescent="0.2">
      <c r="A3" s="24" t="s">
        <v>65</v>
      </c>
      <c r="B3" s="24" t="s">
        <v>66</v>
      </c>
      <c r="C3" s="25">
        <v>1</v>
      </c>
      <c r="D3" s="26">
        <v>1.44</v>
      </c>
      <c r="E3" s="27">
        <f>C3*D3</f>
        <v>1.44</v>
      </c>
      <c r="F3" s="28" t="s">
        <v>56</v>
      </c>
      <c r="G3" s="29" t="s">
        <v>57</v>
      </c>
      <c r="H3" s="30"/>
    </row>
    <row r="4" spans="1:8" x14ac:dyDescent="0.2">
      <c r="A4" s="24"/>
      <c r="B4" s="24"/>
      <c r="C4" s="25"/>
      <c r="D4" s="26"/>
      <c r="E4" s="27"/>
      <c r="F4" s="28"/>
      <c r="G4" s="29"/>
      <c r="H4" s="30"/>
    </row>
    <row r="5" spans="1:8" x14ac:dyDescent="0.2">
      <c r="A5" s="24" t="s">
        <v>74</v>
      </c>
      <c r="B5" s="24" t="s">
        <v>33</v>
      </c>
      <c r="C5" s="25">
        <v>1</v>
      </c>
      <c r="D5" s="26">
        <v>0.22</v>
      </c>
      <c r="E5" s="27">
        <f>C5*D5</f>
        <v>0.22</v>
      </c>
      <c r="F5" s="28" t="s">
        <v>5</v>
      </c>
      <c r="G5" s="29" t="s">
        <v>25</v>
      </c>
      <c r="H5" s="30"/>
    </row>
    <row r="6" spans="1:8" x14ac:dyDescent="0.2">
      <c r="A6" s="24"/>
      <c r="B6" s="24"/>
      <c r="C6" s="25"/>
      <c r="D6" s="26"/>
      <c r="E6" s="27"/>
      <c r="F6" s="28"/>
      <c r="G6" s="29"/>
      <c r="H6" s="30"/>
    </row>
    <row r="7" spans="1:8" x14ac:dyDescent="0.2">
      <c r="A7" s="24" t="s">
        <v>49</v>
      </c>
      <c r="B7" s="24" t="s">
        <v>50</v>
      </c>
      <c r="C7" s="25">
        <v>1</v>
      </c>
      <c r="D7" s="26">
        <v>0.1</v>
      </c>
      <c r="E7" s="27">
        <f>C7*D7</f>
        <v>0.1</v>
      </c>
      <c r="F7" s="28" t="s">
        <v>64</v>
      </c>
      <c r="G7" s="29">
        <v>25507</v>
      </c>
      <c r="H7" s="30"/>
    </row>
    <row r="8" spans="1:8" x14ac:dyDescent="0.2">
      <c r="A8" s="24" t="s">
        <v>67</v>
      </c>
      <c r="B8" s="24" t="s">
        <v>81</v>
      </c>
      <c r="C8" s="25">
        <v>2</v>
      </c>
      <c r="D8" s="26">
        <v>0.14000000000000001</v>
      </c>
      <c r="E8" s="27">
        <f>C8*D8</f>
        <v>0.28000000000000003</v>
      </c>
      <c r="F8" s="28" t="s">
        <v>64</v>
      </c>
      <c r="G8" s="29">
        <v>177965</v>
      </c>
      <c r="H8" s="30"/>
    </row>
    <row r="9" spans="1:8" x14ac:dyDescent="0.2">
      <c r="A9" s="24"/>
      <c r="B9" s="24"/>
      <c r="C9" s="25"/>
      <c r="D9" s="26"/>
      <c r="E9" s="27"/>
      <c r="F9" s="28"/>
      <c r="G9" s="29"/>
      <c r="H9" s="30"/>
    </row>
    <row r="10" spans="1:8" x14ac:dyDescent="0.2">
      <c r="A10" s="24" t="s">
        <v>15</v>
      </c>
      <c r="B10" s="5" t="s">
        <v>17</v>
      </c>
      <c r="C10" s="25">
        <v>0</v>
      </c>
      <c r="D10" s="26">
        <v>0.05</v>
      </c>
      <c r="E10" s="27">
        <f>C10*D10</f>
        <v>0</v>
      </c>
      <c r="F10" s="28" t="s">
        <v>64</v>
      </c>
      <c r="G10" s="29">
        <v>160882</v>
      </c>
      <c r="H10" s="30"/>
    </row>
    <row r="11" spans="1:8" x14ac:dyDescent="0.2">
      <c r="A11" s="24" t="s">
        <v>19</v>
      </c>
      <c r="B11" s="24" t="s">
        <v>42</v>
      </c>
      <c r="C11" s="25">
        <v>2</v>
      </c>
      <c r="D11" s="26">
        <v>0.05</v>
      </c>
      <c r="E11" s="27">
        <f>C11*D11</f>
        <v>0.1</v>
      </c>
      <c r="F11" s="28" t="s">
        <v>64</v>
      </c>
      <c r="G11" s="29">
        <v>160882</v>
      </c>
      <c r="H11" s="30"/>
    </row>
    <row r="12" spans="1:8" x14ac:dyDescent="0.2">
      <c r="A12" s="24" t="s">
        <v>20</v>
      </c>
      <c r="B12" s="24" t="s">
        <v>34</v>
      </c>
      <c r="C12" s="25">
        <v>0</v>
      </c>
      <c r="D12" s="26">
        <v>0.05</v>
      </c>
      <c r="E12" s="27">
        <f>C12*D12</f>
        <v>0</v>
      </c>
      <c r="F12" s="28" t="s">
        <v>64</v>
      </c>
      <c r="G12" s="29">
        <v>160882</v>
      </c>
      <c r="H12" s="30"/>
    </row>
    <row r="13" spans="1:8" x14ac:dyDescent="0.2">
      <c r="A13" s="24" t="s">
        <v>21</v>
      </c>
      <c r="B13" s="24" t="s">
        <v>68</v>
      </c>
      <c r="C13" s="25">
        <v>1</v>
      </c>
      <c r="D13" s="26">
        <v>0.05</v>
      </c>
      <c r="E13" s="27">
        <f>C13*D13</f>
        <v>0.05</v>
      </c>
      <c r="F13" s="28" t="s">
        <v>64</v>
      </c>
      <c r="G13" s="29">
        <v>160882</v>
      </c>
      <c r="H13" s="30"/>
    </row>
    <row r="14" spans="1:8" x14ac:dyDescent="0.2">
      <c r="A14" s="24"/>
      <c r="B14" s="24"/>
      <c r="C14" s="25"/>
      <c r="D14" s="26"/>
      <c r="E14" s="27"/>
      <c r="F14" s="28"/>
      <c r="G14" s="29"/>
      <c r="H14" s="30"/>
    </row>
    <row r="15" spans="1:8" x14ac:dyDescent="0.2">
      <c r="A15" s="24" t="s">
        <v>58</v>
      </c>
      <c r="B15" s="24" t="s">
        <v>65</v>
      </c>
      <c r="C15" s="25">
        <v>1</v>
      </c>
      <c r="D15" s="26">
        <v>0.28999999999999998</v>
      </c>
      <c r="E15" s="27">
        <f>C15*D15</f>
        <v>0.28999999999999998</v>
      </c>
      <c r="F15" s="28" t="s">
        <v>64</v>
      </c>
      <c r="G15" s="29">
        <v>526248</v>
      </c>
      <c r="H15" s="30"/>
    </row>
    <row r="16" spans="1:8" x14ac:dyDescent="0.2">
      <c r="A16" s="24"/>
      <c r="B16" s="24"/>
      <c r="C16" s="25"/>
      <c r="D16" s="26"/>
      <c r="E16" s="27" t="s">
        <v>48</v>
      </c>
      <c r="F16" s="28"/>
      <c r="G16" s="29"/>
      <c r="H16" s="30"/>
    </row>
    <row r="17" spans="1:8" x14ac:dyDescent="0.2">
      <c r="A17" s="5" t="s">
        <v>59</v>
      </c>
      <c r="B17" s="5" t="s">
        <v>18</v>
      </c>
      <c r="C17" s="2">
        <v>2</v>
      </c>
      <c r="D17" s="3">
        <v>0.67</v>
      </c>
      <c r="E17" s="4">
        <f>C17*D17</f>
        <v>1.34</v>
      </c>
      <c r="F17" s="1" t="s">
        <v>69</v>
      </c>
      <c r="G17" s="11" t="s">
        <v>75</v>
      </c>
      <c r="H17" s="30"/>
    </row>
    <row r="18" spans="1:8" x14ac:dyDescent="0.2">
      <c r="A18" s="24" t="s">
        <v>70</v>
      </c>
      <c r="B18" s="24" t="s">
        <v>43</v>
      </c>
      <c r="C18" s="25">
        <v>2</v>
      </c>
      <c r="D18" s="26">
        <v>0.95</v>
      </c>
      <c r="E18" s="27">
        <f>C18*D18</f>
        <v>1.9</v>
      </c>
      <c r="F18" s="28" t="s">
        <v>69</v>
      </c>
      <c r="G18" s="29" t="s">
        <v>75</v>
      </c>
      <c r="H18" s="30"/>
    </row>
    <row r="19" spans="1:8" x14ac:dyDescent="0.2">
      <c r="A19" s="24" t="s">
        <v>44</v>
      </c>
      <c r="B19" s="24" t="s">
        <v>35</v>
      </c>
      <c r="C19" s="25">
        <v>1</v>
      </c>
      <c r="D19" s="26">
        <v>0.38</v>
      </c>
      <c r="E19" s="27">
        <f>C19*D19</f>
        <v>0.38</v>
      </c>
      <c r="F19" s="28" t="s">
        <v>64</v>
      </c>
      <c r="G19" s="29">
        <v>2094506</v>
      </c>
      <c r="H19" s="30"/>
    </row>
    <row r="20" spans="1:8" x14ac:dyDescent="0.2">
      <c r="A20" s="24"/>
      <c r="B20" s="24"/>
      <c r="C20" s="25"/>
      <c r="D20" s="26"/>
      <c r="E20" s="27" t="s">
        <v>48</v>
      </c>
      <c r="F20" s="28"/>
      <c r="G20" s="29"/>
      <c r="H20" s="30"/>
    </row>
    <row r="21" spans="1:8" x14ac:dyDescent="0.2">
      <c r="A21" s="52" t="s">
        <v>77</v>
      </c>
      <c r="B21" s="52" t="s">
        <v>76</v>
      </c>
      <c r="C21" s="53">
        <v>2</v>
      </c>
      <c r="D21" s="54">
        <v>0.25</v>
      </c>
      <c r="E21" s="55">
        <v>0.5</v>
      </c>
      <c r="F21" s="52" t="s">
        <v>45</v>
      </c>
      <c r="G21" s="29" t="s">
        <v>46</v>
      </c>
      <c r="H21" s="30"/>
    </row>
    <row r="22" spans="1:8" x14ac:dyDescent="0.2">
      <c r="A22" s="7" t="s">
        <v>78</v>
      </c>
      <c r="B22" s="1" t="s">
        <v>68</v>
      </c>
      <c r="C22" s="8">
        <v>3</v>
      </c>
      <c r="D22" s="9">
        <v>0.1</v>
      </c>
      <c r="E22" s="4">
        <f>C22*D22</f>
        <v>0.30000000000000004</v>
      </c>
      <c r="F22" s="7" t="s">
        <v>64</v>
      </c>
      <c r="G22" s="10">
        <v>112432</v>
      </c>
      <c r="H22" s="30"/>
    </row>
    <row r="23" spans="1:8" x14ac:dyDescent="0.2">
      <c r="A23" s="5" t="s">
        <v>9</v>
      </c>
      <c r="B23" s="5" t="s">
        <v>79</v>
      </c>
      <c r="C23" s="2">
        <v>1</v>
      </c>
      <c r="D23" s="3">
        <v>1.5</v>
      </c>
      <c r="E23" s="4">
        <f>C23*D23</f>
        <v>1.5</v>
      </c>
      <c r="F23" s="5" t="s">
        <v>36</v>
      </c>
      <c r="H23" s="30"/>
    </row>
    <row r="24" spans="1:8" x14ac:dyDescent="0.2">
      <c r="A24" s="30"/>
      <c r="B24" s="30"/>
      <c r="C24" s="25"/>
      <c r="D24" s="30"/>
      <c r="E24" s="30"/>
      <c r="F24" s="12"/>
      <c r="G24" s="12"/>
      <c r="H24" s="30"/>
    </row>
    <row r="25" spans="1:8" x14ac:dyDescent="0.2">
      <c r="A25" s="1" t="s">
        <v>71</v>
      </c>
      <c r="B25" s="1"/>
      <c r="C25" s="1"/>
      <c r="D25" s="3">
        <f>SUM(D2:D23)</f>
        <v>7.2299999999999995</v>
      </c>
      <c r="E25" s="3">
        <f>SUM(E2:E23)</f>
        <v>9.39</v>
      </c>
      <c r="F25" s="12"/>
      <c r="G25" s="12"/>
      <c r="H25" s="30"/>
    </row>
    <row r="26" spans="1:8" x14ac:dyDescent="0.2">
      <c r="A26" s="1"/>
      <c r="B26" s="1"/>
      <c r="C26" s="1"/>
      <c r="D26" s="1"/>
      <c r="E26" s="1"/>
      <c r="F26" s="30"/>
      <c r="G26" s="30"/>
      <c r="H26" s="30"/>
    </row>
    <row r="27" spans="1:8" x14ac:dyDescent="0.2">
      <c r="A27" s="5" t="s">
        <v>72</v>
      </c>
      <c r="B27" s="1"/>
      <c r="C27" s="6">
        <v>0.2</v>
      </c>
      <c r="D27" s="1"/>
      <c r="E27" s="4">
        <f>E25*0.2</f>
        <v>1.8780000000000001</v>
      </c>
      <c r="F27" s="30"/>
      <c r="G27" s="30"/>
    </row>
    <row r="28" spans="1:8" x14ac:dyDescent="0.2">
      <c r="A28" s="1"/>
      <c r="B28" s="1"/>
      <c r="C28" s="6"/>
      <c r="D28" s="1"/>
      <c r="E28" s="1"/>
      <c r="F28" s="30"/>
      <c r="G28" s="30"/>
    </row>
    <row r="29" spans="1:8" x14ac:dyDescent="0.2">
      <c r="A29" s="1" t="s">
        <v>73</v>
      </c>
      <c r="B29" s="1"/>
      <c r="C29" s="1"/>
      <c r="D29" s="1"/>
      <c r="E29" s="17">
        <f>E25+E27</f>
        <v>11.268000000000001</v>
      </c>
    </row>
    <row r="30" spans="1:8" x14ac:dyDescent="0.2">
      <c r="A30" s="1"/>
      <c r="B30" s="1"/>
      <c r="C30" s="1"/>
      <c r="D30" s="1"/>
      <c r="E30" s="4"/>
    </row>
    <row r="31" spans="1:8" x14ac:dyDescent="0.2">
      <c r="A31" s="40" t="s">
        <v>3</v>
      </c>
      <c r="B31" s="40"/>
      <c r="C31" s="37">
        <v>12</v>
      </c>
      <c r="D31" s="38">
        <v>45</v>
      </c>
      <c r="E31" s="39">
        <f>(C31/60)*D31</f>
        <v>9</v>
      </c>
    </row>
    <row r="32" spans="1:8" x14ac:dyDescent="0.2">
      <c r="A32" s="40" t="s">
        <v>4</v>
      </c>
      <c r="B32" s="40"/>
      <c r="C32" s="6">
        <v>0.2</v>
      </c>
      <c r="D32" s="1"/>
      <c r="E32" s="4">
        <f>E31*C32</f>
        <v>1.8</v>
      </c>
    </row>
    <row r="33" spans="1:5" x14ac:dyDescent="0.2">
      <c r="A33" s="1"/>
      <c r="B33" s="1"/>
      <c r="C33" s="1"/>
      <c r="D33" s="1"/>
      <c r="E33" s="4"/>
    </row>
    <row r="34" spans="1:5" x14ac:dyDescent="0.2">
      <c r="A34" s="41" t="s">
        <v>11</v>
      </c>
      <c r="B34" s="42"/>
      <c r="C34" s="47">
        <v>0.1</v>
      </c>
      <c r="D34" s="42"/>
      <c r="E34" s="43"/>
    </row>
    <row r="35" spans="1:5" x14ac:dyDescent="0.2">
      <c r="A35" s="44" t="s">
        <v>6</v>
      </c>
      <c r="B35" s="45"/>
      <c r="C35" s="45"/>
      <c r="D35" s="45"/>
      <c r="E35" s="46">
        <f>E29+E31+E32</f>
        <v>22.068000000000001</v>
      </c>
    </row>
    <row r="36" spans="1:5" x14ac:dyDescent="0.2">
      <c r="A36" s="44" t="s">
        <v>7</v>
      </c>
      <c r="B36" s="45"/>
      <c r="C36" s="45"/>
      <c r="D36" s="45"/>
      <c r="E36" s="46">
        <f>E35*C34</f>
        <v>2.2068000000000003</v>
      </c>
    </row>
    <row r="37" spans="1:5" x14ac:dyDescent="0.2">
      <c r="A37" s="44"/>
      <c r="B37" s="45"/>
      <c r="C37" s="45"/>
      <c r="D37" s="45"/>
      <c r="E37" s="46">
        <f>E35+E36</f>
        <v>24.274800000000003</v>
      </c>
    </row>
    <row r="38" spans="1:5" x14ac:dyDescent="0.2">
      <c r="A38" s="44" t="s">
        <v>8</v>
      </c>
      <c r="B38" s="45"/>
      <c r="C38" s="45"/>
      <c r="D38" s="45"/>
      <c r="E38" s="48">
        <f>ROUND(E37,0)</f>
        <v>24</v>
      </c>
    </row>
  </sheetData>
  <phoneticPr fontId="11" type="noConversion"/>
  <pageMargins left="0.75" right="0.75" top="1" bottom="1" header="0.5" footer="0.5"/>
  <ignoredErrors>
    <ignoredError sqref="D25 E5 E15 E12:E13 E11 E18:E19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F24"/>
  <sheetViews>
    <sheetView workbookViewId="0">
      <selection activeCell="A22" sqref="A22:XFD22"/>
    </sheetView>
  </sheetViews>
  <sheetFormatPr defaultColWidth="11.42578125" defaultRowHeight="12.75" x14ac:dyDescent="0.2"/>
  <cols>
    <col min="1" max="1" width="29.42578125" customWidth="1"/>
    <col min="2" max="2" width="12.28515625" customWidth="1"/>
    <col min="3" max="3" width="5.85546875" style="18" customWidth="1"/>
    <col min="4" max="4" width="15.7109375" customWidth="1"/>
    <col min="5" max="5" width="18.140625" customWidth="1"/>
  </cols>
  <sheetData>
    <row r="1" spans="1:6" x14ac:dyDescent="0.2">
      <c r="A1" s="19" t="s">
        <v>60</v>
      </c>
      <c r="B1" s="49" t="s">
        <v>53</v>
      </c>
      <c r="C1" s="19" t="s">
        <v>47</v>
      </c>
      <c r="D1" s="23" t="s">
        <v>54</v>
      </c>
      <c r="E1" s="23" t="s">
        <v>55</v>
      </c>
    </row>
    <row r="2" spans="1:6" x14ac:dyDescent="0.2">
      <c r="A2" s="5" t="s">
        <v>13</v>
      </c>
      <c r="B2" s="1" t="s">
        <v>63</v>
      </c>
      <c r="C2" s="19">
        <v>1</v>
      </c>
      <c r="D2" s="23" t="s">
        <v>51</v>
      </c>
      <c r="E2" s="23" t="s">
        <v>52</v>
      </c>
    </row>
    <row r="3" spans="1:6" x14ac:dyDescent="0.2">
      <c r="A3" s="24" t="s">
        <v>65</v>
      </c>
      <c r="B3" s="24" t="s">
        <v>66</v>
      </c>
      <c r="C3" s="25">
        <v>1</v>
      </c>
      <c r="D3" s="28" t="s">
        <v>56</v>
      </c>
      <c r="E3" s="29" t="s">
        <v>57</v>
      </c>
      <c r="F3" s="30"/>
    </row>
    <row r="4" spans="1:6" x14ac:dyDescent="0.2">
      <c r="A4" s="24"/>
      <c r="B4" s="24"/>
      <c r="C4" s="25"/>
      <c r="D4" s="28"/>
      <c r="E4" s="29"/>
      <c r="F4" s="30"/>
    </row>
    <row r="5" spans="1:6" x14ac:dyDescent="0.2">
      <c r="A5" s="24" t="s">
        <v>74</v>
      </c>
      <c r="B5" s="24" t="s">
        <v>33</v>
      </c>
      <c r="C5" s="25">
        <v>1</v>
      </c>
      <c r="D5" s="28" t="s">
        <v>5</v>
      </c>
      <c r="E5" s="29" t="s">
        <v>25</v>
      </c>
      <c r="F5" s="30"/>
    </row>
    <row r="6" spans="1:6" x14ac:dyDescent="0.2">
      <c r="A6" s="24"/>
      <c r="B6" s="24"/>
      <c r="C6" s="25"/>
      <c r="D6" s="28"/>
      <c r="E6" s="29"/>
      <c r="F6" s="30"/>
    </row>
    <row r="7" spans="1:6" x14ac:dyDescent="0.2">
      <c r="A7" s="24" t="s">
        <v>49</v>
      </c>
      <c r="B7" s="24" t="s">
        <v>50</v>
      </c>
      <c r="C7" s="25">
        <v>1</v>
      </c>
      <c r="D7" s="28" t="s">
        <v>64</v>
      </c>
      <c r="E7" s="29">
        <v>25507</v>
      </c>
      <c r="F7" s="30"/>
    </row>
    <row r="8" spans="1:6" x14ac:dyDescent="0.2">
      <c r="A8" s="24" t="s">
        <v>67</v>
      </c>
      <c r="B8" s="24" t="s">
        <v>81</v>
      </c>
      <c r="C8" s="25">
        <v>2</v>
      </c>
      <c r="D8" s="28" t="s">
        <v>64</v>
      </c>
      <c r="E8" s="29">
        <v>177965</v>
      </c>
      <c r="F8" s="30"/>
    </row>
    <row r="9" spans="1:6" x14ac:dyDescent="0.2">
      <c r="A9" s="24"/>
      <c r="B9" s="24"/>
      <c r="C9" s="25"/>
      <c r="D9" s="28"/>
      <c r="E9" s="29"/>
      <c r="F9" s="30"/>
    </row>
    <row r="10" spans="1:6" x14ac:dyDescent="0.2">
      <c r="A10" s="24" t="s">
        <v>22</v>
      </c>
      <c r="B10" s="5" t="s">
        <v>17</v>
      </c>
      <c r="C10" s="25">
        <v>0</v>
      </c>
      <c r="D10" s="28" t="s">
        <v>64</v>
      </c>
      <c r="E10" s="29">
        <v>160882</v>
      </c>
      <c r="F10" s="30"/>
    </row>
    <row r="11" spans="1:6" x14ac:dyDescent="0.2">
      <c r="A11" s="24" t="s">
        <v>23</v>
      </c>
      <c r="B11" s="24" t="s">
        <v>42</v>
      </c>
      <c r="C11" s="25">
        <v>2</v>
      </c>
      <c r="D11" s="28" t="s">
        <v>64</v>
      </c>
      <c r="E11" s="29">
        <v>160882</v>
      </c>
      <c r="F11" s="30"/>
    </row>
    <row r="12" spans="1:6" x14ac:dyDescent="0.2">
      <c r="A12" s="24" t="s">
        <v>24</v>
      </c>
      <c r="B12" s="24" t="s">
        <v>34</v>
      </c>
      <c r="C12" s="25">
        <v>0</v>
      </c>
      <c r="D12" s="28" t="s">
        <v>64</v>
      </c>
      <c r="E12" s="29">
        <v>160882</v>
      </c>
      <c r="F12" s="30"/>
    </row>
    <row r="13" spans="1:6" x14ac:dyDescent="0.2">
      <c r="A13" s="24" t="s">
        <v>21</v>
      </c>
      <c r="B13" s="24" t="s">
        <v>68</v>
      </c>
      <c r="C13" s="25">
        <v>1</v>
      </c>
      <c r="D13" s="28" t="s">
        <v>64</v>
      </c>
      <c r="E13" s="29">
        <v>160882</v>
      </c>
      <c r="F13" s="30"/>
    </row>
    <row r="14" spans="1:6" x14ac:dyDescent="0.2">
      <c r="A14" s="24"/>
      <c r="B14" s="24"/>
      <c r="C14" s="25"/>
      <c r="D14" s="28"/>
      <c r="E14" s="29"/>
      <c r="F14" s="30"/>
    </row>
    <row r="15" spans="1:6" x14ac:dyDescent="0.2">
      <c r="A15" s="24" t="s">
        <v>58</v>
      </c>
      <c r="B15" s="24" t="s">
        <v>65</v>
      </c>
      <c r="C15" s="25">
        <v>1</v>
      </c>
      <c r="D15" s="28" t="s">
        <v>64</v>
      </c>
      <c r="E15" s="29">
        <v>526248</v>
      </c>
      <c r="F15" s="30"/>
    </row>
    <row r="16" spans="1:6" x14ac:dyDescent="0.2">
      <c r="A16" s="24"/>
      <c r="B16" s="24"/>
      <c r="C16" s="25"/>
      <c r="D16" s="28"/>
      <c r="E16" s="29"/>
      <c r="F16" s="30"/>
    </row>
    <row r="17" spans="1:6" x14ac:dyDescent="0.2">
      <c r="A17" s="5" t="s">
        <v>59</v>
      </c>
      <c r="B17" s="5" t="s">
        <v>16</v>
      </c>
      <c r="C17" s="2">
        <v>2</v>
      </c>
      <c r="D17" s="1" t="s">
        <v>69</v>
      </c>
      <c r="E17" s="11" t="s">
        <v>75</v>
      </c>
      <c r="F17" s="30"/>
    </row>
    <row r="18" spans="1:6" x14ac:dyDescent="0.2">
      <c r="A18" s="24" t="s">
        <v>70</v>
      </c>
      <c r="B18" s="24" t="s">
        <v>43</v>
      </c>
      <c r="C18" s="25">
        <v>2</v>
      </c>
      <c r="D18" s="28" t="s">
        <v>69</v>
      </c>
      <c r="E18" s="29" t="s">
        <v>75</v>
      </c>
      <c r="F18" s="30"/>
    </row>
    <row r="19" spans="1:6" x14ac:dyDescent="0.2">
      <c r="A19" s="24" t="s">
        <v>44</v>
      </c>
      <c r="B19" s="24" t="s">
        <v>35</v>
      </c>
      <c r="C19" s="25">
        <v>1</v>
      </c>
      <c r="D19" s="28" t="s">
        <v>64</v>
      </c>
      <c r="E19" s="29">
        <v>2094506</v>
      </c>
      <c r="F19" s="30"/>
    </row>
    <row r="20" spans="1:6" x14ac:dyDescent="0.2">
      <c r="A20" s="24"/>
      <c r="B20" s="24"/>
      <c r="C20" s="25"/>
      <c r="D20" s="28"/>
      <c r="E20" s="29"/>
      <c r="F20" s="30"/>
    </row>
    <row r="21" spans="1:6" x14ac:dyDescent="0.2">
      <c r="A21" s="52" t="s">
        <v>77</v>
      </c>
      <c r="B21" s="24" t="s">
        <v>76</v>
      </c>
      <c r="C21" s="25">
        <v>2</v>
      </c>
      <c r="D21" s="28" t="s">
        <v>45</v>
      </c>
      <c r="E21" s="29" t="s">
        <v>46</v>
      </c>
      <c r="F21" s="30"/>
    </row>
    <row r="22" spans="1:6" x14ac:dyDescent="0.2">
      <c r="A22" s="7" t="s">
        <v>78</v>
      </c>
      <c r="B22" s="1" t="s">
        <v>68</v>
      </c>
      <c r="C22" s="8">
        <v>0</v>
      </c>
      <c r="D22" s="7" t="s">
        <v>64</v>
      </c>
      <c r="E22" s="10">
        <v>112432</v>
      </c>
      <c r="F22" s="30"/>
    </row>
    <row r="23" spans="1:6" x14ac:dyDescent="0.2">
      <c r="A23" s="5" t="s">
        <v>10</v>
      </c>
      <c r="B23" s="5" t="s">
        <v>79</v>
      </c>
      <c r="C23" s="2">
        <v>0</v>
      </c>
      <c r="D23" s="5" t="s">
        <v>36</v>
      </c>
      <c r="F23" s="30"/>
    </row>
    <row r="24" spans="1:6" ht="12.95" customHeight="1" x14ac:dyDescent="0.2">
      <c r="A24" s="30"/>
      <c r="B24" s="30"/>
      <c r="C24" s="25"/>
      <c r="D24" s="12"/>
      <c r="E24" s="12"/>
      <c r="F24" s="30"/>
    </row>
  </sheetData>
  <phoneticPr fontId="11" type="noConversion"/>
  <printOptions gridLines="1"/>
  <pageMargins left="0.75" right="0.75" top="1" bottom="1" header="0.5" footer="0.5"/>
  <headerFooter>
    <oddHeader xml:space="preserve">&amp;C&amp;"Arial,Bold"&amp;16IOX16 Build BOM
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H38"/>
  <sheetViews>
    <sheetView topLeftCell="A4" workbookViewId="0">
      <selection activeCell="I26" sqref="I26"/>
    </sheetView>
  </sheetViews>
  <sheetFormatPr defaultColWidth="11.42578125" defaultRowHeight="12.75" x14ac:dyDescent="0.2"/>
  <cols>
    <col min="1" max="1" width="28.85546875" customWidth="1"/>
    <col min="2" max="2" width="15.85546875" customWidth="1"/>
    <col min="3" max="3" width="6.85546875" style="18" customWidth="1"/>
    <col min="4" max="4" width="8.85546875" customWidth="1"/>
    <col min="5" max="5" width="11.42578125" customWidth="1"/>
    <col min="6" max="6" width="15.7109375" customWidth="1"/>
    <col min="7" max="7" width="18.140625" customWidth="1"/>
  </cols>
  <sheetData>
    <row r="1" spans="1:8" x14ac:dyDescent="0.2">
      <c r="A1" s="56" t="s">
        <v>60</v>
      </c>
      <c r="B1" s="56" t="s">
        <v>53</v>
      </c>
      <c r="C1" s="56" t="s">
        <v>47</v>
      </c>
      <c r="D1" s="57" t="s">
        <v>61</v>
      </c>
      <c r="E1" s="57" t="s">
        <v>62</v>
      </c>
      <c r="F1" s="56" t="s">
        <v>54</v>
      </c>
      <c r="G1" s="56" t="s">
        <v>55</v>
      </c>
    </row>
    <row r="2" spans="1:8" x14ac:dyDescent="0.2">
      <c r="A2" s="58" t="s">
        <v>12</v>
      </c>
      <c r="B2" s="59" t="s">
        <v>63</v>
      </c>
      <c r="C2" s="56">
        <v>1</v>
      </c>
      <c r="D2" s="60">
        <v>0.99</v>
      </c>
      <c r="E2" s="61">
        <f>C2*D2</f>
        <v>0.99</v>
      </c>
      <c r="F2" s="62" t="s">
        <v>51</v>
      </c>
      <c r="G2" s="62" t="s">
        <v>52</v>
      </c>
    </row>
    <row r="3" spans="1:8" x14ac:dyDescent="0.2">
      <c r="A3" s="63" t="s">
        <v>65</v>
      </c>
      <c r="B3" s="63" t="s">
        <v>66</v>
      </c>
      <c r="C3" s="64">
        <v>1</v>
      </c>
      <c r="D3" s="65">
        <v>1.44</v>
      </c>
      <c r="E3" s="61">
        <f>C3*D3</f>
        <v>1.44</v>
      </c>
      <c r="F3" s="63" t="s">
        <v>56</v>
      </c>
      <c r="G3" s="66" t="s">
        <v>57</v>
      </c>
      <c r="H3" s="30"/>
    </row>
    <row r="4" spans="1:8" x14ac:dyDescent="0.2">
      <c r="A4" s="63"/>
      <c r="B4" s="63"/>
      <c r="C4" s="64"/>
      <c r="D4" s="65"/>
      <c r="E4" s="61"/>
      <c r="F4" s="63"/>
      <c r="G4" s="66"/>
      <c r="H4" s="30"/>
    </row>
    <row r="5" spans="1:8" x14ac:dyDescent="0.2">
      <c r="A5" s="63" t="s">
        <v>74</v>
      </c>
      <c r="B5" s="63" t="s">
        <v>33</v>
      </c>
      <c r="C5" s="64">
        <v>1</v>
      </c>
      <c r="D5" s="65">
        <v>0.22</v>
      </c>
      <c r="E5" s="61">
        <f>C5*D5</f>
        <v>0.22</v>
      </c>
      <c r="F5" s="67" t="s">
        <v>56</v>
      </c>
      <c r="G5" s="68" t="s">
        <v>26</v>
      </c>
      <c r="H5" s="30"/>
    </row>
    <row r="6" spans="1:8" x14ac:dyDescent="0.2">
      <c r="A6" s="63"/>
      <c r="B6" s="63"/>
      <c r="C6" s="64"/>
      <c r="D6" s="65"/>
      <c r="E6" s="61"/>
      <c r="F6" s="63"/>
      <c r="G6" s="66"/>
      <c r="H6" s="30"/>
    </row>
    <row r="7" spans="1:8" x14ac:dyDescent="0.2">
      <c r="A7" s="63" t="s">
        <v>49</v>
      </c>
      <c r="B7" s="63" t="s">
        <v>50</v>
      </c>
      <c r="C7" s="64">
        <v>1</v>
      </c>
      <c r="D7" s="65">
        <v>0.1</v>
      </c>
      <c r="E7" s="61">
        <f>C7*D7</f>
        <v>0.1</v>
      </c>
      <c r="F7" s="63" t="s">
        <v>64</v>
      </c>
      <c r="G7" s="66">
        <v>25507</v>
      </c>
      <c r="H7" s="30"/>
    </row>
    <row r="8" spans="1:8" x14ac:dyDescent="0.2">
      <c r="A8" s="63" t="s">
        <v>67</v>
      </c>
      <c r="B8" s="63" t="s">
        <v>81</v>
      </c>
      <c r="C8" s="64">
        <v>2</v>
      </c>
      <c r="D8" s="65">
        <v>0.14000000000000001</v>
      </c>
      <c r="E8" s="61">
        <f>C8*D8</f>
        <v>0.28000000000000003</v>
      </c>
      <c r="F8" s="63" t="s">
        <v>64</v>
      </c>
      <c r="G8" s="66">
        <v>177965</v>
      </c>
      <c r="H8" s="30"/>
    </row>
    <row r="9" spans="1:8" x14ac:dyDescent="0.2">
      <c r="A9" s="63"/>
      <c r="B9" s="63"/>
      <c r="C9" s="64"/>
      <c r="D9" s="65"/>
      <c r="E9" s="61"/>
      <c r="F9" s="63"/>
      <c r="G9" s="66"/>
      <c r="H9" s="30"/>
    </row>
    <row r="10" spans="1:8" x14ac:dyDescent="0.2">
      <c r="A10" s="63" t="s">
        <v>15</v>
      </c>
      <c r="B10" s="58" t="s">
        <v>17</v>
      </c>
      <c r="C10" s="64">
        <v>0</v>
      </c>
      <c r="D10" s="65">
        <v>0.05</v>
      </c>
      <c r="E10" s="61">
        <f>C10*D10</f>
        <v>0</v>
      </c>
      <c r="F10" s="63" t="s">
        <v>64</v>
      </c>
      <c r="G10" s="66">
        <v>160882</v>
      </c>
      <c r="H10" s="30"/>
    </row>
    <row r="11" spans="1:8" x14ac:dyDescent="0.2">
      <c r="A11" s="63" t="s">
        <v>19</v>
      </c>
      <c r="B11" s="63" t="s">
        <v>42</v>
      </c>
      <c r="C11" s="64">
        <v>2</v>
      </c>
      <c r="D11" s="65">
        <v>0.05</v>
      </c>
      <c r="E11" s="61">
        <f>C11*D11</f>
        <v>0.1</v>
      </c>
      <c r="F11" s="63" t="s">
        <v>64</v>
      </c>
      <c r="G11" s="66">
        <v>160882</v>
      </c>
      <c r="H11" s="30"/>
    </row>
    <row r="12" spans="1:8" x14ac:dyDescent="0.2">
      <c r="A12" s="63" t="s">
        <v>20</v>
      </c>
      <c r="B12" s="63" t="s">
        <v>34</v>
      </c>
      <c r="C12" s="64">
        <v>0</v>
      </c>
      <c r="D12" s="65">
        <v>0.32</v>
      </c>
      <c r="E12" s="61">
        <f>C12*D12</f>
        <v>0</v>
      </c>
      <c r="F12" s="63" t="s">
        <v>64</v>
      </c>
      <c r="G12" s="66">
        <v>160882</v>
      </c>
      <c r="H12" s="30"/>
    </row>
    <row r="13" spans="1:8" x14ac:dyDescent="0.2">
      <c r="A13" s="63" t="s">
        <v>21</v>
      </c>
      <c r="B13" s="63" t="s">
        <v>68</v>
      </c>
      <c r="C13" s="64">
        <v>1</v>
      </c>
      <c r="D13" s="65">
        <v>0.12</v>
      </c>
      <c r="E13" s="61">
        <f>C13*D13</f>
        <v>0.12</v>
      </c>
      <c r="F13" s="63" t="s">
        <v>64</v>
      </c>
      <c r="G13" s="66">
        <v>160882</v>
      </c>
      <c r="H13" s="30"/>
    </row>
    <row r="14" spans="1:8" x14ac:dyDescent="0.2">
      <c r="A14" s="63"/>
      <c r="B14" s="63"/>
      <c r="C14" s="64"/>
      <c r="D14" s="65"/>
      <c r="E14" s="61"/>
      <c r="F14" s="63"/>
      <c r="G14" s="66"/>
      <c r="H14" s="30"/>
    </row>
    <row r="15" spans="1:8" x14ac:dyDescent="0.2">
      <c r="A15" s="63" t="s">
        <v>58</v>
      </c>
      <c r="B15" s="63" t="s">
        <v>65</v>
      </c>
      <c r="C15" s="64">
        <v>1</v>
      </c>
      <c r="D15" s="65">
        <v>0.28999999999999998</v>
      </c>
      <c r="E15" s="61">
        <f>C15*D15</f>
        <v>0.28999999999999998</v>
      </c>
      <c r="F15" s="63" t="s">
        <v>64</v>
      </c>
      <c r="G15" s="66">
        <v>526248</v>
      </c>
      <c r="H15" s="30"/>
    </row>
    <row r="16" spans="1:8" x14ac:dyDescent="0.2">
      <c r="A16" s="63"/>
      <c r="B16" s="63"/>
      <c r="C16" s="64"/>
      <c r="D16" s="65"/>
      <c r="E16" s="61" t="s">
        <v>48</v>
      </c>
      <c r="F16" s="63"/>
      <c r="G16" s="66"/>
      <c r="H16" s="30"/>
    </row>
    <row r="17" spans="1:8" x14ac:dyDescent="0.2">
      <c r="A17" s="58" t="s">
        <v>59</v>
      </c>
      <c r="B17" s="58" t="s">
        <v>18</v>
      </c>
      <c r="C17" s="69">
        <v>2</v>
      </c>
      <c r="D17" s="70">
        <v>0.67</v>
      </c>
      <c r="E17" s="71">
        <f>C17*D17</f>
        <v>1.34</v>
      </c>
      <c r="F17" s="59" t="s">
        <v>69</v>
      </c>
      <c r="G17" s="72" t="s">
        <v>75</v>
      </c>
      <c r="H17" s="30"/>
    </row>
    <row r="18" spans="1:8" x14ac:dyDescent="0.2">
      <c r="A18" s="63" t="s">
        <v>70</v>
      </c>
      <c r="B18" s="63" t="s">
        <v>43</v>
      </c>
      <c r="C18" s="64">
        <v>2</v>
      </c>
      <c r="D18" s="65">
        <v>0.99</v>
      </c>
      <c r="E18" s="61">
        <f>C18*D18</f>
        <v>1.98</v>
      </c>
      <c r="F18" s="63" t="s">
        <v>69</v>
      </c>
      <c r="G18" s="66" t="s">
        <v>75</v>
      </c>
      <c r="H18" s="30"/>
    </row>
    <row r="19" spans="1:8" x14ac:dyDescent="0.2">
      <c r="A19" s="63" t="s">
        <v>44</v>
      </c>
      <c r="B19" s="63" t="s">
        <v>35</v>
      </c>
      <c r="C19" s="64">
        <v>1</v>
      </c>
      <c r="D19" s="65">
        <v>0.38</v>
      </c>
      <c r="E19" s="61">
        <f>C19*D19</f>
        <v>0.38</v>
      </c>
      <c r="F19" s="63" t="s">
        <v>64</v>
      </c>
      <c r="G19" s="66">
        <v>2094506</v>
      </c>
      <c r="H19" s="30"/>
    </row>
    <row r="20" spans="1:8" x14ac:dyDescent="0.2">
      <c r="A20" s="63"/>
      <c r="B20" s="63"/>
      <c r="C20" s="64"/>
      <c r="D20" s="65"/>
      <c r="E20" s="61" t="s">
        <v>48</v>
      </c>
      <c r="F20" s="63"/>
      <c r="G20" s="66"/>
      <c r="H20" s="30"/>
    </row>
    <row r="21" spans="1:8" x14ac:dyDescent="0.2">
      <c r="A21" s="73" t="s">
        <v>77</v>
      </c>
      <c r="B21" s="73" t="s">
        <v>76</v>
      </c>
      <c r="C21" s="74">
        <v>2</v>
      </c>
      <c r="D21" s="65">
        <v>1.1000000000000001</v>
      </c>
      <c r="E21" s="61">
        <f>C21*D21</f>
        <v>2.2000000000000002</v>
      </c>
      <c r="F21" s="63" t="s">
        <v>45</v>
      </c>
      <c r="G21" s="66" t="s">
        <v>46</v>
      </c>
      <c r="H21" s="30"/>
    </row>
    <row r="22" spans="1:8" x14ac:dyDescent="0.2">
      <c r="A22" s="75" t="s">
        <v>78</v>
      </c>
      <c r="B22" s="59" t="s">
        <v>68</v>
      </c>
      <c r="C22" s="76">
        <v>3</v>
      </c>
      <c r="D22" s="77">
        <v>0.1</v>
      </c>
      <c r="E22" s="71">
        <f>C22*D22</f>
        <v>0.30000000000000004</v>
      </c>
      <c r="F22" s="75" t="s">
        <v>64</v>
      </c>
      <c r="G22" s="78">
        <v>112432</v>
      </c>
      <c r="H22" s="30"/>
    </row>
    <row r="23" spans="1:8" x14ac:dyDescent="0.2">
      <c r="A23" s="58" t="s">
        <v>10</v>
      </c>
      <c r="B23" s="58" t="s">
        <v>79</v>
      </c>
      <c r="C23" s="69">
        <v>1</v>
      </c>
      <c r="D23" s="70">
        <v>1.5</v>
      </c>
      <c r="E23" s="71">
        <f>C23*D23</f>
        <v>1.5</v>
      </c>
      <c r="F23" s="58" t="s">
        <v>36</v>
      </c>
      <c r="G23" s="79"/>
      <c r="H23" s="30"/>
    </row>
    <row r="24" spans="1:8" x14ac:dyDescent="0.2">
      <c r="A24" s="80"/>
      <c r="B24" s="80"/>
      <c r="C24" s="64"/>
      <c r="D24" s="80"/>
      <c r="E24" s="80"/>
      <c r="F24" s="80"/>
      <c r="G24" s="80"/>
      <c r="H24" s="30"/>
    </row>
    <row r="25" spans="1:8" x14ac:dyDescent="0.2">
      <c r="A25" s="59" t="s">
        <v>71</v>
      </c>
      <c r="B25" s="59"/>
      <c r="C25" s="59"/>
      <c r="D25" s="70">
        <f>SUM(D2:D23)</f>
        <v>8.4599999999999991</v>
      </c>
      <c r="E25" s="70">
        <f>SUM(E2:E23)</f>
        <v>11.240000000000002</v>
      </c>
      <c r="F25" s="80"/>
      <c r="G25" s="80"/>
      <c r="H25" s="30"/>
    </row>
    <row r="26" spans="1:8" x14ac:dyDescent="0.2">
      <c r="A26" s="59"/>
      <c r="B26" s="59"/>
      <c r="C26" s="59"/>
      <c r="D26" s="59"/>
      <c r="E26" s="59"/>
      <c r="F26" s="80"/>
      <c r="G26" s="80"/>
      <c r="H26" s="30"/>
    </row>
    <row r="27" spans="1:8" x14ac:dyDescent="0.2">
      <c r="A27" s="58" t="s">
        <v>72</v>
      </c>
      <c r="B27" s="59"/>
      <c r="C27" s="81">
        <v>0.2</v>
      </c>
      <c r="D27" s="59"/>
      <c r="E27" s="71">
        <f>E25*0.2</f>
        <v>2.2480000000000007</v>
      </c>
      <c r="F27" s="80"/>
      <c r="G27" s="80"/>
    </row>
    <row r="28" spans="1:8" x14ac:dyDescent="0.2">
      <c r="A28" s="59"/>
      <c r="B28" s="59"/>
      <c r="C28" s="81"/>
      <c r="D28" s="59"/>
      <c r="E28" s="59"/>
      <c r="F28" s="80"/>
      <c r="G28" s="80"/>
    </row>
    <row r="29" spans="1:8" x14ac:dyDescent="0.2">
      <c r="A29" s="59" t="s">
        <v>73</v>
      </c>
      <c r="B29" s="59"/>
      <c r="C29" s="59"/>
      <c r="D29" s="59"/>
      <c r="E29" s="82">
        <f>E25+E27</f>
        <v>13.488000000000003</v>
      </c>
      <c r="F29" s="79"/>
      <c r="G29" s="79"/>
    </row>
    <row r="30" spans="1:8" x14ac:dyDescent="0.2">
      <c r="A30" s="59"/>
      <c r="B30" s="59"/>
      <c r="C30" s="59"/>
      <c r="D30" s="59"/>
      <c r="E30" s="71"/>
      <c r="F30" s="79"/>
      <c r="G30" s="79"/>
    </row>
    <row r="31" spans="1:8" x14ac:dyDescent="0.2">
      <c r="A31" s="83" t="s">
        <v>3</v>
      </c>
      <c r="B31" s="83"/>
      <c r="C31" s="84">
        <v>12</v>
      </c>
      <c r="D31" s="85">
        <v>45</v>
      </c>
      <c r="E31" s="86">
        <f>(C31/60)*D31</f>
        <v>9</v>
      </c>
      <c r="F31" s="79"/>
      <c r="G31" s="79"/>
    </row>
    <row r="32" spans="1:8" x14ac:dyDescent="0.2">
      <c r="A32" s="83" t="s">
        <v>4</v>
      </c>
      <c r="B32" s="83"/>
      <c r="C32" s="81">
        <v>0.2</v>
      </c>
      <c r="D32" s="59"/>
      <c r="E32" s="71">
        <f>E31*C32</f>
        <v>1.8</v>
      </c>
      <c r="F32" s="79"/>
      <c r="G32" s="79"/>
    </row>
    <row r="33" spans="1:7" x14ac:dyDescent="0.2">
      <c r="A33" s="59"/>
      <c r="B33" s="59"/>
      <c r="C33" s="59"/>
      <c r="D33" s="59"/>
      <c r="E33" s="71"/>
      <c r="F33" s="79"/>
      <c r="G33" s="79"/>
    </row>
    <row r="34" spans="1:7" x14ac:dyDescent="0.2">
      <c r="A34" s="87" t="s">
        <v>11</v>
      </c>
      <c r="B34" s="88"/>
      <c r="C34" s="89">
        <v>0.1</v>
      </c>
      <c r="D34" s="88"/>
      <c r="E34" s="90"/>
      <c r="F34" s="79"/>
      <c r="G34" s="79"/>
    </row>
    <row r="35" spans="1:7" x14ac:dyDescent="0.2">
      <c r="A35" s="91" t="s">
        <v>6</v>
      </c>
      <c r="B35" s="92"/>
      <c r="C35" s="92"/>
      <c r="D35" s="92"/>
      <c r="E35" s="93">
        <f>E29+E31+E32</f>
        <v>24.288000000000004</v>
      </c>
      <c r="F35" s="79"/>
      <c r="G35" s="79"/>
    </row>
    <row r="36" spans="1:7" x14ac:dyDescent="0.2">
      <c r="A36" s="91" t="s">
        <v>7</v>
      </c>
      <c r="B36" s="92"/>
      <c r="C36" s="92"/>
      <c r="D36" s="92"/>
      <c r="E36" s="93">
        <f>E35*C34</f>
        <v>2.4288000000000007</v>
      </c>
      <c r="F36" s="79"/>
      <c r="G36" s="79"/>
    </row>
    <row r="37" spans="1:7" x14ac:dyDescent="0.2">
      <c r="A37" s="91"/>
      <c r="B37" s="92"/>
      <c r="C37" s="92"/>
      <c r="D37" s="92"/>
      <c r="E37" s="93">
        <f>E35+E36</f>
        <v>26.716800000000006</v>
      </c>
      <c r="F37" s="79"/>
      <c r="G37" s="79"/>
    </row>
    <row r="38" spans="1:7" x14ac:dyDescent="0.2">
      <c r="A38" s="91" t="s">
        <v>8</v>
      </c>
      <c r="B38" s="92"/>
      <c r="C38" s="92"/>
      <c r="D38" s="92"/>
      <c r="E38" s="93">
        <f>ROUND(E37,0)</f>
        <v>27</v>
      </c>
      <c r="F38" s="79"/>
      <c r="G38" s="79"/>
    </row>
  </sheetData>
  <phoneticPr fontId="11" type="noConversion"/>
  <pageMargins left="0.75" right="0.75" top="1" bottom="1" header="0.5" footer="0.5"/>
  <pageSetup orientation="portrait" r:id="rId1"/>
  <ignoredErrors>
    <ignoredError sqref="D25:E2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H38"/>
  <sheetViews>
    <sheetView workbookViewId="0">
      <selection activeCell="A22" sqref="A22:XFD22"/>
    </sheetView>
  </sheetViews>
  <sheetFormatPr defaultColWidth="11.42578125" defaultRowHeight="12.75" x14ac:dyDescent="0.2"/>
  <cols>
    <col min="1" max="1" width="28.85546875" customWidth="1"/>
    <col min="2" max="2" width="15.85546875" customWidth="1"/>
    <col min="3" max="3" width="6.85546875" style="18" customWidth="1"/>
    <col min="4" max="4" width="8.85546875" customWidth="1"/>
    <col min="5" max="5" width="11.42578125" customWidth="1"/>
    <col min="6" max="6" width="15.7109375" customWidth="1"/>
    <col min="7" max="7" width="18.140625" customWidth="1"/>
  </cols>
  <sheetData>
    <row r="1" spans="1:8" x14ac:dyDescent="0.2">
      <c r="A1" s="19" t="s">
        <v>60</v>
      </c>
      <c r="B1" s="19" t="s">
        <v>53</v>
      </c>
      <c r="C1" s="19" t="s">
        <v>47</v>
      </c>
      <c r="D1" s="20" t="s">
        <v>61</v>
      </c>
      <c r="E1" s="20" t="s">
        <v>62</v>
      </c>
      <c r="F1" s="31" t="s">
        <v>54</v>
      </c>
      <c r="G1" s="31" t="s">
        <v>55</v>
      </c>
    </row>
    <row r="2" spans="1:8" x14ac:dyDescent="0.2">
      <c r="A2" s="5" t="s">
        <v>13</v>
      </c>
      <c r="B2" s="1" t="s">
        <v>63</v>
      </c>
      <c r="C2" s="19">
        <v>1</v>
      </c>
      <c r="D2" s="22">
        <v>0.99</v>
      </c>
      <c r="E2" s="27">
        <f>C2*D2</f>
        <v>0.99</v>
      </c>
      <c r="F2" s="23" t="s">
        <v>51</v>
      </c>
      <c r="G2" s="23" t="s">
        <v>52</v>
      </c>
    </row>
    <row r="3" spans="1:8" x14ac:dyDescent="0.2">
      <c r="A3" s="24" t="s">
        <v>65</v>
      </c>
      <c r="B3" s="24" t="s">
        <v>66</v>
      </c>
      <c r="C3" s="25">
        <v>1</v>
      </c>
      <c r="D3" s="26">
        <v>1.44</v>
      </c>
      <c r="E3" s="27">
        <f>C3*D3</f>
        <v>1.44</v>
      </c>
      <c r="F3" s="28" t="s">
        <v>56</v>
      </c>
      <c r="G3" s="29" t="s">
        <v>57</v>
      </c>
      <c r="H3" s="30"/>
    </row>
    <row r="4" spans="1:8" x14ac:dyDescent="0.2">
      <c r="A4" s="24"/>
      <c r="B4" s="24"/>
      <c r="C4" s="25"/>
      <c r="D4" s="26"/>
      <c r="E4" s="27"/>
      <c r="F4" s="28"/>
      <c r="G4" s="29"/>
      <c r="H4" s="30"/>
    </row>
    <row r="5" spans="1:8" x14ac:dyDescent="0.2">
      <c r="A5" s="24" t="s">
        <v>74</v>
      </c>
      <c r="B5" s="24" t="s">
        <v>33</v>
      </c>
      <c r="C5" s="25">
        <v>1</v>
      </c>
      <c r="D5" s="26">
        <v>0.22</v>
      </c>
      <c r="E5" s="27">
        <f>C5*D5</f>
        <v>0.22</v>
      </c>
      <c r="F5" s="50" t="s">
        <v>56</v>
      </c>
      <c r="G5" s="51" t="s">
        <v>27</v>
      </c>
      <c r="H5" s="30"/>
    </row>
    <row r="6" spans="1:8" x14ac:dyDescent="0.2">
      <c r="A6" s="24"/>
      <c r="B6" s="24"/>
      <c r="C6" s="25"/>
      <c r="D6" s="26"/>
      <c r="E6" s="27"/>
      <c r="F6" s="28"/>
      <c r="G6" s="29"/>
      <c r="H6" s="30"/>
    </row>
    <row r="7" spans="1:8" x14ac:dyDescent="0.2">
      <c r="A7" s="24" t="s">
        <v>49</v>
      </c>
      <c r="B7" s="24" t="s">
        <v>50</v>
      </c>
      <c r="C7" s="25">
        <v>1</v>
      </c>
      <c r="D7" s="26">
        <v>0.1</v>
      </c>
      <c r="E7" s="27">
        <f>C7*D7</f>
        <v>0.1</v>
      </c>
      <c r="F7" s="28" t="s">
        <v>64</v>
      </c>
      <c r="G7" s="29">
        <v>25507</v>
      </c>
      <c r="H7" s="30"/>
    </row>
    <row r="8" spans="1:8" x14ac:dyDescent="0.2">
      <c r="A8" s="24" t="s">
        <v>67</v>
      </c>
      <c r="B8" s="24" t="s">
        <v>81</v>
      </c>
      <c r="C8" s="25">
        <v>2</v>
      </c>
      <c r="D8" s="26">
        <v>0.14000000000000001</v>
      </c>
      <c r="E8" s="27">
        <f>C8*D8</f>
        <v>0.28000000000000003</v>
      </c>
      <c r="F8" s="28" t="s">
        <v>64</v>
      </c>
      <c r="G8" s="29">
        <v>177965</v>
      </c>
      <c r="H8" s="30"/>
    </row>
    <row r="9" spans="1:8" x14ac:dyDescent="0.2">
      <c r="A9" s="24"/>
      <c r="B9" s="24"/>
      <c r="C9" s="25"/>
      <c r="D9" s="26"/>
      <c r="E9" s="27"/>
      <c r="F9" s="28"/>
      <c r="G9" s="29"/>
      <c r="H9" s="30"/>
    </row>
    <row r="10" spans="1:8" x14ac:dyDescent="0.2">
      <c r="A10" s="24" t="s">
        <v>15</v>
      </c>
      <c r="B10" s="5" t="s">
        <v>17</v>
      </c>
      <c r="C10" s="25">
        <v>2</v>
      </c>
      <c r="D10" s="26">
        <v>0.05</v>
      </c>
      <c r="E10" s="27">
        <f>C10*D10</f>
        <v>0.1</v>
      </c>
      <c r="F10" s="28" t="s">
        <v>64</v>
      </c>
      <c r="G10" s="29">
        <v>160882</v>
      </c>
      <c r="H10" s="30"/>
    </row>
    <row r="11" spans="1:8" x14ac:dyDescent="0.2">
      <c r="A11" s="24" t="s">
        <v>19</v>
      </c>
      <c r="B11" s="24" t="s">
        <v>42</v>
      </c>
      <c r="C11" s="25">
        <v>2</v>
      </c>
      <c r="D11" s="26">
        <v>0.05</v>
      </c>
      <c r="E11" s="27">
        <f>C11*D11</f>
        <v>0.1</v>
      </c>
      <c r="F11" s="28" t="s">
        <v>64</v>
      </c>
      <c r="G11" s="29">
        <v>160882</v>
      </c>
      <c r="H11" s="30"/>
    </row>
    <row r="12" spans="1:8" x14ac:dyDescent="0.2">
      <c r="A12" s="24" t="s">
        <v>20</v>
      </c>
      <c r="B12" s="24" t="s">
        <v>34</v>
      </c>
      <c r="C12" s="25">
        <v>1</v>
      </c>
      <c r="D12" s="26">
        <v>0.32</v>
      </c>
      <c r="E12" s="27">
        <f>C12*D12</f>
        <v>0.32</v>
      </c>
      <c r="F12" s="28" t="s">
        <v>64</v>
      </c>
      <c r="G12" s="29">
        <v>160882</v>
      </c>
      <c r="H12" s="30"/>
    </row>
    <row r="13" spans="1:8" x14ac:dyDescent="0.2">
      <c r="A13" s="24" t="s">
        <v>21</v>
      </c>
      <c r="B13" s="24" t="s">
        <v>68</v>
      </c>
      <c r="C13" s="25">
        <v>1</v>
      </c>
      <c r="D13" s="26">
        <v>0.05</v>
      </c>
      <c r="E13" s="27">
        <f>C13*D13</f>
        <v>0.05</v>
      </c>
      <c r="F13" s="28" t="s">
        <v>64</v>
      </c>
      <c r="G13" s="29">
        <v>160882</v>
      </c>
      <c r="H13" s="30"/>
    </row>
    <row r="14" spans="1:8" x14ac:dyDescent="0.2">
      <c r="A14" s="24"/>
      <c r="B14" s="24"/>
      <c r="C14" s="25"/>
      <c r="D14" s="26"/>
      <c r="E14" s="27"/>
      <c r="F14" s="28"/>
      <c r="G14" s="29"/>
      <c r="H14" s="30"/>
    </row>
    <row r="15" spans="1:8" x14ac:dyDescent="0.2">
      <c r="A15" s="24" t="s">
        <v>58</v>
      </c>
      <c r="B15" s="24" t="s">
        <v>65</v>
      </c>
      <c r="C15" s="25">
        <v>1</v>
      </c>
      <c r="D15" s="26">
        <v>0.28999999999999998</v>
      </c>
      <c r="E15" s="27">
        <f>C15*D15</f>
        <v>0.28999999999999998</v>
      </c>
      <c r="F15" s="28" t="s">
        <v>64</v>
      </c>
      <c r="G15" s="29">
        <v>526248</v>
      </c>
      <c r="H15" s="30"/>
    </row>
    <row r="16" spans="1:8" x14ac:dyDescent="0.2">
      <c r="A16" s="24"/>
      <c r="B16" s="24"/>
      <c r="C16" s="25"/>
      <c r="D16" s="26"/>
      <c r="E16" s="27" t="s">
        <v>48</v>
      </c>
      <c r="F16" s="28"/>
      <c r="G16" s="29"/>
      <c r="H16" s="30"/>
    </row>
    <row r="17" spans="1:8" x14ac:dyDescent="0.2">
      <c r="A17" s="5" t="s">
        <v>59</v>
      </c>
      <c r="B17" s="5" t="s">
        <v>18</v>
      </c>
      <c r="C17" s="2">
        <v>0</v>
      </c>
      <c r="D17" s="3">
        <v>0.67</v>
      </c>
      <c r="E17" s="4">
        <f>C17*D17</f>
        <v>0</v>
      </c>
      <c r="F17" s="1" t="s">
        <v>69</v>
      </c>
      <c r="G17" s="11" t="s">
        <v>75</v>
      </c>
      <c r="H17" s="30"/>
    </row>
    <row r="18" spans="1:8" x14ac:dyDescent="0.2">
      <c r="A18" s="24" t="s">
        <v>70</v>
      </c>
      <c r="B18" s="24" t="s">
        <v>43</v>
      </c>
      <c r="C18" s="25">
        <v>0</v>
      </c>
      <c r="D18" s="26">
        <v>0.99</v>
      </c>
      <c r="E18" s="27">
        <f>C18*D18</f>
        <v>0</v>
      </c>
      <c r="F18" s="28" t="s">
        <v>69</v>
      </c>
      <c r="G18" s="29" t="s">
        <v>75</v>
      </c>
      <c r="H18" s="30"/>
    </row>
    <row r="19" spans="1:8" x14ac:dyDescent="0.2">
      <c r="A19" s="24" t="s">
        <v>44</v>
      </c>
      <c r="B19" s="24" t="s">
        <v>35</v>
      </c>
      <c r="C19" s="25">
        <v>1</v>
      </c>
      <c r="D19" s="26">
        <v>0.38</v>
      </c>
      <c r="E19" s="27">
        <f>C19*D19</f>
        <v>0.38</v>
      </c>
      <c r="F19" s="28" t="s">
        <v>64</v>
      </c>
      <c r="G19" s="29">
        <v>2094506</v>
      </c>
      <c r="H19" s="30"/>
    </row>
    <row r="20" spans="1:8" x14ac:dyDescent="0.2">
      <c r="A20" s="24"/>
      <c r="B20" s="24"/>
      <c r="C20" s="25"/>
      <c r="D20" s="26"/>
      <c r="E20" s="27" t="s">
        <v>48</v>
      </c>
      <c r="F20" s="28"/>
      <c r="G20" s="29"/>
      <c r="H20" s="30"/>
    </row>
    <row r="21" spans="1:8" x14ac:dyDescent="0.2">
      <c r="A21" s="52" t="s">
        <v>77</v>
      </c>
      <c r="B21" s="52" t="s">
        <v>76</v>
      </c>
      <c r="C21" s="53">
        <v>2</v>
      </c>
      <c r="D21" s="26">
        <v>1.1000000000000001</v>
      </c>
      <c r="E21" s="27">
        <f>C21*D21</f>
        <v>2.2000000000000002</v>
      </c>
      <c r="F21" s="28" t="s">
        <v>45</v>
      </c>
      <c r="G21" s="29" t="s">
        <v>46</v>
      </c>
      <c r="H21" s="30"/>
    </row>
    <row r="22" spans="1:8" x14ac:dyDescent="0.2">
      <c r="A22" s="7" t="s">
        <v>78</v>
      </c>
      <c r="B22" s="1" t="s">
        <v>68</v>
      </c>
      <c r="C22" s="8">
        <v>3</v>
      </c>
      <c r="D22" s="9">
        <v>0.1</v>
      </c>
      <c r="E22" s="4">
        <f>C22*D22</f>
        <v>0.30000000000000004</v>
      </c>
      <c r="F22" s="7" t="s">
        <v>64</v>
      </c>
      <c r="G22" s="10">
        <v>112432</v>
      </c>
      <c r="H22" s="30"/>
    </row>
    <row r="23" spans="1:8" x14ac:dyDescent="0.2">
      <c r="A23" s="5" t="s">
        <v>10</v>
      </c>
      <c r="B23" s="5" t="s">
        <v>79</v>
      </c>
      <c r="C23" s="2">
        <v>1</v>
      </c>
      <c r="D23" s="3">
        <v>1.5</v>
      </c>
      <c r="E23" s="4">
        <f>C23*D23</f>
        <v>1.5</v>
      </c>
      <c r="F23" s="5" t="s">
        <v>36</v>
      </c>
      <c r="H23" s="30"/>
    </row>
    <row r="24" spans="1:8" x14ac:dyDescent="0.2">
      <c r="A24" s="30"/>
      <c r="B24" s="30"/>
      <c r="C24" s="25"/>
      <c r="D24" s="30"/>
      <c r="E24" s="30"/>
      <c r="F24" s="12"/>
      <c r="G24" s="12"/>
      <c r="H24" s="30"/>
    </row>
    <row r="25" spans="1:8" x14ac:dyDescent="0.2">
      <c r="A25" s="1" t="s">
        <v>71</v>
      </c>
      <c r="B25" s="1"/>
      <c r="C25" s="1"/>
      <c r="D25" s="3">
        <f>SUM(D2:D23)</f>
        <v>8.3899999999999988</v>
      </c>
      <c r="E25" s="3">
        <f>SUM(E2:E23)</f>
        <v>8.27</v>
      </c>
      <c r="F25" s="12"/>
      <c r="G25" s="12"/>
      <c r="H25" s="30"/>
    </row>
    <row r="26" spans="1:8" x14ac:dyDescent="0.2">
      <c r="A26" s="1"/>
      <c r="B26" s="1"/>
      <c r="C26" s="1"/>
      <c r="D26" s="1"/>
      <c r="E26" s="1"/>
      <c r="F26" s="30"/>
      <c r="G26" s="30"/>
      <c r="H26" s="30"/>
    </row>
    <row r="27" spans="1:8" x14ac:dyDescent="0.2">
      <c r="A27" s="5" t="s">
        <v>72</v>
      </c>
      <c r="B27" s="1"/>
      <c r="C27" s="6">
        <v>0.2</v>
      </c>
      <c r="D27" s="1"/>
      <c r="E27" s="4">
        <f>E25*0.2</f>
        <v>1.6539999999999999</v>
      </c>
      <c r="F27" s="30"/>
      <c r="G27" s="30"/>
    </row>
    <row r="28" spans="1:8" x14ac:dyDescent="0.2">
      <c r="A28" s="1"/>
      <c r="B28" s="1"/>
      <c r="C28" s="6"/>
      <c r="D28" s="1"/>
      <c r="E28" s="1"/>
      <c r="F28" s="30"/>
      <c r="G28" s="30"/>
    </row>
    <row r="29" spans="1:8" x14ac:dyDescent="0.2">
      <c r="A29" s="1" t="s">
        <v>73</v>
      </c>
      <c r="B29" s="1"/>
      <c r="C29" s="1"/>
      <c r="D29" s="1"/>
      <c r="E29" s="17">
        <f>E25+E27</f>
        <v>9.9239999999999995</v>
      </c>
    </row>
    <row r="30" spans="1:8" x14ac:dyDescent="0.2">
      <c r="A30" s="1"/>
      <c r="B30" s="1"/>
      <c r="C30" s="1"/>
      <c r="D30" s="1"/>
      <c r="E30" s="4"/>
    </row>
    <row r="31" spans="1:8" x14ac:dyDescent="0.2">
      <c r="A31" s="40" t="s">
        <v>3</v>
      </c>
      <c r="B31" s="40"/>
      <c r="C31" s="37">
        <v>12</v>
      </c>
      <c r="D31" s="38">
        <v>45</v>
      </c>
      <c r="E31" s="39">
        <f>(C31/60)*D31</f>
        <v>9</v>
      </c>
    </row>
    <row r="32" spans="1:8" x14ac:dyDescent="0.2">
      <c r="A32" s="40" t="s">
        <v>4</v>
      </c>
      <c r="B32" s="40"/>
      <c r="C32" s="6">
        <v>0.2</v>
      </c>
      <c r="D32" s="1"/>
      <c r="E32" s="4">
        <f>E31*C32</f>
        <v>1.8</v>
      </c>
    </row>
    <row r="33" spans="1:5" x14ac:dyDescent="0.2">
      <c r="A33" s="1"/>
      <c r="B33" s="1"/>
      <c r="C33" s="1"/>
      <c r="D33" s="1"/>
      <c r="E33" s="4"/>
    </row>
    <row r="34" spans="1:5" x14ac:dyDescent="0.2">
      <c r="A34" s="41" t="s">
        <v>11</v>
      </c>
      <c r="B34" s="42"/>
      <c r="C34" s="47">
        <v>0.1</v>
      </c>
      <c r="D34" s="42"/>
      <c r="E34" s="43"/>
    </row>
    <row r="35" spans="1:5" x14ac:dyDescent="0.2">
      <c r="A35" s="44" t="s">
        <v>6</v>
      </c>
      <c r="B35" s="45"/>
      <c r="C35" s="45"/>
      <c r="D35" s="45"/>
      <c r="E35" s="46">
        <f>E29+E31+E32</f>
        <v>20.724</v>
      </c>
    </row>
    <row r="36" spans="1:5" x14ac:dyDescent="0.2">
      <c r="A36" s="44" t="s">
        <v>7</v>
      </c>
      <c r="B36" s="45"/>
      <c r="C36" s="45"/>
      <c r="D36" s="45"/>
      <c r="E36" s="46">
        <f>E35*C34</f>
        <v>2.0724</v>
      </c>
    </row>
    <row r="37" spans="1:5" x14ac:dyDescent="0.2">
      <c r="A37" s="44"/>
      <c r="B37" s="45"/>
      <c r="C37" s="45"/>
      <c r="D37" s="45"/>
      <c r="E37" s="46">
        <f>E35+E36</f>
        <v>22.796399999999998</v>
      </c>
    </row>
    <row r="38" spans="1:5" x14ac:dyDescent="0.2">
      <c r="A38" s="44" t="s">
        <v>8</v>
      </c>
      <c r="B38" s="45"/>
      <c r="C38" s="45"/>
      <c r="D38" s="45"/>
      <c r="E38" s="48">
        <f>ROUND(E37,0)</f>
        <v>23</v>
      </c>
    </row>
  </sheetData>
  <phoneticPr fontId="11" type="noConversion"/>
  <pageMargins left="0.75" right="0.75" top="1" bottom="1" header="0.5" footer="0.5"/>
  <ignoredErrors>
    <ignoredError sqref="D25:E2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H38"/>
  <sheetViews>
    <sheetView workbookViewId="0">
      <selection activeCell="A22" sqref="A22:XFD22"/>
    </sheetView>
  </sheetViews>
  <sheetFormatPr defaultColWidth="11.42578125" defaultRowHeight="12.75" x14ac:dyDescent="0.2"/>
  <cols>
    <col min="1" max="1" width="35.28515625" bestFit="1" customWidth="1"/>
    <col min="2" max="2" width="15.85546875" customWidth="1"/>
    <col min="3" max="3" width="6.85546875" style="18" customWidth="1"/>
    <col min="4" max="4" width="8.85546875" customWidth="1"/>
    <col min="5" max="5" width="11.42578125" customWidth="1"/>
    <col min="6" max="6" width="15.7109375" customWidth="1"/>
    <col min="7" max="7" width="18.140625" customWidth="1"/>
  </cols>
  <sheetData>
    <row r="1" spans="1:8" x14ac:dyDescent="0.2">
      <c r="A1" s="19" t="s">
        <v>60</v>
      </c>
      <c r="B1" s="19" t="s">
        <v>53</v>
      </c>
      <c r="C1" s="19" t="s">
        <v>47</v>
      </c>
      <c r="D1" s="20" t="s">
        <v>61</v>
      </c>
      <c r="E1" s="20" t="s">
        <v>62</v>
      </c>
      <c r="F1" s="31" t="s">
        <v>54</v>
      </c>
      <c r="G1" s="31" t="s">
        <v>55</v>
      </c>
    </row>
    <row r="2" spans="1:8" x14ac:dyDescent="0.2">
      <c r="A2" s="5" t="s">
        <v>13</v>
      </c>
      <c r="B2" s="1" t="s">
        <v>63</v>
      </c>
      <c r="C2" s="19">
        <v>1</v>
      </c>
      <c r="D2" s="22">
        <v>0.99</v>
      </c>
      <c r="E2" s="27">
        <f>C2*D2</f>
        <v>0.99</v>
      </c>
      <c r="F2" s="23" t="s">
        <v>51</v>
      </c>
      <c r="G2" s="23" t="s">
        <v>52</v>
      </c>
    </row>
    <row r="3" spans="1:8" x14ac:dyDescent="0.2">
      <c r="A3" s="24" t="s">
        <v>65</v>
      </c>
      <c r="B3" s="24" t="s">
        <v>66</v>
      </c>
      <c r="C3" s="25">
        <v>1</v>
      </c>
      <c r="D3" s="26">
        <v>1.44</v>
      </c>
      <c r="E3" s="27">
        <f>C3*D3</f>
        <v>1.44</v>
      </c>
      <c r="F3" s="28" t="s">
        <v>56</v>
      </c>
      <c r="G3" s="29" t="s">
        <v>57</v>
      </c>
      <c r="H3" s="30"/>
    </row>
    <row r="4" spans="1:8" x14ac:dyDescent="0.2">
      <c r="A4" s="24"/>
      <c r="B4" s="24"/>
      <c r="C4" s="25"/>
      <c r="D4" s="26"/>
      <c r="E4" s="27"/>
      <c r="F4" s="28"/>
      <c r="G4" s="29"/>
      <c r="H4" s="30"/>
    </row>
    <row r="5" spans="1:8" x14ac:dyDescent="0.2">
      <c r="A5" s="24" t="s">
        <v>74</v>
      </c>
      <c r="B5" s="24" t="s">
        <v>33</v>
      </c>
      <c r="C5" s="25">
        <v>1</v>
      </c>
      <c r="D5" s="26">
        <v>0.22</v>
      </c>
      <c r="E5" s="27">
        <f>C5*D5</f>
        <v>0.22</v>
      </c>
      <c r="F5" s="50" t="s">
        <v>56</v>
      </c>
      <c r="G5" s="51" t="s">
        <v>28</v>
      </c>
      <c r="H5" s="30"/>
    </row>
    <row r="6" spans="1:8" x14ac:dyDescent="0.2">
      <c r="A6" s="24"/>
      <c r="B6" s="24"/>
      <c r="C6" s="25"/>
      <c r="D6" s="26"/>
      <c r="E6" s="27"/>
      <c r="F6" s="28"/>
      <c r="G6" s="29"/>
      <c r="H6" s="30"/>
    </row>
    <row r="7" spans="1:8" x14ac:dyDescent="0.2">
      <c r="A7" s="24" t="s">
        <v>49</v>
      </c>
      <c r="B7" s="24" t="s">
        <v>50</v>
      </c>
      <c r="C7" s="25">
        <v>1</v>
      </c>
      <c r="D7" s="26">
        <v>0.1</v>
      </c>
      <c r="E7" s="27">
        <f>C7*D7</f>
        <v>0.1</v>
      </c>
      <c r="F7" s="28" t="s">
        <v>64</v>
      </c>
      <c r="G7" s="29">
        <v>25507</v>
      </c>
      <c r="H7" s="30"/>
    </row>
    <row r="8" spans="1:8" x14ac:dyDescent="0.2">
      <c r="A8" s="24" t="s">
        <v>67</v>
      </c>
      <c r="B8" s="24" t="s">
        <v>81</v>
      </c>
      <c r="C8" s="25">
        <v>2</v>
      </c>
      <c r="D8" s="26">
        <v>0.14000000000000001</v>
      </c>
      <c r="E8" s="27">
        <f>C8*D8</f>
        <v>0.28000000000000003</v>
      </c>
      <c r="F8" s="28" t="s">
        <v>64</v>
      </c>
      <c r="G8" s="29">
        <v>177965</v>
      </c>
      <c r="H8" s="30"/>
    </row>
    <row r="9" spans="1:8" x14ac:dyDescent="0.2">
      <c r="A9" s="24"/>
      <c r="B9" s="24"/>
      <c r="C9" s="25"/>
      <c r="D9" s="26"/>
      <c r="E9" s="27"/>
      <c r="F9" s="28"/>
      <c r="G9" s="29"/>
      <c r="H9" s="30"/>
    </row>
    <row r="10" spans="1:8" x14ac:dyDescent="0.2">
      <c r="A10" s="24" t="s">
        <v>15</v>
      </c>
      <c r="B10" s="5" t="s">
        <v>17</v>
      </c>
      <c r="C10" s="25">
        <v>0</v>
      </c>
      <c r="D10" s="26">
        <v>0.05</v>
      </c>
      <c r="E10" s="27">
        <f>C10*D10</f>
        <v>0</v>
      </c>
      <c r="F10" s="28" t="s">
        <v>64</v>
      </c>
      <c r="G10" s="29">
        <v>160882</v>
      </c>
      <c r="H10" s="30"/>
    </row>
    <row r="11" spans="1:8" x14ac:dyDescent="0.2">
      <c r="A11" s="24" t="s">
        <v>19</v>
      </c>
      <c r="B11" s="24" t="s">
        <v>42</v>
      </c>
      <c r="C11" s="25">
        <v>2</v>
      </c>
      <c r="D11" s="26">
        <v>0.05</v>
      </c>
      <c r="E11" s="27">
        <f>C11*D11</f>
        <v>0.1</v>
      </c>
      <c r="F11" s="28" t="s">
        <v>64</v>
      </c>
      <c r="G11" s="29">
        <v>160882</v>
      </c>
      <c r="H11" s="30"/>
    </row>
    <row r="12" spans="1:8" x14ac:dyDescent="0.2">
      <c r="A12" s="24" t="s">
        <v>20</v>
      </c>
      <c r="B12" s="24" t="s">
        <v>34</v>
      </c>
      <c r="C12" s="25">
        <v>0</v>
      </c>
      <c r="D12" s="26">
        <v>0.05</v>
      </c>
      <c r="E12" s="27">
        <f>C12*D12</f>
        <v>0</v>
      </c>
      <c r="F12" s="28" t="s">
        <v>64</v>
      </c>
      <c r="G12" s="29">
        <v>160882</v>
      </c>
      <c r="H12" s="30"/>
    </row>
    <row r="13" spans="1:8" x14ac:dyDescent="0.2">
      <c r="A13" s="24" t="s">
        <v>21</v>
      </c>
      <c r="B13" s="24" t="s">
        <v>68</v>
      </c>
      <c r="C13" s="25">
        <v>1</v>
      </c>
      <c r="D13" s="26">
        <v>0.05</v>
      </c>
      <c r="E13" s="27">
        <f>C13*D13</f>
        <v>0.05</v>
      </c>
      <c r="F13" s="28" t="s">
        <v>64</v>
      </c>
      <c r="G13" s="29">
        <v>160882</v>
      </c>
      <c r="H13" s="30"/>
    </row>
    <row r="14" spans="1:8" x14ac:dyDescent="0.2">
      <c r="A14" s="24"/>
      <c r="B14" s="24"/>
      <c r="C14" s="25"/>
      <c r="D14" s="26"/>
      <c r="E14" s="27"/>
      <c r="F14" s="28"/>
      <c r="G14" s="29"/>
      <c r="H14" s="30"/>
    </row>
    <row r="15" spans="1:8" x14ac:dyDescent="0.2">
      <c r="A15" s="24" t="s">
        <v>58</v>
      </c>
      <c r="B15" s="24" t="s">
        <v>65</v>
      </c>
      <c r="C15" s="25">
        <v>1</v>
      </c>
      <c r="D15" s="26">
        <v>0.28999999999999998</v>
      </c>
      <c r="E15" s="27">
        <f>C15*D15</f>
        <v>0.28999999999999998</v>
      </c>
      <c r="F15" s="28" t="s">
        <v>64</v>
      </c>
      <c r="G15" s="29">
        <v>526248</v>
      </c>
      <c r="H15" s="30"/>
    </row>
    <row r="16" spans="1:8" x14ac:dyDescent="0.2">
      <c r="A16" s="24"/>
      <c r="B16" s="24"/>
      <c r="C16" s="25"/>
      <c r="D16" s="26"/>
      <c r="E16" s="27" t="s">
        <v>48</v>
      </c>
      <c r="F16" s="28"/>
      <c r="G16" s="29"/>
      <c r="H16" s="30"/>
    </row>
    <row r="17" spans="1:8" x14ac:dyDescent="0.2">
      <c r="A17" s="5" t="s">
        <v>59</v>
      </c>
      <c r="B17" s="5" t="s">
        <v>18</v>
      </c>
      <c r="C17" s="2">
        <v>0</v>
      </c>
      <c r="D17" s="3">
        <v>0.67</v>
      </c>
      <c r="E17" s="4">
        <f>C17*D17</f>
        <v>0</v>
      </c>
      <c r="F17" s="1" t="s">
        <v>69</v>
      </c>
      <c r="G17" s="11" t="s">
        <v>75</v>
      </c>
      <c r="H17" s="30"/>
    </row>
    <row r="18" spans="1:8" x14ac:dyDescent="0.2">
      <c r="A18" s="24" t="s">
        <v>70</v>
      </c>
      <c r="B18" s="24" t="s">
        <v>43</v>
      </c>
      <c r="C18" s="25">
        <v>0</v>
      </c>
      <c r="D18" s="26">
        <v>0.99</v>
      </c>
      <c r="E18" s="27">
        <f>C18*D18</f>
        <v>0</v>
      </c>
      <c r="F18" s="28" t="s">
        <v>69</v>
      </c>
      <c r="G18" s="29" t="s">
        <v>75</v>
      </c>
      <c r="H18" s="30"/>
    </row>
    <row r="19" spans="1:8" x14ac:dyDescent="0.2">
      <c r="A19" s="24" t="s">
        <v>44</v>
      </c>
      <c r="B19" s="24" t="s">
        <v>35</v>
      </c>
      <c r="C19" s="25">
        <v>1</v>
      </c>
      <c r="D19" s="26">
        <v>0.38</v>
      </c>
      <c r="E19" s="27">
        <f>C19*D19</f>
        <v>0.38</v>
      </c>
      <c r="F19" s="28" t="s">
        <v>64</v>
      </c>
      <c r="G19" s="29">
        <v>2094506</v>
      </c>
      <c r="H19" s="30"/>
    </row>
    <row r="20" spans="1:8" x14ac:dyDescent="0.2">
      <c r="A20" s="24"/>
      <c r="B20" s="24"/>
      <c r="C20" s="25"/>
      <c r="D20" s="26"/>
      <c r="E20" s="27" t="s">
        <v>48</v>
      </c>
      <c r="F20" s="28"/>
      <c r="G20" s="29"/>
      <c r="H20" s="30"/>
    </row>
    <row r="21" spans="1:8" x14ac:dyDescent="0.2">
      <c r="A21" s="52" t="s">
        <v>77</v>
      </c>
      <c r="B21" s="52" t="s">
        <v>76</v>
      </c>
      <c r="C21" s="53">
        <v>2</v>
      </c>
      <c r="D21" s="26">
        <v>1.1000000000000001</v>
      </c>
      <c r="E21" s="27">
        <f>C21*D21</f>
        <v>2.2000000000000002</v>
      </c>
      <c r="F21" s="28" t="s">
        <v>45</v>
      </c>
      <c r="G21" s="29" t="s">
        <v>46</v>
      </c>
      <c r="H21" s="30"/>
    </row>
    <row r="22" spans="1:8" x14ac:dyDescent="0.2">
      <c r="A22" s="7" t="s">
        <v>78</v>
      </c>
      <c r="B22" s="1" t="s">
        <v>68</v>
      </c>
      <c r="C22" s="8">
        <v>3</v>
      </c>
      <c r="D22" s="9">
        <v>0.1</v>
      </c>
      <c r="E22" s="4">
        <f>C22*D22</f>
        <v>0.30000000000000004</v>
      </c>
      <c r="F22" s="7" t="s">
        <v>64</v>
      </c>
      <c r="G22" s="10">
        <v>112432</v>
      </c>
      <c r="H22" s="30"/>
    </row>
    <row r="23" spans="1:8" x14ac:dyDescent="0.2">
      <c r="A23" s="5" t="s">
        <v>10</v>
      </c>
      <c r="B23" s="5" t="s">
        <v>79</v>
      </c>
      <c r="C23" s="2">
        <v>1</v>
      </c>
      <c r="D23" s="3">
        <v>1.5</v>
      </c>
      <c r="E23" s="4">
        <f>C23*D23</f>
        <v>1.5</v>
      </c>
      <c r="F23" s="5" t="s">
        <v>36</v>
      </c>
      <c r="H23" s="30"/>
    </row>
    <row r="24" spans="1:8" x14ac:dyDescent="0.2">
      <c r="A24" s="30"/>
      <c r="B24" s="30"/>
      <c r="C24" s="25"/>
      <c r="D24" s="30"/>
      <c r="E24" s="30"/>
      <c r="F24" s="12"/>
      <c r="G24" s="12"/>
      <c r="H24" s="30"/>
    </row>
    <row r="25" spans="1:8" x14ac:dyDescent="0.2">
      <c r="A25" s="1" t="s">
        <v>71</v>
      </c>
      <c r="B25" s="1"/>
      <c r="C25" s="1"/>
      <c r="D25" s="3">
        <f>SUM(D2:D23)</f>
        <v>8.1199999999999992</v>
      </c>
      <c r="E25" s="3">
        <f>SUM(E2:E23)</f>
        <v>7.8500000000000005</v>
      </c>
      <c r="F25" s="12"/>
      <c r="G25" s="12"/>
      <c r="H25" s="30"/>
    </row>
    <row r="26" spans="1:8" x14ac:dyDescent="0.2">
      <c r="A26" s="1"/>
      <c r="B26" s="1"/>
      <c r="C26" s="1"/>
      <c r="D26" s="1"/>
      <c r="E26" s="1"/>
      <c r="F26" s="30"/>
      <c r="G26" s="30"/>
      <c r="H26" s="30"/>
    </row>
    <row r="27" spans="1:8" x14ac:dyDescent="0.2">
      <c r="A27" s="5" t="s">
        <v>72</v>
      </c>
      <c r="B27" s="1"/>
      <c r="C27" s="6">
        <v>0.2</v>
      </c>
      <c r="D27" s="1"/>
      <c r="E27" s="4">
        <f>E25*0.2</f>
        <v>1.5700000000000003</v>
      </c>
      <c r="F27" s="30"/>
      <c r="G27" s="30"/>
    </row>
    <row r="28" spans="1:8" x14ac:dyDescent="0.2">
      <c r="A28" s="1"/>
      <c r="B28" s="1"/>
      <c r="C28" s="6"/>
      <c r="D28" s="1"/>
      <c r="E28" s="1"/>
      <c r="F28" s="30"/>
      <c r="G28" s="30"/>
    </row>
    <row r="29" spans="1:8" x14ac:dyDescent="0.2">
      <c r="A29" s="1" t="s">
        <v>73</v>
      </c>
      <c r="B29" s="1"/>
      <c r="C29" s="1"/>
      <c r="D29" s="1"/>
      <c r="E29" s="17">
        <f>E25+E27</f>
        <v>9.4200000000000017</v>
      </c>
    </row>
    <row r="30" spans="1:8" x14ac:dyDescent="0.2">
      <c r="A30" s="1"/>
      <c r="B30" s="1"/>
      <c r="C30" s="1"/>
      <c r="D30" s="1"/>
      <c r="E30" s="4"/>
    </row>
    <row r="31" spans="1:8" x14ac:dyDescent="0.2">
      <c r="A31" s="40" t="s">
        <v>3</v>
      </c>
      <c r="B31" s="40"/>
      <c r="C31" s="37">
        <v>12</v>
      </c>
      <c r="D31" s="38">
        <v>45</v>
      </c>
      <c r="E31" s="39">
        <f>(C31/60)*D31</f>
        <v>9</v>
      </c>
    </row>
    <row r="32" spans="1:8" x14ac:dyDescent="0.2">
      <c r="A32" s="40" t="s">
        <v>4</v>
      </c>
      <c r="B32" s="40"/>
      <c r="C32" s="6">
        <v>0.2</v>
      </c>
      <c r="D32" s="1"/>
      <c r="E32" s="4">
        <f>E31*C32</f>
        <v>1.8</v>
      </c>
    </row>
    <row r="33" spans="1:5" x14ac:dyDescent="0.2">
      <c r="A33" s="1"/>
      <c r="B33" s="1"/>
      <c r="C33" s="1"/>
      <c r="D33" s="1"/>
      <c r="E33" s="4"/>
    </row>
    <row r="34" spans="1:5" x14ac:dyDescent="0.2">
      <c r="A34" s="41" t="s">
        <v>11</v>
      </c>
      <c r="B34" s="42"/>
      <c r="C34" s="47">
        <v>0.1</v>
      </c>
      <c r="D34" s="42"/>
      <c r="E34" s="43"/>
    </row>
    <row r="35" spans="1:5" x14ac:dyDescent="0.2">
      <c r="A35" s="44" t="s">
        <v>6</v>
      </c>
      <c r="B35" s="45"/>
      <c r="C35" s="45"/>
      <c r="D35" s="45"/>
      <c r="E35" s="46">
        <f>E29+E31+E32</f>
        <v>20.220000000000002</v>
      </c>
    </row>
    <row r="36" spans="1:5" x14ac:dyDescent="0.2">
      <c r="A36" s="44" t="s">
        <v>7</v>
      </c>
      <c r="B36" s="45"/>
      <c r="C36" s="45"/>
      <c r="D36" s="45"/>
      <c r="E36" s="46">
        <f>E35*C34</f>
        <v>2.0220000000000002</v>
      </c>
    </row>
    <row r="37" spans="1:5" x14ac:dyDescent="0.2">
      <c r="A37" s="44"/>
      <c r="B37" s="45"/>
      <c r="C37" s="45"/>
      <c r="D37" s="45"/>
      <c r="E37" s="46">
        <f>E35+E36</f>
        <v>22.242000000000004</v>
      </c>
    </row>
    <row r="38" spans="1:5" x14ac:dyDescent="0.2">
      <c r="A38" s="44" t="s">
        <v>8</v>
      </c>
      <c r="B38" s="45"/>
      <c r="C38" s="45"/>
      <c r="D38" s="45"/>
      <c r="E38" s="48">
        <f>ROUND(E37,0)</f>
        <v>22</v>
      </c>
    </row>
  </sheetData>
  <phoneticPr fontId="11" type="noConversion"/>
  <pageMargins left="0.75" right="0.75" top="1" bottom="1" header="0.5" footer="0.5"/>
  <ignoredErrors>
    <ignoredError sqref="D25:E2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D62"/>
  <sheetViews>
    <sheetView workbookViewId="0">
      <selection activeCell="A19" sqref="A19"/>
    </sheetView>
  </sheetViews>
  <sheetFormatPr defaultColWidth="11.42578125" defaultRowHeight="18" x14ac:dyDescent="0.25"/>
  <cols>
    <col min="1" max="1" width="57.140625" customWidth="1"/>
    <col min="2" max="2" width="32.5703125" customWidth="1"/>
    <col min="3" max="3" width="6.28515625" style="35" bestFit="1" customWidth="1"/>
  </cols>
  <sheetData>
    <row r="1" spans="1:4" ht="19.5" x14ac:dyDescent="0.25">
      <c r="A1" s="16" t="s">
        <v>60</v>
      </c>
      <c r="B1" s="16" t="s">
        <v>53</v>
      </c>
      <c r="C1" s="16" t="s">
        <v>47</v>
      </c>
    </row>
    <row r="2" spans="1:4" ht="19.5" x14ac:dyDescent="0.25">
      <c r="A2" s="14" t="s">
        <v>14</v>
      </c>
      <c r="B2" s="14" t="s">
        <v>63</v>
      </c>
      <c r="C2" s="16">
        <v>1</v>
      </c>
    </row>
    <row r="3" spans="1:4" ht="19.5" x14ac:dyDescent="0.25">
      <c r="A3" s="32" t="s">
        <v>74</v>
      </c>
      <c r="B3" s="32" t="s">
        <v>37</v>
      </c>
      <c r="C3" s="36">
        <v>1</v>
      </c>
      <c r="D3" s="30"/>
    </row>
    <row r="4" spans="1:4" ht="19.5" x14ac:dyDescent="0.25">
      <c r="A4" s="32" t="s">
        <v>49</v>
      </c>
      <c r="B4" s="32" t="s">
        <v>38</v>
      </c>
      <c r="C4" s="36">
        <v>1</v>
      </c>
      <c r="D4" s="30"/>
    </row>
    <row r="5" spans="1:4" ht="19.5" x14ac:dyDescent="0.25">
      <c r="A5" s="32" t="s">
        <v>67</v>
      </c>
      <c r="B5" s="32" t="s">
        <v>82</v>
      </c>
      <c r="C5" s="36">
        <v>2</v>
      </c>
      <c r="D5" s="30"/>
    </row>
    <row r="6" spans="1:4" ht="19.5" x14ac:dyDescent="0.25">
      <c r="A6" s="32" t="s">
        <v>19</v>
      </c>
      <c r="B6" s="32" t="s">
        <v>42</v>
      </c>
      <c r="C6" s="36">
        <v>2</v>
      </c>
      <c r="D6" s="30"/>
    </row>
    <row r="7" spans="1:4" ht="19.5" x14ac:dyDescent="0.25">
      <c r="A7" s="32" t="s">
        <v>32</v>
      </c>
      <c r="B7" s="32" t="s">
        <v>68</v>
      </c>
      <c r="C7" s="36">
        <v>1</v>
      </c>
      <c r="D7" s="30"/>
    </row>
    <row r="8" spans="1:4" ht="19.5" x14ac:dyDescent="0.25">
      <c r="A8" s="32" t="s">
        <v>58</v>
      </c>
      <c r="B8" s="32" t="s">
        <v>65</v>
      </c>
      <c r="C8" s="36">
        <v>1</v>
      </c>
      <c r="D8" s="30"/>
    </row>
    <row r="9" spans="1:4" ht="19.5" x14ac:dyDescent="0.25">
      <c r="A9" s="14" t="s">
        <v>40</v>
      </c>
      <c r="B9" s="14" t="s">
        <v>16</v>
      </c>
      <c r="C9" s="13">
        <v>2</v>
      </c>
      <c r="D9" s="30"/>
    </row>
    <row r="10" spans="1:4" ht="19.5" x14ac:dyDescent="0.25">
      <c r="A10" s="32" t="s">
        <v>70</v>
      </c>
      <c r="B10" s="32" t="s">
        <v>43</v>
      </c>
      <c r="C10" s="36">
        <v>2</v>
      </c>
      <c r="D10" s="30"/>
    </row>
    <row r="11" spans="1:4" ht="19.5" x14ac:dyDescent="0.25">
      <c r="A11" s="32" t="s">
        <v>44</v>
      </c>
      <c r="B11" s="32" t="s">
        <v>41</v>
      </c>
      <c r="C11" s="36">
        <v>1</v>
      </c>
      <c r="D11" s="30"/>
    </row>
    <row r="12" spans="1:4" ht="19.5" x14ac:dyDescent="0.25">
      <c r="A12" s="32" t="s">
        <v>77</v>
      </c>
      <c r="B12" s="32" t="s">
        <v>76</v>
      </c>
      <c r="C12" s="36">
        <v>2</v>
      </c>
      <c r="D12" s="30"/>
    </row>
    <row r="13" spans="1:4" ht="12" customHeight="1" x14ac:dyDescent="0.25">
      <c r="A13" s="30"/>
      <c r="B13" s="30"/>
      <c r="C13" s="34"/>
      <c r="D13" s="30"/>
    </row>
    <row r="14" spans="1:4" ht="12" customHeight="1" x14ac:dyDescent="0.25">
      <c r="A14" s="21" t="s">
        <v>1</v>
      </c>
    </row>
    <row r="15" spans="1:4" ht="12" customHeight="1" x14ac:dyDescent="0.25"/>
    <row r="16" spans="1:4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</sheetData>
  <phoneticPr fontId="11" type="noConversion"/>
  <printOptions gridLines="1"/>
  <pageMargins left="0.75" right="0.75" top="1" bottom="1" header="0.5" footer="0.5"/>
  <pageSetup paperSize="0" orientation="portrait" horizontalDpi="4294967292" verticalDpi="4294967292"/>
  <headerFooter>
    <oddHeader>&amp;C&amp;"Verdana,Bold"&amp;12IOX16 - Option 1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D15"/>
  <sheetViews>
    <sheetView workbookViewId="0">
      <selection activeCell="A13" sqref="A13:XFD13"/>
    </sheetView>
  </sheetViews>
  <sheetFormatPr defaultColWidth="11.42578125" defaultRowHeight="12.75" x14ac:dyDescent="0.2"/>
  <cols>
    <col min="1" max="1" width="46.7109375" customWidth="1"/>
    <col min="2" max="2" width="19.140625" customWidth="1"/>
    <col min="3" max="3" width="6.28515625" style="18" customWidth="1"/>
  </cols>
  <sheetData>
    <row r="1" spans="1:4" ht="19.5" x14ac:dyDescent="0.25">
      <c r="A1" s="16" t="s">
        <v>60</v>
      </c>
      <c r="B1" s="16" t="s">
        <v>53</v>
      </c>
      <c r="C1" s="16" t="s">
        <v>47</v>
      </c>
    </row>
    <row r="2" spans="1:4" ht="19.5" x14ac:dyDescent="0.25">
      <c r="A2" s="14" t="s">
        <v>14</v>
      </c>
      <c r="B2" s="14" t="s">
        <v>63</v>
      </c>
      <c r="C2" s="16">
        <v>1</v>
      </c>
    </row>
    <row r="3" spans="1:4" ht="20.25" x14ac:dyDescent="0.3">
      <c r="A3" s="32" t="s">
        <v>65</v>
      </c>
      <c r="B3" s="32" t="s">
        <v>66</v>
      </c>
      <c r="C3" s="33">
        <v>1</v>
      </c>
      <c r="D3" s="30"/>
    </row>
    <row r="4" spans="1:4" ht="20.25" x14ac:dyDescent="0.3">
      <c r="A4" s="32" t="s">
        <v>74</v>
      </c>
      <c r="B4" s="32" t="s">
        <v>37</v>
      </c>
      <c r="C4" s="33">
        <v>1</v>
      </c>
      <c r="D4" s="30"/>
    </row>
    <row r="5" spans="1:4" ht="20.25" x14ac:dyDescent="0.3">
      <c r="A5" s="32" t="s">
        <v>49</v>
      </c>
      <c r="B5" s="32" t="s">
        <v>38</v>
      </c>
      <c r="C5" s="33">
        <v>1</v>
      </c>
      <c r="D5" s="30"/>
    </row>
    <row r="6" spans="1:4" ht="19.5" x14ac:dyDescent="0.25">
      <c r="A6" s="32" t="s">
        <v>67</v>
      </c>
      <c r="B6" s="32" t="s">
        <v>82</v>
      </c>
      <c r="C6" s="36">
        <v>2</v>
      </c>
      <c r="D6" s="30"/>
    </row>
    <row r="7" spans="1:4" ht="20.25" x14ac:dyDescent="0.3">
      <c r="A7" s="32" t="s">
        <v>29</v>
      </c>
      <c r="B7" s="14" t="s">
        <v>16</v>
      </c>
      <c r="C7" s="33">
        <v>2</v>
      </c>
      <c r="D7" s="30"/>
    </row>
    <row r="8" spans="1:4" ht="20.25" x14ac:dyDescent="0.3">
      <c r="A8" s="32" t="s">
        <v>30</v>
      </c>
      <c r="B8" s="32" t="s">
        <v>42</v>
      </c>
      <c r="C8" s="33">
        <v>2</v>
      </c>
      <c r="D8" s="30"/>
    </row>
    <row r="9" spans="1:4" ht="20.25" x14ac:dyDescent="0.3">
      <c r="A9" s="32" t="s">
        <v>31</v>
      </c>
      <c r="B9" s="32" t="s">
        <v>39</v>
      </c>
      <c r="C9" s="33">
        <v>1</v>
      </c>
      <c r="D9" s="30"/>
    </row>
    <row r="10" spans="1:4" ht="20.25" x14ac:dyDescent="0.3">
      <c r="A10" s="32" t="s">
        <v>32</v>
      </c>
      <c r="B10" s="32" t="s">
        <v>68</v>
      </c>
      <c r="C10" s="33">
        <v>1</v>
      </c>
      <c r="D10" s="30"/>
    </row>
    <row r="11" spans="1:4" ht="20.25" x14ac:dyDescent="0.3">
      <c r="A11" s="32" t="s">
        <v>58</v>
      </c>
      <c r="B11" s="32" t="s">
        <v>65</v>
      </c>
      <c r="C11" s="33">
        <v>1</v>
      </c>
      <c r="D11" s="30"/>
    </row>
    <row r="12" spans="1:4" ht="20.25" x14ac:dyDescent="0.3">
      <c r="A12" s="32" t="s">
        <v>44</v>
      </c>
      <c r="B12" s="32" t="s">
        <v>41</v>
      </c>
      <c r="C12" s="33">
        <v>1</v>
      </c>
      <c r="D12" s="30"/>
    </row>
    <row r="13" spans="1:4" ht="19.5" x14ac:dyDescent="0.25">
      <c r="A13" s="32" t="s">
        <v>77</v>
      </c>
      <c r="B13" s="32" t="s">
        <v>76</v>
      </c>
      <c r="C13" s="36">
        <v>2</v>
      </c>
      <c r="D13" s="30"/>
    </row>
    <row r="14" spans="1:4" x14ac:dyDescent="0.2">
      <c r="A14" s="30"/>
      <c r="B14" s="30"/>
      <c r="C14" s="25"/>
      <c r="D14" s="30"/>
    </row>
    <row r="15" spans="1:4" x14ac:dyDescent="0.2">
      <c r="A15" s="21" t="s">
        <v>2</v>
      </c>
    </row>
  </sheetData>
  <phoneticPr fontId="11" type="noConversion"/>
  <printOptions gridLines="1"/>
  <pageMargins left="0.75" right="0.75" top="1" bottom="1" header="0.5" footer="0.5"/>
  <headerFooter>
    <oddHeader>&amp;C&amp;"Verdana,Bold"Header Pins Configuration - Option 2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/>
  <dimension ref="A1:D14"/>
  <sheetViews>
    <sheetView workbookViewId="0">
      <selection sqref="A1:C15"/>
    </sheetView>
  </sheetViews>
  <sheetFormatPr defaultColWidth="11.42578125" defaultRowHeight="12.75" x14ac:dyDescent="0.2"/>
  <cols>
    <col min="1" max="1" width="46.42578125" customWidth="1"/>
    <col min="2" max="2" width="19.140625" customWidth="1"/>
    <col min="3" max="3" width="6.28515625" style="18" customWidth="1"/>
  </cols>
  <sheetData>
    <row r="1" spans="1:4" ht="19.5" x14ac:dyDescent="0.25">
      <c r="A1" s="16" t="s">
        <v>60</v>
      </c>
      <c r="B1" s="16" t="s">
        <v>53</v>
      </c>
      <c r="C1" s="16" t="s">
        <v>47</v>
      </c>
    </row>
    <row r="2" spans="1:4" ht="19.5" x14ac:dyDescent="0.25">
      <c r="A2" s="14" t="s">
        <v>14</v>
      </c>
      <c r="B2" s="14" t="s">
        <v>63</v>
      </c>
      <c r="C2" s="16">
        <v>1</v>
      </c>
    </row>
    <row r="3" spans="1:4" ht="20.25" x14ac:dyDescent="0.3">
      <c r="A3" s="32" t="s">
        <v>65</v>
      </c>
      <c r="B3" s="32" t="s">
        <v>66</v>
      </c>
      <c r="C3" s="33">
        <v>1</v>
      </c>
      <c r="D3" s="30"/>
    </row>
    <row r="4" spans="1:4" ht="20.25" x14ac:dyDescent="0.3">
      <c r="A4" s="32" t="s">
        <v>74</v>
      </c>
      <c r="B4" s="32" t="s">
        <v>37</v>
      </c>
      <c r="C4" s="33">
        <v>1</v>
      </c>
      <c r="D4" s="30"/>
    </row>
    <row r="5" spans="1:4" ht="20.25" x14ac:dyDescent="0.3">
      <c r="A5" s="32" t="s">
        <v>49</v>
      </c>
      <c r="B5" s="32" t="s">
        <v>38</v>
      </c>
      <c r="C5" s="33">
        <v>1</v>
      </c>
      <c r="D5" s="30"/>
    </row>
    <row r="6" spans="1:4" ht="19.5" x14ac:dyDescent="0.25">
      <c r="A6" s="32" t="s">
        <v>67</v>
      </c>
      <c r="B6" s="32" t="s">
        <v>82</v>
      </c>
      <c r="C6" s="36">
        <v>2</v>
      </c>
      <c r="D6" s="30"/>
    </row>
    <row r="7" spans="1:4" ht="19.5" x14ac:dyDescent="0.25">
      <c r="A7" s="32" t="s">
        <v>30</v>
      </c>
      <c r="B7" s="15" t="s">
        <v>80</v>
      </c>
      <c r="C7" s="16">
        <v>2</v>
      </c>
      <c r="D7" s="30"/>
    </row>
    <row r="8" spans="1:4" ht="20.25" x14ac:dyDescent="0.3">
      <c r="A8" s="32" t="s">
        <v>32</v>
      </c>
      <c r="B8" s="32" t="s">
        <v>68</v>
      </c>
      <c r="C8" s="33">
        <v>1</v>
      </c>
      <c r="D8" s="30"/>
    </row>
    <row r="9" spans="1:4" ht="20.25" x14ac:dyDescent="0.3">
      <c r="A9" s="32" t="s">
        <v>58</v>
      </c>
      <c r="B9" s="32" t="s">
        <v>65</v>
      </c>
      <c r="C9" s="33">
        <v>1</v>
      </c>
      <c r="D9" s="30"/>
    </row>
    <row r="10" spans="1:4" ht="20.25" x14ac:dyDescent="0.3">
      <c r="A10" s="32" t="s">
        <v>44</v>
      </c>
      <c r="B10" s="32" t="s">
        <v>41</v>
      </c>
      <c r="C10" s="33">
        <v>1</v>
      </c>
      <c r="D10" s="30"/>
    </row>
    <row r="11" spans="1:4" ht="19.5" x14ac:dyDescent="0.25">
      <c r="A11" s="32" t="s">
        <v>77</v>
      </c>
      <c r="B11" s="32" t="s">
        <v>76</v>
      </c>
      <c r="C11" s="36">
        <v>2</v>
      </c>
      <c r="D11" s="30"/>
    </row>
    <row r="12" spans="1:4" ht="19.5" x14ac:dyDescent="0.25">
      <c r="A12" s="32" t="s">
        <v>83</v>
      </c>
      <c r="B12" s="32"/>
      <c r="C12" s="36"/>
      <c r="D12" s="30"/>
    </row>
    <row r="13" spans="1:4" x14ac:dyDescent="0.2">
      <c r="A13" s="30"/>
      <c r="B13" s="30"/>
      <c r="C13" s="25"/>
      <c r="D13" s="30"/>
    </row>
    <row r="14" spans="1:4" x14ac:dyDescent="0.2">
      <c r="A14" s="21" t="s">
        <v>0</v>
      </c>
    </row>
  </sheetData>
  <phoneticPr fontId="11" type="noConversion"/>
  <printOptions gridLines="1"/>
  <pageMargins left="0.75" right="0.75" top="1" bottom="1" header="0.5" footer="0.5"/>
  <headerFooter>
    <oddHeader>&amp;C&amp;"Verdana,Bold"No I/O Connectors Configuration - Option 3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E8C7-04D4-42E1-98AD-60888283E4BC}">
  <sheetPr published="0"/>
  <dimension ref="A1:G15"/>
  <sheetViews>
    <sheetView tabSelected="1" workbookViewId="0">
      <selection activeCell="B10" sqref="B10"/>
    </sheetView>
  </sheetViews>
  <sheetFormatPr defaultRowHeight="12.75" x14ac:dyDescent="0.2"/>
  <cols>
    <col min="1" max="1" width="53.5703125" bestFit="1" customWidth="1"/>
    <col min="2" max="2" width="20" bestFit="1" customWidth="1"/>
    <col min="3" max="3" width="6.85546875" bestFit="1" customWidth="1"/>
  </cols>
  <sheetData>
    <row r="1" spans="1:7" ht="19.5" x14ac:dyDescent="0.25">
      <c r="A1" s="16" t="s">
        <v>60</v>
      </c>
      <c r="B1" s="16" t="s">
        <v>53</v>
      </c>
      <c r="C1" s="16" t="s">
        <v>47</v>
      </c>
    </row>
    <row r="2" spans="1:7" ht="19.5" x14ac:dyDescent="0.25">
      <c r="A2" s="14" t="s">
        <v>12</v>
      </c>
      <c r="B2" s="14" t="s">
        <v>63</v>
      </c>
      <c r="C2" s="16">
        <v>1</v>
      </c>
    </row>
    <row r="3" spans="1:7" ht="20.25" x14ac:dyDescent="0.3">
      <c r="A3" s="32" t="s">
        <v>65</v>
      </c>
      <c r="B3" s="32" t="s">
        <v>66</v>
      </c>
      <c r="C3" s="33">
        <v>1</v>
      </c>
    </row>
    <row r="4" spans="1:7" ht="20.25" x14ac:dyDescent="0.3">
      <c r="A4" s="32" t="s">
        <v>74</v>
      </c>
      <c r="B4" s="32" t="s">
        <v>33</v>
      </c>
      <c r="C4" s="33">
        <v>1</v>
      </c>
    </row>
    <row r="5" spans="1:7" ht="20.25" x14ac:dyDescent="0.3">
      <c r="A5" s="32" t="s">
        <v>49</v>
      </c>
      <c r="B5" s="32" t="s">
        <v>38</v>
      </c>
      <c r="C5" s="33">
        <v>1</v>
      </c>
    </row>
    <row r="6" spans="1:7" ht="19.5" x14ac:dyDescent="0.25">
      <c r="A6" s="32" t="s">
        <v>67</v>
      </c>
      <c r="B6" s="32" t="s">
        <v>81</v>
      </c>
      <c r="C6" s="36">
        <v>2</v>
      </c>
    </row>
    <row r="7" spans="1:7" ht="19.5" x14ac:dyDescent="0.25">
      <c r="A7" s="32" t="s">
        <v>19</v>
      </c>
      <c r="B7" s="15" t="s">
        <v>86</v>
      </c>
      <c r="C7" s="16">
        <v>2</v>
      </c>
    </row>
    <row r="8" spans="1:7" ht="20.25" x14ac:dyDescent="0.3">
      <c r="A8" s="32" t="s">
        <v>21</v>
      </c>
      <c r="B8" s="32" t="s">
        <v>68</v>
      </c>
      <c r="C8" s="33">
        <v>1</v>
      </c>
    </row>
    <row r="9" spans="1:7" ht="20.25" x14ac:dyDescent="0.3">
      <c r="A9" s="32" t="s">
        <v>58</v>
      </c>
      <c r="B9" s="32" t="s">
        <v>65</v>
      </c>
      <c r="C9" s="33">
        <v>1</v>
      </c>
    </row>
    <row r="10" spans="1:7" ht="20.25" x14ac:dyDescent="0.3">
      <c r="A10" s="32" t="s">
        <v>44</v>
      </c>
      <c r="B10" s="32" t="s">
        <v>35</v>
      </c>
      <c r="C10" s="33">
        <v>1</v>
      </c>
      <c r="G10" t="s">
        <v>85</v>
      </c>
    </row>
    <row r="11" spans="1:7" ht="19.5" x14ac:dyDescent="0.25">
      <c r="A11" s="32" t="s">
        <v>77</v>
      </c>
      <c r="B11" s="32" t="s">
        <v>76</v>
      </c>
      <c r="C11" s="36">
        <v>2</v>
      </c>
    </row>
    <row r="12" spans="1:7" ht="19.5" x14ac:dyDescent="0.25">
      <c r="A12" s="32" t="s">
        <v>83</v>
      </c>
      <c r="B12" s="32"/>
      <c r="C12" s="36">
        <v>1</v>
      </c>
    </row>
    <row r="13" spans="1:7" x14ac:dyDescent="0.2">
      <c r="A13" s="30"/>
      <c r="B13" s="30"/>
      <c r="C13" s="25"/>
    </row>
    <row r="14" spans="1:7" x14ac:dyDescent="0.2">
      <c r="A14" s="44" t="s">
        <v>84</v>
      </c>
      <c r="C14" s="18"/>
    </row>
    <row r="15" spans="1:7" x14ac:dyDescent="0.2">
      <c r="C15" s="18"/>
    </row>
  </sheetData>
  <printOptions gridLines="1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IOX16 BOM</vt:lpstr>
      <vt:lpstr>Build BOM</vt:lpstr>
      <vt:lpstr>Screw Terminal BOM</vt:lpstr>
      <vt:lpstr>Male Header BOM</vt:lpstr>
      <vt:lpstr>No Header BOM</vt:lpstr>
      <vt:lpstr>Option 1-ST</vt:lpstr>
      <vt:lpstr>Option 2-MH</vt:lpstr>
      <vt:lpstr>Option 3-NH</vt:lpstr>
      <vt:lpstr>Sheet1</vt:lpstr>
      <vt:lpstr>'Screw Terminal BOM'!Print_Area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 Neumann</cp:lastModifiedBy>
  <cp:lastPrinted>2021-07-01T20:10:13Z</cp:lastPrinted>
  <dcterms:created xsi:type="dcterms:W3CDTF">2013-10-10T18:29:56Z</dcterms:created>
  <dcterms:modified xsi:type="dcterms:W3CDTF">2021-07-06T18:13:45Z</dcterms:modified>
</cp:coreProperties>
</file>