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0252b26490cde1dc/Documents/GitHub/MRCS-Tiny85-Servo-Auto/"/>
    </mc:Choice>
  </mc:AlternateContent>
  <xr:revisionPtr revIDLastSave="0" documentId="8_{984DBA2A-9C64-4F0F-A828-C767A07DC102}" xr6:coauthVersionLast="47" xr6:coauthVersionMax="47" xr10:uidLastSave="{00000000-0000-0000-0000-000000000000}"/>
  <bookViews>
    <workbookView xWindow="780" yWindow="780" windowWidth="24660" windowHeight="14520" tabRatio="500"/>
  </bookViews>
  <sheets>
    <sheet name="Sheet1" sheetId="1" r:id="rId1"/>
  </sheets>
  <definedNames>
    <definedName name="__xlfn_FLOOR_MATH">#N/A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D7" i="1"/>
  <c r="E7" i="1"/>
  <c r="E8" i="1" s="1"/>
  <c r="F7" i="1"/>
  <c r="F8" i="1" s="1"/>
  <c r="G7" i="1"/>
  <c r="G8" i="1" s="1"/>
  <c r="H7" i="1"/>
  <c r="H9" i="1" s="1"/>
  <c r="D8" i="1"/>
  <c r="D9" i="1"/>
  <c r="E9" i="1"/>
  <c r="F9" i="1"/>
  <c r="G9" i="1"/>
  <c r="D10" i="1"/>
  <c r="F10" i="1"/>
  <c r="D13" i="1"/>
  <c r="E13" i="1"/>
  <c r="F13" i="1"/>
  <c r="G13" i="1"/>
  <c r="H13" i="1"/>
  <c r="D14" i="1"/>
  <c r="D15" i="1" s="1"/>
  <c r="E14" i="1"/>
  <c r="E18" i="1" s="1"/>
  <c r="F14" i="1"/>
  <c r="F18" i="1" s="1"/>
  <c r="G14" i="1"/>
  <c r="G18" i="1" s="1"/>
  <c r="H14" i="1"/>
  <c r="H18" i="1" s="1"/>
  <c r="D18" i="1"/>
  <c r="D17" i="1" l="1"/>
  <c r="D16" i="1"/>
  <c r="H10" i="1"/>
  <c r="H15" i="1"/>
  <c r="G10" i="1"/>
  <c r="G15" i="1"/>
  <c r="H8" i="1"/>
  <c r="F15" i="1"/>
  <c r="E10" i="1"/>
  <c r="E15" i="1"/>
  <c r="F17" i="1" l="1"/>
  <c r="F16" i="1"/>
  <c r="G16" i="1"/>
  <c r="G17" i="1"/>
  <c r="H16" i="1"/>
  <c r="H17" i="1"/>
  <c r="E17" i="1"/>
  <c r="E16" i="1"/>
</calcChain>
</file>

<file path=xl/sharedStrings.xml><?xml version="1.0" encoding="utf-8"?>
<sst xmlns="http://schemas.openxmlformats.org/spreadsheetml/2006/main" count="43" uniqueCount="30">
  <si>
    <t>expression</t>
  </si>
  <si>
    <t>unit</t>
  </si>
  <si>
    <t>idle</t>
  </si>
  <si>
    <t>moving
free</t>
  </si>
  <si>
    <t>moving
friction</t>
  </si>
  <si>
    <t>points
bent</t>
  </si>
  <si>
    <t>fully
stalled</t>
  </si>
  <si>
    <t>servo current draw at 5 V</t>
  </si>
  <si>
    <t>I</t>
  </si>
  <si>
    <t>amp</t>
  </si>
  <si>
    <t>measurement resistance</t>
  </si>
  <si>
    <t>Rm</t>
  </si>
  <si>
    <t>ohm</t>
  </si>
  <si>
    <t>potential across measurement</t>
  </si>
  <si>
    <t>Vm = I * Rm</t>
  </si>
  <si>
    <t>volt</t>
  </si>
  <si>
    <t>ADC steps across measurement</t>
  </si>
  <si>
    <t>Sm = Vm / 5V * 255</t>
  </si>
  <si>
    <t>none</t>
  </si>
  <si>
    <t>power across measurement</t>
  </si>
  <si>
    <t>Pm = I * Vm</t>
  </si>
  <si>
    <t>watt</t>
  </si>
  <si>
    <t>potential across servo</t>
  </si>
  <si>
    <t>Vs = 5V - Vm</t>
  </si>
  <si>
    <t>effective servo resistance</t>
  </si>
  <si>
    <t>Rs = 5V / I</t>
  </si>
  <si>
    <t>total resistance</t>
  </si>
  <si>
    <t>Rt = Rs + Rm</t>
  </si>
  <si>
    <t>Vm = 5V * Rm / Rt</t>
  </si>
  <si>
    <t>Vs = 5V * Rs /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</si>
</sst>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wrapText="1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5" sqref="D5"/>
    </sheetView>
  </sheetViews>
  <sheetFormatPr defaultColWidth="11.5703125" defaultRowHeight="12.75" x14ac:dyDescent="0.2"/>
  <cols>
    <col min="1" max="1" width="29.42578125" customWidth="1"/>
    <col min="2" max="2" width="19.5703125" customWidth="1"/>
    <col min="3" max="3" width="7" customWidth="1"/>
    <col min="4" max="4" width="9.5703125" customWidth="1"/>
    <col min="5" max="6" width="9" customWidth="1"/>
    <col min="7" max="7" width="8.5703125" customWidth="1"/>
    <col min="8" max="8" width="8.42578125" customWidth="1"/>
  </cols>
  <sheetData>
    <row r="1" spans="1:8" ht="25.5" x14ac:dyDescent="0.2"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3" spans="1:8" x14ac:dyDescent="0.2">
      <c r="A3" t="s">
        <v>7</v>
      </c>
      <c r="B3" t="s">
        <v>8</v>
      </c>
      <c r="C3" t="s">
        <v>9</v>
      </c>
      <c r="D3" s="2">
        <v>0.03</v>
      </c>
      <c r="E3" s="2">
        <v>7.0000000000000007E-2</v>
      </c>
      <c r="F3" s="2">
        <v>0.14000000000000001</v>
      </c>
      <c r="G3" s="2">
        <v>0.28000000000000003</v>
      </c>
      <c r="H3" s="2">
        <v>0.7</v>
      </c>
    </row>
    <row r="4" spans="1:8" x14ac:dyDescent="0.2">
      <c r="A4" t="s">
        <v>10</v>
      </c>
      <c r="B4" t="s">
        <v>11</v>
      </c>
      <c r="C4" t="s">
        <v>12</v>
      </c>
      <c r="D4" s="2">
        <v>1</v>
      </c>
      <c r="E4" s="2">
        <f>D4</f>
        <v>1</v>
      </c>
      <c r="F4" s="2">
        <f>E4</f>
        <v>1</v>
      </c>
      <c r="G4" s="2">
        <f>F4</f>
        <v>1</v>
      </c>
      <c r="H4" s="2">
        <f>G4</f>
        <v>1</v>
      </c>
    </row>
    <row r="6" spans="1:8" x14ac:dyDescent="0.2">
      <c r="D6" s="2"/>
      <c r="E6" s="2"/>
      <c r="F6" s="2"/>
      <c r="G6" s="2"/>
      <c r="H6" s="2"/>
    </row>
    <row r="7" spans="1:8" x14ac:dyDescent="0.2">
      <c r="A7" t="s">
        <v>13</v>
      </c>
      <c r="B7" t="s">
        <v>14</v>
      </c>
      <c r="C7" t="s">
        <v>15</v>
      </c>
      <c r="D7" s="2">
        <f>D3*D4</f>
        <v>0.03</v>
      </c>
      <c r="E7" s="2">
        <f>E3*E4</f>
        <v>7.0000000000000007E-2</v>
      </c>
      <c r="F7" s="2">
        <f>F3*F4</f>
        <v>0.14000000000000001</v>
      </c>
      <c r="G7" s="2">
        <f>G3*G4</f>
        <v>0.28000000000000003</v>
      </c>
      <c r="H7" s="2">
        <f>H3*H4</f>
        <v>0.7</v>
      </c>
    </row>
    <row r="8" spans="1:8" x14ac:dyDescent="0.2">
      <c r="A8" t="s">
        <v>16</v>
      </c>
      <c r="B8" t="s">
        <v>17</v>
      </c>
      <c r="C8" t="s">
        <v>18</v>
      </c>
      <c r="D8">
        <f>_xlfn.FLOOR.MATH(D7/5*255)</f>
        <v>1</v>
      </c>
      <c r="E8" s="3">
        <f>_xlfn.FLOOR.MATH(E7/5*255)</f>
        <v>3</v>
      </c>
      <c r="F8" s="3">
        <f>_xlfn.FLOOR.MATH(F7/5*255)</f>
        <v>7</v>
      </c>
      <c r="G8" s="3">
        <f>_xlfn.FLOOR.MATH(G7/5*255)</f>
        <v>14</v>
      </c>
      <c r="H8" s="3">
        <f>_xlfn.FLOOR.MATH(H7/5*255)</f>
        <v>35</v>
      </c>
    </row>
    <row r="9" spans="1:8" x14ac:dyDescent="0.2">
      <c r="A9" t="s">
        <v>19</v>
      </c>
      <c r="B9" t="s">
        <v>20</v>
      </c>
      <c r="C9" t="s">
        <v>21</v>
      </c>
      <c r="D9" s="2">
        <f>D3*D7</f>
        <v>8.9999999999999998E-4</v>
      </c>
      <c r="E9" s="2">
        <f>E3*E7</f>
        <v>4.9000000000000007E-3</v>
      </c>
      <c r="F9" s="2">
        <f>F3*F7</f>
        <v>1.9600000000000003E-2</v>
      </c>
      <c r="G9" s="2">
        <f>G3*G7</f>
        <v>7.8400000000000011E-2</v>
      </c>
      <c r="H9" s="2">
        <f>H3*H7</f>
        <v>0.48999999999999994</v>
      </c>
    </row>
    <row r="10" spans="1:8" x14ac:dyDescent="0.2">
      <c r="A10" t="s">
        <v>22</v>
      </c>
      <c r="B10" t="s">
        <v>23</v>
      </c>
      <c r="C10" t="s">
        <v>15</v>
      </c>
      <c r="D10" s="2">
        <f>5-D7</f>
        <v>4.97</v>
      </c>
      <c r="E10" s="2">
        <f>5-E7</f>
        <v>4.93</v>
      </c>
      <c r="F10" s="2">
        <f>5-F7</f>
        <v>4.8600000000000003</v>
      </c>
      <c r="G10" s="2">
        <f>5-G7</f>
        <v>4.72</v>
      </c>
      <c r="H10" s="2">
        <f>5-H7</f>
        <v>4.3</v>
      </c>
    </row>
    <row r="13" spans="1:8" x14ac:dyDescent="0.2">
      <c r="A13" t="s">
        <v>24</v>
      </c>
      <c r="B13" t="s">
        <v>25</v>
      </c>
      <c r="C13" t="s">
        <v>12</v>
      </c>
      <c r="D13" s="2">
        <f>5/D3</f>
        <v>166.66666666666669</v>
      </c>
      <c r="E13" s="2">
        <f>5/E3</f>
        <v>71.428571428571416</v>
      </c>
      <c r="F13" s="2">
        <f>5/F3</f>
        <v>35.714285714285708</v>
      </c>
      <c r="G13" s="2">
        <f>5/G3</f>
        <v>17.857142857142854</v>
      </c>
      <c r="H13" s="2">
        <f>5/H3</f>
        <v>7.1428571428571432</v>
      </c>
    </row>
    <row r="14" spans="1:8" s="3" customFormat="1" x14ac:dyDescent="0.2">
      <c r="A14" s="3" t="s">
        <v>26</v>
      </c>
      <c r="B14" s="3" t="s">
        <v>27</v>
      </c>
      <c r="C14" s="3" t="s">
        <v>12</v>
      </c>
      <c r="D14" s="2">
        <f>D4+D13</f>
        <v>167.66666666666669</v>
      </c>
      <c r="E14" s="2">
        <f>E4+E13</f>
        <v>72.428571428571416</v>
      </c>
      <c r="F14" s="2">
        <f>F4+F13</f>
        <v>36.714285714285708</v>
      </c>
      <c r="G14" s="2">
        <f>G4+G13</f>
        <v>18.857142857142854</v>
      </c>
      <c r="H14" s="2">
        <f>H4+H13</f>
        <v>8.1428571428571423</v>
      </c>
    </row>
    <row r="15" spans="1:8" s="3" customFormat="1" x14ac:dyDescent="0.2">
      <c r="A15" s="3" t="s">
        <v>13</v>
      </c>
      <c r="B15" s="3" t="s">
        <v>28</v>
      </c>
      <c r="C15" s="3" t="s">
        <v>15</v>
      </c>
      <c r="D15" s="2">
        <f>5*D4/D14</f>
        <v>2.9821073558648107E-2</v>
      </c>
      <c r="E15" s="2">
        <f>5*E4/E14</f>
        <v>6.9033530571992116E-2</v>
      </c>
      <c r="F15" s="2">
        <f>5*F4/F14</f>
        <v>0.13618677042801558</v>
      </c>
      <c r="G15" s="2">
        <f>5*G4/G14</f>
        <v>0.26515151515151519</v>
      </c>
      <c r="H15" s="2">
        <f>5*H4/H14</f>
        <v>0.61403508771929827</v>
      </c>
    </row>
    <row r="16" spans="1:8" x14ac:dyDescent="0.2">
      <c r="A16" s="3" t="s">
        <v>16</v>
      </c>
      <c r="B16" s="3" t="s">
        <v>17</v>
      </c>
      <c r="C16" t="s">
        <v>18</v>
      </c>
      <c r="D16">
        <f>_xlfn.FLOOR.MATH(D15/5*255)</f>
        <v>1</v>
      </c>
      <c r="E16" s="3">
        <f>_xlfn.FLOOR.MATH(E15/5*255)</f>
        <v>3</v>
      </c>
      <c r="F16" s="3">
        <f>_xlfn.FLOOR.MATH(F15/5*255)</f>
        <v>6</v>
      </c>
      <c r="G16" s="3">
        <f>_xlfn.FLOOR.MATH(G15/5*255)</f>
        <v>13</v>
      </c>
      <c r="H16" s="3">
        <f>_xlfn.FLOOR.MATH(H15/5*255)</f>
        <v>31</v>
      </c>
    </row>
    <row r="17" spans="1:8" s="3" customFormat="1" x14ac:dyDescent="0.2">
      <c r="A17" s="3" t="s">
        <v>19</v>
      </c>
      <c r="B17" s="3" t="s">
        <v>20</v>
      </c>
      <c r="C17" s="3" t="s">
        <v>21</v>
      </c>
      <c r="D17" s="2">
        <f>D3*D15</f>
        <v>8.9463220675944314E-4</v>
      </c>
      <c r="E17" s="2">
        <f>E3*E15</f>
        <v>4.8323471400394486E-3</v>
      </c>
      <c r="F17" s="2">
        <f>F3*F15</f>
        <v>1.9066147859922184E-2</v>
      </c>
      <c r="G17" s="2">
        <f>G3*G15</f>
        <v>7.4242424242424263E-2</v>
      </c>
      <c r="H17" s="2">
        <f>H3*H15</f>
        <v>0.42982456140350878</v>
      </c>
    </row>
    <row r="18" spans="1:8" x14ac:dyDescent="0.2">
      <c r="A18" t="s">
        <v>22</v>
      </c>
      <c r="B18" s="3" t="s">
        <v>29</v>
      </c>
      <c r="C18" t="s">
        <v>15</v>
      </c>
      <c r="D18" s="2">
        <f>5*D13/D14</f>
        <v>4.9701789264413518</v>
      </c>
      <c r="E18" s="2">
        <f>5*E13/E14</f>
        <v>4.9309664694280082</v>
      </c>
      <c r="F18" s="2">
        <f>5*F13/F14</f>
        <v>4.8638132295719849</v>
      </c>
      <c r="G18" s="2">
        <f>5*G13/G14</f>
        <v>4.7348484848484853</v>
      </c>
      <c r="H18" s="2">
        <f>5*H13/H14</f>
        <v>4.3859649122807021</v>
      </c>
    </row>
  </sheetData>
  <sheetProtection selectLockedCells="1" selectUnlockedCells="1"/>
  <printOptions gridLines="1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Neumann</dc:creator>
  <cp:lastModifiedBy>Seth Neumann</cp:lastModifiedBy>
  <cp:lastPrinted>2023-09-03T19:12:40Z</cp:lastPrinted>
  <dcterms:created xsi:type="dcterms:W3CDTF">2023-09-03T19:13:08Z</dcterms:created>
  <dcterms:modified xsi:type="dcterms:W3CDTF">2023-09-03T19:14:28Z</dcterms:modified>
</cp:coreProperties>
</file>