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_N\Documents\eagle\Twin Coil Driver\"/>
    </mc:Choice>
  </mc:AlternateContent>
  <xr:revisionPtr revIDLastSave="0" documentId="13_ncr:1_{C1560194-3087-4E45-BE0B-3B581113C585}" xr6:coauthVersionLast="45" xr6:coauthVersionMax="45" xr10:uidLastSave="{00000000-0000-0000-0000-000000000000}"/>
  <bookViews>
    <workbookView xWindow="2850" yWindow="2505" windowWidth="24465" windowHeight="11130" xr2:uid="{4271EA2F-08A8-4049-8DEE-0AB3F0BE3435}"/>
  </bookViews>
  <sheets>
    <sheet name="Sheet2" sheetId="2" r:id="rId1"/>
    <sheet name="Sheet1" sheetId="1" r:id="rId2"/>
  </sheets>
  <definedNames>
    <definedName name="BOM_Markup">Sheet2!$C$25</definedName>
    <definedName name="e_Commerce">Sheet2!$C$37</definedName>
    <definedName name="ExternalData_1" localSheetId="0" hidden="1">Sheet2!$A$1:$K$21</definedName>
    <definedName name="Labor_Markup">Sheet2!$C$31</definedName>
    <definedName name="Labor_per_lead">Sheet2!$C$29</definedName>
    <definedName name="_xlnm.Print_Area" localSheetId="0">Sheet2!$A$1:$P$42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2" l="1"/>
  <c r="M21" i="2"/>
  <c r="M7" i="2"/>
  <c r="O7" i="2"/>
  <c r="M2" i="2" l="1"/>
  <c r="M3" i="2"/>
  <c r="M4" i="2"/>
  <c r="M5" i="2"/>
  <c r="M6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O17" i="2"/>
  <c r="O2" i="2"/>
  <c r="O3" i="2"/>
  <c r="O4" i="2"/>
  <c r="O5" i="2"/>
  <c r="O6" i="2"/>
  <c r="O8" i="2"/>
  <c r="O9" i="2"/>
  <c r="O10" i="2"/>
  <c r="O11" i="2"/>
  <c r="O12" i="2"/>
  <c r="O13" i="2"/>
  <c r="O14" i="2"/>
  <c r="O15" i="2"/>
  <c r="O16" i="2"/>
  <c r="O18" i="2"/>
  <c r="O19" i="2"/>
  <c r="O20" i="2"/>
  <c r="M23" i="2" l="1"/>
  <c r="O29" i="2" s="1"/>
  <c r="O23" i="2"/>
  <c r="O25" i="2" l="1"/>
  <c r="O27" i="2" s="1"/>
  <c r="O31" i="2"/>
  <c r="O33" i="2" s="1"/>
  <c r="O35" i="2" l="1"/>
  <c r="O37" i="2" l="1"/>
  <c r="O39" i="2" s="1"/>
  <c r="O4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02D3A-CDE0-472C-B466-C1F2066A3770}" keepAlive="1" name="Query - twin coil rev 3 20170625c BOM" description="Connection to the 'twin coil rev 3 20170625c BOM' query in the workbook." type="5" refreshedVersion="6" background="1" saveData="1">
    <dbPr connection="Provider=Microsoft.Mashup.OleDb.1;Data Source=$Workbook$;Location=twin coil rev 3 20170625c BOM;Extended Properties=&quot;&quot;" command="SELECT * FROM [twin coil rev 3 20170625c BOM]"/>
  </connection>
</connections>
</file>

<file path=xl/sharedStrings.xml><?xml version="1.0" encoding="utf-8"?>
<sst xmlns="http://schemas.openxmlformats.org/spreadsheetml/2006/main" count="188" uniqueCount="110">
  <si>
    <t>Qty</t>
  </si>
  <si>
    <t>Value</t>
  </si>
  <si>
    <t>Device</t>
  </si>
  <si>
    <t>Package</t>
  </si>
  <si>
    <t>Parts</t>
  </si>
  <si>
    <t>Description</t>
  </si>
  <si>
    <t>OC_NEWARK</t>
  </si>
  <si>
    <t/>
  </si>
  <si>
    <t>BOARD69X70</t>
  </si>
  <si>
    <t>BOARD-DINRAIL-2.7INX7CM</t>
  </si>
  <si>
    <t>BOARD1</t>
  </si>
  <si>
    <t>C-US025-030X050</t>
  </si>
  <si>
    <t>C025-030X050</t>
  </si>
  <si>
    <t>C4, C5</t>
  </si>
  <si>
    <t>0.1uF</t>
  </si>
  <si>
    <t>10 UF Tant</t>
  </si>
  <si>
    <t>CPOL-USE5-4</t>
  </si>
  <si>
    <t>E5-4</t>
  </si>
  <si>
    <t>POLARIZED CAPACITOR, American symbol</t>
  </si>
  <si>
    <t>100uF</t>
  </si>
  <si>
    <t>CPOL-USE3.5-10</t>
  </si>
  <si>
    <t>E3,5-10</t>
  </si>
  <si>
    <t>C9</t>
  </si>
  <si>
    <t>10K</t>
  </si>
  <si>
    <t>RESISTORPTH-1/4W</t>
  </si>
  <si>
    <t>AXIAL-0.4</t>
  </si>
  <si>
    <t>R9, R15</t>
  </si>
  <si>
    <t>1N4001</t>
  </si>
  <si>
    <t>DIODEPTH</t>
  </si>
  <si>
    <t>DIODE-1N4001</t>
  </si>
  <si>
    <t>D1, D2</t>
  </si>
  <si>
    <t>2K</t>
  </si>
  <si>
    <t>30K</t>
  </si>
  <si>
    <t>R1, R2</t>
  </si>
  <si>
    <t>4.7K</t>
  </si>
  <si>
    <t>R3, R4, R5, R6, R7</t>
  </si>
  <si>
    <t>470K</t>
  </si>
  <si>
    <t>R12, R13</t>
  </si>
  <si>
    <t>TO-92</t>
  </si>
  <si>
    <t>VR1</t>
  </si>
  <si>
    <t>Voltage Regulator</t>
  </si>
  <si>
    <t>74LS123N</t>
  </si>
  <si>
    <t>DIL16</t>
  </si>
  <si>
    <t>IC1</t>
  </si>
  <si>
    <t>Retriggerable monostable MULTIVIBRATOR</t>
  </si>
  <si>
    <t>MKDS 1/ 4-3,5 Printklemme</t>
  </si>
  <si>
    <t>10R0934</t>
  </si>
  <si>
    <t>No Regulator</t>
  </si>
  <si>
    <t>JUMPER-2PTH_LOCK</t>
  </si>
  <si>
    <t>1X02_LOCK</t>
  </si>
  <si>
    <t>JP1</t>
  </si>
  <si>
    <t>Jumper</t>
  </si>
  <si>
    <t>PSMN020-30MLC</t>
  </si>
  <si>
    <t>STP5NA50</t>
  </si>
  <si>
    <t>TO220BV</t>
  </si>
  <si>
    <t>Q1, Q2</t>
  </si>
  <si>
    <t>N-CHANNEL MOS FET</t>
  </si>
  <si>
    <t>red</t>
  </si>
  <si>
    <t>LED3MM</t>
  </si>
  <si>
    <t>C1, C6, C7, C8</t>
  </si>
  <si>
    <t>78L05</t>
  </si>
  <si>
    <t>Jameco</t>
  </si>
  <si>
    <t>Digikey</t>
  </si>
  <si>
    <t>Leads</t>
  </si>
  <si>
    <t>MRCS</t>
  </si>
  <si>
    <t>TOB-BB</t>
  </si>
  <si>
    <t>unit</t>
  </si>
  <si>
    <t>Extd</t>
  </si>
  <si>
    <t>EOQ</t>
  </si>
  <si>
    <t>C2, C3</t>
  </si>
  <si>
    <t>socket</t>
  </si>
  <si>
    <t>16 pin DIP</t>
  </si>
  <si>
    <t>IC1-s</t>
  </si>
  <si>
    <t>16 pin DIP socket</t>
  </si>
  <si>
    <t>Banggood</t>
  </si>
  <si>
    <t>X</t>
  </si>
  <si>
    <t>Resistor 4.7K 1/4 W</t>
  </si>
  <si>
    <t>Resistor 30K 1/4W</t>
  </si>
  <si>
    <t>Input, output</t>
  </si>
  <si>
    <t>4 pos 3.5mm screw</t>
  </si>
  <si>
    <t>J1, J2</t>
  </si>
  <si>
    <t>Resistor, 470K 1/4W</t>
  </si>
  <si>
    <t>V_REG_78L05</t>
  </si>
  <si>
    <t>Leads Extd</t>
  </si>
  <si>
    <t>Resistor 1K 1/4W</t>
  </si>
  <si>
    <t>Resistor 10K 1/4W</t>
  </si>
  <si>
    <t>Diode 1N4004</t>
  </si>
  <si>
    <t>Capacitor - Monolithic 0.1 (104) @ 50V</t>
  </si>
  <si>
    <t>BOM Cost</t>
  </si>
  <si>
    <t>BOM Markup</t>
  </si>
  <si>
    <t>BOM Subtotal</t>
  </si>
  <si>
    <t xml:space="preserve">Labor @ </t>
  </si>
  <si>
    <t>per lead</t>
  </si>
  <si>
    <t>Labor Markup</t>
  </si>
  <si>
    <t>Labor Subtotal</t>
  </si>
  <si>
    <t>Cost Total</t>
  </si>
  <si>
    <t>e-Commerce</t>
  </si>
  <si>
    <t>Grand Total</t>
  </si>
  <si>
    <t>Sell</t>
  </si>
  <si>
    <t>.022 uF</t>
  </si>
  <si>
    <t>CAPACITOR Monolithic .022 @ 50V 223</t>
  </si>
  <si>
    <t>R14</t>
  </si>
  <si>
    <t>Resistor 2K 1/4W</t>
  </si>
  <si>
    <t>R8, 10,11</t>
  </si>
  <si>
    <t>1K</t>
  </si>
  <si>
    <t>green</t>
  </si>
  <si>
    <t>LED1</t>
  </si>
  <si>
    <t>LED2</t>
  </si>
  <si>
    <t>LED Green</t>
  </si>
  <si>
    <t>LED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</si>
</sst>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NumberFormat="1" applyBorder="1"/>
    <xf numFmtId="44" fontId="0" fillId="0" borderId="1" xfId="2" applyFont="1" applyBorder="1"/>
    <xf numFmtId="0" fontId="0" fillId="0" borderId="1" xfId="0" applyBorder="1" applyAlignment="1">
      <alignment vertical="center" wrapText="1"/>
    </xf>
    <xf numFmtId="0" fontId="0" fillId="0" borderId="1" xfId="0" applyFont="1" applyBorder="1"/>
    <xf numFmtId="164" fontId="0" fillId="0" borderId="1" xfId="1" applyNumberFormat="1" applyFont="1" applyBorder="1"/>
    <xf numFmtId="9" fontId="0" fillId="0" borderId="1" xfId="0" applyNumberFormat="1" applyBorder="1"/>
    <xf numFmtId="44" fontId="0" fillId="0" borderId="1" xfId="0" applyNumberFormat="1" applyBorder="1"/>
    <xf numFmtId="0" fontId="2" fillId="0" borderId="1" xfId="0" applyFont="1" applyBorder="1"/>
    <xf numFmtId="44" fontId="2" fillId="0" borderId="1" xfId="2" applyFont="1" applyBorder="1"/>
    <xf numFmtId="0" fontId="0" fillId="0" borderId="2" xfId="0" applyBorder="1"/>
    <xf numFmtId="0" fontId="0" fillId="0" borderId="3" xfId="0" applyNumberFormat="1" applyBorder="1"/>
    <xf numFmtId="44" fontId="0" fillId="0" borderId="3" xfId="2" applyFont="1" applyBorder="1"/>
    <xf numFmtId="44" fontId="0" fillId="0" borderId="3" xfId="2" applyNumberFormat="1" applyFont="1" applyBorder="1"/>
    <xf numFmtId="0" fontId="0" fillId="0" borderId="4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1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4" formatCode="_(&quot;$&quot;* #,##0.00_);_(&quot;$&quot;* \(#,##0.0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35B6A-9E55-4E8A-B07E-658871F70D24}" autoFormatId="16" applyNumberFormats="0" applyBorderFormats="0" applyFontFormats="0" applyPatternFormats="0" applyAlignmentFormats="0" applyWidthHeightFormats="0">
  <queryTableRefresh nextId="18" unboundColumnsRight="5">
    <queryTableFields count="1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MF" tableColumnId="7"/>
      <queryTableField id="9" name="OC_FARNELL" tableColumnId="9"/>
      <queryTableField id="10" name="OC_NEWARK" tableColumnId="10"/>
      <queryTableField id="16" dataBound="0" tableColumnId="16"/>
      <queryTableField id="11" name="Column1" tableColumnId="11"/>
      <queryTableField id="12" dataBound="0" tableColumnId="12"/>
      <queryTableField id="17" dataBound="0" tableColumnId="17"/>
      <queryTableField id="13" dataBound="0" tableColumnId="13"/>
      <queryTableField id="14" dataBound="0" tableColumnId="14"/>
      <queryTableField id="15" dataBound="0" tableColumnId="15"/>
    </queryTableFields>
    <queryTableDeletedFields count="1">
      <deletedField name="MP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85F6C-4DAD-4E96-9A4B-679DF3A7DBA5}" name="twin_coil_rev_3_20170625c_BOM" displayName="twin_coil_rev_3_20170625c_BOM" ref="A1:P21" tableType="queryTable" totalsRowShown="0" headerRowDxfId="16">
  <autoFilter ref="A1:P21" xr:uid="{B6AAD8D0-CFB9-4280-BC54-78F386C97863}"/>
  <tableColumns count="16">
    <tableColumn id="1" xr3:uid="{9000C6E7-1F84-47EC-B4A4-EBCE02973B54}" uniqueName="1" name="Qty" queryTableFieldId="1" dataDxfId="15"/>
    <tableColumn id="2" xr3:uid="{D0410152-1897-431D-A950-38E8B26D1630}" uniqueName="2" name="Value" queryTableFieldId="2" dataDxfId="14"/>
    <tableColumn id="3" xr3:uid="{63E0F8D0-F0A0-4CBF-8DC2-5884A598C36A}" uniqueName="3" name="Device" queryTableFieldId="3" dataDxfId="13"/>
    <tableColumn id="4" xr3:uid="{C2F3CEB7-9A0C-4204-9E20-3E6F1FDF6B1D}" uniqueName="4" name="Package" queryTableFieldId="4" dataDxfId="12"/>
    <tableColumn id="5" xr3:uid="{29149961-7A89-41C1-BE90-1720503DA0C2}" uniqueName="5" name="Parts" queryTableFieldId="5" dataDxfId="11"/>
    <tableColumn id="6" xr3:uid="{F11B4FEC-C1E6-4AAA-BC3F-F8D264C1257D}" uniqueName="6" name="Description" queryTableFieldId="6" dataDxfId="10"/>
    <tableColumn id="7" xr3:uid="{DA1A7855-BC21-4D57-9D45-C503ABC03161}" uniqueName="7" name="MRCS" queryTableFieldId="7" dataDxfId="9"/>
    <tableColumn id="9" xr3:uid="{DC255FB1-4171-4CFA-A529-84FACF2BD2A1}" uniqueName="9" name="Jameco" queryTableFieldId="9" dataDxfId="8"/>
    <tableColumn id="10" xr3:uid="{4859D66B-0D59-47D2-84B2-2084CBC541FC}" uniqueName="10" name="OC_NEWARK" queryTableFieldId="10" dataDxfId="7"/>
    <tableColumn id="16" xr3:uid="{AD558BFE-A0A6-409D-9836-B78F7479EA4D}" uniqueName="16" name="Banggood" queryTableFieldId="16" dataDxfId="6"/>
    <tableColumn id="11" xr3:uid="{61A6314C-30D6-4263-85D4-EE99A8C05DD8}" uniqueName="11" name="Digikey" queryTableFieldId="11" dataDxfId="5"/>
    <tableColumn id="12" xr3:uid="{69DBE22D-5A14-4842-BAFA-4B45AE7E37D8}" uniqueName="12" name="Leads" queryTableFieldId="12" dataDxfId="4"/>
    <tableColumn id="17" xr3:uid="{82F3F0B2-75FF-4971-B8AC-7B8DD75D3A3C}" uniqueName="17" name="Leads Extd" queryTableFieldId="17" dataDxfId="3">
      <calculatedColumnFormula>twin_coil_rev_3_20170625c_BOM[[#This Row],[Leads]]*twin_coil_rev_3_20170625c_BOM[[#This Row],[Qty]]</calculatedColumnFormula>
    </tableColumn>
    <tableColumn id="13" xr3:uid="{3587C69C-CDA6-40A7-AA69-CE97756A1311}" uniqueName="13" name="unit" queryTableFieldId="13" dataDxfId="2" dataCellStyle="Currency"/>
    <tableColumn id="14" xr3:uid="{3C68E1DC-8DC2-45D0-8579-1F90988F458F}" uniqueName="14" name="Extd" queryTableFieldId="14" dataDxfId="1" dataCellStyle="Currency">
      <calculatedColumnFormula>A2*N2</calculatedColumnFormula>
    </tableColumn>
    <tableColumn id="15" xr3:uid="{71AB645B-5491-44A0-A2A2-6C71FDFAD4F8}" uniqueName="15" name="EOQ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8BD5-6EFA-4969-9375-1C81F187DE8E}">
  <sheetPr>
    <pageSetUpPr fitToPage="1"/>
  </sheetPr>
  <dimension ref="A1:P42"/>
  <sheetViews>
    <sheetView tabSelected="1" workbookViewId="0">
      <selection activeCell="A23" sqref="A23"/>
    </sheetView>
  </sheetViews>
  <sheetFormatPr defaultRowHeight="15" x14ac:dyDescent="0.25"/>
  <cols>
    <col min="1" max="1" width="6.42578125" bestFit="1" customWidth="1"/>
    <col min="2" max="2" width="15.85546875" bestFit="1" customWidth="1"/>
    <col min="3" max="3" width="19" bestFit="1" customWidth="1"/>
    <col min="4" max="4" width="26" bestFit="1" customWidth="1"/>
    <col min="5" max="5" width="15.85546875" bestFit="1" customWidth="1"/>
    <col min="6" max="6" width="45" bestFit="1" customWidth="1"/>
    <col min="7" max="7" width="8.42578125" bestFit="1" customWidth="1"/>
    <col min="8" max="8" width="14.42578125" bestFit="1" customWidth="1"/>
    <col min="9" max="9" width="14.85546875" hidden="1" customWidth="1"/>
    <col min="10" max="10" width="12" bestFit="1" customWidth="1"/>
    <col min="11" max="11" width="9.85546875" hidden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64</v>
      </c>
      <c r="H1" s="2" t="s">
        <v>61</v>
      </c>
      <c r="I1" s="2" t="s">
        <v>6</v>
      </c>
      <c r="J1" s="2" t="s">
        <v>74</v>
      </c>
      <c r="K1" s="2" t="s">
        <v>62</v>
      </c>
      <c r="L1" s="2" t="s">
        <v>63</v>
      </c>
      <c r="M1" s="2" t="s">
        <v>83</v>
      </c>
      <c r="N1" s="2" t="s">
        <v>66</v>
      </c>
      <c r="O1" s="2" t="s">
        <v>67</v>
      </c>
      <c r="P1" s="2" t="s">
        <v>68</v>
      </c>
    </row>
    <row r="2" spans="1:16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65</v>
      </c>
      <c r="H2" s="3" t="s">
        <v>7</v>
      </c>
      <c r="I2" s="3" t="s">
        <v>7</v>
      </c>
      <c r="J2" s="3"/>
      <c r="K2" s="3" t="s">
        <v>7</v>
      </c>
      <c r="L2" s="3"/>
      <c r="M2" s="3">
        <f>twin_coil_rev_3_20170625c_BOM[[#This Row],[Leads]]*twin_coil_rev_3_20170625c_BOM[[#This Row],[Qty]]</f>
        <v>0</v>
      </c>
      <c r="N2" s="4">
        <v>1</v>
      </c>
      <c r="O2" s="4">
        <f t="shared" ref="O2:O20" si="0">A2*N2</f>
        <v>1</v>
      </c>
      <c r="P2" s="3">
        <v>5</v>
      </c>
    </row>
    <row r="3" spans="1:16" x14ac:dyDescent="0.25">
      <c r="A3" s="2">
        <v>2</v>
      </c>
      <c r="B3" s="3" t="s">
        <v>99</v>
      </c>
      <c r="C3" s="3" t="s">
        <v>11</v>
      </c>
      <c r="D3" s="3" t="s">
        <v>12</v>
      </c>
      <c r="E3" s="3" t="s">
        <v>13</v>
      </c>
      <c r="F3" s="3" t="s">
        <v>100</v>
      </c>
      <c r="G3" s="3" t="s">
        <v>7</v>
      </c>
      <c r="H3" s="5">
        <v>2306383</v>
      </c>
      <c r="I3" s="5"/>
      <c r="J3" s="3"/>
      <c r="K3" s="3" t="s">
        <v>7</v>
      </c>
      <c r="L3" s="3">
        <v>2</v>
      </c>
      <c r="M3" s="3">
        <f>twin_coil_rev_3_20170625c_BOM[[#This Row],[Leads]]*twin_coil_rev_3_20170625c_BOM[[#This Row],[Qty]]</f>
        <v>4</v>
      </c>
      <c r="N3" s="4">
        <v>0.15</v>
      </c>
      <c r="O3" s="4">
        <f t="shared" si="0"/>
        <v>0.3</v>
      </c>
      <c r="P3" s="3">
        <v>100</v>
      </c>
    </row>
    <row r="4" spans="1:16" x14ac:dyDescent="0.25">
      <c r="A4" s="2">
        <v>4</v>
      </c>
      <c r="B4" s="3" t="s">
        <v>14</v>
      </c>
      <c r="C4" s="3" t="s">
        <v>11</v>
      </c>
      <c r="D4" s="3" t="s">
        <v>12</v>
      </c>
      <c r="E4" s="3" t="s">
        <v>59</v>
      </c>
      <c r="F4" s="3" t="s">
        <v>87</v>
      </c>
      <c r="G4" s="3" t="s">
        <v>7</v>
      </c>
      <c r="H4" s="2">
        <v>2295911</v>
      </c>
      <c r="I4" s="3" t="s">
        <v>7</v>
      </c>
      <c r="J4" s="3"/>
      <c r="K4" s="3" t="s">
        <v>7</v>
      </c>
      <c r="L4" s="3">
        <v>2</v>
      </c>
      <c r="M4" s="3">
        <f>twin_coil_rev_3_20170625c_BOM[[#This Row],[Leads]]*twin_coil_rev_3_20170625c_BOM[[#This Row],[Qty]]</f>
        <v>8</v>
      </c>
      <c r="N4" s="4">
        <v>0.02</v>
      </c>
      <c r="O4" s="4">
        <f t="shared" si="0"/>
        <v>0.08</v>
      </c>
      <c r="P4" s="3"/>
    </row>
    <row r="5" spans="1:16" x14ac:dyDescent="0.25">
      <c r="A5" s="2">
        <v>2</v>
      </c>
      <c r="B5" s="3" t="s">
        <v>15</v>
      </c>
      <c r="C5" s="3" t="s">
        <v>16</v>
      </c>
      <c r="D5" s="3" t="s">
        <v>17</v>
      </c>
      <c r="E5" s="3" t="s">
        <v>69</v>
      </c>
      <c r="F5" s="3" t="s">
        <v>18</v>
      </c>
      <c r="G5" s="3" t="s">
        <v>7</v>
      </c>
      <c r="H5" s="3" t="s">
        <v>7</v>
      </c>
      <c r="I5" s="3" t="s">
        <v>7</v>
      </c>
      <c r="J5" s="3"/>
      <c r="K5" s="3" t="s">
        <v>7</v>
      </c>
      <c r="L5" s="3">
        <v>2</v>
      </c>
      <c r="M5" s="3">
        <f>twin_coil_rev_3_20170625c_BOM[[#This Row],[Leads]]*twin_coil_rev_3_20170625c_BOM[[#This Row],[Qty]]</f>
        <v>4</v>
      </c>
      <c r="N5" s="4">
        <v>0.45</v>
      </c>
      <c r="O5" s="4">
        <f t="shared" si="0"/>
        <v>0.9</v>
      </c>
      <c r="P5" s="3">
        <v>20</v>
      </c>
    </row>
    <row r="6" spans="1:16" x14ac:dyDescent="0.25">
      <c r="A6" s="2">
        <v>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18</v>
      </c>
      <c r="G6" s="3" t="s">
        <v>7</v>
      </c>
      <c r="H6" s="2">
        <v>29962</v>
      </c>
      <c r="I6" s="3" t="s">
        <v>7</v>
      </c>
      <c r="J6" s="3"/>
      <c r="K6" s="3" t="s">
        <v>7</v>
      </c>
      <c r="L6" s="3">
        <v>2</v>
      </c>
      <c r="M6" s="3">
        <f>twin_coil_rev_3_20170625c_BOM[[#This Row],[Leads]]*twin_coil_rev_3_20170625c_BOM[[#This Row],[Qty]]</f>
        <v>2</v>
      </c>
      <c r="N6" s="4">
        <v>0.16</v>
      </c>
      <c r="O6" s="4">
        <f t="shared" si="0"/>
        <v>0.16</v>
      </c>
      <c r="P6" s="3">
        <v>10</v>
      </c>
    </row>
    <row r="7" spans="1:16" x14ac:dyDescent="0.25">
      <c r="A7" s="2">
        <v>1</v>
      </c>
      <c r="B7" s="3" t="s">
        <v>104</v>
      </c>
      <c r="C7" s="3" t="s">
        <v>24</v>
      </c>
      <c r="D7" s="3" t="s">
        <v>25</v>
      </c>
      <c r="E7" s="3" t="s">
        <v>101</v>
      </c>
      <c r="F7" s="3" t="s">
        <v>84</v>
      </c>
      <c r="G7" s="3"/>
      <c r="H7">
        <v>690865</v>
      </c>
      <c r="I7" s="3"/>
      <c r="J7" s="3"/>
      <c r="K7" s="3"/>
      <c r="L7" s="3">
        <v>2</v>
      </c>
      <c r="M7" s="3">
        <f>twin_coil_rev_3_20170625c_BOM[[#This Row],[Leads]]*twin_coil_rev_3_20170625c_BOM[[#This Row],[Qty]]</f>
        <v>2</v>
      </c>
      <c r="N7" s="4">
        <v>1.2E-2</v>
      </c>
      <c r="O7" s="4">
        <f>A7*N7</f>
        <v>1.2E-2</v>
      </c>
      <c r="P7" s="3">
        <v>100</v>
      </c>
    </row>
    <row r="8" spans="1:16" x14ac:dyDescent="0.25">
      <c r="A8" s="2">
        <v>2</v>
      </c>
      <c r="B8" s="3" t="s">
        <v>23</v>
      </c>
      <c r="C8" s="3" t="s">
        <v>24</v>
      </c>
      <c r="D8" s="3" t="s">
        <v>25</v>
      </c>
      <c r="E8" s="3" t="s">
        <v>26</v>
      </c>
      <c r="F8" s="3" t="s">
        <v>85</v>
      </c>
      <c r="G8" s="3" t="s">
        <v>7</v>
      </c>
      <c r="H8" s="6">
        <v>691104</v>
      </c>
      <c r="I8" s="3" t="s">
        <v>7</v>
      </c>
      <c r="J8" s="3"/>
      <c r="K8" s="3" t="s">
        <v>7</v>
      </c>
      <c r="L8" s="3">
        <v>2</v>
      </c>
      <c r="M8" s="3">
        <f>twin_coil_rev_3_20170625c_BOM[[#This Row],[Leads]]*twin_coil_rev_3_20170625c_BOM[[#This Row],[Qty]]</f>
        <v>4</v>
      </c>
      <c r="N8" s="4">
        <v>0.01</v>
      </c>
      <c r="O8" s="4">
        <f t="shared" si="0"/>
        <v>0.02</v>
      </c>
      <c r="P8" s="3">
        <v>100</v>
      </c>
    </row>
    <row r="9" spans="1:16" x14ac:dyDescent="0.25">
      <c r="A9" s="2">
        <v>2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86</v>
      </c>
      <c r="G9" s="3" t="s">
        <v>7</v>
      </c>
      <c r="H9" s="2">
        <v>35991</v>
      </c>
      <c r="I9" s="3" t="s">
        <v>7</v>
      </c>
      <c r="J9" s="3"/>
      <c r="K9" s="3" t="s">
        <v>7</v>
      </c>
      <c r="L9" s="3">
        <v>2</v>
      </c>
      <c r="M9" s="3">
        <f>twin_coil_rev_3_20170625c_BOM[[#This Row],[Leads]]*twin_coil_rev_3_20170625c_BOM[[#This Row],[Qty]]</f>
        <v>4</v>
      </c>
      <c r="N9" s="4">
        <v>0.06</v>
      </c>
      <c r="O9" s="4">
        <f t="shared" si="0"/>
        <v>0.12</v>
      </c>
      <c r="P9" s="3">
        <v>100</v>
      </c>
    </row>
    <row r="10" spans="1:16" x14ac:dyDescent="0.25">
      <c r="A10" s="2">
        <v>3</v>
      </c>
      <c r="B10" s="3" t="s">
        <v>31</v>
      </c>
      <c r="C10" s="3" t="s">
        <v>24</v>
      </c>
      <c r="D10" s="3" t="s">
        <v>25</v>
      </c>
      <c r="E10" s="3" t="s">
        <v>103</v>
      </c>
      <c r="F10" s="3" t="s">
        <v>102</v>
      </c>
      <c r="G10" s="3" t="s">
        <v>7</v>
      </c>
      <c r="H10" s="2">
        <v>690865</v>
      </c>
      <c r="I10" s="3" t="s">
        <v>7</v>
      </c>
      <c r="J10" s="3"/>
      <c r="K10" s="3" t="s">
        <v>7</v>
      </c>
      <c r="L10" s="3">
        <v>2</v>
      </c>
      <c r="M10" s="3">
        <f>twin_coil_rev_3_20170625c_BOM[[#This Row],[Leads]]*twin_coil_rev_3_20170625c_BOM[[#This Row],[Qty]]</f>
        <v>6</v>
      </c>
      <c r="N10" s="4">
        <v>0.02</v>
      </c>
      <c r="O10" s="4">
        <f t="shared" si="0"/>
        <v>0.06</v>
      </c>
      <c r="P10" s="3">
        <v>100</v>
      </c>
    </row>
    <row r="11" spans="1:16" x14ac:dyDescent="0.25">
      <c r="A11" s="2">
        <v>2</v>
      </c>
      <c r="B11" s="3" t="s">
        <v>32</v>
      </c>
      <c r="C11" s="3" t="s">
        <v>24</v>
      </c>
      <c r="D11" s="3" t="s">
        <v>25</v>
      </c>
      <c r="E11" s="3" t="s">
        <v>33</v>
      </c>
      <c r="F11" s="3" t="s">
        <v>77</v>
      </c>
      <c r="G11" s="3" t="s">
        <v>7</v>
      </c>
      <c r="H11" s="2">
        <v>691219</v>
      </c>
      <c r="I11" s="3" t="s">
        <v>7</v>
      </c>
      <c r="J11" s="3"/>
      <c r="K11" s="3" t="s">
        <v>7</v>
      </c>
      <c r="L11" s="3">
        <v>2</v>
      </c>
      <c r="M11" s="3">
        <f>twin_coil_rev_3_20170625c_BOM[[#This Row],[Leads]]*twin_coil_rev_3_20170625c_BOM[[#This Row],[Qty]]</f>
        <v>4</v>
      </c>
      <c r="N11" s="4">
        <v>0.02</v>
      </c>
      <c r="O11" s="4">
        <f t="shared" si="0"/>
        <v>0.04</v>
      </c>
      <c r="P11" s="3">
        <v>100</v>
      </c>
    </row>
    <row r="12" spans="1:16" x14ac:dyDescent="0.25">
      <c r="A12" s="2">
        <v>5</v>
      </c>
      <c r="B12" s="3" t="s">
        <v>34</v>
      </c>
      <c r="C12" s="3" t="s">
        <v>24</v>
      </c>
      <c r="D12" s="3" t="s">
        <v>25</v>
      </c>
      <c r="E12" s="3" t="s">
        <v>35</v>
      </c>
      <c r="F12" s="3" t="s">
        <v>76</v>
      </c>
      <c r="G12" s="3" t="s">
        <v>7</v>
      </c>
      <c r="H12" s="5">
        <v>691024</v>
      </c>
      <c r="I12" s="5"/>
      <c r="J12" s="3"/>
      <c r="K12" s="3" t="s">
        <v>7</v>
      </c>
      <c r="L12" s="3">
        <v>2</v>
      </c>
      <c r="M12" s="3">
        <f>twin_coil_rev_3_20170625c_BOM[[#This Row],[Leads]]*twin_coil_rev_3_20170625c_BOM[[#This Row],[Qty]]</f>
        <v>10</v>
      </c>
      <c r="N12" s="4">
        <v>0.02</v>
      </c>
      <c r="O12" s="4">
        <f t="shared" si="0"/>
        <v>0.1</v>
      </c>
      <c r="P12" s="3">
        <v>100</v>
      </c>
    </row>
    <row r="13" spans="1:16" x14ac:dyDescent="0.25">
      <c r="A13" s="2">
        <v>2</v>
      </c>
      <c r="B13" s="3" t="s">
        <v>36</v>
      </c>
      <c r="C13" s="3" t="s">
        <v>24</v>
      </c>
      <c r="D13" s="3" t="s">
        <v>25</v>
      </c>
      <c r="E13" s="3" t="s">
        <v>37</v>
      </c>
      <c r="F13" s="3" t="s">
        <v>81</v>
      </c>
      <c r="G13" s="3" t="s">
        <v>7</v>
      </c>
      <c r="H13" s="2">
        <v>691500</v>
      </c>
      <c r="I13" s="3" t="s">
        <v>7</v>
      </c>
      <c r="J13" s="3"/>
      <c r="K13" s="3" t="s">
        <v>7</v>
      </c>
      <c r="L13" s="3">
        <v>2</v>
      </c>
      <c r="M13" s="3">
        <f>twin_coil_rev_3_20170625c_BOM[[#This Row],[Leads]]*twin_coil_rev_3_20170625c_BOM[[#This Row],[Qty]]</f>
        <v>4</v>
      </c>
      <c r="N13" s="4">
        <v>0.01</v>
      </c>
      <c r="O13" s="4">
        <f t="shared" si="0"/>
        <v>0.02</v>
      </c>
      <c r="P13" s="3">
        <v>100</v>
      </c>
    </row>
    <row r="14" spans="1:16" x14ac:dyDescent="0.25">
      <c r="A14" s="2">
        <v>1</v>
      </c>
      <c r="B14" s="3" t="s">
        <v>60</v>
      </c>
      <c r="C14" s="3" t="s">
        <v>82</v>
      </c>
      <c r="D14" s="3" t="s">
        <v>38</v>
      </c>
      <c r="E14" s="3" t="s">
        <v>39</v>
      </c>
      <c r="F14" s="3" t="s">
        <v>40</v>
      </c>
      <c r="G14" s="3" t="s">
        <v>7</v>
      </c>
      <c r="H14" s="2">
        <v>51182</v>
      </c>
      <c r="I14" s="3" t="s">
        <v>7</v>
      </c>
      <c r="J14" s="3"/>
      <c r="K14" s="3" t="s">
        <v>7</v>
      </c>
      <c r="L14" s="3">
        <v>3</v>
      </c>
      <c r="M14" s="3">
        <f>twin_coil_rev_3_20170625c_BOM[[#This Row],[Leads]]*twin_coil_rev_3_20170625c_BOM[[#This Row],[Qty]]</f>
        <v>3</v>
      </c>
      <c r="N14" s="4">
        <v>0.25</v>
      </c>
      <c r="O14" s="4">
        <f t="shared" si="0"/>
        <v>0.25</v>
      </c>
      <c r="P14" s="3">
        <v>100</v>
      </c>
    </row>
    <row r="15" spans="1:16" x14ac:dyDescent="0.25">
      <c r="A15" s="2">
        <v>1</v>
      </c>
      <c r="B15" s="3" t="s">
        <v>41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7</v>
      </c>
      <c r="H15" s="2">
        <v>46480</v>
      </c>
      <c r="I15" s="3" t="s">
        <v>7</v>
      </c>
      <c r="J15" s="3"/>
      <c r="K15" s="3" t="s">
        <v>7</v>
      </c>
      <c r="L15" s="3"/>
      <c r="M15" s="3">
        <f>twin_coil_rev_3_20170625c_BOM[[#This Row],[Leads]]*twin_coil_rev_3_20170625c_BOM[[#This Row],[Qty]]</f>
        <v>0</v>
      </c>
      <c r="N15" s="4">
        <v>0.79</v>
      </c>
      <c r="O15" s="4">
        <f t="shared" si="0"/>
        <v>0.79</v>
      </c>
      <c r="P15" s="3">
        <v>10</v>
      </c>
    </row>
    <row r="16" spans="1:16" x14ac:dyDescent="0.25">
      <c r="A16" s="2">
        <v>2</v>
      </c>
      <c r="B16" s="3" t="s">
        <v>78</v>
      </c>
      <c r="C16" s="3" t="s">
        <v>79</v>
      </c>
      <c r="D16" s="3" t="s">
        <v>79</v>
      </c>
      <c r="E16" s="3" t="s">
        <v>80</v>
      </c>
      <c r="F16" s="3" t="s">
        <v>45</v>
      </c>
      <c r="G16" s="3" t="s">
        <v>7</v>
      </c>
      <c r="H16" s="2">
        <v>2124411</v>
      </c>
      <c r="I16" s="3" t="s">
        <v>46</v>
      </c>
      <c r="J16" s="3"/>
      <c r="K16" s="3" t="s">
        <v>7</v>
      </c>
      <c r="L16" s="3">
        <v>4</v>
      </c>
      <c r="M16" s="3">
        <f>twin_coil_rev_3_20170625c_BOM[[#This Row],[Leads]]*twin_coil_rev_3_20170625c_BOM[[#This Row],[Qty]]</f>
        <v>8</v>
      </c>
      <c r="N16" s="4">
        <v>0.49</v>
      </c>
      <c r="O16" s="4">
        <f t="shared" si="0"/>
        <v>0.98</v>
      </c>
      <c r="P16" s="3">
        <v>100</v>
      </c>
    </row>
    <row r="17" spans="1:16" x14ac:dyDescent="0.25">
      <c r="A17" s="2">
        <v>1</v>
      </c>
      <c r="B17" s="3" t="s">
        <v>70</v>
      </c>
      <c r="C17" s="3" t="s">
        <v>71</v>
      </c>
      <c r="D17" s="3" t="s">
        <v>71</v>
      </c>
      <c r="E17" s="5" t="s">
        <v>72</v>
      </c>
      <c r="F17" s="3" t="s">
        <v>73</v>
      </c>
      <c r="G17" s="3"/>
      <c r="H17" s="2">
        <v>112222</v>
      </c>
      <c r="I17" s="3"/>
      <c r="J17" s="3"/>
      <c r="K17" s="3"/>
      <c r="L17" s="3">
        <v>16</v>
      </c>
      <c r="M17" s="3">
        <f>twin_coil_rev_3_20170625c_BOM[[#This Row],[Leads]]*twin_coil_rev_3_20170625c_BOM[[#This Row],[Qty]]</f>
        <v>16</v>
      </c>
      <c r="N17" s="4">
        <v>0.13</v>
      </c>
      <c r="O17" s="4">
        <f t="shared" si="0"/>
        <v>0.13</v>
      </c>
      <c r="P17" s="3">
        <v>100</v>
      </c>
    </row>
    <row r="18" spans="1:16" x14ac:dyDescent="0.25">
      <c r="A18" s="2">
        <v>1</v>
      </c>
      <c r="B18" s="3" t="s">
        <v>47</v>
      </c>
      <c r="C18" s="3" t="s">
        <v>48</v>
      </c>
      <c r="D18" s="3" t="s">
        <v>49</v>
      </c>
      <c r="E18" s="3" t="s">
        <v>50</v>
      </c>
      <c r="F18" s="3" t="s">
        <v>51</v>
      </c>
      <c r="G18" s="3" t="s">
        <v>7</v>
      </c>
      <c r="H18" s="3" t="s">
        <v>7</v>
      </c>
      <c r="I18" s="3" t="s">
        <v>7</v>
      </c>
      <c r="J18" s="3" t="s">
        <v>75</v>
      </c>
      <c r="K18" s="3" t="s">
        <v>7</v>
      </c>
      <c r="L18" s="3">
        <v>2</v>
      </c>
      <c r="M18" s="3">
        <f>twin_coil_rev_3_20170625c_BOM[[#This Row],[Leads]]*twin_coil_rev_3_20170625c_BOM[[#This Row],[Qty]]</f>
        <v>2</v>
      </c>
      <c r="N18" s="4">
        <v>0.02</v>
      </c>
      <c r="O18" s="4">
        <f t="shared" si="0"/>
        <v>0.02</v>
      </c>
      <c r="P18" s="3">
        <v>4000</v>
      </c>
    </row>
    <row r="19" spans="1:16" x14ac:dyDescent="0.25">
      <c r="A19" s="2">
        <v>2</v>
      </c>
      <c r="B19" s="3" t="s">
        <v>52</v>
      </c>
      <c r="C19" s="3" t="s">
        <v>53</v>
      </c>
      <c r="D19" s="3" t="s">
        <v>54</v>
      </c>
      <c r="E19" s="3" t="s">
        <v>55</v>
      </c>
      <c r="F19" s="3" t="s">
        <v>56</v>
      </c>
      <c r="G19" s="3" t="s">
        <v>7</v>
      </c>
      <c r="H19" s="2">
        <v>787798</v>
      </c>
      <c r="I19" s="3" t="s">
        <v>7</v>
      </c>
      <c r="J19" s="3" t="s">
        <v>75</v>
      </c>
      <c r="K19" s="3" t="s">
        <v>7</v>
      </c>
      <c r="L19" s="3">
        <v>3</v>
      </c>
      <c r="M19" s="3">
        <f>twin_coil_rev_3_20170625c_BOM[[#This Row],[Leads]]*twin_coil_rev_3_20170625c_BOM[[#This Row],[Qty]]</f>
        <v>6</v>
      </c>
      <c r="N19" s="4">
        <v>0.59</v>
      </c>
      <c r="O19" s="4">
        <f t="shared" si="0"/>
        <v>1.18</v>
      </c>
      <c r="P19" s="3">
        <v>100</v>
      </c>
    </row>
    <row r="20" spans="1:16" x14ac:dyDescent="0.25">
      <c r="A20" s="2">
        <v>1</v>
      </c>
      <c r="B20" s="3" t="s">
        <v>57</v>
      </c>
      <c r="C20" s="3" t="s">
        <v>58</v>
      </c>
      <c r="D20" s="3" t="s">
        <v>58</v>
      </c>
      <c r="E20" s="3" t="s">
        <v>106</v>
      </c>
      <c r="F20" s="3" t="s">
        <v>108</v>
      </c>
      <c r="G20" s="3" t="s">
        <v>7</v>
      </c>
      <c r="H20" s="3" t="s">
        <v>7</v>
      </c>
      <c r="I20" s="3" t="s">
        <v>7</v>
      </c>
      <c r="J20" s="3" t="s">
        <v>75</v>
      </c>
      <c r="K20" s="3" t="s">
        <v>7</v>
      </c>
      <c r="L20" s="3">
        <v>2</v>
      </c>
      <c r="M20" s="3">
        <f>twin_coil_rev_3_20170625c_BOM[[#This Row],[Leads]]*twin_coil_rev_3_20170625c_BOM[[#This Row],[Qty]]</f>
        <v>2</v>
      </c>
      <c r="N20" s="4">
        <v>0.01</v>
      </c>
      <c r="O20" s="4">
        <f t="shared" si="0"/>
        <v>0.01</v>
      </c>
      <c r="P20" s="3">
        <v>300</v>
      </c>
    </row>
    <row r="21" spans="1:16" x14ac:dyDescent="0.25">
      <c r="A21" s="12">
        <v>1</v>
      </c>
      <c r="B21" s="13" t="s">
        <v>105</v>
      </c>
      <c r="C21" s="13" t="s">
        <v>58</v>
      </c>
      <c r="D21" s="13" t="s">
        <v>58</v>
      </c>
      <c r="E21" s="13" t="s">
        <v>107</v>
      </c>
      <c r="F21" s="13" t="s">
        <v>109</v>
      </c>
      <c r="G21" s="13" t="s">
        <v>7</v>
      </c>
      <c r="H21" s="13" t="s">
        <v>7</v>
      </c>
      <c r="I21" s="13" t="s">
        <v>7</v>
      </c>
      <c r="J21" s="13" t="s">
        <v>75</v>
      </c>
      <c r="K21" s="13" t="s">
        <v>7</v>
      </c>
      <c r="L21" s="13">
        <v>2</v>
      </c>
      <c r="M21" s="13">
        <f>twin_coil_rev_3_20170625c_BOM[[#This Row],[Leads]]*twin_coil_rev_3_20170625c_BOM[[#This Row],[Qty]]</f>
        <v>2</v>
      </c>
      <c r="N21" s="14">
        <v>0.01</v>
      </c>
      <c r="O21" s="15">
        <f t="shared" ref="O21" si="1">A21*N21</f>
        <v>0.01</v>
      </c>
      <c r="P21" s="16">
        <v>300</v>
      </c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 t="s">
        <v>88</v>
      </c>
      <c r="C23" s="2"/>
      <c r="D23" s="2"/>
      <c r="E23" s="2"/>
      <c r="F23" s="2"/>
      <c r="G23" s="2"/>
      <c r="H23" s="2"/>
      <c r="I23" s="2"/>
      <c r="J23" s="2"/>
      <c r="K23" s="2"/>
      <c r="L23" s="7"/>
      <c r="M23" s="7">
        <f>SUM(M2:M22)</f>
        <v>91</v>
      </c>
      <c r="N23" s="2"/>
      <c r="O23" s="4">
        <f>SUM(O2:O22)</f>
        <v>6.1819999999999995</v>
      </c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 t="s">
        <v>89</v>
      </c>
      <c r="C25" s="8">
        <v>0.2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9">
        <f>O23*BOM_Markup</f>
        <v>1.2363999999999999</v>
      </c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 t="s">
        <v>90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9">
        <f>SUM(O23:O26)</f>
        <v>7.4183999999999992</v>
      </c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 t="s">
        <v>91</v>
      </c>
      <c r="C29" s="4">
        <v>0.2</v>
      </c>
      <c r="D29" s="2" t="s">
        <v>92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4">
        <f>M23*Labor_per_lead</f>
        <v>18.2</v>
      </c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  <c r="P30" s="2"/>
    </row>
    <row r="31" spans="1:16" x14ac:dyDescent="0.25">
      <c r="A31" s="2"/>
      <c r="B31" s="2" t="s">
        <v>93</v>
      </c>
      <c r="C31" s="8">
        <v>0.2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>
        <f>O29*Labor_Markup</f>
        <v>3.64</v>
      </c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/>
      <c r="P32" s="2"/>
    </row>
    <row r="33" spans="1:16" x14ac:dyDescent="0.25">
      <c r="A33" s="2"/>
      <c r="B33" s="2" t="s">
        <v>94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>
        <f>SUM(O29:O32)</f>
        <v>21.84</v>
      </c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2"/>
    </row>
    <row r="35" spans="1:16" x14ac:dyDescent="0.25">
      <c r="A35" s="2"/>
      <c r="B35" s="2" t="s">
        <v>95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>
        <f>O33+O27</f>
        <v>29.258399999999998</v>
      </c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2"/>
    </row>
    <row r="37" spans="1:16" x14ac:dyDescent="0.25">
      <c r="A37" s="2"/>
      <c r="B37" s="2" t="s">
        <v>96</v>
      </c>
      <c r="C37" s="8">
        <v>0.1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>
        <f>O35*e_Commerce</f>
        <v>2.92584</v>
      </c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/>
      <c r="P38" s="2"/>
    </row>
    <row r="39" spans="1:16" x14ac:dyDescent="0.25">
      <c r="A39" s="2"/>
      <c r="B39" s="2" t="s">
        <v>97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>
        <f>SUM(O35:O38)</f>
        <v>32.184239999999996</v>
      </c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"/>
      <c r="P40" s="2"/>
    </row>
    <row r="41" spans="1:16" s="1" customFormat="1" x14ac:dyDescent="0.25">
      <c r="A41" s="10"/>
      <c r="B41" s="10" t="s">
        <v>98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>
        <f>ROUND(O39,0)</f>
        <v>32</v>
      </c>
      <c r="P41" s="10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printOptions gridLines="1"/>
  <pageMargins left="0.7" right="0.7" top="0.75" bottom="0.75" header="0.3" footer="0.3"/>
  <pageSetup paperSize="262" scale="95" orientation="landscape" horizontalDpi="4294967293" verticalDpi="4294967293" r:id="rId1"/>
  <headerFooter>
    <oddHeader>&amp;CTwin Coil Driver</oddHeader>
    <oddFooter>&amp;LPage &amp;P of &amp;N &amp;CMRCS&amp;R&amp;D, &amp;T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3AF48-8C2D-4117-82BE-63AD5EB244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95532-C8DD-4812-A8E6-9E899E08F8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Sheet2</vt:lpstr>
      <vt:lpstr>Sheet1</vt:lpstr>
      <vt:lpstr>BOM_Markup</vt:lpstr>
      <vt:lpstr>e_Commerce</vt:lpstr>
      <vt:lpstr>Labor_Markup</vt:lpstr>
      <vt:lpstr>Labor_per_lead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Neumann</dc:creator>
  <cp:lastModifiedBy>Seth Neumann</cp:lastModifiedBy>
  <cp:lastPrinted>2020-05-08T20:05:16Z</cp:lastPrinted>
  <dcterms:created xsi:type="dcterms:W3CDTF">2020-04-20T22:11:40Z</dcterms:created>
  <dcterms:modified xsi:type="dcterms:W3CDTF">2020-05-24T23:41:29Z</dcterms:modified>
</cp:coreProperties>
</file>