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579a1b86c13ae3a/Excel Files/Football/Draft/"/>
    </mc:Choice>
  </mc:AlternateContent>
  <xr:revisionPtr revIDLastSave="209" documentId="8_{A768745C-BA7E-4EDD-8C26-245CB1700146}" xr6:coauthVersionLast="47" xr6:coauthVersionMax="47" xr10:uidLastSave="{428076E3-A7E6-4C4C-9A70-92F6A257569A}"/>
  <bookViews>
    <workbookView xWindow="-103" yWindow="-103" windowWidth="22149" windowHeight="13200" xr2:uid="{AC3094F7-A641-47B5-86EE-5C8B0F6864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" l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74" i="1"/>
  <c r="I47" i="1"/>
  <c r="C97" i="1"/>
  <c r="C98" i="1"/>
  <c r="C99" i="1"/>
  <c r="C100" i="1"/>
  <c r="C101" i="1"/>
  <c r="C102" i="1"/>
  <c r="C10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74" i="1"/>
  <c r="E51" i="1"/>
  <c r="D2" i="1" s="1"/>
  <c r="N44" i="1"/>
  <c r="O44" i="1" s="1"/>
  <c r="H43" i="1"/>
  <c r="K44" i="1" s="1"/>
  <c r="E50" i="1"/>
  <c r="C50" i="1"/>
  <c r="A56" i="1"/>
  <c r="A55" i="1"/>
  <c r="A53" i="1"/>
  <c r="A52" i="1"/>
  <c r="A51" i="1"/>
  <c r="A50" i="1"/>
  <c r="A49" i="1"/>
  <c r="D32" i="1" l="1"/>
  <c r="D31" i="1"/>
  <c r="D14" i="1"/>
  <c r="D6" i="1"/>
  <c r="D33" i="1"/>
  <c r="D17" i="1"/>
  <c r="D16" i="1"/>
  <c r="D15" i="1"/>
  <c r="D30" i="1"/>
  <c r="D29" i="1"/>
  <c r="D13" i="1"/>
  <c r="D28" i="1"/>
  <c r="D12" i="1"/>
  <c r="D27" i="1"/>
  <c r="D11" i="1"/>
  <c r="D26" i="1"/>
  <c r="D10" i="1"/>
  <c r="D41" i="1"/>
  <c r="D25" i="1"/>
  <c r="D9" i="1"/>
  <c r="D40" i="1"/>
  <c r="D24" i="1"/>
  <c r="D8" i="1"/>
  <c r="D39" i="1"/>
  <c r="D23" i="1"/>
  <c r="D7" i="1"/>
  <c r="D38" i="1"/>
  <c r="D22" i="1"/>
  <c r="D37" i="1"/>
  <c r="D21" i="1"/>
  <c r="D5" i="1"/>
  <c r="D36" i="1"/>
  <c r="D20" i="1"/>
  <c r="D4" i="1"/>
  <c r="D35" i="1"/>
  <c r="D19" i="1"/>
  <c r="D3" i="1"/>
  <c r="D34" i="1"/>
  <c r="D18" i="1"/>
</calcChain>
</file>

<file path=xl/sharedStrings.xml><?xml version="1.0" encoding="utf-8"?>
<sst xmlns="http://schemas.openxmlformats.org/spreadsheetml/2006/main" count="61" uniqueCount="52">
  <si>
    <t>Stephen Paea</t>
  </si>
  <si>
    <t>Netane Muti</t>
  </si>
  <si>
    <t>Vita Vea</t>
  </si>
  <si>
    <t>Tommy Togiai</t>
  </si>
  <si>
    <t>Corey Linsley</t>
  </si>
  <si>
    <t>Dexter lawrence</t>
  </si>
  <si>
    <t>Myles Garrett</t>
  </si>
  <si>
    <t>Jared Verse</t>
  </si>
  <si>
    <t>Jadeveon Clowney</t>
  </si>
  <si>
    <t>Nick Chubb</t>
  </si>
  <si>
    <t>Bradley Chubb</t>
  </si>
  <si>
    <t>Jerrick McKinnon</t>
  </si>
  <si>
    <t>Saquon</t>
  </si>
  <si>
    <t>Doug martin</t>
  </si>
  <si>
    <t>DK Metcalf</t>
  </si>
  <si>
    <t>Player</t>
  </si>
  <si>
    <t>Reps</t>
  </si>
  <si>
    <t>Arm Length</t>
  </si>
  <si>
    <t>lbs</t>
  </si>
  <si>
    <t>in*lbs/s^2</t>
  </si>
  <si>
    <t>kg</t>
  </si>
  <si>
    <t>inches to meters</t>
  </si>
  <si>
    <t>Equivalent Work (KJ)</t>
  </si>
  <si>
    <t>Hypothetical Base</t>
  </si>
  <si>
    <t>Base + 1 Rep</t>
  </si>
  <si>
    <t>Base + 1 inch</t>
  </si>
  <si>
    <t>Base + 1.5 inch</t>
  </si>
  <si>
    <t>Clifton Geathers</t>
  </si>
  <si>
    <t>Tyron Smith</t>
  </si>
  <si>
    <t>Paris Johnson Jr</t>
  </si>
  <si>
    <t>Andrew Thomas</t>
  </si>
  <si>
    <t>Jaylen Twyman</t>
  </si>
  <si>
    <t>Linval Joseph</t>
  </si>
  <si>
    <t>Russell Okung</t>
  </si>
  <si>
    <t>Vorhees</t>
  </si>
  <si>
    <t>Ben Watson</t>
  </si>
  <si>
    <t>Samaje Perine</t>
  </si>
  <si>
    <t>Ben Mason</t>
  </si>
  <si>
    <t>Nkeal Harry</t>
  </si>
  <si>
    <t>Vincent Jackson</t>
  </si>
  <si>
    <t>Kevin White</t>
  </si>
  <si>
    <t>Ainias Smith</t>
  </si>
  <si>
    <t>AJ Brown</t>
  </si>
  <si>
    <t>Base + 3 inch</t>
  </si>
  <si>
    <t>reps</t>
  </si>
  <si>
    <t>arm length</t>
  </si>
  <si>
    <t>weight</t>
  </si>
  <si>
    <t>=</t>
  </si>
  <si>
    <t>work</t>
  </si>
  <si>
    <t>/</t>
  </si>
  <si>
    <t>x</t>
  </si>
  <si>
    <t>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</si>
</sst>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Sheet1!$B$74:$B$103</c:f>
              <c:numCache>
                <c:formatCode>General</c:formatCode>
                <c:ptCount val="30"/>
                <c:pt idx="0">
                  <c:v>0.254</c:v>
                </c:pt>
                <c:pt idx="1">
                  <c:v>0.50800000000000001</c:v>
                </c:pt>
                <c:pt idx="2">
                  <c:v>0.7619999999999999</c:v>
                </c:pt>
                <c:pt idx="3">
                  <c:v>1.016</c:v>
                </c:pt>
                <c:pt idx="4">
                  <c:v>1.27</c:v>
                </c:pt>
                <c:pt idx="5">
                  <c:v>1.5239999999999998</c:v>
                </c:pt>
                <c:pt idx="6">
                  <c:v>1.7779999999999998</c:v>
                </c:pt>
                <c:pt idx="7">
                  <c:v>2.032</c:v>
                </c:pt>
                <c:pt idx="8">
                  <c:v>2.286</c:v>
                </c:pt>
                <c:pt idx="9">
                  <c:v>2.54</c:v>
                </c:pt>
                <c:pt idx="10">
                  <c:v>2.7939999999999996</c:v>
                </c:pt>
                <c:pt idx="11">
                  <c:v>3.0479999999999996</c:v>
                </c:pt>
                <c:pt idx="12">
                  <c:v>3.302</c:v>
                </c:pt>
                <c:pt idx="13">
                  <c:v>3.5559999999999996</c:v>
                </c:pt>
                <c:pt idx="14">
                  <c:v>3.81</c:v>
                </c:pt>
                <c:pt idx="15">
                  <c:v>4.0640000000000001</c:v>
                </c:pt>
                <c:pt idx="16">
                  <c:v>4.3179999999999996</c:v>
                </c:pt>
                <c:pt idx="17">
                  <c:v>4.5720000000000001</c:v>
                </c:pt>
                <c:pt idx="18">
                  <c:v>4.8259999999999996</c:v>
                </c:pt>
                <c:pt idx="19">
                  <c:v>5.08</c:v>
                </c:pt>
                <c:pt idx="20">
                  <c:v>5.3339999999999996</c:v>
                </c:pt>
                <c:pt idx="21">
                  <c:v>5.5879999999999992</c:v>
                </c:pt>
                <c:pt idx="22">
                  <c:v>5.8419999999999996</c:v>
                </c:pt>
                <c:pt idx="23">
                  <c:v>6.0959999999999992</c:v>
                </c:pt>
                <c:pt idx="24">
                  <c:v>6.35</c:v>
                </c:pt>
                <c:pt idx="25">
                  <c:v>6.6040000000000001</c:v>
                </c:pt>
                <c:pt idx="26">
                  <c:v>6.8579999999999997</c:v>
                </c:pt>
                <c:pt idx="27">
                  <c:v>7.1119999999999992</c:v>
                </c:pt>
                <c:pt idx="28">
                  <c:v>7.3659999999999997</c:v>
                </c:pt>
                <c:pt idx="29">
                  <c:v>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5-479B-B87A-65B324AFC25E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Sheet1!$C$74:$C$103</c:f>
              <c:numCache>
                <c:formatCode>General</c:formatCode>
                <c:ptCount val="30"/>
                <c:pt idx="0">
                  <c:v>0.85</c:v>
                </c:pt>
                <c:pt idx="1">
                  <c:v>1.7</c:v>
                </c:pt>
                <c:pt idx="2">
                  <c:v>2.5499999999999998</c:v>
                </c:pt>
                <c:pt idx="3">
                  <c:v>3.4</c:v>
                </c:pt>
                <c:pt idx="4">
                  <c:v>4.25</c:v>
                </c:pt>
                <c:pt idx="5">
                  <c:v>5.0999999999999996</c:v>
                </c:pt>
                <c:pt idx="6">
                  <c:v>5.95</c:v>
                </c:pt>
                <c:pt idx="7">
                  <c:v>6.8</c:v>
                </c:pt>
                <c:pt idx="8">
                  <c:v>7.6499999999999995</c:v>
                </c:pt>
                <c:pt idx="9">
                  <c:v>8.5</c:v>
                </c:pt>
                <c:pt idx="10">
                  <c:v>9.35</c:v>
                </c:pt>
                <c:pt idx="11">
                  <c:v>10.199999999999999</c:v>
                </c:pt>
                <c:pt idx="12">
                  <c:v>11.049999999999999</c:v>
                </c:pt>
                <c:pt idx="13">
                  <c:v>11.9</c:v>
                </c:pt>
                <c:pt idx="14">
                  <c:v>12.75</c:v>
                </c:pt>
                <c:pt idx="15">
                  <c:v>13.6</c:v>
                </c:pt>
                <c:pt idx="16">
                  <c:v>14.45</c:v>
                </c:pt>
                <c:pt idx="17">
                  <c:v>15.299999999999999</c:v>
                </c:pt>
                <c:pt idx="18">
                  <c:v>16.149999999999999</c:v>
                </c:pt>
                <c:pt idx="19">
                  <c:v>17</c:v>
                </c:pt>
                <c:pt idx="20">
                  <c:v>17.849999999999998</c:v>
                </c:pt>
                <c:pt idx="21">
                  <c:v>18.7</c:v>
                </c:pt>
                <c:pt idx="22">
                  <c:v>19.55</c:v>
                </c:pt>
                <c:pt idx="23">
                  <c:v>20.399999999999999</c:v>
                </c:pt>
                <c:pt idx="24">
                  <c:v>21.25</c:v>
                </c:pt>
                <c:pt idx="25">
                  <c:v>22.099999999999998</c:v>
                </c:pt>
                <c:pt idx="26">
                  <c:v>22.95</c:v>
                </c:pt>
                <c:pt idx="27">
                  <c:v>23.8</c:v>
                </c:pt>
                <c:pt idx="28">
                  <c:v>24.65</c:v>
                </c:pt>
                <c:pt idx="29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45-479B-B87A-65B324AFC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797184"/>
        <c:axId val="1608801024"/>
      </c:lineChart>
      <c:catAx>
        <c:axId val="160879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801024"/>
        <c:crosses val="autoZero"/>
        <c:auto val="1"/>
        <c:lblAlgn val="ctr"/>
        <c:lblOffset val="100"/>
        <c:noMultiLvlLbl val="0"/>
      </c:catAx>
      <c:valAx>
        <c:axId val="16088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9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525235</xdr:colOff>
      <xdr:row>81</xdr:row>
      <xdr:rowOff>174170</xdr:rowOff>
    </xdr:from>
    <xdr:to>
      <xdr:col>11</xdr:col>
      <xdr:colOff>340178</xdr:colOff>
      <xdr:row>96</xdr:row>
      <xdr:rowOff>141513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D9D8F-E8BA-A215-7E4A-41662FE20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0714F5-08A0-41F3-8DEF-214D1C688990}" name="Table1" displayName="Table1" ref="A1:D41" totalsRowShown="0">
  <autoFilter ref="A1:D41" xr:uid="{060714F5-08A0-41F3-8DEF-214D1C688990}"/>
  <sortState xmlns:xlrd2="http://schemas.microsoft.com/office/spreadsheetml/2017/richdata2" ref="A2:D35">
    <sortCondition descending="1" ref="D1:D35"/>
  </sortState>
  <tableColumns count="4">
    <tableColumn id="1" xr3:uid="{ECADC032-176F-47CF-BAAC-6E94ABB959D3}" name="Player"/>
    <tableColumn id="2" xr3:uid="{44DB1102-79B2-4346-A68D-5EEAECBD1836}" name="Reps"/>
    <tableColumn id="3" xr3:uid="{34031E1B-AC0E-4052-8500-A0DA8E6C4D36}" name="Arm Length"/>
    <tableColumn id="4" xr3:uid="{05C61C40-393C-4A3E-886C-911D4E30C562}" name="Equivalent Work (KJ)" dataDxfId="0">
      <calculatedColumnFormula>(B2*(C2*$E$53))*$E$51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24DB-F45B-4321-8D44-9DCAD6C83FD1}">
  <dimension ref="A1:O103"/>
  <sheetViews>
    <sheetView tabSelected="1" workbookViewId="0">
      <selection activeCell="D8" sqref="D8"/>
    </sheetView>
  </sheetViews>
  <sheetFormatPr defaultRowHeight="14.6" x14ac:dyDescent="0.4"/>
  <cols>
    <col min="1" max="1" width="15.61328125" bestFit="1" customWidth="1"/>
    <col min="3" max="3" width="11.765625" customWidth="1"/>
    <col min="4" max="4" width="18.921875" style="1" customWidth="1"/>
    <col min="5" max="5" width="11.84375" bestFit="1" customWidth="1"/>
  </cols>
  <sheetData>
    <row r="1" spans="1:4" x14ac:dyDescent="0.4">
      <c r="A1" t="s">
        <v>15</v>
      </c>
      <c r="B1" t="s">
        <v>16</v>
      </c>
      <c r="C1" t="s">
        <v>17</v>
      </c>
      <c r="D1" s="1" t="s">
        <v>22</v>
      </c>
    </row>
    <row r="2" spans="1:4" x14ac:dyDescent="0.4">
      <c r="A2" t="s">
        <v>0</v>
      </c>
      <c r="B2">
        <v>49</v>
      </c>
      <c r="C2">
        <v>32.875</v>
      </c>
      <c r="D2" s="1">
        <f t="shared" ref="D2:D41" si="0">(B2*(C2*$E$53))*$E$51</f>
        <v>40.923222554173847</v>
      </c>
    </row>
    <row r="3" spans="1:4" x14ac:dyDescent="0.4">
      <c r="A3" t="s">
        <v>1</v>
      </c>
      <c r="B3">
        <v>44</v>
      </c>
      <c r="C3">
        <v>31.75</v>
      </c>
      <c r="D3" s="1">
        <f t="shared" si="0"/>
        <v>35.48986849270171</v>
      </c>
    </row>
    <row r="4" spans="1:4" x14ac:dyDescent="0.4">
      <c r="A4" t="s">
        <v>33</v>
      </c>
      <c r="B4">
        <v>38</v>
      </c>
      <c r="C4">
        <v>36</v>
      </c>
      <c r="D4" s="1">
        <f t="shared" si="0"/>
        <v>34.753142518264802</v>
      </c>
    </row>
    <row r="5" spans="1:4" x14ac:dyDescent="0.4">
      <c r="A5" t="s">
        <v>32</v>
      </c>
      <c r="B5">
        <v>39</v>
      </c>
      <c r="C5">
        <v>34.5</v>
      </c>
      <c r="D5" s="1">
        <f t="shared" si="0"/>
        <v>34.181544779477555</v>
      </c>
    </row>
    <row r="6" spans="1:4" x14ac:dyDescent="0.4">
      <c r="A6" t="s">
        <v>2</v>
      </c>
      <c r="B6">
        <v>41</v>
      </c>
      <c r="C6">
        <v>32.625</v>
      </c>
      <c r="D6" s="1">
        <f t="shared" si="0"/>
        <v>33.981485570902009</v>
      </c>
    </row>
    <row r="7" spans="1:4" x14ac:dyDescent="0.4">
      <c r="A7" t="s">
        <v>31</v>
      </c>
      <c r="B7">
        <v>40</v>
      </c>
      <c r="C7">
        <v>32.125</v>
      </c>
      <c r="D7" s="1">
        <f t="shared" si="0"/>
        <v>32.644581970738507</v>
      </c>
    </row>
    <row r="8" spans="1:4" x14ac:dyDescent="0.4">
      <c r="A8" t="s">
        <v>3</v>
      </c>
      <c r="B8">
        <v>40</v>
      </c>
      <c r="C8">
        <v>31.75</v>
      </c>
      <c r="D8" s="1">
        <f t="shared" si="0"/>
        <v>32.263516811547007</v>
      </c>
    </row>
    <row r="9" spans="1:4" x14ac:dyDescent="0.4">
      <c r="A9" t="s">
        <v>5</v>
      </c>
      <c r="B9">
        <v>36</v>
      </c>
      <c r="C9">
        <v>34.75</v>
      </c>
      <c r="D9" s="1">
        <f t="shared" si="0"/>
        <v>31.780834276571102</v>
      </c>
    </row>
    <row r="10" spans="1:4" x14ac:dyDescent="0.4">
      <c r="A10" t="s">
        <v>34</v>
      </c>
      <c r="B10">
        <v>38</v>
      </c>
      <c r="C10">
        <v>32.125</v>
      </c>
      <c r="D10" s="1">
        <f t="shared" si="0"/>
        <v>31.012352872201578</v>
      </c>
    </row>
    <row r="11" spans="1:4" x14ac:dyDescent="0.4">
      <c r="A11" t="s">
        <v>35</v>
      </c>
      <c r="B11">
        <v>34</v>
      </c>
      <c r="C11">
        <v>35.5</v>
      </c>
      <c r="D11" s="1">
        <f t="shared" si="0"/>
        <v>30.663043142942701</v>
      </c>
    </row>
    <row r="12" spans="1:4" x14ac:dyDescent="0.4">
      <c r="A12" t="s">
        <v>6</v>
      </c>
      <c r="B12">
        <v>33</v>
      </c>
      <c r="C12">
        <v>35.25</v>
      </c>
      <c r="D12" s="1">
        <f t="shared" si="0"/>
        <v>29.55160309530083</v>
      </c>
    </row>
    <row r="13" spans="1:4" x14ac:dyDescent="0.4">
      <c r="A13" t="s">
        <v>4</v>
      </c>
      <c r="B13">
        <v>36</v>
      </c>
      <c r="C13">
        <v>32</v>
      </c>
      <c r="D13" s="1">
        <f t="shared" si="0"/>
        <v>29.265804225907203</v>
      </c>
    </row>
    <row r="14" spans="1:4" x14ac:dyDescent="0.4">
      <c r="A14" t="s">
        <v>28</v>
      </c>
      <c r="B14">
        <v>29</v>
      </c>
      <c r="C14">
        <v>36.375</v>
      </c>
      <c r="D14" s="1">
        <f t="shared" si="0"/>
        <v>26.798407320142239</v>
      </c>
    </row>
    <row r="15" spans="1:4" x14ac:dyDescent="0.4">
      <c r="A15" t="s">
        <v>29</v>
      </c>
      <c r="B15">
        <v>29</v>
      </c>
      <c r="C15">
        <v>36.125</v>
      </c>
      <c r="D15" s="1">
        <f t="shared" si="0"/>
        <v>26.614225826533016</v>
      </c>
    </row>
    <row r="16" spans="1:4" x14ac:dyDescent="0.4">
      <c r="A16" t="s">
        <v>7</v>
      </c>
      <c r="B16">
        <v>31</v>
      </c>
      <c r="C16">
        <v>33.5</v>
      </c>
      <c r="D16" s="1">
        <f t="shared" si="0"/>
        <v>26.382411188024854</v>
      </c>
    </row>
    <row r="17" spans="1:4" x14ac:dyDescent="0.4">
      <c r="A17" t="s">
        <v>11</v>
      </c>
      <c r="B17">
        <v>34</v>
      </c>
      <c r="C17">
        <v>30.25</v>
      </c>
      <c r="D17" s="1">
        <f t="shared" si="0"/>
        <v>26.128367748563853</v>
      </c>
    </row>
    <row r="18" spans="1:4" x14ac:dyDescent="0.4">
      <c r="A18" t="s">
        <v>27</v>
      </c>
      <c r="B18">
        <v>26</v>
      </c>
      <c r="C18">
        <v>37.75</v>
      </c>
      <c r="D18" s="1">
        <f t="shared" si="0"/>
        <v>24.934363583097152</v>
      </c>
    </row>
    <row r="19" spans="1:4" x14ac:dyDescent="0.4">
      <c r="A19" t="s">
        <v>37</v>
      </c>
      <c r="B19">
        <v>29</v>
      </c>
      <c r="C19">
        <v>32.625</v>
      </c>
      <c r="D19" s="1">
        <f t="shared" si="0"/>
        <v>24.035684916003863</v>
      </c>
    </row>
    <row r="20" spans="1:4" x14ac:dyDescent="0.4">
      <c r="A20" t="s">
        <v>14</v>
      </c>
      <c r="B20">
        <v>27</v>
      </c>
      <c r="C20">
        <v>34.875</v>
      </c>
      <c r="D20" s="1">
        <f t="shared" si="0"/>
        <v>23.921365368246416</v>
      </c>
    </row>
    <row r="21" spans="1:4" x14ac:dyDescent="0.4">
      <c r="A21" t="s">
        <v>9</v>
      </c>
      <c r="B21">
        <v>29</v>
      </c>
      <c r="C21">
        <v>32</v>
      </c>
      <c r="D21" s="1">
        <f t="shared" si="0"/>
        <v>23.575231181980801</v>
      </c>
    </row>
    <row r="22" spans="1:4" x14ac:dyDescent="0.4">
      <c r="A22" t="s">
        <v>36</v>
      </c>
      <c r="B22">
        <v>30</v>
      </c>
      <c r="C22">
        <v>30.375</v>
      </c>
      <c r="D22" s="1">
        <f t="shared" si="0"/>
        <v>23.149708420883627</v>
      </c>
    </row>
    <row r="23" spans="1:4" x14ac:dyDescent="0.4">
      <c r="A23" t="s">
        <v>12</v>
      </c>
      <c r="B23">
        <v>29</v>
      </c>
      <c r="C23">
        <v>31.375</v>
      </c>
      <c r="D23" s="1">
        <f t="shared" si="0"/>
        <v>23.114777447957739</v>
      </c>
    </row>
    <row r="24" spans="1:4" x14ac:dyDescent="0.4">
      <c r="A24" t="s">
        <v>38</v>
      </c>
      <c r="B24">
        <v>27</v>
      </c>
      <c r="C24">
        <v>33</v>
      </c>
      <c r="D24" s="1">
        <f t="shared" si="0"/>
        <v>22.635270455975103</v>
      </c>
    </row>
    <row r="25" spans="1:4" x14ac:dyDescent="0.4">
      <c r="A25" t="s">
        <v>13</v>
      </c>
      <c r="B25">
        <v>28</v>
      </c>
      <c r="C25">
        <v>30.5</v>
      </c>
      <c r="D25" s="1">
        <f t="shared" si="0"/>
        <v>21.695309729969402</v>
      </c>
    </row>
    <row r="26" spans="1:4" x14ac:dyDescent="0.4">
      <c r="A26" t="s">
        <v>10</v>
      </c>
      <c r="B26">
        <v>24</v>
      </c>
      <c r="C26">
        <v>34</v>
      </c>
      <c r="D26" s="1">
        <f t="shared" si="0"/>
        <v>20.729944660017601</v>
      </c>
    </row>
    <row r="27" spans="1:4" x14ac:dyDescent="0.4">
      <c r="A27" t="s">
        <v>30</v>
      </c>
      <c r="B27">
        <v>21</v>
      </c>
      <c r="C27">
        <v>36.125</v>
      </c>
      <c r="D27" s="1">
        <f t="shared" si="0"/>
        <v>19.272370426110111</v>
      </c>
    </row>
    <row r="28" spans="1:4" x14ac:dyDescent="0.4">
      <c r="A28" t="s">
        <v>40</v>
      </c>
      <c r="B28">
        <v>23</v>
      </c>
      <c r="C28">
        <v>32.625</v>
      </c>
      <c r="D28" s="1">
        <f t="shared" si="0"/>
        <v>19.062784588554788</v>
      </c>
    </row>
    <row r="29" spans="1:4" x14ac:dyDescent="0.4">
      <c r="A29" t="s">
        <v>39</v>
      </c>
      <c r="B29">
        <v>23</v>
      </c>
      <c r="C29">
        <v>32</v>
      </c>
      <c r="D29" s="1">
        <f t="shared" si="0"/>
        <v>18.697597144329603</v>
      </c>
    </row>
    <row r="30" spans="1:4" x14ac:dyDescent="0.4">
      <c r="A30" t="s">
        <v>8</v>
      </c>
      <c r="B30">
        <v>21</v>
      </c>
      <c r="C30">
        <v>34.5</v>
      </c>
      <c r="D30" s="1">
        <f t="shared" si="0"/>
        <v>18.405447188949452</v>
      </c>
    </row>
    <row r="31" spans="1:4" x14ac:dyDescent="0.4">
      <c r="A31" t="s">
        <v>42</v>
      </c>
      <c r="B31">
        <v>19</v>
      </c>
      <c r="C31">
        <v>32.875</v>
      </c>
      <c r="D31" s="1">
        <f t="shared" si="0"/>
        <v>15.868188337332715</v>
      </c>
    </row>
    <row r="32" spans="1:4" x14ac:dyDescent="0.4">
      <c r="A32" t="s">
        <v>41</v>
      </c>
      <c r="B32">
        <v>21</v>
      </c>
      <c r="C32">
        <v>29</v>
      </c>
      <c r="D32" s="1">
        <f t="shared" si="0"/>
        <v>15.471245463174901</v>
      </c>
    </row>
    <row r="33" spans="1:15" x14ac:dyDescent="0.4">
      <c r="A33" t="s">
        <v>24</v>
      </c>
      <c r="B33">
        <v>11</v>
      </c>
      <c r="C33">
        <v>32</v>
      </c>
      <c r="D33" s="1">
        <f t="shared" si="0"/>
        <v>8.9423290690272008</v>
      </c>
    </row>
    <row r="34" spans="1:15" x14ac:dyDescent="0.4">
      <c r="A34" t="s">
        <v>43</v>
      </c>
      <c r="B34">
        <v>10</v>
      </c>
      <c r="C34">
        <v>35</v>
      </c>
      <c r="D34" s="1">
        <f t="shared" si="0"/>
        <v>8.8915203811350025</v>
      </c>
    </row>
    <row r="35" spans="1:15" x14ac:dyDescent="0.4">
      <c r="A35" t="s">
        <v>23</v>
      </c>
      <c r="B35">
        <v>10</v>
      </c>
      <c r="C35">
        <v>32</v>
      </c>
      <c r="D35" s="1">
        <f t="shared" si="0"/>
        <v>8.1293900627520017</v>
      </c>
    </row>
    <row r="36" spans="1:15" x14ac:dyDescent="0.4">
      <c r="A36" t="s">
        <v>24</v>
      </c>
      <c r="B36">
        <v>16</v>
      </c>
      <c r="C36">
        <v>32</v>
      </c>
      <c r="D36" s="1">
        <f t="shared" si="0"/>
        <v>13.007024100403202</v>
      </c>
    </row>
    <row r="37" spans="1:15" x14ac:dyDescent="0.4">
      <c r="A37" t="s">
        <v>26</v>
      </c>
      <c r="B37">
        <v>15</v>
      </c>
      <c r="C37">
        <v>34</v>
      </c>
      <c r="D37" s="1">
        <f t="shared" si="0"/>
        <v>12.956215412511002</v>
      </c>
    </row>
    <row r="38" spans="1:15" x14ac:dyDescent="0.4">
      <c r="A38" t="s">
        <v>23</v>
      </c>
      <c r="B38">
        <v>15</v>
      </c>
      <c r="C38">
        <v>32</v>
      </c>
      <c r="D38" s="1">
        <f t="shared" si="0"/>
        <v>12.194085094128003</v>
      </c>
    </row>
    <row r="39" spans="1:15" x14ac:dyDescent="0.4">
      <c r="A39" t="s">
        <v>24</v>
      </c>
      <c r="B39">
        <v>31</v>
      </c>
      <c r="C39">
        <v>32</v>
      </c>
      <c r="D39" s="1">
        <f t="shared" si="0"/>
        <v>25.201109194531202</v>
      </c>
    </row>
    <row r="40" spans="1:15" x14ac:dyDescent="0.4">
      <c r="A40" t="s">
        <v>25</v>
      </c>
      <c r="B40">
        <v>30</v>
      </c>
      <c r="C40">
        <v>33</v>
      </c>
      <c r="D40" s="1">
        <f t="shared" si="0"/>
        <v>25.150300506639002</v>
      </c>
    </row>
    <row r="41" spans="1:15" x14ac:dyDescent="0.4">
      <c r="A41" t="s">
        <v>23</v>
      </c>
      <c r="B41">
        <v>30</v>
      </c>
      <c r="C41">
        <v>32</v>
      </c>
      <c r="D41" s="1">
        <f t="shared" si="0"/>
        <v>24.388170188256005</v>
      </c>
    </row>
    <row r="42" spans="1:15" x14ac:dyDescent="0.4">
      <c r="H42">
        <v>32</v>
      </c>
      <c r="N42">
        <v>25.15</v>
      </c>
    </row>
    <row r="43" spans="1:15" x14ac:dyDescent="0.4">
      <c r="H43">
        <f>0.0254*H42</f>
        <v>0.81279999999999997</v>
      </c>
      <c r="N43">
        <v>24.39</v>
      </c>
    </row>
    <row r="44" spans="1:15" x14ac:dyDescent="0.4">
      <c r="G44">
        <v>1</v>
      </c>
      <c r="H44" t="s">
        <v>50</v>
      </c>
      <c r="I44">
        <v>1</v>
      </c>
      <c r="K44">
        <f>I44*H43</f>
        <v>0.81279999999999997</v>
      </c>
      <c r="N44">
        <f>N42-N43</f>
        <v>0.75999999999999801</v>
      </c>
      <c r="O44">
        <f>N44/30</f>
        <v>2.5333333333333267E-2</v>
      </c>
    </row>
    <row r="45" spans="1:15" x14ac:dyDescent="0.4">
      <c r="G45" t="s">
        <v>44</v>
      </c>
      <c r="H45" t="s">
        <v>45</v>
      </c>
      <c r="I45" t="s">
        <v>46</v>
      </c>
      <c r="J45" t="s">
        <v>47</v>
      </c>
      <c r="K45" t="s">
        <v>48</v>
      </c>
    </row>
    <row r="46" spans="1:15" x14ac:dyDescent="0.4">
      <c r="G46" t="s">
        <v>44</v>
      </c>
      <c r="H46" t="s">
        <v>47</v>
      </c>
      <c r="I46" t="s">
        <v>48</v>
      </c>
      <c r="J46" t="s">
        <v>49</v>
      </c>
      <c r="K46" t="s">
        <v>46</v>
      </c>
      <c r="L46" t="s">
        <v>45</v>
      </c>
    </row>
    <row r="47" spans="1:15" x14ac:dyDescent="0.4">
      <c r="I47">
        <f>D41/E51</f>
        <v>24.384</v>
      </c>
    </row>
    <row r="49" spans="1:6" x14ac:dyDescent="0.4">
      <c r="A49">
        <f>1/8</f>
        <v>0.125</v>
      </c>
      <c r="C49">
        <v>225</v>
      </c>
      <c r="D49" s="1" t="s">
        <v>18</v>
      </c>
    </row>
    <row r="50" spans="1:6" x14ac:dyDescent="0.4">
      <c r="A50">
        <f>2/8</f>
        <v>0.25</v>
      </c>
      <c r="C50">
        <f>C49*386.1</f>
        <v>86872.5</v>
      </c>
      <c r="D50" s="1" t="s">
        <v>19</v>
      </c>
      <c r="E50">
        <f>C49*0.4535923</f>
        <v>102.0582675</v>
      </c>
      <c r="F50" t="s">
        <v>20</v>
      </c>
    </row>
    <row r="51" spans="1:6" x14ac:dyDescent="0.4">
      <c r="A51">
        <f>3/8</f>
        <v>0.375</v>
      </c>
      <c r="E51">
        <f>E50*9.8/1000</f>
        <v>1.0001710215000001</v>
      </c>
      <c r="F51" t="s">
        <v>51</v>
      </c>
    </row>
    <row r="52" spans="1:6" x14ac:dyDescent="0.4">
      <c r="A52">
        <f>4/8</f>
        <v>0.5</v>
      </c>
    </row>
    <row r="53" spans="1:6" x14ac:dyDescent="0.4">
      <c r="A53">
        <f>5/8</f>
        <v>0.625</v>
      </c>
      <c r="E53">
        <v>2.5399999999999999E-2</v>
      </c>
      <c r="F53" t="s">
        <v>21</v>
      </c>
    </row>
    <row r="54" spans="1:6" x14ac:dyDescent="0.4">
      <c r="A54">
        <v>6</v>
      </c>
    </row>
    <row r="55" spans="1:6" x14ac:dyDescent="0.4">
      <c r="A55">
        <f>7/8</f>
        <v>0.875</v>
      </c>
    </row>
    <row r="56" spans="1:6" x14ac:dyDescent="0.4">
      <c r="A56">
        <f>8/8</f>
        <v>1</v>
      </c>
    </row>
    <row r="72" spans="1:3" x14ac:dyDescent="0.4">
      <c r="A72">
        <v>10</v>
      </c>
    </row>
    <row r="74" spans="1:3" x14ac:dyDescent="0.4">
      <c r="A74">
        <v>1</v>
      </c>
      <c r="B74">
        <f>A74*0.0254*$A$72</f>
        <v>0.254</v>
      </c>
      <c r="C74">
        <f>A74*0.85</f>
        <v>0.85</v>
      </c>
    </row>
    <row r="75" spans="1:3" x14ac:dyDescent="0.4">
      <c r="A75">
        <v>2</v>
      </c>
      <c r="B75">
        <f t="shared" ref="B75:B103" si="1">A75*0.0254*$A$72</f>
        <v>0.50800000000000001</v>
      </c>
      <c r="C75">
        <f t="shared" ref="C75:C96" si="2">A75*0.85</f>
        <v>1.7</v>
      </c>
    </row>
    <row r="76" spans="1:3" x14ac:dyDescent="0.4">
      <c r="A76">
        <v>3</v>
      </c>
      <c r="B76">
        <f t="shared" si="1"/>
        <v>0.7619999999999999</v>
      </c>
      <c r="C76">
        <f t="shared" si="2"/>
        <v>2.5499999999999998</v>
      </c>
    </row>
    <row r="77" spans="1:3" x14ac:dyDescent="0.4">
      <c r="A77">
        <v>4</v>
      </c>
      <c r="B77">
        <f t="shared" si="1"/>
        <v>1.016</v>
      </c>
      <c r="C77">
        <f t="shared" si="2"/>
        <v>3.4</v>
      </c>
    </row>
    <row r="78" spans="1:3" x14ac:dyDescent="0.4">
      <c r="A78">
        <v>5</v>
      </c>
      <c r="B78">
        <f t="shared" si="1"/>
        <v>1.27</v>
      </c>
      <c r="C78">
        <f t="shared" si="2"/>
        <v>4.25</v>
      </c>
    </row>
    <row r="79" spans="1:3" x14ac:dyDescent="0.4">
      <c r="A79">
        <v>6</v>
      </c>
      <c r="B79">
        <f t="shared" si="1"/>
        <v>1.5239999999999998</v>
      </c>
      <c r="C79">
        <f t="shared" si="2"/>
        <v>5.0999999999999996</v>
      </c>
    </row>
    <row r="80" spans="1:3" x14ac:dyDescent="0.4">
      <c r="A80">
        <v>7</v>
      </c>
      <c r="B80">
        <f t="shared" si="1"/>
        <v>1.7779999999999998</v>
      </c>
      <c r="C80">
        <f t="shared" si="2"/>
        <v>5.95</v>
      </c>
    </row>
    <row r="81" spans="1:3" x14ac:dyDescent="0.4">
      <c r="A81">
        <v>8</v>
      </c>
      <c r="B81">
        <f t="shared" si="1"/>
        <v>2.032</v>
      </c>
      <c r="C81">
        <f t="shared" si="2"/>
        <v>6.8</v>
      </c>
    </row>
    <row r="82" spans="1:3" x14ac:dyDescent="0.4">
      <c r="A82">
        <v>9</v>
      </c>
      <c r="B82">
        <f t="shared" si="1"/>
        <v>2.286</v>
      </c>
      <c r="C82">
        <f t="shared" si="2"/>
        <v>7.6499999999999995</v>
      </c>
    </row>
    <row r="83" spans="1:3" x14ac:dyDescent="0.4">
      <c r="A83">
        <v>10</v>
      </c>
      <c r="B83">
        <f t="shared" si="1"/>
        <v>2.54</v>
      </c>
      <c r="C83">
        <f t="shared" si="2"/>
        <v>8.5</v>
      </c>
    </row>
    <row r="84" spans="1:3" x14ac:dyDescent="0.4">
      <c r="A84">
        <v>11</v>
      </c>
      <c r="B84">
        <f t="shared" si="1"/>
        <v>2.7939999999999996</v>
      </c>
      <c r="C84">
        <f t="shared" si="2"/>
        <v>9.35</v>
      </c>
    </row>
    <row r="85" spans="1:3" x14ac:dyDescent="0.4">
      <c r="A85">
        <v>12</v>
      </c>
      <c r="B85">
        <f t="shared" si="1"/>
        <v>3.0479999999999996</v>
      </c>
      <c r="C85">
        <f t="shared" si="2"/>
        <v>10.199999999999999</v>
      </c>
    </row>
    <row r="86" spans="1:3" x14ac:dyDescent="0.4">
      <c r="A86">
        <v>13</v>
      </c>
      <c r="B86">
        <f t="shared" si="1"/>
        <v>3.302</v>
      </c>
      <c r="C86">
        <f t="shared" si="2"/>
        <v>11.049999999999999</v>
      </c>
    </row>
    <row r="87" spans="1:3" x14ac:dyDescent="0.4">
      <c r="A87">
        <v>14</v>
      </c>
      <c r="B87">
        <f t="shared" si="1"/>
        <v>3.5559999999999996</v>
      </c>
      <c r="C87">
        <f t="shared" si="2"/>
        <v>11.9</v>
      </c>
    </row>
    <row r="88" spans="1:3" x14ac:dyDescent="0.4">
      <c r="A88">
        <v>15</v>
      </c>
      <c r="B88">
        <f t="shared" si="1"/>
        <v>3.81</v>
      </c>
      <c r="C88">
        <f t="shared" si="2"/>
        <v>12.75</v>
      </c>
    </row>
    <row r="89" spans="1:3" x14ac:dyDescent="0.4">
      <c r="A89">
        <v>16</v>
      </c>
      <c r="B89">
        <f t="shared" si="1"/>
        <v>4.0640000000000001</v>
      </c>
      <c r="C89">
        <f t="shared" si="2"/>
        <v>13.6</v>
      </c>
    </row>
    <row r="90" spans="1:3" x14ac:dyDescent="0.4">
      <c r="A90">
        <v>17</v>
      </c>
      <c r="B90">
        <f t="shared" si="1"/>
        <v>4.3179999999999996</v>
      </c>
      <c r="C90">
        <f t="shared" si="2"/>
        <v>14.45</v>
      </c>
    </row>
    <row r="91" spans="1:3" x14ac:dyDescent="0.4">
      <c r="A91">
        <v>18</v>
      </c>
      <c r="B91">
        <f t="shared" si="1"/>
        <v>4.5720000000000001</v>
      </c>
      <c r="C91">
        <f t="shared" si="2"/>
        <v>15.299999999999999</v>
      </c>
    </row>
    <row r="92" spans="1:3" x14ac:dyDescent="0.4">
      <c r="A92">
        <v>19</v>
      </c>
      <c r="B92">
        <f t="shared" si="1"/>
        <v>4.8259999999999996</v>
      </c>
      <c r="C92">
        <f t="shared" si="2"/>
        <v>16.149999999999999</v>
      </c>
    </row>
    <row r="93" spans="1:3" x14ac:dyDescent="0.4">
      <c r="A93">
        <v>20</v>
      </c>
      <c r="B93">
        <f t="shared" si="1"/>
        <v>5.08</v>
      </c>
      <c r="C93">
        <f t="shared" si="2"/>
        <v>17</v>
      </c>
    </row>
    <row r="94" spans="1:3" x14ac:dyDescent="0.4">
      <c r="A94">
        <v>21</v>
      </c>
      <c r="B94">
        <f t="shared" si="1"/>
        <v>5.3339999999999996</v>
      </c>
      <c r="C94">
        <f t="shared" si="2"/>
        <v>17.849999999999998</v>
      </c>
    </row>
    <row r="95" spans="1:3" x14ac:dyDescent="0.4">
      <c r="A95">
        <v>22</v>
      </c>
      <c r="B95">
        <f t="shared" si="1"/>
        <v>5.5879999999999992</v>
      </c>
      <c r="C95">
        <f t="shared" si="2"/>
        <v>18.7</v>
      </c>
    </row>
    <row r="96" spans="1:3" x14ac:dyDescent="0.4">
      <c r="A96">
        <v>23</v>
      </c>
      <c r="B96">
        <f t="shared" si="1"/>
        <v>5.8419999999999996</v>
      </c>
      <c r="C96">
        <f t="shared" si="2"/>
        <v>19.55</v>
      </c>
    </row>
    <row r="97" spans="1:3" x14ac:dyDescent="0.4">
      <c r="A97">
        <v>24</v>
      </c>
      <c r="B97">
        <f t="shared" si="1"/>
        <v>6.0959999999999992</v>
      </c>
      <c r="C97">
        <f>A97*0.85</f>
        <v>20.399999999999999</v>
      </c>
    </row>
    <row r="98" spans="1:3" x14ac:dyDescent="0.4">
      <c r="A98">
        <v>25</v>
      </c>
      <c r="B98">
        <f t="shared" si="1"/>
        <v>6.35</v>
      </c>
      <c r="C98">
        <f t="shared" ref="C98:C103" si="3">A98*0.85</f>
        <v>21.25</v>
      </c>
    </row>
    <row r="99" spans="1:3" x14ac:dyDescent="0.4">
      <c r="A99">
        <v>26</v>
      </c>
      <c r="B99">
        <f t="shared" si="1"/>
        <v>6.6040000000000001</v>
      </c>
      <c r="C99">
        <f t="shared" si="3"/>
        <v>22.099999999999998</v>
      </c>
    </row>
    <row r="100" spans="1:3" x14ac:dyDescent="0.4">
      <c r="A100">
        <v>27</v>
      </c>
      <c r="B100">
        <f t="shared" si="1"/>
        <v>6.8579999999999997</v>
      </c>
      <c r="C100">
        <f t="shared" si="3"/>
        <v>22.95</v>
      </c>
    </row>
    <row r="101" spans="1:3" x14ac:dyDescent="0.4">
      <c r="A101">
        <v>28</v>
      </c>
      <c r="B101">
        <f t="shared" si="1"/>
        <v>7.1119999999999992</v>
      </c>
      <c r="C101">
        <f t="shared" si="3"/>
        <v>23.8</v>
      </c>
    </row>
    <row r="102" spans="1:3" x14ac:dyDescent="0.4">
      <c r="A102">
        <v>29</v>
      </c>
      <c r="B102">
        <f t="shared" si="1"/>
        <v>7.3659999999999997</v>
      </c>
      <c r="C102">
        <f t="shared" si="3"/>
        <v>24.65</v>
      </c>
    </row>
    <row r="103" spans="1:3" x14ac:dyDescent="0.4">
      <c r="A103">
        <v>30</v>
      </c>
      <c r="B103">
        <f t="shared" si="1"/>
        <v>7.62</v>
      </c>
      <c r="C103">
        <f t="shared" si="3"/>
        <v>25.5</v>
      </c>
    </row>
  </sheetData>
  <phoneticPr fontId="1" type="noConversion"/>
  <conditionalFormatting sqref="D2:D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Lanza</dc:creator>
  <cp:lastModifiedBy>Seth Lanza</cp:lastModifiedBy>
  <dcterms:created xsi:type="dcterms:W3CDTF">2024-03-20T11:48:01Z</dcterms:created>
  <dcterms:modified xsi:type="dcterms:W3CDTF">2024-03-20T18:13:18Z</dcterms:modified>
</cp:coreProperties>
</file>