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9a1b86c13ae3a/Excel Files/Football/Roster-Season Simulations/"/>
    </mc:Choice>
  </mc:AlternateContent>
  <xr:revisionPtr revIDLastSave="11" documentId="8_{B7685109-6AC3-4DA8-A11A-D860D70AB08D}" xr6:coauthVersionLast="47" xr6:coauthVersionMax="47" xr10:uidLastSave="{F0DAFA0F-4F14-4A8F-AC02-FA2E8C04996A}"/>
  <bookViews>
    <workbookView xWindow="-103" yWindow="-103" windowWidth="22149" windowHeight="13200" activeTab="2" xr2:uid="{281DCC85-ADEA-4A2D-95BC-097AE5D9CB97}"/>
  </bookViews>
  <sheets>
    <sheet name="Explainer" sheetId="1" r:id="rId1"/>
    <sheet name="Main Sheet" sheetId="2" r:id="rId2"/>
    <sheet name="Divisio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" i="4" l="1" a="1"/>
  <c r="AI3" i="4" s="1"/>
  <c r="AI4" i="4" a="1"/>
  <c r="AI4" i="4" s="1"/>
  <c r="AI5" i="4" a="1"/>
  <c r="AI5" i="4" s="1"/>
  <c r="AI6" i="4" a="1"/>
  <c r="AI6" i="4" s="1"/>
  <c r="AI7" i="4" a="1"/>
  <c r="AI7" i="4" s="1"/>
  <c r="AI8" i="4" a="1"/>
  <c r="AI8" i="4" s="1"/>
  <c r="AI9" i="4" a="1"/>
  <c r="AI9" i="4" s="1"/>
  <c r="AI10" i="4" a="1"/>
  <c r="AI10" i="4" s="1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3" i="4" s="1" a="1"/>
  <c r="AN3" i="4" s="1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3" i="4" s="1" a="1"/>
  <c r="AM3" i="4" s="1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L3" i="2"/>
  <c r="AL4" i="2"/>
  <c r="AL5" i="2"/>
  <c r="AL6" i="2"/>
  <c r="AL7" i="2"/>
  <c r="AL8" i="2"/>
  <c r="AL9" i="2"/>
  <c r="AL10" i="2"/>
  <c r="AL11" i="2"/>
  <c r="AL12" i="2"/>
  <c r="AL13" i="2"/>
  <c r="AL14" i="2"/>
  <c r="AL4" i="4" s="1" a="1"/>
  <c r="AL4" i="4" s="1"/>
  <c r="AL15" i="2"/>
  <c r="AL16" i="2"/>
  <c r="AL5" i="4" s="1" a="1"/>
  <c r="AL5" i="4" s="1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K3" i="2"/>
  <c r="AK4" i="2"/>
  <c r="AK5" i="2"/>
  <c r="AK6" i="2"/>
  <c r="AK7" i="2"/>
  <c r="AK8" i="2"/>
  <c r="AK9" i="2"/>
  <c r="AK10" i="2"/>
  <c r="AK11" i="2"/>
  <c r="AK12" i="2"/>
  <c r="AK13" i="2"/>
  <c r="AK14" i="2"/>
  <c r="AK4" i="4" s="1" a="1"/>
  <c r="AK4" i="4" s="1"/>
  <c r="AK15" i="2"/>
  <c r="AK16" i="2"/>
  <c r="AK17" i="2"/>
  <c r="AK18" i="2"/>
  <c r="AK19" i="2"/>
  <c r="AK20" i="2"/>
  <c r="AK3" i="4" s="1" a="1"/>
  <c r="AK3" i="4" s="1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J3" i="2"/>
  <c r="AJ4" i="2"/>
  <c r="AJ5" i="2"/>
  <c r="AJ6" i="2"/>
  <c r="AJ7" i="2"/>
  <c r="AJ8" i="2"/>
  <c r="AJ9" i="2"/>
  <c r="AJ10" i="2"/>
  <c r="AJ11" i="2"/>
  <c r="AJ12" i="2"/>
  <c r="AJ13" i="2"/>
  <c r="AJ14" i="2"/>
  <c r="AJ4" i="4" s="1" a="1"/>
  <c r="AJ4" i="4" s="1"/>
  <c r="AJ15" i="2"/>
  <c r="AJ16" i="2"/>
  <c r="AJ5" i="4" s="1" a="1"/>
  <c r="AJ5" i="4" s="1"/>
  <c r="AJ17" i="2"/>
  <c r="AJ18" i="2"/>
  <c r="AJ19" i="2"/>
  <c r="AJ20" i="2"/>
  <c r="AJ21" i="2"/>
  <c r="AJ9" i="4" s="1" a="1"/>
  <c r="AJ9" i="4" s="1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D3" i="4" a="1"/>
  <c r="D3" i="4" s="1"/>
  <c r="G3" i="4" a="1"/>
  <c r="G3" i="4" s="1"/>
  <c r="H3" i="4" a="1"/>
  <c r="H3" i="4" s="1"/>
  <c r="I3" i="4" a="1"/>
  <c r="I3" i="4" s="1"/>
  <c r="J3" i="4" a="1"/>
  <c r="J3" i="4" s="1"/>
  <c r="K3" i="4" a="1"/>
  <c r="K3" i="4" s="1"/>
  <c r="L3" i="4" a="1"/>
  <c r="L3" i="4" s="1"/>
  <c r="M3" i="4" a="1"/>
  <c r="M3" i="4" s="1"/>
  <c r="N3" i="4" a="1"/>
  <c r="N3" i="4" s="1"/>
  <c r="O3" i="4" a="1"/>
  <c r="O3" i="4" s="1"/>
  <c r="P3" i="4" a="1"/>
  <c r="P3" i="4" s="1"/>
  <c r="Q3" i="4" a="1"/>
  <c r="Q3" i="4" s="1"/>
  <c r="R3" i="4" a="1"/>
  <c r="R3" i="4" s="1"/>
  <c r="S3" i="4" a="1"/>
  <c r="S3" i="4" s="1"/>
  <c r="T3" i="4" a="1"/>
  <c r="T3" i="4" s="1"/>
  <c r="U3" i="4" a="1"/>
  <c r="U3" i="4" s="1"/>
  <c r="V3" i="4" a="1"/>
  <c r="V3" i="4" s="1"/>
  <c r="W3" i="4" a="1"/>
  <c r="W3" i="4" s="1"/>
  <c r="X3" i="4" a="1"/>
  <c r="X3" i="4" s="1"/>
  <c r="Y3" i="4" a="1"/>
  <c r="Y3" i="4" s="1"/>
  <c r="Z3" i="4" a="1"/>
  <c r="Z3" i="4" s="1"/>
  <c r="AA3" i="4" a="1"/>
  <c r="AA3" i="4" s="1"/>
  <c r="AB3" i="4" a="1"/>
  <c r="AB3" i="4" s="1"/>
  <c r="AC3" i="4" a="1"/>
  <c r="AC3" i="4" s="1"/>
  <c r="AD3" i="4" a="1"/>
  <c r="AD3" i="4" s="1"/>
  <c r="AE3" i="4" a="1"/>
  <c r="AE3" i="4" s="1"/>
  <c r="AF3" i="4" a="1"/>
  <c r="AF3" i="4" s="1"/>
  <c r="AG3" i="4" a="1"/>
  <c r="AG3" i="4" s="1"/>
  <c r="AH3" i="4" a="1"/>
  <c r="AH3" i="4" s="1"/>
  <c r="D4" i="4" a="1"/>
  <c r="D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 s="1"/>
  <c r="S4" i="4" a="1"/>
  <c r="S4" i="4" s="1"/>
  <c r="T4" i="4" a="1"/>
  <c r="T4" i="4" s="1"/>
  <c r="U4" i="4" a="1"/>
  <c r="U4" i="4" s="1"/>
  <c r="V4" i="4" a="1"/>
  <c r="V4" i="4" s="1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 s="1"/>
  <c r="AC4" i="4" a="1"/>
  <c r="AC4" i="4" s="1"/>
  <c r="AD4" i="4" a="1"/>
  <c r="AD4" i="4" s="1"/>
  <c r="AE4" i="4" a="1"/>
  <c r="AE4" i="4" s="1"/>
  <c r="AF4" i="4" a="1"/>
  <c r="AF4" i="4" s="1"/>
  <c r="AG4" i="4" a="1"/>
  <c r="AG4" i="4" s="1"/>
  <c r="AH4" i="4" a="1"/>
  <c r="AH4" i="4" s="1"/>
  <c r="D5" i="4" a="1"/>
  <c r="D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 s="1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 a="1"/>
  <c r="W5" i="4" s="1"/>
  <c r="X5" i="4" a="1"/>
  <c r="X5" i="4" s="1"/>
  <c r="Y5" i="4" a="1"/>
  <c r="Y5" i="4" s="1"/>
  <c r="Z5" i="4" a="1"/>
  <c r="Z5" i="4" s="1"/>
  <c r="AA5" i="4" a="1"/>
  <c r="AA5" i="4" s="1"/>
  <c r="AB5" i="4" a="1"/>
  <c r="AB5" i="4" s="1"/>
  <c r="AC5" i="4" a="1"/>
  <c r="AC5" i="4" s="1"/>
  <c r="AD5" i="4" a="1"/>
  <c r="AD5" i="4" s="1"/>
  <c r="AE5" i="4" a="1"/>
  <c r="AE5" i="4" s="1"/>
  <c r="AF5" i="4" a="1"/>
  <c r="AF5" i="4" s="1"/>
  <c r="AG5" i="4" a="1"/>
  <c r="AG5" i="4" s="1"/>
  <c r="AH5" i="4" a="1"/>
  <c r="AH5" i="4" s="1"/>
  <c r="D6" i="4" a="1"/>
  <c r="D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 s="1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 s="1"/>
  <c r="W6" i="4" a="1"/>
  <c r="W6" i="4" s="1"/>
  <c r="X6" i="4" a="1"/>
  <c r="X6" i="4" s="1"/>
  <c r="Y6" i="4" a="1"/>
  <c r="Y6" i="4" s="1"/>
  <c r="Z6" i="4" a="1"/>
  <c r="Z6" i="4" s="1"/>
  <c r="AA6" i="4" a="1"/>
  <c r="AA6" i="4" s="1"/>
  <c r="AB6" i="4" a="1"/>
  <c r="AB6" i="4" s="1"/>
  <c r="AC6" i="4" a="1"/>
  <c r="AC6" i="4" s="1"/>
  <c r="AD6" i="4" a="1"/>
  <c r="AD6" i="4" s="1"/>
  <c r="AE6" i="4" a="1"/>
  <c r="AE6" i="4" s="1"/>
  <c r="AF6" i="4" a="1"/>
  <c r="AF6" i="4" s="1"/>
  <c r="AG6" i="4" a="1"/>
  <c r="AG6" i="4" s="1"/>
  <c r="AH6" i="4" a="1"/>
  <c r="AH6" i="4" s="1"/>
  <c r="D7" i="4" a="1"/>
  <c r="D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 s="1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 a="1"/>
  <c r="W7" i="4" s="1"/>
  <c r="X7" i="4" a="1"/>
  <c r="X7" i="4" s="1"/>
  <c r="Y7" i="4" a="1"/>
  <c r="Y7" i="4" s="1"/>
  <c r="Z7" i="4" a="1"/>
  <c r="Z7" i="4" s="1"/>
  <c r="AA7" i="4" a="1"/>
  <c r="AA7" i="4" s="1"/>
  <c r="AB7" i="4" a="1"/>
  <c r="AB7" i="4" s="1"/>
  <c r="AC7" i="4" a="1"/>
  <c r="AC7" i="4" s="1"/>
  <c r="AD7" i="4" a="1"/>
  <c r="AD7" i="4" s="1"/>
  <c r="AE7" i="4" a="1"/>
  <c r="AE7" i="4" s="1"/>
  <c r="AF7" i="4" a="1"/>
  <c r="AF7" i="4" s="1"/>
  <c r="AG7" i="4" a="1"/>
  <c r="AG7" i="4" s="1"/>
  <c r="AH7" i="4" a="1"/>
  <c r="AH7" i="4" s="1"/>
  <c r="D8" i="4" a="1"/>
  <c r="D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 s="1"/>
  <c r="W8" i="4" a="1"/>
  <c r="W8" i="4" s="1"/>
  <c r="X8" i="4" a="1"/>
  <c r="X8" i="4" s="1"/>
  <c r="Y8" i="4" a="1"/>
  <c r="Y8" i="4" s="1"/>
  <c r="Z8" i="4" a="1"/>
  <c r="Z8" i="4" s="1"/>
  <c r="AA8" i="4" a="1"/>
  <c r="AA8" i="4" s="1"/>
  <c r="AB8" i="4" a="1"/>
  <c r="AB8" i="4" s="1"/>
  <c r="AC8" i="4" a="1"/>
  <c r="AC8" i="4" s="1"/>
  <c r="AD8" i="4" a="1"/>
  <c r="AD8" i="4" s="1"/>
  <c r="AE8" i="4" a="1"/>
  <c r="AE8" i="4" s="1"/>
  <c r="AF8" i="4" a="1"/>
  <c r="AF8" i="4" s="1"/>
  <c r="AG8" i="4" a="1"/>
  <c r="AG8" i="4" s="1"/>
  <c r="AH8" i="4" a="1"/>
  <c r="AH8" i="4" s="1"/>
  <c r="D9" i="4" a="1"/>
  <c r="D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O9" i="4" a="1"/>
  <c r="O9" i="4" s="1"/>
  <c r="P9" i="4" a="1"/>
  <c r="P9" i="4" s="1"/>
  <c r="Q9" i="4" a="1"/>
  <c r="Q9" i="4" s="1"/>
  <c r="R9" i="4" a="1"/>
  <c r="R9" i="4" s="1"/>
  <c r="S9" i="4" a="1"/>
  <c r="S9" i="4" s="1"/>
  <c r="T9" i="4" a="1"/>
  <c r="T9" i="4" s="1"/>
  <c r="U9" i="4" a="1"/>
  <c r="U9" i="4" s="1"/>
  <c r="V9" i="4" a="1"/>
  <c r="V9" i="4" s="1"/>
  <c r="W9" i="4" a="1"/>
  <c r="W9" i="4" s="1"/>
  <c r="X9" i="4" a="1"/>
  <c r="X9" i="4" s="1"/>
  <c r="Y9" i="4" a="1"/>
  <c r="Y9" i="4" s="1"/>
  <c r="Z9" i="4" a="1"/>
  <c r="Z9" i="4" s="1"/>
  <c r="AA9" i="4" a="1"/>
  <c r="AA9" i="4" s="1"/>
  <c r="AB9" i="4" a="1"/>
  <c r="AB9" i="4" s="1"/>
  <c r="AC9" i="4" a="1"/>
  <c r="AC9" i="4" s="1"/>
  <c r="AD9" i="4" a="1"/>
  <c r="AD9" i="4" s="1"/>
  <c r="AE9" i="4" a="1"/>
  <c r="AE9" i="4" s="1"/>
  <c r="AF9" i="4" a="1"/>
  <c r="AF9" i="4" s="1"/>
  <c r="AG9" i="4" a="1"/>
  <c r="AG9" i="4" s="1"/>
  <c r="AH9" i="4" a="1"/>
  <c r="AH9" i="4" s="1"/>
  <c r="D10" i="4" a="1"/>
  <c r="D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O10" i="4" a="1"/>
  <c r="O10" i="4" s="1"/>
  <c r="P10" i="4" a="1"/>
  <c r="P10" i="4" s="1"/>
  <c r="Q10" i="4" a="1"/>
  <c r="Q10" i="4" s="1"/>
  <c r="R10" i="4" a="1"/>
  <c r="R10" i="4" s="1"/>
  <c r="S10" i="4" a="1"/>
  <c r="S10" i="4" s="1"/>
  <c r="T10" i="4" a="1"/>
  <c r="T10" i="4" s="1"/>
  <c r="U10" i="4" a="1"/>
  <c r="U10" i="4" s="1"/>
  <c r="V10" i="4" a="1"/>
  <c r="V10" i="4" s="1"/>
  <c r="W10" i="4" a="1"/>
  <c r="W10" i="4" s="1"/>
  <c r="X10" i="4" a="1"/>
  <c r="X10" i="4" s="1"/>
  <c r="Y10" i="4" a="1"/>
  <c r="Y10" i="4" s="1"/>
  <c r="Z10" i="4" a="1"/>
  <c r="Z10" i="4" s="1"/>
  <c r="AA10" i="4" a="1"/>
  <c r="AA10" i="4" s="1"/>
  <c r="AB10" i="4" a="1"/>
  <c r="AB10" i="4" s="1"/>
  <c r="AC10" i="4" a="1"/>
  <c r="AC10" i="4" s="1"/>
  <c r="AD10" i="4" a="1"/>
  <c r="AD10" i="4" s="1"/>
  <c r="AE10" i="4" a="1"/>
  <c r="AE10" i="4" s="1"/>
  <c r="AF10" i="4" a="1"/>
  <c r="AF10" i="4" s="1"/>
  <c r="AG10" i="4" a="1"/>
  <c r="AG10" i="4" s="1"/>
  <c r="AH10" i="4" a="1"/>
  <c r="AH10" i="4" s="1"/>
  <c r="C17" i="2"/>
  <c r="E17" i="2"/>
  <c r="F17" i="2"/>
  <c r="C14" i="2"/>
  <c r="E14" i="2"/>
  <c r="F14" i="2"/>
  <c r="C6" i="2"/>
  <c r="E6" i="2"/>
  <c r="F6" i="2"/>
  <c r="C8" i="2"/>
  <c r="E8" i="2"/>
  <c r="F8" i="2"/>
  <c r="C12" i="2"/>
  <c r="E12" i="2"/>
  <c r="F12" i="2"/>
  <c r="C20" i="2"/>
  <c r="E20" i="2"/>
  <c r="F20" i="2"/>
  <c r="C4" i="2"/>
  <c r="E4" i="2"/>
  <c r="F4" i="2"/>
  <c r="C32" i="2"/>
  <c r="E32" i="2"/>
  <c r="F32" i="2"/>
  <c r="C31" i="2"/>
  <c r="E31" i="2"/>
  <c r="F31" i="2"/>
  <c r="C13" i="2"/>
  <c r="E13" i="2"/>
  <c r="F13" i="2"/>
  <c r="C22" i="2"/>
  <c r="E22" i="2"/>
  <c r="F22" i="2"/>
  <c r="C10" i="2"/>
  <c r="E10" i="2"/>
  <c r="F10" i="2"/>
  <c r="C3" i="2"/>
  <c r="C5" i="4" s="1" a="1"/>
  <c r="C5" i="4" s="1"/>
  <c r="E3" i="2"/>
  <c r="F3" i="2"/>
  <c r="C25" i="2"/>
  <c r="E25" i="2"/>
  <c r="F25" i="2"/>
  <c r="C16" i="2"/>
  <c r="E16" i="2"/>
  <c r="F16" i="2"/>
  <c r="C15" i="2"/>
  <c r="E15" i="2"/>
  <c r="F15" i="2"/>
  <c r="C23" i="2"/>
  <c r="E23" i="2"/>
  <c r="F23" i="2"/>
  <c r="C7" i="2"/>
  <c r="E7" i="2"/>
  <c r="F7" i="2"/>
  <c r="C28" i="2"/>
  <c r="E28" i="2"/>
  <c r="F28" i="2"/>
  <c r="C33" i="2"/>
  <c r="E33" i="2"/>
  <c r="F33" i="2"/>
  <c r="C27" i="2"/>
  <c r="E27" i="2"/>
  <c r="F27" i="2"/>
  <c r="C26" i="2"/>
  <c r="E26" i="2"/>
  <c r="F26" i="2"/>
  <c r="C18" i="2"/>
  <c r="E18" i="2"/>
  <c r="F18" i="2"/>
  <c r="C24" i="2"/>
  <c r="E24" i="2"/>
  <c r="F24" i="2"/>
  <c r="C21" i="2"/>
  <c r="E21" i="2"/>
  <c r="F21" i="2"/>
  <c r="C30" i="2"/>
  <c r="E30" i="2"/>
  <c r="F30" i="2"/>
  <c r="C29" i="2"/>
  <c r="E29" i="2"/>
  <c r="F29" i="2"/>
  <c r="C34" i="2"/>
  <c r="E34" i="2"/>
  <c r="F34" i="2"/>
  <c r="C11" i="2"/>
  <c r="E11" i="2"/>
  <c r="F11" i="2"/>
  <c r="C9" i="2"/>
  <c r="E9" i="2"/>
  <c r="F9" i="2"/>
  <c r="C19" i="2"/>
  <c r="E19" i="2"/>
  <c r="F19" i="2"/>
  <c r="E5" i="2"/>
  <c r="F5" i="2"/>
  <c r="C5" i="2"/>
  <c r="AM10" i="4" a="1"/>
  <c r="AM10" i="4" s="1"/>
  <c r="AK5" i="4" a="1"/>
  <c r="AK5" i="4" s="1"/>
  <c r="AK6" i="4" a="1"/>
  <c r="AK6" i="4" s="1"/>
  <c r="AJ10" i="4" a="1"/>
  <c r="AJ10" i="4" s="1"/>
  <c r="AK10" i="4" a="1"/>
  <c r="AK10" i="4" s="1"/>
  <c r="AL3" i="4" a="1"/>
  <c r="AL3" i="4" s="1"/>
  <c r="AL10" i="4" a="1"/>
  <c r="AL10" i="4" s="1"/>
  <c r="AN7" i="4" a="1"/>
  <c r="AN7" i="4" s="1"/>
  <c r="AM5" i="4" a="1"/>
  <c r="AM5" i="4" s="1"/>
  <c r="AN5" i="4" a="1"/>
  <c r="AN5" i="4" s="1"/>
  <c r="E9" i="4" l="1" a="1"/>
  <c r="E9" i="4" s="1"/>
  <c r="C3" i="4" a="1"/>
  <c r="C3" i="4" s="1"/>
  <c r="E6" i="4" a="1"/>
  <c r="E6" i="4" s="1"/>
  <c r="AJ7" i="4" a="1"/>
  <c r="AJ7" i="4" s="1"/>
  <c r="AK7" i="4" a="1"/>
  <c r="AK7" i="4" s="1"/>
  <c r="AL7" i="4" a="1"/>
  <c r="AL7" i="4" s="1"/>
  <c r="C10" i="4" a="1"/>
  <c r="C10" i="4" s="1"/>
  <c r="E5" i="4" a="1"/>
  <c r="E5" i="4" s="1"/>
  <c r="C8" i="4" a="1"/>
  <c r="C8" i="4" s="1"/>
  <c r="F4" i="4" a="1"/>
  <c r="F4" i="4" s="1"/>
  <c r="AK8" i="4" a="1"/>
  <c r="AK8" i="4" s="1"/>
  <c r="AL6" i="4" a="1"/>
  <c r="AL6" i="4" s="1"/>
  <c r="AM6" i="4" a="1"/>
  <c r="AM6" i="4" s="1"/>
  <c r="AN8" i="4" a="1"/>
  <c r="AN8" i="4" s="1"/>
  <c r="E7" i="4" a="1"/>
  <c r="E7" i="4" s="1"/>
  <c r="E10" i="4" a="1"/>
  <c r="E10" i="4" s="1"/>
  <c r="E8" i="4" a="1"/>
  <c r="E8" i="4" s="1"/>
  <c r="AN10" i="4" a="1"/>
  <c r="AN10" i="4" s="1"/>
  <c r="AJ8" i="4" a="1"/>
  <c r="AJ8" i="4" s="1"/>
  <c r="AL8" i="4" a="1"/>
  <c r="AL8" i="4" s="1"/>
  <c r="AM8" i="4" a="1"/>
  <c r="AM8" i="4" s="1"/>
  <c r="E4" i="4" a="1"/>
  <c r="E4" i="4" s="1"/>
  <c r="F7" i="4" a="1"/>
  <c r="F7" i="4" s="1"/>
  <c r="AL9" i="4" a="1"/>
  <c r="AL9" i="4" s="1"/>
  <c r="AM9" i="4" a="1"/>
  <c r="AM9" i="4" s="1"/>
  <c r="AM4" i="4" a="1"/>
  <c r="AM4" i="4" s="1"/>
  <c r="AN9" i="4" a="1"/>
  <c r="AN9" i="4" s="1"/>
  <c r="AN4" i="4" a="1"/>
  <c r="AN4" i="4" s="1"/>
  <c r="C7" i="4" a="1"/>
  <c r="C7" i="4" s="1"/>
  <c r="F10" i="4" a="1"/>
  <c r="F10" i="4" s="1"/>
  <c r="AJ6" i="4" a="1"/>
  <c r="AJ6" i="4" s="1"/>
  <c r="AJ3" i="4" a="1"/>
  <c r="AJ3" i="4" s="1"/>
  <c r="AN6" i="4" a="1"/>
  <c r="AN6" i="4" s="1"/>
  <c r="AM7" i="4" a="1"/>
  <c r="AM7" i="4" s="1"/>
  <c r="AK9" i="4" a="1"/>
  <c r="AK9" i="4" s="1"/>
  <c r="F9" i="4" a="1"/>
  <c r="F9" i="4" s="1"/>
  <c r="F8" i="4" a="1"/>
  <c r="F8" i="4" s="1"/>
  <c r="F3" i="4" a="1"/>
  <c r="F3" i="4" s="1"/>
  <c r="E3" i="4" a="1"/>
  <c r="E3" i="4" s="1"/>
  <c r="C6" i="4" a="1"/>
  <c r="C6" i="4" s="1"/>
  <c r="C9" i="4" a="1"/>
  <c r="C9" i="4" s="1"/>
  <c r="F6" i="4" a="1"/>
  <c r="F6" i="4" s="1"/>
  <c r="F5" i="4" a="1"/>
  <c r="F5" i="4" s="1"/>
  <c r="C4" i="4" a="1"/>
  <c r="C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<sst xmlns="http://schemas.openxmlformats.org/spreadsheetml/2006/main" count="161" uniqueCount="92">
  <si>
    <t>Rankings Scale:</t>
  </si>
  <si>
    <t>Special/Elite: You give them whatever they want. This isn't to say that you pay them all $100m, but these are the guys you extend early, give them market resetting deals, and keep them on your team as long as you possibly can</t>
  </si>
  <si>
    <t>Upper Tier: Players who are VERY good, consistently very good, and are worth paying to get on your team. You will occaisionally trade or let these guys walk though</t>
  </si>
  <si>
    <t>Mid Tier: These are your classic SOLID players who you like, having them is worthwhile, but relative to draft status or contract can be disappointing.</t>
  </si>
  <si>
    <t>Low Tier: These guys suck</t>
  </si>
  <si>
    <t>Rookies are HIGHLY concentrated on Mid Tier with only a few exceptions getting bumped up or down a tier</t>
  </si>
  <si>
    <t>Team</t>
  </si>
  <si>
    <t>QB</t>
  </si>
  <si>
    <t>WR</t>
  </si>
  <si>
    <t>TE</t>
  </si>
  <si>
    <t>RB</t>
  </si>
  <si>
    <t>LT</t>
  </si>
  <si>
    <t>LG</t>
  </si>
  <si>
    <t>C</t>
  </si>
  <si>
    <t>RG</t>
  </si>
  <si>
    <t>RT</t>
  </si>
  <si>
    <t>S</t>
  </si>
  <si>
    <t>CB</t>
  </si>
  <si>
    <t>MLB</t>
  </si>
  <si>
    <t>WLB</t>
  </si>
  <si>
    <t>DT</t>
  </si>
  <si>
    <t>DE</t>
  </si>
  <si>
    <t>Weighted importance</t>
  </si>
  <si>
    <t>SLOT</t>
  </si>
  <si>
    <t>Rankings Weighted by Positional Importance using my theory of 40% QB, 30% Coach, 20% Offense, 10% Defense</t>
  </si>
  <si>
    <t>Coach</t>
  </si>
  <si>
    <t>Buffalo Bills</t>
  </si>
  <si>
    <t>Total Defense</t>
  </si>
  <si>
    <t>Total Offense (W/o QB)</t>
  </si>
  <si>
    <t>Also, this is looking at just this season, factoring in age and injury history</t>
  </si>
  <si>
    <t>Out of 20</t>
  </si>
  <si>
    <t>Out of 10</t>
  </si>
  <si>
    <t>Miami Dolphins</t>
  </si>
  <si>
    <t>New England Patriots</t>
  </si>
  <si>
    <t>New York Jets</t>
  </si>
  <si>
    <t>Division</t>
  </si>
  <si>
    <t>AFCE</t>
  </si>
  <si>
    <t>AFCN</t>
  </si>
  <si>
    <t>Cleveland Browns</t>
  </si>
  <si>
    <t>Baltimore Ravens</t>
  </si>
  <si>
    <t>Pittsburgh Steelers</t>
  </si>
  <si>
    <t>Cincinnati Bengals</t>
  </si>
  <si>
    <t>AFCS</t>
  </si>
  <si>
    <t>Houston Texans</t>
  </si>
  <si>
    <t>Indianapolis Colts</t>
  </si>
  <si>
    <t>Jacksonville Jaguars</t>
  </si>
  <si>
    <t>Tennesee Titans</t>
  </si>
  <si>
    <t>AFCW</t>
  </si>
  <si>
    <t>Denver Broncos</t>
  </si>
  <si>
    <t>Kansas City Chiefs</t>
  </si>
  <si>
    <t>Las Vegas Raiders</t>
  </si>
  <si>
    <t>Los Angeles Chargers</t>
  </si>
  <si>
    <t>NFCE</t>
  </si>
  <si>
    <t>NFCN</t>
  </si>
  <si>
    <t>NFCS</t>
  </si>
  <si>
    <t>NFCW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</si>
  <si>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</si>
  <si>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</si>
  <si>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</si>
  <si>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</si>
  <si>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</si>
  <si>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</si>
  <si>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</si>
  <si>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</si>
  <si>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</si>
  <si>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</si>
  <si>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</si>
  <si>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</si>
  <si>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</si>
  <si>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</si>
  <si>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</si>
  <si>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</si>
  <si>
    <t>Column1</t>
  </si>
  <si>
    <t>Column2</t>
  </si>
  <si>
    <t>Column3</t>
  </si>
  <si>
    <t>WR4</t>
  </si>
  <si>
    <t>WR5</t>
  </si>
  <si>
    <t>WR6</t>
  </si>
  <si>
    <t>RB7</t>
  </si>
  <si>
    <t>Column8</t>
  </si>
  <si>
    <t>S9</t>
  </si>
  <si>
    <t>CB10</t>
  </si>
  <si>
    <t>DT11</t>
  </si>
  <si>
    <t>DE12</t>
  </si>
  <si>
    <t>Column22</t>
  </si>
  <si>
    <t>Skill</t>
  </si>
  <si>
    <t>OL</t>
  </si>
  <si>
    <t>DB</t>
  </si>
  <si>
    <t>DL</t>
  </si>
  <si>
    <t>0</t>
  </si>
  <si>
    <t>WR2</t>
  </si>
  <si>
    <t>DE13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</si>
</sst>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2" xfId="0" applyFont="1" applyFill="1" applyBorder="1"/>
    <xf numFmtId="0" fontId="0" fillId="0" borderId="1" xfId="0" applyBorder="1"/>
    <xf numFmtId="0" fontId="1" fillId="3" borderId="3" xfId="0" applyFont="1" applyFill="1" applyBorder="1"/>
    <xf numFmtId="0" fontId="1" fillId="2" borderId="2" xfId="0" applyFont="1" applyFill="1" applyBorder="1"/>
    <xf numFmtId="0" fontId="1" fillId="3" borderId="0" xfId="0" applyFont="1" applyFill="1"/>
  </cellXfs>
  <cellStyles count="1">
    <cellStyle name="Normal" xfId="0" builtinId="0"/>
  </cellStyles>
  <dxfs count="1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1ABFB1-D375-45D8-BC87-B59F8A95D254}" name="Table1" displayName="Table1" ref="A2:AN34" totalsRowShown="0">
  <autoFilter ref="A2:AN34" xr:uid="{5B1ABFB1-D375-45D8-BC87-B59F8A95D254}"/>
  <sortState xmlns:xlrd2="http://schemas.microsoft.com/office/spreadsheetml/2017/richdata2" ref="A3:AN34">
    <sortCondition descending="1" ref="C2:C34"/>
  </sortState>
  <tableColumns count="40">
    <tableColumn id="1" xr3:uid="{069B861F-ED8E-40B3-BB0F-B12B4DDDA832}" name="Division"/>
    <tableColumn id="2" xr3:uid="{A7538755-93E5-4827-81A1-011A16AA9386}" name="Team"/>
    <tableColumn id="3" xr3:uid="{5A86385A-DB8D-4C85-A5A0-AFB7702B084A}" name="Weighted importance">
      <calculatedColumnFormula>SUMPRODUCT(H3:AH3,$H$1:$AH$1)</calculatedColumnFormula>
    </tableColumn>
    <tableColumn id="4" xr3:uid="{221CD0AC-528F-428B-B24A-EA3593668A45}" name="Column1" dataDxfId="12"/>
    <tableColumn id="5" xr3:uid="{DF369B13-71B3-41A6-ABBC-1AF4780650DF}" name="Total Offense (W/o QB)">
      <calculatedColumnFormula>SUMPRODUCT(K3:V3,$K$1:$V$1)</calculatedColumnFormula>
    </tableColumn>
    <tableColumn id="6" xr3:uid="{9315DBED-39DB-4EA1-84C4-D4B2E53B198A}" name="Total Defense">
      <calculatedColumnFormula>SUMPRODUCT(X3:AH3,$X$1:$AH$1)</calculatedColumnFormula>
    </tableColumn>
    <tableColumn id="7" xr3:uid="{6D241CA8-E57F-45C3-B04C-A6C7A8817A6F}" name="Column2" dataDxfId="11"/>
    <tableColumn id="8" xr3:uid="{A29D304E-6743-4B95-B145-5A365080B048}" name="QB"/>
    <tableColumn id="9" xr3:uid="{6C28739C-39A1-4C78-BCC7-1BC2117D8018}" name="Coach"/>
    <tableColumn id="10" xr3:uid="{E4162986-F13D-4F44-84A6-3909D02C3F09}" name="Column3" dataDxfId="10"/>
    <tableColumn id="11" xr3:uid="{B1F828FA-8C4E-4C12-B641-E203614CC3DB}" name="WR"/>
    <tableColumn id="12" xr3:uid="{0012E753-D66F-453C-BBE6-185E23C711BF}" name="WR4"/>
    <tableColumn id="13" xr3:uid="{DD814091-6E89-426C-8DF2-B632171545EE}" name="WR5"/>
    <tableColumn id="14" xr3:uid="{FDFA0D25-4E5E-4A45-9204-C61AD15865AA}" name="WR6"/>
    <tableColumn id="15" xr3:uid="{29E40EC6-2FA8-45F1-A729-AF45C40F05C1}" name="TE"/>
    <tableColumn id="16" xr3:uid="{B36D9FBA-0C2B-4830-8EB4-A1865B69F5E3}" name="RB"/>
    <tableColumn id="17" xr3:uid="{B942078F-2428-4E84-9144-90AC244BE71C}" name="RB7"/>
    <tableColumn id="18" xr3:uid="{F0F9F04D-AE6E-4E7B-A7EE-548D85AE1D20}" name="LT"/>
    <tableColumn id="19" xr3:uid="{BEFF7302-38CC-44F7-9BD5-411F92AE4332}" name="LG"/>
    <tableColumn id="20" xr3:uid="{A4A4594B-4920-4ACE-A4F1-052533DE3783}" name="C"/>
    <tableColumn id="21" xr3:uid="{CD48115B-1628-44F3-B7B4-8A6AFE2B5F2D}" name="RG"/>
    <tableColumn id="22" xr3:uid="{FA2406F6-5672-4811-9B0D-EAABA0FECA33}" name="RT"/>
    <tableColumn id="23" xr3:uid="{8A4C93BF-B286-4B11-AA68-C7A4BCC6BFC3}" name="Column8" dataDxfId="9"/>
    <tableColumn id="24" xr3:uid="{8E156666-3CD5-4B4E-9EF3-6859C9CDBE1B}" name="S"/>
    <tableColumn id="25" xr3:uid="{D8491282-0BDC-4948-B56E-A2E6FE8CFA57}" name="S9"/>
    <tableColumn id="26" xr3:uid="{03B4D733-29D1-42D6-B8A3-15FD47C59FD8}" name="CB"/>
    <tableColumn id="27" xr3:uid="{96C31CEE-4227-434A-BE39-0F8D7C854EF2}" name="CB10"/>
    <tableColumn id="30" xr3:uid="{E6D816E4-743F-49DF-B601-4CE4ED1E046F}" name="SLOT"/>
    <tableColumn id="28" xr3:uid="{2C4E5957-001F-4AE6-8F10-D20E7FCA1204}" name="MLB"/>
    <tableColumn id="29" xr3:uid="{96661EF8-329E-4D3E-9645-F2E27D13DDFC}" name="WLB"/>
    <tableColumn id="31" xr3:uid="{0FEE8F65-1AEF-4B06-85D9-62CB917C5825}" name="DT"/>
    <tableColumn id="32" xr3:uid="{80607E75-C36D-4C54-8F3B-8B16889060B0}" name="DT11"/>
    <tableColumn id="33" xr3:uid="{08C8E621-E682-4A15-8503-119019F6B0FB}" name="DE"/>
    <tableColumn id="34" xr3:uid="{0855E620-E534-4D70-8B19-E16FF7F17C8F}" name="DE12"/>
    <tableColumn id="35" xr3:uid="{7CAD2146-5570-4B89-B50B-998C7CE93C38}" name="0" dataDxfId="8"/>
    <tableColumn id="36" xr3:uid="{4EC7104C-C76A-4A01-A004-EBFF47EA811B}" name="WR2" dataDxfId="7">
      <calculatedColumnFormula>SUMPRODUCT(Table1[[#This Row],[WR]:[WR6]],$K$1:$N$1)</calculatedColumnFormula>
    </tableColumn>
    <tableColumn id="37" xr3:uid="{2918D26E-05F1-419C-8B43-31EF7906E39D}" name="Skill" dataDxfId="6">
      <calculatedColumnFormula>SUMPRODUCT(Table1[[#This Row],[WR]:[RB7]],$K$1:$Q$1)</calculatedColumnFormula>
    </tableColumn>
    <tableColumn id="38" xr3:uid="{F6EF0E1F-CDD2-46E3-A9A0-2DD3D485DBB2}" name="OL" dataDxfId="5">
      <calculatedColumnFormula>SUMPRODUCT(Table1[[#This Row],[LT]:[RT]],$R$1:$V$1)</calculatedColumnFormula>
    </tableColumn>
    <tableColumn id="39" xr3:uid="{B0B98F25-91D3-4D09-811B-F1ECAE3857C8}" name="DB" dataDxfId="4">
      <calculatedColumnFormula>SUMPRODUCT(Table1[[#This Row],[S]:[SLOT]],$X$1:$AB$1)</calculatedColumnFormula>
    </tableColumn>
    <tableColumn id="40" xr3:uid="{CC06E807-FD0D-4C60-B5D5-B62411ABF101}" name="DL" dataDxfId="3">
      <calculatedColumnFormula>SUMPRODUCT(Table1[[#This Row],[DT]:[DE12]],$AE$1:$AH$1)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B747BA-D3B4-458B-9703-B5E830D5B657}" name="Table2" displayName="Table2" ref="B2:AN10" totalsRowShown="0" headerRowDxfId="2">
  <autoFilter ref="B2:AN10" xr:uid="{F7B747BA-D3B4-458B-9703-B5E830D5B657}"/>
  <sortState xmlns:xlrd2="http://schemas.microsoft.com/office/spreadsheetml/2017/richdata2" ref="B3:AN10">
    <sortCondition descending="1" ref="C2:C10"/>
  </sortState>
  <tableColumns count="39">
    <tableColumn id="1" xr3:uid="{21B4DC8B-53F8-47E0-A8F8-3C190284AAB7}" name="Division" dataDxfId="1"/>
    <tableColumn id="2" xr3:uid="{7615589D-294E-4711-9BFB-D9169DB018CE}" name="Weighted importance" dataDxfId="0">
      <calculatedColumnFormula array="1">AVERAGEIF(Table1[[Division]:[Division]],Table2[[#This Row],[Division]:[Division]],Table1[Weighted importance])</calculatedColumnFormula>
    </tableColumn>
    <tableColumn id="3" xr3:uid="{B5CFB602-ADD3-4317-8043-AC9330C90079}" name="Column1">
      <calculatedColumnFormula array="1">AVERAGEIF(Table1[[Division]:[Division]],Table2[[#This Row],[Division]:[Division]],Table1[Column1])</calculatedColumnFormula>
    </tableColumn>
    <tableColumn id="4" xr3:uid="{37800F51-801D-4571-A2C1-303472478EFF}" name="Total Offense (W/o QB)">
      <calculatedColumnFormula array="1">AVERAGEIF(Table1[[Division]:[Division]],Table2[[#This Row],[Division]:[Division]],Table1[Total Offense (W/o QB)])</calculatedColumnFormula>
    </tableColumn>
    <tableColumn id="5" xr3:uid="{F912B5F1-E233-4361-AB6D-98851A225965}" name="Total Defense">
      <calculatedColumnFormula array="1">AVERAGEIF(Table1[[Division]:[Division]],Table2[[#This Row],[Division]:[Division]],Table1[Total Defense])</calculatedColumnFormula>
    </tableColumn>
    <tableColumn id="6" xr3:uid="{3E2EBAF3-E9ED-4286-848A-0D3A6331B2C8}" name="Column2">
      <calculatedColumnFormula array="1">AVERAGEIF(Table1[[Division]:[Division]],Table2[[#This Row],[Division]:[Division]],Table1[Column2])</calculatedColumnFormula>
    </tableColumn>
    <tableColumn id="7" xr3:uid="{B9A12411-1718-4763-860F-CAC8A6AC0FCB}" name="QB">
      <calculatedColumnFormula array="1">AVERAGEIF(Table1[[Division]:[Division]],Table2[[#This Row],[Division]:[Division]],Table1[QB])</calculatedColumnFormula>
    </tableColumn>
    <tableColumn id="8" xr3:uid="{287EB120-B148-4302-9E5F-ED4029E7D2E4}" name="Coach">
      <calculatedColumnFormula array="1">AVERAGEIF(Table1[[Division]:[Division]],Table2[[#This Row],[Division]:[Division]],Table1[Coach])</calculatedColumnFormula>
    </tableColumn>
    <tableColumn id="9" xr3:uid="{A5F24D9E-BB32-4416-A448-DAFF7E2B377B}" name="Column22">
      <calculatedColumnFormula array="1">AVERAGEIF(Table1[[Division]:[Division]],Table2[[#This Row],[Division]:[Division]],Table1[Column3])</calculatedColumnFormula>
    </tableColumn>
    <tableColumn id="10" xr3:uid="{AD6772AA-DA84-42EF-A848-F169E07BA924}" name="WR">
      <calculatedColumnFormula array="1">AVERAGEIF(Table1[[Division]:[Division]],Table2[[#This Row],[Division]:[Division]],Table1[WR])</calculatedColumnFormula>
    </tableColumn>
    <tableColumn id="11" xr3:uid="{3CBC1A36-37A7-4CC6-AD2A-F37A4CACE524}" name="WR4">
      <calculatedColumnFormula array="1">AVERAGEIF(Table1[[Division]:[Division]],Table2[[#This Row],[Division]:[Division]],Table1[WR4])</calculatedColumnFormula>
    </tableColumn>
    <tableColumn id="12" xr3:uid="{8EB2C712-8B7E-4BE2-858D-EF605DABF2AC}" name="WR5">
      <calculatedColumnFormula array="1">AVERAGEIF(Table1[[Division]:[Division]],Table2[[#This Row],[Division]:[Division]],Table1[WR5])</calculatedColumnFormula>
    </tableColumn>
    <tableColumn id="13" xr3:uid="{6C40BF1D-6ADA-479F-98A4-929F95C59518}" name="WR6">
      <calculatedColumnFormula array="1">AVERAGEIF(Table1[[Division]:[Division]],Table2[[#This Row],[Division]:[Division]],Table1[WR6])</calculatedColumnFormula>
    </tableColumn>
    <tableColumn id="14" xr3:uid="{0D2849E7-BA72-49BA-9237-1B1A4A7F8785}" name="TE">
      <calculatedColumnFormula array="1">AVERAGEIF(Table1[[Division]:[Division]],Table2[[#This Row],[Division]:[Division]],Table1[TE])</calculatedColumnFormula>
    </tableColumn>
    <tableColumn id="15" xr3:uid="{62FF6DDC-999C-465B-AC3C-8D4ACAF506DD}" name="RB">
      <calculatedColumnFormula array="1">AVERAGEIF(Table1[[Division]:[Division]],Table2[[#This Row],[Division]:[Division]],Table1[RB])</calculatedColumnFormula>
    </tableColumn>
    <tableColumn id="16" xr3:uid="{746FEB70-D612-4FE4-AC50-1052561D6FA1}" name="RB7">
      <calculatedColumnFormula array="1">AVERAGEIF(Table1[[Division]:[Division]],Table2[[#This Row],[Division]:[Division]],Table1[RB7])</calculatedColumnFormula>
    </tableColumn>
    <tableColumn id="17" xr3:uid="{98072FCF-A4DA-46DE-AB8E-089B6209BFC1}" name="LT">
      <calculatedColumnFormula array="1">AVERAGEIF(Table1[[Division]:[Division]],Table2[[#This Row],[Division]:[Division]],Table1[LT])</calculatedColumnFormula>
    </tableColumn>
    <tableColumn id="18" xr3:uid="{911164AB-6753-4D83-B39D-DF9A594C067D}" name="LG">
      <calculatedColumnFormula array="1">AVERAGEIF(Table1[[Division]:[Division]],Table2[[#This Row],[Division]:[Division]],Table1[LG])</calculatedColumnFormula>
    </tableColumn>
    <tableColumn id="19" xr3:uid="{5761AD07-136E-4608-8B73-C07ECCB78998}" name="C">
      <calculatedColumnFormula array="1">AVERAGEIF(Table1[[Division]:[Division]],Table2[[#This Row],[Division]:[Division]],Table1[C])</calculatedColumnFormula>
    </tableColumn>
    <tableColumn id="20" xr3:uid="{4FB6AF78-6CEA-4E91-8092-DAD2387D54B8}" name="RG">
      <calculatedColumnFormula array="1">AVERAGEIF(Table1[[Division]:[Division]],Table2[[#This Row],[Division]:[Division]],Table1[RG])</calculatedColumnFormula>
    </tableColumn>
    <tableColumn id="21" xr3:uid="{C86993FF-B000-44EE-8F70-A1516D9D9B99}" name="RT">
      <calculatedColumnFormula array="1">AVERAGEIF(Table1[[Division]:[Division]],Table2[[#This Row],[Division]:[Division]],Table1[RT])</calculatedColumnFormula>
    </tableColumn>
    <tableColumn id="22" xr3:uid="{222AB938-81CD-42A2-B25B-9C4CE8F2F801}" name="Column8">
      <calculatedColumnFormula array="1">AVERAGEIF(Table1[[Division]:[Division]],Table2[[#This Row],[Division]:[Division]],Table1[Column8])</calculatedColumnFormula>
    </tableColumn>
    <tableColumn id="23" xr3:uid="{952B4890-89DE-434E-99C1-0A18E12B9471}" name="S">
      <calculatedColumnFormula array="1">AVERAGEIF(Table1[[Division]:[Division]],Table2[[#This Row],[Division]:[Division]],Table1[S])</calculatedColumnFormula>
    </tableColumn>
    <tableColumn id="24" xr3:uid="{F1262C55-BC8C-4E89-B959-018CBC1FD1F5}" name="S9">
      <calculatedColumnFormula array="1">AVERAGEIF(Table1[[Division]:[Division]],Table2[[#This Row],[Division]:[Division]],Table1[S9])</calculatedColumnFormula>
    </tableColumn>
    <tableColumn id="25" xr3:uid="{D5EFBD89-5AE0-4663-BFCD-51C6F196665D}" name="CB">
      <calculatedColumnFormula array="1">AVERAGEIF(Table1[[Division]:[Division]],Table2[[#This Row],[Division]:[Division]],Table1[CB])</calculatedColumnFormula>
    </tableColumn>
    <tableColumn id="26" xr3:uid="{D3F5FFEA-B9D4-4B8B-9665-BAA66EF44BBD}" name="CB10">
      <calculatedColumnFormula array="1">AVERAGEIF(Table1[[Division]:[Division]],Table2[[#This Row],[Division]:[Division]],Table1[CB10])</calculatedColumnFormula>
    </tableColumn>
    <tableColumn id="27" xr3:uid="{1D8DDA18-C0F1-4448-80D2-C07C83869EA4}" name="MLB">
      <calculatedColumnFormula array="1">AVERAGEIF(Table1[[Division]:[Division]],Table2[[#This Row],[Division]:[Division]],Table1[MLB])</calculatedColumnFormula>
    </tableColumn>
    <tableColumn id="28" xr3:uid="{D8DA582E-193C-475F-BC7E-981DE2312892}" name="WLB">
      <calculatedColumnFormula array="1">AVERAGEIF(Table1[[Division]:[Division]],Table2[[#This Row],[Division]:[Division]],Table1[WLB])</calculatedColumnFormula>
    </tableColumn>
    <tableColumn id="29" xr3:uid="{C9E3D2E5-F86A-42A2-90D0-06D9D3079949}" name="SLOT">
      <calculatedColumnFormula array="1">AVERAGEIF(Table1[[Division]:[Division]],Table2[[#This Row],[Division]:[Division]],Table1[SLOT])</calculatedColumnFormula>
    </tableColumn>
    <tableColumn id="30" xr3:uid="{01A7AAC7-02D2-4F6C-A7F1-66940B61F8B7}" name="DT">
      <calculatedColumnFormula array="1">AVERAGEIF(Table1[[Division]:[Division]],Table2[[#This Row],[Division]:[Division]],Table1[DT])</calculatedColumnFormula>
    </tableColumn>
    <tableColumn id="31" xr3:uid="{D1E7222A-6CA7-4BF4-9B9A-F85979E3D084}" name="DT11">
      <calculatedColumnFormula array="1">AVERAGEIF(Table1[[Division]:[Division]],Table2[[#This Row],[Division]:[Division]],Table1[DT11])</calculatedColumnFormula>
    </tableColumn>
    <tableColumn id="32" xr3:uid="{F8F9737E-0263-48A7-B7E3-F744E03C2BE7}" name="DE">
      <calculatedColumnFormula array="1">AVERAGEIF(Table1[[Division]:[Division]],Table2[[#This Row],[Division]:[Division]],Table1[DE])</calculatedColumnFormula>
    </tableColumn>
    <tableColumn id="33" xr3:uid="{1F832715-A26F-4728-BD60-7A5E9515C888}" name="DE12">
      <calculatedColumnFormula array="1">AVERAGEIF(Table1[[Division]:[Division]],Table2[[#This Row],[Division]:[Division]],Table1[DE12])</calculatedColumnFormula>
    </tableColumn>
    <tableColumn id="34" xr3:uid="{1EC19448-DE85-465C-B5A0-0D44D68C713F}" name="DE13">
      <calculatedColumnFormula array="1">AVERAGEIF(Table1[[Division]:[Division]],Table2[[#This Row],[Division]:[Division]],Table1[0])</calculatedColumnFormula>
    </tableColumn>
    <tableColumn id="35" xr3:uid="{529FC4D3-DB06-41A8-9C17-9D2E6287C227}" name="WR2">
      <calculatedColumnFormula array="1">AVERAGEIF(Table1[[Division]:[Division]],Table2[[#This Row],[Division]:[Division]],Table1[WR2])</calculatedColumnFormula>
    </tableColumn>
    <tableColumn id="36" xr3:uid="{89942943-2488-495D-8141-14FC3888F851}" name="Skill">
      <calculatedColumnFormula array="1">AVERAGEIF(Table1[[Division]:[Division]],Table2[[#This Row],[Division]:[Division]],Table1[Skill])</calculatedColumnFormula>
    </tableColumn>
    <tableColumn id="37" xr3:uid="{EF61666C-CB31-46DE-8CFC-4763EFE99629}" name="OL">
      <calculatedColumnFormula array="1">AVERAGEIF(Table1[[Division]:[Division]],Table2[[#This Row],[Division]:[Division]],Table1[OL])</calculatedColumnFormula>
    </tableColumn>
    <tableColumn id="38" xr3:uid="{5983363B-E753-4465-8783-8B818368D140}" name="DB">
      <calculatedColumnFormula array="1">AVERAGEIF(Table1[[Division]:[Division]],Table2[[#This Row],[Division]:[Division]],Table1[DB])</calculatedColumnFormula>
    </tableColumn>
    <tableColumn id="39" xr3:uid="{3A178019-5FB6-4412-9E93-91FFC2D47C45}" name="DL">
      <calculatedColumnFormula array="1">AVERAGEIF(Table1[[Division]:[Division]],Table2[[#This Row],[Division]:[Division]],Table1[DL])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7C31-E08D-4F46-9C84-7FDDECE1F4A0}">
  <dimension ref="A2:B11"/>
  <sheetViews>
    <sheetView workbookViewId="0">
      <selection activeCell="B12" sqref="B12"/>
    </sheetView>
  </sheetViews>
  <sheetFormatPr defaultRowHeight="14.6" x14ac:dyDescent="0.4"/>
  <sheetData>
    <row r="2" spans="1:2" x14ac:dyDescent="0.4">
      <c r="B2" t="s">
        <v>24</v>
      </c>
    </row>
    <row r="4" spans="1:2" x14ac:dyDescent="0.4">
      <c r="B4" t="s">
        <v>0</v>
      </c>
    </row>
    <row r="5" spans="1:2" x14ac:dyDescent="0.4">
      <c r="A5">
        <v>1</v>
      </c>
      <c r="B5" t="s">
        <v>1</v>
      </c>
    </row>
    <row r="6" spans="1:2" x14ac:dyDescent="0.4">
      <c r="A6">
        <v>0.75</v>
      </c>
      <c r="B6" t="s">
        <v>2</v>
      </c>
    </row>
    <row r="7" spans="1:2" x14ac:dyDescent="0.4">
      <c r="A7">
        <v>0.5</v>
      </c>
      <c r="B7" t="s">
        <v>3</v>
      </c>
    </row>
    <row r="8" spans="1:2" x14ac:dyDescent="0.4">
      <c r="A8">
        <v>0.25</v>
      </c>
      <c r="B8" t="s">
        <v>4</v>
      </c>
    </row>
    <row r="9" spans="1:2" x14ac:dyDescent="0.4">
      <c r="B9" t="s">
        <v>5</v>
      </c>
    </row>
    <row r="11" spans="1:2" x14ac:dyDescent="0.4">
      <c r="B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D8FE-13E6-49D3-967D-A3A437267BDB}">
  <dimension ref="A1:AN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R5" sqref="R5"/>
    </sheetView>
  </sheetViews>
  <sheetFormatPr defaultRowHeight="14.6" x14ac:dyDescent="0.4"/>
  <cols>
    <col min="1" max="1" width="9.53515625" customWidth="1"/>
    <col min="2" max="2" width="19" bestFit="1" customWidth="1"/>
    <col min="3" max="3" width="21" customWidth="1"/>
    <col min="4" max="4" width="0.921875" style="1" customWidth="1"/>
    <col min="5" max="5" width="22.3046875" customWidth="1"/>
    <col min="6" max="6" width="19.23046875" customWidth="1"/>
    <col min="7" max="7" width="0.921875" style="1" customWidth="1"/>
    <col min="10" max="10" width="0.921875" style="1" customWidth="1"/>
    <col min="22" max="22" width="9.3046875" customWidth="1"/>
    <col min="23" max="23" width="0.921875" style="1" customWidth="1"/>
    <col min="35" max="35" width="1.84375" customWidth="1"/>
    <col min="36" max="36" width="7.15234375" style="1" bestFit="1" customWidth="1"/>
  </cols>
  <sheetData>
    <row r="1" spans="1:40" x14ac:dyDescent="0.4">
      <c r="E1" t="s">
        <v>30</v>
      </c>
      <c r="F1" t="s">
        <v>31</v>
      </c>
      <c r="H1">
        <v>40</v>
      </c>
      <c r="I1">
        <v>30</v>
      </c>
      <c r="K1">
        <v>5</v>
      </c>
      <c r="L1">
        <v>1.5</v>
      </c>
      <c r="M1">
        <v>1</v>
      </c>
      <c r="N1">
        <v>0.75</v>
      </c>
      <c r="O1">
        <v>1.5</v>
      </c>
      <c r="P1">
        <v>1</v>
      </c>
      <c r="Q1">
        <v>0.75</v>
      </c>
      <c r="R1">
        <v>2.5</v>
      </c>
      <c r="S1">
        <v>1</v>
      </c>
      <c r="T1">
        <v>1.5</v>
      </c>
      <c r="U1">
        <v>1</v>
      </c>
      <c r="V1">
        <v>2.5</v>
      </c>
      <c r="X1">
        <v>1.25</v>
      </c>
      <c r="Y1">
        <v>0.75</v>
      </c>
      <c r="Z1">
        <v>2</v>
      </c>
      <c r="AA1">
        <v>0.75</v>
      </c>
      <c r="AB1">
        <v>0.5</v>
      </c>
      <c r="AC1">
        <v>0.75</v>
      </c>
      <c r="AD1">
        <v>0.5</v>
      </c>
      <c r="AE1">
        <v>1</v>
      </c>
      <c r="AF1">
        <v>0.5</v>
      </c>
      <c r="AG1">
        <v>1.5</v>
      </c>
      <c r="AH1">
        <v>0.5</v>
      </c>
      <c r="AI1" s="1"/>
      <c r="AJ1"/>
    </row>
    <row r="2" spans="1:40" x14ac:dyDescent="0.4">
      <c r="A2" t="s">
        <v>35</v>
      </c>
      <c r="B2" t="s">
        <v>6</v>
      </c>
      <c r="C2" t="s">
        <v>22</v>
      </c>
      <c r="D2" s="1" t="s">
        <v>72</v>
      </c>
      <c r="E2" t="s">
        <v>28</v>
      </c>
      <c r="F2" t="s">
        <v>27</v>
      </c>
      <c r="G2" s="1" t="s">
        <v>73</v>
      </c>
      <c r="H2" t="s">
        <v>7</v>
      </c>
      <c r="I2" t="s">
        <v>25</v>
      </c>
      <c r="J2" s="1" t="s">
        <v>74</v>
      </c>
      <c r="K2" t="s">
        <v>8</v>
      </c>
      <c r="L2" t="s">
        <v>75</v>
      </c>
      <c r="M2" t="s">
        <v>76</v>
      </c>
      <c r="N2" t="s">
        <v>77</v>
      </c>
      <c r="O2" t="s">
        <v>9</v>
      </c>
      <c r="P2" t="s">
        <v>10</v>
      </c>
      <c r="Q2" t="s">
        <v>78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s="1" t="s">
        <v>79</v>
      </c>
      <c r="X2" t="s">
        <v>16</v>
      </c>
      <c r="Y2" t="s">
        <v>80</v>
      </c>
      <c r="Z2" t="s">
        <v>17</v>
      </c>
      <c r="AA2" t="s">
        <v>81</v>
      </c>
      <c r="AB2" t="s">
        <v>23</v>
      </c>
      <c r="AC2" t="s">
        <v>18</v>
      </c>
      <c r="AD2" t="s">
        <v>19</v>
      </c>
      <c r="AE2" t="s">
        <v>20</v>
      </c>
      <c r="AF2" t="s">
        <v>82</v>
      </c>
      <c r="AG2" t="s">
        <v>21</v>
      </c>
      <c r="AH2" t="s">
        <v>83</v>
      </c>
      <c r="AI2" s="1" t="s">
        <v>89</v>
      </c>
      <c r="AJ2" t="s">
        <v>90</v>
      </c>
      <c r="AK2" t="s">
        <v>85</v>
      </c>
      <c r="AL2" t="s">
        <v>86</v>
      </c>
      <c r="AM2" t="s">
        <v>87</v>
      </c>
      <c r="AN2" t="s">
        <v>88</v>
      </c>
    </row>
    <row r="3" spans="1:40" x14ac:dyDescent="0.4">
      <c r="A3" t="s">
        <v>47</v>
      </c>
      <c r="B3" t="s">
        <v>49</v>
      </c>
      <c r="C3">
        <f t="shared" ref="C3:C34" si="0">SUMPRODUCT(H3:AH3,$H$1:$AH$1)</f>
        <v>86.3125</v>
      </c>
      <c r="E3">
        <f t="shared" ref="E3:E34" si="1">SUMPRODUCT(K3:V3,$K$1:$V$1)</f>
        <v>11.4375</v>
      </c>
      <c r="F3">
        <f t="shared" ref="F3:F34" si="2">SUMPRODUCT(X3:AH3,$X$1:$AH$1)</f>
        <v>4.875</v>
      </c>
      <c r="H3">
        <v>1</v>
      </c>
      <c r="I3">
        <v>1</v>
      </c>
      <c r="K3">
        <v>0.5</v>
      </c>
      <c r="L3">
        <v>0.5</v>
      </c>
      <c r="M3">
        <v>0.5</v>
      </c>
      <c r="N3">
        <v>0.25</v>
      </c>
      <c r="O3">
        <v>1</v>
      </c>
      <c r="P3">
        <v>0.5</v>
      </c>
      <c r="Q3">
        <v>0.5</v>
      </c>
      <c r="R3">
        <v>0.5</v>
      </c>
      <c r="S3">
        <v>0.75</v>
      </c>
      <c r="T3">
        <v>0.75</v>
      </c>
      <c r="U3">
        <v>0.75</v>
      </c>
      <c r="V3">
        <v>0.5</v>
      </c>
      <c r="X3">
        <v>0.5</v>
      </c>
      <c r="Y3">
        <v>0.5</v>
      </c>
      <c r="Z3">
        <v>0.5</v>
      </c>
      <c r="AA3">
        <v>0.25</v>
      </c>
      <c r="AB3">
        <v>0.5</v>
      </c>
      <c r="AC3">
        <v>0.75</v>
      </c>
      <c r="AD3">
        <v>0.25</v>
      </c>
      <c r="AE3">
        <v>0.75</v>
      </c>
      <c r="AF3">
        <v>0.25</v>
      </c>
      <c r="AG3">
        <v>0.5</v>
      </c>
      <c r="AH3">
        <v>0.25</v>
      </c>
      <c r="AI3" s="1"/>
      <c r="AJ3">
        <f>SUMPRODUCT(Table1[[#This Row],[WR]:[WR6]],$K$1:$N$1)</f>
        <v>3.9375</v>
      </c>
      <c r="AK3">
        <f>SUMPRODUCT(Table1[[#This Row],[WR]:[RB7]],$K$1:$Q$1)</f>
        <v>6.3125</v>
      </c>
      <c r="AL3">
        <f>SUMPRODUCT(Table1[[#This Row],[LT]:[RT]],$R$1:$V$1)</f>
        <v>5.125</v>
      </c>
      <c r="AM3">
        <f>SUMPRODUCT(Table1[[#This Row],[S]:[SLOT]],$X$1:$AB$1)</f>
        <v>2.4375</v>
      </c>
      <c r="AN3">
        <f>SUMPRODUCT(Table1[[#This Row],[DT]:[DE12]],$AE$1:$AH$1)</f>
        <v>1.75</v>
      </c>
    </row>
    <row r="4" spans="1:40" x14ac:dyDescent="0.4">
      <c r="A4" t="s">
        <v>37</v>
      </c>
      <c r="B4" t="s">
        <v>41</v>
      </c>
      <c r="C4">
        <f t="shared" si="0"/>
        <v>80.9375</v>
      </c>
      <c r="E4">
        <f t="shared" si="1"/>
        <v>13.1875</v>
      </c>
      <c r="F4">
        <f t="shared" si="2"/>
        <v>5.25</v>
      </c>
      <c r="H4">
        <v>1</v>
      </c>
      <c r="I4">
        <v>0.75</v>
      </c>
      <c r="K4">
        <v>1</v>
      </c>
      <c r="L4">
        <v>0.75</v>
      </c>
      <c r="M4">
        <v>0.75</v>
      </c>
      <c r="N4">
        <v>0.25</v>
      </c>
      <c r="O4">
        <v>0.5</v>
      </c>
      <c r="P4">
        <v>0.75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0.75</v>
      </c>
      <c r="AF4">
        <v>0.5</v>
      </c>
      <c r="AG4">
        <v>0.5</v>
      </c>
      <c r="AH4">
        <v>0.5</v>
      </c>
      <c r="AI4" s="1"/>
      <c r="AJ4">
        <f>SUMPRODUCT(Table1[[#This Row],[WR]:[WR6]],$K$1:$N$1)</f>
        <v>7.0625</v>
      </c>
      <c r="AK4">
        <f>SUMPRODUCT(Table1[[#This Row],[WR]:[RB7]],$K$1:$Q$1)</f>
        <v>8.9375</v>
      </c>
      <c r="AL4">
        <f>SUMPRODUCT(Table1[[#This Row],[LT]:[RT]],$R$1:$V$1)</f>
        <v>4.25</v>
      </c>
      <c r="AM4">
        <f>SUMPRODUCT(Table1[[#This Row],[S]:[SLOT]],$X$1:$AB$1)</f>
        <v>2.625</v>
      </c>
      <c r="AN4">
        <f>SUMPRODUCT(Table1[[#This Row],[DT]:[DE12]],$AE$1:$AH$1)</f>
        <v>2</v>
      </c>
    </row>
    <row r="5" spans="1:40" x14ac:dyDescent="0.4">
      <c r="A5" t="s">
        <v>36</v>
      </c>
      <c r="B5" t="s">
        <v>26</v>
      </c>
      <c r="C5">
        <f t="shared" si="0"/>
        <v>80.8125</v>
      </c>
      <c r="E5">
        <f t="shared" si="1"/>
        <v>12.5</v>
      </c>
      <c r="F5">
        <f t="shared" si="2"/>
        <v>5.8125</v>
      </c>
      <c r="H5">
        <v>1</v>
      </c>
      <c r="I5">
        <v>0.75</v>
      </c>
      <c r="K5">
        <v>1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0.75</v>
      </c>
      <c r="S5">
        <v>0.5</v>
      </c>
      <c r="T5">
        <v>0.5</v>
      </c>
      <c r="U5">
        <v>0.5</v>
      </c>
      <c r="V5">
        <v>0.25</v>
      </c>
      <c r="X5">
        <v>0.75</v>
      </c>
      <c r="Y5">
        <v>0.75</v>
      </c>
      <c r="Z5">
        <v>0.5</v>
      </c>
      <c r="AA5">
        <v>0.5</v>
      </c>
      <c r="AB5">
        <v>0.75</v>
      </c>
      <c r="AC5">
        <v>0.25</v>
      </c>
      <c r="AD5">
        <v>0.75</v>
      </c>
      <c r="AE5">
        <v>0.5</v>
      </c>
      <c r="AF5">
        <v>0.25</v>
      </c>
      <c r="AG5">
        <v>0.75</v>
      </c>
      <c r="AH5">
        <v>0.5</v>
      </c>
      <c r="AI5" s="1"/>
      <c r="AJ5">
        <f>SUMPRODUCT(Table1[[#This Row],[WR]:[WR6]],$K$1:$N$1)</f>
        <v>6.625</v>
      </c>
      <c r="AK5">
        <f>SUMPRODUCT(Table1[[#This Row],[WR]:[RB7]],$K$1:$Q$1)</f>
        <v>8.25</v>
      </c>
      <c r="AL5">
        <f>SUMPRODUCT(Table1[[#This Row],[LT]:[RT]],$R$1:$V$1)</f>
        <v>4.25</v>
      </c>
      <c r="AM5">
        <f>SUMPRODUCT(Table1[[#This Row],[S]:[SLOT]],$X$1:$AB$1)</f>
        <v>3.25</v>
      </c>
      <c r="AN5">
        <f>SUMPRODUCT(Table1[[#This Row],[DT]:[DE12]],$AE$1:$AH$1)</f>
        <v>2</v>
      </c>
    </row>
    <row r="6" spans="1:40" x14ac:dyDescent="0.4">
      <c r="A6" t="s">
        <v>36</v>
      </c>
      <c r="B6" t="s">
        <v>34</v>
      </c>
      <c r="C6">
        <f t="shared" si="0"/>
        <v>71.1875</v>
      </c>
      <c r="E6">
        <f t="shared" si="1"/>
        <v>10.0625</v>
      </c>
      <c r="F6">
        <f t="shared" si="2"/>
        <v>6.125</v>
      </c>
      <c r="H6">
        <v>1</v>
      </c>
      <c r="I6">
        <v>0.5</v>
      </c>
      <c r="K6">
        <v>0.75</v>
      </c>
      <c r="L6">
        <v>0.5</v>
      </c>
      <c r="M6">
        <v>0.5</v>
      </c>
      <c r="N6">
        <v>0.25</v>
      </c>
      <c r="O6">
        <v>0.25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0.25</v>
      </c>
      <c r="X6">
        <v>0.5</v>
      </c>
      <c r="Y6">
        <v>0.25</v>
      </c>
      <c r="Z6">
        <v>1</v>
      </c>
      <c r="AA6">
        <v>0.75</v>
      </c>
      <c r="AB6">
        <v>0.5</v>
      </c>
      <c r="AC6">
        <v>0.5</v>
      </c>
      <c r="AD6">
        <v>0.25</v>
      </c>
      <c r="AE6">
        <v>0.75</v>
      </c>
      <c r="AF6">
        <v>0.5</v>
      </c>
      <c r="AG6">
        <v>0.5</v>
      </c>
      <c r="AH6">
        <v>0.5</v>
      </c>
      <c r="AI6" s="1"/>
      <c r="AJ6">
        <f>SUMPRODUCT(Table1[[#This Row],[WR]:[WR6]],$K$1:$N$1)</f>
        <v>5.1875</v>
      </c>
      <c r="AK6">
        <f>SUMPRODUCT(Table1[[#This Row],[WR]:[RB7]],$K$1:$Q$1)</f>
        <v>6.4375</v>
      </c>
      <c r="AL6">
        <f>SUMPRODUCT(Table1[[#This Row],[LT]:[RT]],$R$1:$V$1)</f>
        <v>3.625</v>
      </c>
      <c r="AM6">
        <f>SUMPRODUCT(Table1[[#This Row],[S]:[SLOT]],$X$1:$AB$1)</f>
        <v>3.625</v>
      </c>
      <c r="AN6">
        <f>SUMPRODUCT(Table1[[#This Row],[DT]:[DE12]],$AE$1:$AH$1)</f>
        <v>2</v>
      </c>
    </row>
    <row r="7" spans="1:40" x14ac:dyDescent="0.4">
      <c r="A7" t="s">
        <v>52</v>
      </c>
      <c r="B7" t="s">
        <v>58</v>
      </c>
      <c r="C7">
        <f t="shared" si="0"/>
        <v>71.0625</v>
      </c>
      <c r="E7">
        <f t="shared" si="1"/>
        <v>12.9375</v>
      </c>
      <c r="F7">
        <f t="shared" si="2"/>
        <v>5.625</v>
      </c>
      <c r="H7">
        <v>0.75</v>
      </c>
      <c r="I7">
        <v>0.75</v>
      </c>
      <c r="K7">
        <v>0.75</v>
      </c>
      <c r="L7">
        <v>0.75</v>
      </c>
      <c r="M7">
        <v>0.25</v>
      </c>
      <c r="N7">
        <v>0.25</v>
      </c>
      <c r="O7">
        <v>0.75</v>
      </c>
      <c r="P7">
        <v>0.5</v>
      </c>
      <c r="Q7">
        <v>0.5</v>
      </c>
      <c r="R7">
        <v>0.5</v>
      </c>
      <c r="S7">
        <v>0.5</v>
      </c>
      <c r="T7">
        <v>1</v>
      </c>
      <c r="U7">
        <v>0.5</v>
      </c>
      <c r="V7">
        <v>0.75</v>
      </c>
      <c r="X7">
        <v>0.25</v>
      </c>
      <c r="Y7">
        <v>0.25</v>
      </c>
      <c r="Z7">
        <v>0.75</v>
      </c>
      <c r="AA7">
        <v>0.5</v>
      </c>
      <c r="AB7">
        <v>0.5</v>
      </c>
      <c r="AC7">
        <v>0.5</v>
      </c>
      <c r="AD7">
        <v>0.5</v>
      </c>
      <c r="AE7">
        <v>0.75</v>
      </c>
      <c r="AF7">
        <v>0.5</v>
      </c>
      <c r="AG7">
        <v>0.75</v>
      </c>
      <c r="AH7">
        <v>0.5</v>
      </c>
      <c r="AI7" s="1"/>
      <c r="AJ7">
        <f>SUMPRODUCT(Table1[[#This Row],[WR]:[WR6]],$K$1:$N$1)</f>
        <v>5.3125</v>
      </c>
      <c r="AK7">
        <f>SUMPRODUCT(Table1[[#This Row],[WR]:[RB7]],$K$1:$Q$1)</f>
        <v>7.3125</v>
      </c>
      <c r="AL7">
        <f>SUMPRODUCT(Table1[[#This Row],[LT]:[RT]],$R$1:$V$1)</f>
        <v>5.625</v>
      </c>
      <c r="AM7">
        <f>SUMPRODUCT(Table1[[#This Row],[S]:[SLOT]],$X$1:$AB$1)</f>
        <v>2.625</v>
      </c>
      <c r="AN7">
        <f>SUMPRODUCT(Table1[[#This Row],[DT]:[DE12]],$AE$1:$AH$1)</f>
        <v>2.375</v>
      </c>
    </row>
    <row r="8" spans="1:40" x14ac:dyDescent="0.4">
      <c r="A8" t="s">
        <v>37</v>
      </c>
      <c r="B8" t="s">
        <v>38</v>
      </c>
      <c r="C8">
        <f t="shared" si="0"/>
        <v>70.8125</v>
      </c>
      <c r="E8">
        <f t="shared" si="1"/>
        <v>12.0625</v>
      </c>
      <c r="F8">
        <f t="shared" si="2"/>
        <v>6.25</v>
      </c>
      <c r="H8">
        <v>0.75</v>
      </c>
      <c r="I8">
        <v>0.75</v>
      </c>
      <c r="K8">
        <v>0.75</v>
      </c>
      <c r="L8">
        <v>0.5</v>
      </c>
      <c r="M8">
        <v>0.25</v>
      </c>
      <c r="N8">
        <v>0.25</v>
      </c>
      <c r="O8">
        <v>0.5</v>
      </c>
      <c r="P8">
        <v>1</v>
      </c>
      <c r="Q8">
        <v>0.5</v>
      </c>
      <c r="R8">
        <v>0.5</v>
      </c>
      <c r="S8">
        <v>1</v>
      </c>
      <c r="T8">
        <v>0.5</v>
      </c>
      <c r="U8">
        <v>0.75</v>
      </c>
      <c r="V8">
        <v>0.5</v>
      </c>
      <c r="X8">
        <v>0.5</v>
      </c>
      <c r="Y8">
        <v>0.5</v>
      </c>
      <c r="Z8">
        <v>0.75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1</v>
      </c>
      <c r="AH8">
        <v>0.5</v>
      </c>
      <c r="AI8" s="1"/>
      <c r="AJ8">
        <f>SUMPRODUCT(Table1[[#This Row],[WR]:[WR6]],$K$1:$N$1)</f>
        <v>4.9375</v>
      </c>
      <c r="AK8">
        <f>SUMPRODUCT(Table1[[#This Row],[WR]:[RB7]],$K$1:$Q$1)</f>
        <v>7.0625</v>
      </c>
      <c r="AL8">
        <f>SUMPRODUCT(Table1[[#This Row],[LT]:[RT]],$R$1:$V$1)</f>
        <v>5</v>
      </c>
      <c r="AM8">
        <f>SUMPRODUCT(Table1[[#This Row],[S]:[SLOT]],$X$1:$AB$1)</f>
        <v>3.125</v>
      </c>
      <c r="AN8">
        <f>SUMPRODUCT(Table1[[#This Row],[DT]:[DE12]],$AE$1:$AH$1)</f>
        <v>2.5</v>
      </c>
    </row>
    <row r="9" spans="1:40" x14ac:dyDescent="0.4">
      <c r="A9" t="s">
        <v>55</v>
      </c>
      <c r="B9" t="s">
        <v>70</v>
      </c>
      <c r="C9">
        <f t="shared" si="0"/>
        <v>69.75</v>
      </c>
      <c r="E9">
        <f t="shared" si="1"/>
        <v>12.9375</v>
      </c>
      <c r="F9">
        <f t="shared" si="2"/>
        <v>6.8125</v>
      </c>
      <c r="H9">
        <v>0.5</v>
      </c>
      <c r="I9">
        <v>1</v>
      </c>
      <c r="K9">
        <v>0.75</v>
      </c>
      <c r="L9">
        <v>0.75</v>
      </c>
      <c r="M9">
        <v>0.5</v>
      </c>
      <c r="N9">
        <v>0.25</v>
      </c>
      <c r="O9">
        <v>1</v>
      </c>
      <c r="P9">
        <v>1</v>
      </c>
      <c r="Q9">
        <v>0.5</v>
      </c>
      <c r="R9">
        <v>1</v>
      </c>
      <c r="S9">
        <v>0.5</v>
      </c>
      <c r="T9">
        <v>0.25</v>
      </c>
      <c r="U9">
        <v>0.5</v>
      </c>
      <c r="V9">
        <v>0.25</v>
      </c>
      <c r="X9">
        <v>0.75</v>
      </c>
      <c r="Y9">
        <v>0.5</v>
      </c>
      <c r="Z9">
        <v>0.5</v>
      </c>
      <c r="AA9">
        <v>0.5</v>
      </c>
      <c r="AB9">
        <v>0.5</v>
      </c>
      <c r="AC9">
        <v>1</v>
      </c>
      <c r="AD9">
        <v>0.5</v>
      </c>
      <c r="AE9">
        <v>0.75</v>
      </c>
      <c r="AF9">
        <v>0.75</v>
      </c>
      <c r="AG9">
        <v>1</v>
      </c>
      <c r="AH9">
        <v>0.5</v>
      </c>
      <c r="AI9" s="1"/>
      <c r="AJ9">
        <f>SUMPRODUCT(Table1[[#This Row],[WR]:[WR6]],$K$1:$N$1)</f>
        <v>5.5625</v>
      </c>
      <c r="AK9">
        <f>SUMPRODUCT(Table1[[#This Row],[WR]:[RB7]],$K$1:$Q$1)</f>
        <v>8.4375</v>
      </c>
      <c r="AL9">
        <f>SUMPRODUCT(Table1[[#This Row],[LT]:[RT]],$R$1:$V$1)</f>
        <v>4.5</v>
      </c>
      <c r="AM9">
        <f>SUMPRODUCT(Table1[[#This Row],[S]:[SLOT]],$X$1:$AB$1)</f>
        <v>2.9375</v>
      </c>
      <c r="AN9">
        <f>SUMPRODUCT(Table1[[#This Row],[DT]:[DE12]],$AE$1:$AH$1)</f>
        <v>2.875</v>
      </c>
    </row>
    <row r="10" spans="1:40" x14ac:dyDescent="0.4">
      <c r="A10" t="s">
        <v>47</v>
      </c>
      <c r="B10" t="s">
        <v>48</v>
      </c>
      <c r="C10">
        <f t="shared" si="0"/>
        <v>69.5</v>
      </c>
      <c r="E10">
        <f t="shared" si="1"/>
        <v>10.4375</v>
      </c>
      <c r="F10">
        <f t="shared" si="2"/>
        <v>6.5625</v>
      </c>
      <c r="H10">
        <v>0.75</v>
      </c>
      <c r="I10">
        <v>0.75</v>
      </c>
      <c r="K10">
        <v>0.5</v>
      </c>
      <c r="L10">
        <v>0.5</v>
      </c>
      <c r="M10">
        <v>0.5</v>
      </c>
      <c r="N10">
        <v>0.25</v>
      </c>
      <c r="O10">
        <v>0.5</v>
      </c>
      <c r="P10">
        <v>0.5</v>
      </c>
      <c r="Q10">
        <v>0.5</v>
      </c>
      <c r="R10">
        <v>0.75</v>
      </c>
      <c r="S10">
        <v>0.5</v>
      </c>
      <c r="T10">
        <v>0.5</v>
      </c>
      <c r="U10">
        <v>0.5</v>
      </c>
      <c r="V10">
        <v>0.5</v>
      </c>
      <c r="X10">
        <v>0.75</v>
      </c>
      <c r="Y10">
        <v>0.5</v>
      </c>
      <c r="Z10">
        <v>1</v>
      </c>
      <c r="AA10">
        <v>0.5</v>
      </c>
      <c r="AB10">
        <v>0.5</v>
      </c>
      <c r="AC10">
        <v>0.5</v>
      </c>
      <c r="AD10">
        <v>0.25</v>
      </c>
      <c r="AE10">
        <v>0.5</v>
      </c>
      <c r="AF10">
        <v>0.5</v>
      </c>
      <c r="AG10">
        <v>0.75</v>
      </c>
      <c r="AH10">
        <v>0.5</v>
      </c>
      <c r="AI10" s="1"/>
      <c r="AJ10">
        <f>SUMPRODUCT(Table1[[#This Row],[WR]:[WR6]],$K$1:$N$1)</f>
        <v>3.9375</v>
      </c>
      <c r="AK10">
        <f>SUMPRODUCT(Table1[[#This Row],[WR]:[RB7]],$K$1:$Q$1)</f>
        <v>5.5625</v>
      </c>
      <c r="AL10">
        <f>SUMPRODUCT(Table1[[#This Row],[LT]:[RT]],$R$1:$V$1)</f>
        <v>4.875</v>
      </c>
      <c r="AM10">
        <f>SUMPRODUCT(Table1[[#This Row],[S]:[SLOT]],$X$1:$AB$1)</f>
        <v>3.9375</v>
      </c>
      <c r="AN10">
        <f>SUMPRODUCT(Table1[[#This Row],[DT]:[DE12]],$AE$1:$AH$1)</f>
        <v>2.125</v>
      </c>
    </row>
    <row r="11" spans="1:40" x14ac:dyDescent="0.4">
      <c r="A11" t="s">
        <v>55</v>
      </c>
      <c r="B11" t="s">
        <v>69</v>
      </c>
      <c r="C11">
        <f t="shared" si="0"/>
        <v>69.5</v>
      </c>
      <c r="E11">
        <f t="shared" si="1"/>
        <v>12</v>
      </c>
      <c r="F11">
        <f t="shared" si="2"/>
        <v>5</v>
      </c>
      <c r="H11">
        <v>0.75</v>
      </c>
      <c r="I11">
        <v>0.75</v>
      </c>
      <c r="K11">
        <v>1</v>
      </c>
      <c r="L11">
        <v>0.5</v>
      </c>
      <c r="M11">
        <v>0.25</v>
      </c>
      <c r="N11">
        <v>0.25</v>
      </c>
      <c r="O11">
        <v>0.75</v>
      </c>
      <c r="P11">
        <v>0.5</v>
      </c>
      <c r="Q11">
        <v>0.25</v>
      </c>
      <c r="R11">
        <v>0.5</v>
      </c>
      <c r="S11">
        <v>0.5</v>
      </c>
      <c r="T11">
        <v>0.5</v>
      </c>
      <c r="U11">
        <v>0.25</v>
      </c>
      <c r="V11">
        <v>0.5</v>
      </c>
      <c r="X11">
        <v>0.5</v>
      </c>
      <c r="Y11">
        <v>0.5</v>
      </c>
      <c r="Z11">
        <v>0.5</v>
      </c>
      <c r="AA11">
        <v>0.5</v>
      </c>
      <c r="AB11">
        <v>0.25</v>
      </c>
      <c r="AC11">
        <v>0.5</v>
      </c>
      <c r="AD11">
        <v>0.25</v>
      </c>
      <c r="AE11">
        <v>1</v>
      </c>
      <c r="AF11">
        <v>0.25</v>
      </c>
      <c r="AG11">
        <v>0.5</v>
      </c>
      <c r="AH11">
        <v>0.25</v>
      </c>
      <c r="AI11" s="1"/>
      <c r="AJ11">
        <f>SUMPRODUCT(Table1[[#This Row],[WR]:[WR6]],$K$1:$N$1)</f>
        <v>6.1875</v>
      </c>
      <c r="AK11">
        <f>SUMPRODUCT(Table1[[#This Row],[WR]:[RB7]],$K$1:$Q$1)</f>
        <v>8</v>
      </c>
      <c r="AL11">
        <f>SUMPRODUCT(Table1[[#This Row],[LT]:[RT]],$R$1:$V$1)</f>
        <v>4</v>
      </c>
      <c r="AM11">
        <f>SUMPRODUCT(Table1[[#This Row],[S]:[SLOT]],$X$1:$AB$1)</f>
        <v>2.5</v>
      </c>
      <c r="AN11">
        <f>SUMPRODUCT(Table1[[#This Row],[DT]:[DE12]],$AE$1:$AH$1)</f>
        <v>2</v>
      </c>
    </row>
    <row r="12" spans="1:40" x14ac:dyDescent="0.4">
      <c r="A12" t="s">
        <v>37</v>
      </c>
      <c r="B12" t="s">
        <v>39</v>
      </c>
      <c r="C12">
        <f t="shared" si="0"/>
        <v>69</v>
      </c>
      <c r="E12">
        <f t="shared" si="1"/>
        <v>10.8125</v>
      </c>
      <c r="F12">
        <f t="shared" si="2"/>
        <v>5.6875</v>
      </c>
      <c r="H12">
        <v>0.75</v>
      </c>
      <c r="I12">
        <v>0.75</v>
      </c>
      <c r="K12">
        <v>0.5</v>
      </c>
      <c r="L12">
        <v>0.5</v>
      </c>
      <c r="M12">
        <v>0.5</v>
      </c>
      <c r="N12">
        <v>0.25</v>
      </c>
      <c r="O12">
        <v>0.75</v>
      </c>
      <c r="P12">
        <v>0.5</v>
      </c>
      <c r="Q12">
        <v>0.5</v>
      </c>
      <c r="R12">
        <v>0.75</v>
      </c>
      <c r="S12">
        <v>0.5</v>
      </c>
      <c r="T12">
        <v>0.5</v>
      </c>
      <c r="U12">
        <v>0.5</v>
      </c>
      <c r="V12">
        <v>0.5</v>
      </c>
      <c r="X12">
        <v>0.75</v>
      </c>
      <c r="Y12">
        <v>0.5</v>
      </c>
      <c r="Z12">
        <v>0.75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0.25</v>
      </c>
      <c r="AI12" s="1"/>
      <c r="AJ12">
        <f>SUMPRODUCT(Table1[[#This Row],[WR]:[WR6]],$K$1:$N$1)</f>
        <v>3.9375</v>
      </c>
      <c r="AK12">
        <f>SUMPRODUCT(Table1[[#This Row],[WR]:[RB7]],$K$1:$Q$1)</f>
        <v>5.9375</v>
      </c>
      <c r="AL12">
        <f>SUMPRODUCT(Table1[[#This Row],[LT]:[RT]],$R$1:$V$1)</f>
        <v>4.875</v>
      </c>
      <c r="AM12">
        <f>SUMPRODUCT(Table1[[#This Row],[S]:[SLOT]],$X$1:$AB$1)</f>
        <v>3.4375</v>
      </c>
      <c r="AN12">
        <f>SUMPRODUCT(Table1[[#This Row],[DT]:[DE12]],$AE$1:$AH$1)</f>
        <v>1.625</v>
      </c>
    </row>
    <row r="13" spans="1:40" x14ac:dyDescent="0.4">
      <c r="A13" t="s">
        <v>42</v>
      </c>
      <c r="B13" t="s">
        <v>45</v>
      </c>
      <c r="C13">
        <f t="shared" si="0"/>
        <v>68.8125</v>
      </c>
      <c r="E13">
        <f t="shared" si="1"/>
        <v>11.0625</v>
      </c>
      <c r="F13">
        <f t="shared" si="2"/>
        <v>5.25</v>
      </c>
      <c r="H13">
        <v>0.75</v>
      </c>
      <c r="I13">
        <v>0.75</v>
      </c>
      <c r="K13">
        <v>0.75</v>
      </c>
      <c r="L13">
        <v>0.75</v>
      </c>
      <c r="M13">
        <v>0.5</v>
      </c>
      <c r="N13">
        <v>0.25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0.25</v>
      </c>
      <c r="U13">
        <v>0.5</v>
      </c>
      <c r="V13">
        <v>0.5</v>
      </c>
      <c r="X13">
        <v>0.5</v>
      </c>
      <c r="Y13">
        <v>0.5</v>
      </c>
      <c r="Z13">
        <v>0.75</v>
      </c>
      <c r="AA13">
        <v>0.5</v>
      </c>
      <c r="AB13">
        <v>0.25</v>
      </c>
      <c r="AC13">
        <v>0.5</v>
      </c>
      <c r="AD13">
        <v>0.5</v>
      </c>
      <c r="AE13">
        <v>0.5</v>
      </c>
      <c r="AF13">
        <v>0.25</v>
      </c>
      <c r="AG13">
        <v>0.5</v>
      </c>
      <c r="AH13">
        <v>0.5</v>
      </c>
      <c r="AI13" s="1"/>
      <c r="AJ13">
        <f>SUMPRODUCT(Table1[[#This Row],[WR]:[WR6]],$K$1:$N$1)</f>
        <v>5.5625</v>
      </c>
      <c r="AK13">
        <f>SUMPRODUCT(Table1[[#This Row],[WR]:[RB7]],$K$1:$Q$1)</f>
        <v>7.1875</v>
      </c>
      <c r="AL13">
        <f>SUMPRODUCT(Table1[[#This Row],[LT]:[RT]],$R$1:$V$1)</f>
        <v>3.875</v>
      </c>
      <c r="AM13">
        <f>SUMPRODUCT(Table1[[#This Row],[S]:[SLOT]],$X$1:$AB$1)</f>
        <v>3</v>
      </c>
      <c r="AN13">
        <f>SUMPRODUCT(Table1[[#This Row],[DT]:[DE12]],$AE$1:$AH$1)</f>
        <v>1.625</v>
      </c>
    </row>
    <row r="14" spans="1:40" x14ac:dyDescent="0.4">
      <c r="A14" t="s">
        <v>36</v>
      </c>
      <c r="B14" t="s">
        <v>33</v>
      </c>
      <c r="C14">
        <f t="shared" si="0"/>
        <v>64.625</v>
      </c>
      <c r="E14">
        <f t="shared" si="1"/>
        <v>9.625</v>
      </c>
      <c r="F14">
        <f t="shared" si="2"/>
        <v>5</v>
      </c>
      <c r="H14">
        <v>0.5</v>
      </c>
      <c r="I14">
        <v>1</v>
      </c>
      <c r="K14">
        <v>0.5</v>
      </c>
      <c r="L14">
        <v>0.5</v>
      </c>
      <c r="M14">
        <v>0.25</v>
      </c>
      <c r="N14">
        <v>0.25</v>
      </c>
      <c r="O14">
        <v>0.5</v>
      </c>
      <c r="P14">
        <v>0.5</v>
      </c>
      <c r="Q14">
        <v>0.25</v>
      </c>
      <c r="R14">
        <v>0.5</v>
      </c>
      <c r="S14">
        <v>0.5</v>
      </c>
      <c r="T14">
        <v>0.5</v>
      </c>
      <c r="U14">
        <v>0.75</v>
      </c>
      <c r="V14">
        <v>0.5</v>
      </c>
      <c r="X14">
        <v>0.5</v>
      </c>
      <c r="Y14">
        <v>0.5</v>
      </c>
      <c r="Z14">
        <v>0.5</v>
      </c>
      <c r="AA14">
        <v>0.5</v>
      </c>
      <c r="AB14">
        <v>0.75</v>
      </c>
      <c r="AC14">
        <v>0.5</v>
      </c>
      <c r="AD14">
        <v>0.25</v>
      </c>
      <c r="AE14">
        <v>0.5</v>
      </c>
      <c r="AF14">
        <v>0.5</v>
      </c>
      <c r="AG14">
        <v>0.5</v>
      </c>
      <c r="AH14">
        <v>0.5</v>
      </c>
      <c r="AI14" s="1"/>
      <c r="AJ14">
        <f>SUMPRODUCT(Table1[[#This Row],[WR]:[WR6]],$K$1:$N$1)</f>
        <v>3.6875</v>
      </c>
      <c r="AK14">
        <f>SUMPRODUCT(Table1[[#This Row],[WR]:[RB7]],$K$1:$Q$1)</f>
        <v>5.125</v>
      </c>
      <c r="AL14">
        <f>SUMPRODUCT(Table1[[#This Row],[LT]:[RT]],$R$1:$V$1)</f>
        <v>4.5</v>
      </c>
      <c r="AM14">
        <f>SUMPRODUCT(Table1[[#This Row],[S]:[SLOT]],$X$1:$AB$1)</f>
        <v>2.75</v>
      </c>
      <c r="AN14">
        <f>SUMPRODUCT(Table1[[#This Row],[DT]:[DE12]],$AE$1:$AH$1)</f>
        <v>1.75</v>
      </c>
    </row>
    <row r="15" spans="1:40" x14ac:dyDescent="0.4">
      <c r="A15" t="s">
        <v>52</v>
      </c>
      <c r="B15" t="s">
        <v>56</v>
      </c>
      <c r="C15">
        <f t="shared" si="0"/>
        <v>63.5625</v>
      </c>
      <c r="E15">
        <f t="shared" si="1"/>
        <v>12.4375</v>
      </c>
      <c r="F15">
        <f t="shared" si="2"/>
        <v>6.125</v>
      </c>
      <c r="H15">
        <v>0.75</v>
      </c>
      <c r="I15">
        <v>0.5</v>
      </c>
      <c r="K15">
        <v>0.75</v>
      </c>
      <c r="L15">
        <v>0.5</v>
      </c>
      <c r="M15">
        <v>0.5</v>
      </c>
      <c r="N15">
        <v>0.25</v>
      </c>
      <c r="O15">
        <v>0.5</v>
      </c>
      <c r="P15">
        <v>0.75</v>
      </c>
      <c r="Q15">
        <v>0.5</v>
      </c>
      <c r="R15">
        <v>0.75</v>
      </c>
      <c r="S15">
        <v>0.5</v>
      </c>
      <c r="T15">
        <v>0.5</v>
      </c>
      <c r="U15">
        <v>1</v>
      </c>
      <c r="V15">
        <v>0.5</v>
      </c>
      <c r="X15">
        <v>0.5</v>
      </c>
      <c r="Y15">
        <v>0.5</v>
      </c>
      <c r="Z15">
        <v>0.75</v>
      </c>
      <c r="AA15">
        <v>0.5</v>
      </c>
      <c r="AB15">
        <v>0.25</v>
      </c>
      <c r="AC15">
        <v>0.5</v>
      </c>
      <c r="AD15">
        <v>0.25</v>
      </c>
      <c r="AE15">
        <v>0.5</v>
      </c>
      <c r="AF15">
        <v>0.5</v>
      </c>
      <c r="AG15">
        <v>1</v>
      </c>
      <c r="AH15">
        <v>0.75</v>
      </c>
      <c r="AI15" s="1"/>
      <c r="AJ15">
        <f>SUMPRODUCT(Table1[[#This Row],[WR]:[WR6]],$K$1:$N$1)</f>
        <v>5.1875</v>
      </c>
      <c r="AK15">
        <f>SUMPRODUCT(Table1[[#This Row],[WR]:[RB7]],$K$1:$Q$1)</f>
        <v>7.0625</v>
      </c>
      <c r="AL15">
        <f>SUMPRODUCT(Table1[[#This Row],[LT]:[RT]],$R$1:$V$1)</f>
        <v>5.375</v>
      </c>
      <c r="AM15">
        <f>SUMPRODUCT(Table1[[#This Row],[S]:[SLOT]],$X$1:$AB$1)</f>
        <v>3</v>
      </c>
      <c r="AN15">
        <f>SUMPRODUCT(Table1[[#This Row],[DT]:[DE12]],$AE$1:$AH$1)</f>
        <v>2.625</v>
      </c>
    </row>
    <row r="16" spans="1:40" x14ac:dyDescent="0.4">
      <c r="A16" t="s">
        <v>47</v>
      </c>
      <c r="B16" t="s">
        <v>51</v>
      </c>
      <c r="C16">
        <f t="shared" si="0"/>
        <v>62.5</v>
      </c>
      <c r="E16">
        <f t="shared" si="1"/>
        <v>11.5</v>
      </c>
      <c r="F16">
        <f t="shared" si="2"/>
        <v>6</v>
      </c>
      <c r="H16">
        <v>0.75</v>
      </c>
      <c r="I16">
        <v>0.5</v>
      </c>
      <c r="K16">
        <v>0.75</v>
      </c>
      <c r="L16">
        <v>0.5</v>
      </c>
      <c r="M16">
        <v>0.5</v>
      </c>
      <c r="N16">
        <v>0.5</v>
      </c>
      <c r="O16">
        <v>0.5</v>
      </c>
      <c r="P16">
        <v>0.75</v>
      </c>
      <c r="Q16">
        <v>0.5</v>
      </c>
      <c r="R16">
        <v>0.75</v>
      </c>
      <c r="S16">
        <v>0.5</v>
      </c>
      <c r="T16">
        <v>0.5</v>
      </c>
      <c r="U16">
        <v>0.5</v>
      </c>
      <c r="V16">
        <v>0.25</v>
      </c>
      <c r="X16">
        <v>1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0.25</v>
      </c>
      <c r="AE16">
        <v>0.5</v>
      </c>
      <c r="AF16">
        <v>0.5</v>
      </c>
      <c r="AG16">
        <v>0.75</v>
      </c>
      <c r="AH16">
        <v>0.75</v>
      </c>
      <c r="AI16" s="1"/>
      <c r="AJ16">
        <f>SUMPRODUCT(Table1[[#This Row],[WR]:[WR6]],$K$1:$N$1)</f>
        <v>5.375</v>
      </c>
      <c r="AK16">
        <f>SUMPRODUCT(Table1[[#This Row],[WR]:[RB7]],$K$1:$Q$1)</f>
        <v>7.25</v>
      </c>
      <c r="AL16">
        <f>SUMPRODUCT(Table1[[#This Row],[LT]:[RT]],$R$1:$V$1)</f>
        <v>4.25</v>
      </c>
      <c r="AM16">
        <f>SUMPRODUCT(Table1[[#This Row],[S]:[SLOT]],$X$1:$AB$1)</f>
        <v>3.25</v>
      </c>
      <c r="AN16">
        <f>SUMPRODUCT(Table1[[#This Row],[DT]:[DE12]],$AE$1:$AH$1)</f>
        <v>2.25</v>
      </c>
    </row>
    <row r="17" spans="1:40" x14ac:dyDescent="0.4">
      <c r="A17" t="s">
        <v>36</v>
      </c>
      <c r="B17" t="s">
        <v>32</v>
      </c>
      <c r="C17">
        <f t="shared" si="0"/>
        <v>61.125</v>
      </c>
      <c r="E17">
        <f t="shared" si="1"/>
        <v>12.0625</v>
      </c>
      <c r="F17">
        <f t="shared" si="2"/>
        <v>6.5625</v>
      </c>
      <c r="H17">
        <v>0.5</v>
      </c>
      <c r="I17">
        <v>0.75</v>
      </c>
      <c r="K17">
        <v>1</v>
      </c>
      <c r="L17">
        <v>0.75</v>
      </c>
      <c r="M17">
        <v>0.25</v>
      </c>
      <c r="N17">
        <v>0.25</v>
      </c>
      <c r="O17">
        <v>0.25</v>
      </c>
      <c r="P17">
        <v>0.5</v>
      </c>
      <c r="Q17">
        <v>0.5</v>
      </c>
      <c r="R17">
        <v>0.75</v>
      </c>
      <c r="S17">
        <v>0.5</v>
      </c>
      <c r="T17">
        <v>0.5</v>
      </c>
      <c r="U17">
        <v>0.5</v>
      </c>
      <c r="V17">
        <v>0.25</v>
      </c>
      <c r="X17">
        <v>0.75</v>
      </c>
      <c r="Y17">
        <v>0.5</v>
      </c>
      <c r="Z17">
        <v>1</v>
      </c>
      <c r="AA17">
        <v>0.5</v>
      </c>
      <c r="AB17">
        <v>0.5</v>
      </c>
      <c r="AC17">
        <v>0.5</v>
      </c>
      <c r="AD17">
        <v>0.5</v>
      </c>
      <c r="AE17">
        <v>0.75</v>
      </c>
      <c r="AF17">
        <v>0.5</v>
      </c>
      <c r="AG17">
        <v>0.5</v>
      </c>
      <c r="AH17">
        <v>0.5</v>
      </c>
      <c r="AI17" s="1"/>
      <c r="AJ17">
        <f>SUMPRODUCT(Table1[[#This Row],[WR]:[WR6]],$K$1:$N$1)</f>
        <v>6.5625</v>
      </c>
      <c r="AK17">
        <f>SUMPRODUCT(Table1[[#This Row],[WR]:[RB7]],$K$1:$Q$1)</f>
        <v>7.8125</v>
      </c>
      <c r="AL17">
        <f>SUMPRODUCT(Table1[[#This Row],[LT]:[RT]],$R$1:$V$1)</f>
        <v>4.25</v>
      </c>
      <c r="AM17">
        <f>SUMPRODUCT(Table1[[#This Row],[S]:[SLOT]],$X$1:$AB$1)</f>
        <v>3.9375</v>
      </c>
      <c r="AN17">
        <f>SUMPRODUCT(Table1[[#This Row],[DT]:[DE12]],$AE$1:$AH$1)</f>
        <v>2</v>
      </c>
    </row>
    <row r="18" spans="1:40" x14ac:dyDescent="0.4">
      <c r="A18" t="s">
        <v>53</v>
      </c>
      <c r="B18" t="s">
        <v>63</v>
      </c>
      <c r="C18">
        <f t="shared" si="0"/>
        <v>59.875</v>
      </c>
      <c r="E18">
        <f t="shared" si="1"/>
        <v>12.25</v>
      </c>
      <c r="F18">
        <f t="shared" si="2"/>
        <v>5.125</v>
      </c>
      <c r="H18">
        <v>0.5</v>
      </c>
      <c r="I18">
        <v>0.75</v>
      </c>
      <c r="K18">
        <v>1</v>
      </c>
      <c r="L18">
        <v>0.5</v>
      </c>
      <c r="M18">
        <v>0.5</v>
      </c>
      <c r="N18">
        <v>0.25</v>
      </c>
      <c r="O18">
        <v>0.5</v>
      </c>
      <c r="P18">
        <v>0.5</v>
      </c>
      <c r="Q18">
        <v>0.25</v>
      </c>
      <c r="R18">
        <v>0.75</v>
      </c>
      <c r="S18">
        <v>0.25</v>
      </c>
      <c r="T18">
        <v>0.5</v>
      </c>
      <c r="U18">
        <v>0.25</v>
      </c>
      <c r="V18">
        <v>0.5</v>
      </c>
      <c r="X18">
        <v>0.75</v>
      </c>
      <c r="Y18">
        <v>0.25</v>
      </c>
      <c r="Z18">
        <v>0.5</v>
      </c>
      <c r="AA18">
        <v>0.25</v>
      </c>
      <c r="AB18">
        <v>0.75</v>
      </c>
      <c r="AC18">
        <v>0.25</v>
      </c>
      <c r="AD18">
        <v>0.5</v>
      </c>
      <c r="AE18">
        <v>0.5</v>
      </c>
      <c r="AF18">
        <v>0.25</v>
      </c>
      <c r="AG18">
        <v>0.75</v>
      </c>
      <c r="AH18">
        <v>0.5</v>
      </c>
      <c r="AI18" s="1"/>
      <c r="AJ18">
        <f>SUMPRODUCT(Table1[[#This Row],[WR]:[WR6]],$K$1:$N$1)</f>
        <v>6.4375</v>
      </c>
      <c r="AK18">
        <f>SUMPRODUCT(Table1[[#This Row],[WR]:[RB7]],$K$1:$Q$1)</f>
        <v>7.875</v>
      </c>
      <c r="AL18">
        <f>SUMPRODUCT(Table1[[#This Row],[LT]:[RT]],$R$1:$V$1)</f>
        <v>4.375</v>
      </c>
      <c r="AM18">
        <f>SUMPRODUCT(Table1[[#This Row],[S]:[SLOT]],$X$1:$AB$1)</f>
        <v>2.6875</v>
      </c>
      <c r="AN18">
        <f>SUMPRODUCT(Table1[[#This Row],[DT]:[DE12]],$AE$1:$AH$1)</f>
        <v>2</v>
      </c>
    </row>
    <row r="19" spans="1:40" x14ac:dyDescent="0.4">
      <c r="A19" t="s">
        <v>55</v>
      </c>
      <c r="B19" t="s">
        <v>71</v>
      </c>
      <c r="C19">
        <f t="shared" si="0"/>
        <v>59.5625</v>
      </c>
      <c r="E19">
        <f t="shared" si="1"/>
        <v>11.0625</v>
      </c>
      <c r="F19">
        <f t="shared" si="2"/>
        <v>6</v>
      </c>
      <c r="H19">
        <v>0.5</v>
      </c>
      <c r="I19">
        <v>0.75</v>
      </c>
      <c r="K19">
        <v>0.75</v>
      </c>
      <c r="L19">
        <v>0.75</v>
      </c>
      <c r="M19">
        <v>0.5</v>
      </c>
      <c r="N19">
        <v>0.25</v>
      </c>
      <c r="O19">
        <v>0.5</v>
      </c>
      <c r="P19">
        <v>0.5</v>
      </c>
      <c r="Q19">
        <v>0.5</v>
      </c>
      <c r="R19">
        <v>0.5</v>
      </c>
      <c r="S19">
        <v>0.75</v>
      </c>
      <c r="T19">
        <v>0.25</v>
      </c>
      <c r="U19">
        <v>0.25</v>
      </c>
      <c r="V19">
        <v>0.5</v>
      </c>
      <c r="X19">
        <v>0.75</v>
      </c>
      <c r="Y19">
        <v>0.5</v>
      </c>
      <c r="Z19">
        <v>0.75</v>
      </c>
      <c r="AA19">
        <v>0.5</v>
      </c>
      <c r="AB19">
        <v>0.5</v>
      </c>
      <c r="AC19">
        <v>0.75</v>
      </c>
      <c r="AD19">
        <v>0.5</v>
      </c>
      <c r="AE19">
        <v>0.5</v>
      </c>
      <c r="AF19">
        <v>0.5</v>
      </c>
      <c r="AG19">
        <v>0.5</v>
      </c>
      <c r="AH19">
        <v>0.5</v>
      </c>
      <c r="AI19" s="1"/>
      <c r="AJ19">
        <f>SUMPRODUCT(Table1[[#This Row],[WR]:[WR6]],$K$1:$N$1)</f>
        <v>5.5625</v>
      </c>
      <c r="AK19">
        <f>SUMPRODUCT(Table1[[#This Row],[WR]:[RB7]],$K$1:$Q$1)</f>
        <v>7.1875</v>
      </c>
      <c r="AL19">
        <f>SUMPRODUCT(Table1[[#This Row],[LT]:[RT]],$R$1:$V$1)</f>
        <v>3.875</v>
      </c>
      <c r="AM19">
        <f>SUMPRODUCT(Table1[[#This Row],[S]:[SLOT]],$X$1:$AB$1)</f>
        <v>3.4375</v>
      </c>
      <c r="AN19">
        <f>SUMPRODUCT(Table1[[#This Row],[DT]:[DE12]],$AE$1:$AH$1)</f>
        <v>1.75</v>
      </c>
    </row>
    <row r="20" spans="1:40" x14ac:dyDescent="0.4">
      <c r="A20" t="s">
        <v>37</v>
      </c>
      <c r="B20" t="s">
        <v>40</v>
      </c>
      <c r="C20">
        <f t="shared" si="0"/>
        <v>59.25</v>
      </c>
      <c r="E20">
        <f t="shared" si="1"/>
        <v>10.4375</v>
      </c>
      <c r="F20">
        <f t="shared" si="2"/>
        <v>6.3125</v>
      </c>
      <c r="H20">
        <v>0.5</v>
      </c>
      <c r="I20">
        <v>0.75</v>
      </c>
      <c r="K20">
        <v>0.75</v>
      </c>
      <c r="L20">
        <v>0.5</v>
      </c>
      <c r="M20">
        <v>0.5</v>
      </c>
      <c r="N20">
        <v>0.25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0.25</v>
      </c>
      <c r="X20">
        <v>0.75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0.75</v>
      </c>
      <c r="AF20">
        <v>0.5</v>
      </c>
      <c r="AG20">
        <v>1</v>
      </c>
      <c r="AH20">
        <v>0.5</v>
      </c>
      <c r="AI20" s="1"/>
      <c r="AJ20">
        <f>SUMPRODUCT(Table1[[#This Row],[WR]:[WR6]],$K$1:$N$1)</f>
        <v>5.1875</v>
      </c>
      <c r="AK20">
        <f>SUMPRODUCT(Table1[[#This Row],[WR]:[RB7]],$K$1:$Q$1)</f>
        <v>6.8125</v>
      </c>
      <c r="AL20">
        <f>SUMPRODUCT(Table1[[#This Row],[LT]:[RT]],$R$1:$V$1)</f>
        <v>3.625</v>
      </c>
      <c r="AM20">
        <f>SUMPRODUCT(Table1[[#This Row],[S]:[SLOT]],$X$1:$AB$1)</f>
        <v>2.9375</v>
      </c>
      <c r="AN20">
        <f>SUMPRODUCT(Table1[[#This Row],[DT]:[DE12]],$AE$1:$AH$1)</f>
        <v>2.75</v>
      </c>
    </row>
    <row r="21" spans="1:40" x14ac:dyDescent="0.4">
      <c r="A21" t="s">
        <v>54</v>
      </c>
      <c r="B21" t="s">
        <v>65</v>
      </c>
      <c r="C21">
        <f t="shared" si="0"/>
        <v>58.75</v>
      </c>
      <c r="E21">
        <f t="shared" si="1"/>
        <v>9.8125</v>
      </c>
      <c r="F21">
        <f t="shared" si="2"/>
        <v>6.4375</v>
      </c>
      <c r="H21">
        <v>0.5</v>
      </c>
      <c r="I21">
        <v>0.75</v>
      </c>
      <c r="K21">
        <v>0.5</v>
      </c>
      <c r="L21">
        <v>0.5</v>
      </c>
      <c r="M21">
        <v>0.5</v>
      </c>
      <c r="N21">
        <v>0.25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X21">
        <v>0.5</v>
      </c>
      <c r="Y21">
        <v>0.5</v>
      </c>
      <c r="Z21">
        <v>0.75</v>
      </c>
      <c r="AA21">
        <v>0.5</v>
      </c>
      <c r="AB21">
        <v>0.75</v>
      </c>
      <c r="AC21">
        <v>0.75</v>
      </c>
      <c r="AD21">
        <v>0.5</v>
      </c>
      <c r="AE21">
        <v>0.75</v>
      </c>
      <c r="AF21">
        <v>0.5</v>
      </c>
      <c r="AG21">
        <v>0.75</v>
      </c>
      <c r="AH21">
        <v>0.5</v>
      </c>
      <c r="AI21" s="1"/>
      <c r="AJ21">
        <f>SUMPRODUCT(Table1[[#This Row],[WR]:[WR6]],$K$1:$N$1)</f>
        <v>3.9375</v>
      </c>
      <c r="AK21">
        <f>SUMPRODUCT(Table1[[#This Row],[WR]:[RB7]],$K$1:$Q$1)</f>
        <v>5.5625</v>
      </c>
      <c r="AL21">
        <f>SUMPRODUCT(Table1[[#This Row],[LT]:[RT]],$R$1:$V$1)</f>
        <v>4.25</v>
      </c>
      <c r="AM21">
        <f>SUMPRODUCT(Table1[[#This Row],[S]:[SLOT]],$X$1:$AB$1)</f>
        <v>3.25</v>
      </c>
      <c r="AN21">
        <f>SUMPRODUCT(Table1[[#This Row],[DT]:[DE12]],$AE$1:$AH$1)</f>
        <v>2.375</v>
      </c>
    </row>
    <row r="22" spans="1:40" x14ac:dyDescent="0.4">
      <c r="A22" t="s">
        <v>42</v>
      </c>
      <c r="B22" t="s">
        <v>46</v>
      </c>
      <c r="C22">
        <f t="shared" si="0"/>
        <v>58.125</v>
      </c>
      <c r="E22">
        <f t="shared" si="1"/>
        <v>10.3125</v>
      </c>
      <c r="F22">
        <f t="shared" si="2"/>
        <v>5.3125</v>
      </c>
      <c r="H22">
        <v>0.5</v>
      </c>
      <c r="I22">
        <v>0.75</v>
      </c>
      <c r="K22">
        <v>0.75</v>
      </c>
      <c r="L22">
        <v>0.5</v>
      </c>
      <c r="M22">
        <v>0.5</v>
      </c>
      <c r="N22">
        <v>0.25</v>
      </c>
      <c r="O22">
        <v>0.5</v>
      </c>
      <c r="P22">
        <v>0.75</v>
      </c>
      <c r="Q22">
        <v>0.5</v>
      </c>
      <c r="R22">
        <v>0.5</v>
      </c>
      <c r="S22">
        <v>0.5</v>
      </c>
      <c r="T22">
        <v>0.25</v>
      </c>
      <c r="U22">
        <v>0.5</v>
      </c>
      <c r="V22">
        <v>0.25</v>
      </c>
      <c r="X22">
        <v>0.75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0.25</v>
      </c>
      <c r="AE22">
        <v>0.75</v>
      </c>
      <c r="AF22">
        <v>0.5</v>
      </c>
      <c r="AG22">
        <v>0.5</v>
      </c>
      <c r="AH22">
        <v>0.25</v>
      </c>
      <c r="AI22" s="1"/>
      <c r="AJ22">
        <f>SUMPRODUCT(Table1[[#This Row],[WR]:[WR6]],$K$1:$N$1)</f>
        <v>5.1875</v>
      </c>
      <c r="AK22">
        <f>SUMPRODUCT(Table1[[#This Row],[WR]:[RB7]],$K$1:$Q$1)</f>
        <v>7.0625</v>
      </c>
      <c r="AL22">
        <f>SUMPRODUCT(Table1[[#This Row],[LT]:[RT]],$R$1:$V$1)</f>
        <v>3.25</v>
      </c>
      <c r="AM22">
        <f>SUMPRODUCT(Table1[[#This Row],[S]:[SLOT]],$X$1:$AB$1)</f>
        <v>2.9375</v>
      </c>
      <c r="AN22">
        <f>SUMPRODUCT(Table1[[#This Row],[DT]:[DE12]],$AE$1:$AH$1)</f>
        <v>1.875</v>
      </c>
    </row>
    <row r="23" spans="1:40" x14ac:dyDescent="0.4">
      <c r="A23" t="s">
        <v>52</v>
      </c>
      <c r="B23" t="s">
        <v>57</v>
      </c>
      <c r="C23">
        <f t="shared" si="0"/>
        <v>57.6875</v>
      </c>
      <c r="E23">
        <f t="shared" si="1"/>
        <v>10.4375</v>
      </c>
      <c r="F23">
        <f t="shared" si="2"/>
        <v>4.75</v>
      </c>
      <c r="H23">
        <v>0.5</v>
      </c>
      <c r="I23">
        <v>0.75</v>
      </c>
      <c r="K23">
        <v>0.5</v>
      </c>
      <c r="L23">
        <v>0.25</v>
      </c>
      <c r="M23">
        <v>0.25</v>
      </c>
      <c r="N23">
        <v>0.25</v>
      </c>
      <c r="O23">
        <v>0.75</v>
      </c>
      <c r="P23">
        <v>1</v>
      </c>
      <c r="Q23">
        <v>0.5</v>
      </c>
      <c r="R23">
        <v>0.75</v>
      </c>
      <c r="S23">
        <v>0.25</v>
      </c>
      <c r="T23">
        <v>0.5</v>
      </c>
      <c r="U23">
        <v>0.5</v>
      </c>
      <c r="V23">
        <v>0.5</v>
      </c>
      <c r="X23">
        <v>0.5</v>
      </c>
      <c r="Y23">
        <v>0.25</v>
      </c>
      <c r="Z23">
        <v>0.5</v>
      </c>
      <c r="AA23">
        <v>0.25</v>
      </c>
      <c r="AB23">
        <v>0.5</v>
      </c>
      <c r="AC23">
        <v>0.5</v>
      </c>
      <c r="AD23">
        <v>0.25</v>
      </c>
      <c r="AE23">
        <v>0.75</v>
      </c>
      <c r="AF23">
        <v>0.5</v>
      </c>
      <c r="AG23">
        <v>0.5</v>
      </c>
      <c r="AH23">
        <v>0.5</v>
      </c>
      <c r="AI23" s="1"/>
      <c r="AJ23">
        <f>SUMPRODUCT(Table1[[#This Row],[WR]:[WR6]],$K$1:$N$1)</f>
        <v>3.3125</v>
      </c>
      <c r="AK23">
        <f>SUMPRODUCT(Table1[[#This Row],[WR]:[RB7]],$K$1:$Q$1)</f>
        <v>5.8125</v>
      </c>
      <c r="AL23">
        <f>SUMPRODUCT(Table1[[#This Row],[LT]:[RT]],$R$1:$V$1)</f>
        <v>4.625</v>
      </c>
      <c r="AM23">
        <f>SUMPRODUCT(Table1[[#This Row],[S]:[SLOT]],$X$1:$AB$1)</f>
        <v>2.25</v>
      </c>
      <c r="AN23">
        <f>SUMPRODUCT(Table1[[#This Row],[DT]:[DE12]],$AE$1:$AH$1)</f>
        <v>2</v>
      </c>
    </row>
    <row r="24" spans="1:40" x14ac:dyDescent="0.4">
      <c r="A24" t="s">
        <v>54</v>
      </c>
      <c r="B24" t="s">
        <v>64</v>
      </c>
      <c r="C24">
        <f t="shared" si="0"/>
        <v>52.375</v>
      </c>
      <c r="E24">
        <f t="shared" si="1"/>
        <v>11.9375</v>
      </c>
      <c r="F24">
        <f t="shared" si="2"/>
        <v>5.4375</v>
      </c>
      <c r="H24">
        <v>0.5</v>
      </c>
      <c r="I24">
        <v>0.5</v>
      </c>
      <c r="K24">
        <v>0.75</v>
      </c>
      <c r="L24">
        <v>0.5</v>
      </c>
      <c r="M24">
        <v>0.25</v>
      </c>
      <c r="N24">
        <v>0.25</v>
      </c>
      <c r="O24">
        <v>0.75</v>
      </c>
      <c r="P24">
        <v>0.75</v>
      </c>
      <c r="Q24">
        <v>0.5</v>
      </c>
      <c r="R24">
        <v>0.75</v>
      </c>
      <c r="S24">
        <v>0.5</v>
      </c>
      <c r="T24">
        <v>0.25</v>
      </c>
      <c r="U24">
        <v>0.75</v>
      </c>
      <c r="V24">
        <v>0.5</v>
      </c>
      <c r="X24">
        <v>0.75</v>
      </c>
      <c r="Y24">
        <v>0.5</v>
      </c>
      <c r="Z24">
        <v>0.75</v>
      </c>
      <c r="AA24">
        <v>0.25</v>
      </c>
      <c r="AB24">
        <v>0.25</v>
      </c>
      <c r="AC24">
        <v>0.25</v>
      </c>
      <c r="AD24">
        <v>0.5</v>
      </c>
      <c r="AE24">
        <v>0.75</v>
      </c>
      <c r="AF24">
        <v>0.5</v>
      </c>
      <c r="AG24">
        <v>0.5</v>
      </c>
      <c r="AH24">
        <v>0.25</v>
      </c>
      <c r="AI24" s="1"/>
      <c r="AJ24">
        <f>SUMPRODUCT(Table1[[#This Row],[WR]:[WR6]],$K$1:$N$1)</f>
        <v>4.9375</v>
      </c>
      <c r="AK24">
        <f>SUMPRODUCT(Table1[[#This Row],[WR]:[RB7]],$K$1:$Q$1)</f>
        <v>7.1875</v>
      </c>
      <c r="AL24">
        <f>SUMPRODUCT(Table1[[#This Row],[LT]:[RT]],$R$1:$V$1)</f>
        <v>4.75</v>
      </c>
      <c r="AM24">
        <f>SUMPRODUCT(Table1[[#This Row],[S]:[SLOT]],$X$1:$AB$1)</f>
        <v>3.125</v>
      </c>
      <c r="AN24">
        <f>SUMPRODUCT(Table1[[#This Row],[DT]:[DE12]],$AE$1:$AH$1)</f>
        <v>1.875</v>
      </c>
    </row>
    <row r="25" spans="1:40" x14ac:dyDescent="0.4">
      <c r="A25" t="s">
        <v>47</v>
      </c>
      <c r="B25" t="s">
        <v>50</v>
      </c>
      <c r="C25">
        <f t="shared" si="0"/>
        <v>52</v>
      </c>
      <c r="E25">
        <f t="shared" si="1"/>
        <v>12.3125</v>
      </c>
      <c r="F25">
        <f t="shared" si="2"/>
        <v>4.6875</v>
      </c>
      <c r="H25">
        <v>0.5</v>
      </c>
      <c r="I25">
        <v>0.5</v>
      </c>
      <c r="K25">
        <v>1</v>
      </c>
      <c r="L25">
        <v>0.75</v>
      </c>
      <c r="M25">
        <v>0.5</v>
      </c>
      <c r="N25">
        <v>0.25</v>
      </c>
      <c r="O25">
        <v>0.5</v>
      </c>
      <c r="P25">
        <v>0.75</v>
      </c>
      <c r="Q25">
        <v>0.5</v>
      </c>
      <c r="R25">
        <v>0.5</v>
      </c>
      <c r="S25">
        <v>0.5</v>
      </c>
      <c r="T25">
        <v>0.25</v>
      </c>
      <c r="U25">
        <v>0.25</v>
      </c>
      <c r="V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0.25</v>
      </c>
      <c r="AD25">
        <v>0.25</v>
      </c>
      <c r="AE25">
        <v>0.25</v>
      </c>
      <c r="AF25">
        <v>0.25</v>
      </c>
      <c r="AG25">
        <v>0.75</v>
      </c>
      <c r="AH25">
        <v>0.5</v>
      </c>
      <c r="AI25" s="1"/>
      <c r="AJ25">
        <f>SUMPRODUCT(Table1[[#This Row],[WR]:[WR6]],$K$1:$N$1)</f>
        <v>6.8125</v>
      </c>
      <c r="AK25">
        <f>SUMPRODUCT(Table1[[#This Row],[WR]:[RB7]],$K$1:$Q$1)</f>
        <v>8.6875</v>
      </c>
      <c r="AL25">
        <f>SUMPRODUCT(Table1[[#This Row],[LT]:[RT]],$R$1:$V$1)</f>
        <v>3.625</v>
      </c>
      <c r="AM25">
        <f>SUMPRODUCT(Table1[[#This Row],[S]:[SLOT]],$X$1:$AB$1)</f>
        <v>2.625</v>
      </c>
      <c r="AN25">
        <f>SUMPRODUCT(Table1[[#This Row],[DT]:[DE12]],$AE$1:$AH$1)</f>
        <v>1.75</v>
      </c>
    </row>
    <row r="26" spans="1:40" x14ac:dyDescent="0.4">
      <c r="A26" t="s">
        <v>53</v>
      </c>
      <c r="B26" t="s">
        <v>62</v>
      </c>
      <c r="C26">
        <f t="shared" si="0"/>
        <v>51.875</v>
      </c>
      <c r="E26">
        <f t="shared" si="1"/>
        <v>10.9375</v>
      </c>
      <c r="F26">
        <f t="shared" si="2"/>
        <v>5.9375</v>
      </c>
      <c r="H26">
        <v>0.5</v>
      </c>
      <c r="I26">
        <v>0.5</v>
      </c>
      <c r="K26">
        <v>0.5</v>
      </c>
      <c r="L26">
        <v>0.5</v>
      </c>
      <c r="M26">
        <v>0.5</v>
      </c>
      <c r="N26">
        <v>0.25</v>
      </c>
      <c r="O26">
        <v>0.5</v>
      </c>
      <c r="P26">
        <v>0.75</v>
      </c>
      <c r="Q26">
        <v>0.5</v>
      </c>
      <c r="R26">
        <v>0.75</v>
      </c>
      <c r="S26">
        <v>0.75</v>
      </c>
      <c r="T26">
        <v>0.5</v>
      </c>
      <c r="U26">
        <v>0.5</v>
      </c>
      <c r="V26">
        <v>0.5</v>
      </c>
      <c r="X26">
        <v>0.5</v>
      </c>
      <c r="Y26">
        <v>0.25</v>
      </c>
      <c r="Z26">
        <v>0.75</v>
      </c>
      <c r="AA26">
        <v>0.5</v>
      </c>
      <c r="AB26">
        <v>0.25</v>
      </c>
      <c r="AC26">
        <v>0.5</v>
      </c>
      <c r="AD26">
        <v>0.5</v>
      </c>
      <c r="AE26">
        <v>0.75</v>
      </c>
      <c r="AF26">
        <v>0.5</v>
      </c>
      <c r="AG26">
        <v>0.75</v>
      </c>
      <c r="AH26">
        <v>0.75</v>
      </c>
      <c r="AI26" s="1"/>
      <c r="AJ26">
        <f>SUMPRODUCT(Table1[[#This Row],[WR]:[WR6]],$K$1:$N$1)</f>
        <v>3.9375</v>
      </c>
      <c r="AK26">
        <f>SUMPRODUCT(Table1[[#This Row],[WR]:[RB7]],$K$1:$Q$1)</f>
        <v>5.8125</v>
      </c>
      <c r="AL26">
        <f>SUMPRODUCT(Table1[[#This Row],[LT]:[RT]],$R$1:$V$1)</f>
        <v>5.125</v>
      </c>
      <c r="AM26">
        <f>SUMPRODUCT(Table1[[#This Row],[S]:[SLOT]],$X$1:$AB$1)</f>
        <v>2.8125</v>
      </c>
      <c r="AN26">
        <f>SUMPRODUCT(Table1[[#This Row],[DT]:[DE12]],$AE$1:$AH$1)</f>
        <v>2.5</v>
      </c>
    </row>
    <row r="27" spans="1:40" x14ac:dyDescent="0.4">
      <c r="A27" t="s">
        <v>53</v>
      </c>
      <c r="B27" t="s">
        <v>61</v>
      </c>
      <c r="C27">
        <f t="shared" si="0"/>
        <v>51.6875</v>
      </c>
      <c r="E27">
        <f t="shared" si="1"/>
        <v>11.6875</v>
      </c>
      <c r="F27">
        <f t="shared" si="2"/>
        <v>5</v>
      </c>
      <c r="H27">
        <v>0.5</v>
      </c>
      <c r="I27">
        <v>0.5</v>
      </c>
      <c r="K27">
        <v>0.75</v>
      </c>
      <c r="L27">
        <v>0.5</v>
      </c>
      <c r="M27">
        <v>0.5</v>
      </c>
      <c r="N27">
        <v>0.25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0.75</v>
      </c>
      <c r="X27">
        <v>0.5</v>
      </c>
      <c r="Y27">
        <v>0.5</v>
      </c>
      <c r="Z27">
        <v>0.5</v>
      </c>
      <c r="AA27">
        <v>0.5</v>
      </c>
      <c r="AB27">
        <v>0.75</v>
      </c>
      <c r="AC27">
        <v>0.5</v>
      </c>
      <c r="AD27">
        <v>0.5</v>
      </c>
      <c r="AE27">
        <v>0.5</v>
      </c>
      <c r="AF27">
        <v>0.25</v>
      </c>
      <c r="AG27">
        <v>0.5</v>
      </c>
      <c r="AH27">
        <v>0.5</v>
      </c>
      <c r="AI27" s="1"/>
      <c r="AJ27">
        <f>SUMPRODUCT(Table1[[#This Row],[WR]:[WR6]],$K$1:$N$1)</f>
        <v>5.1875</v>
      </c>
      <c r="AK27">
        <f>SUMPRODUCT(Table1[[#This Row],[WR]:[RB7]],$K$1:$Q$1)</f>
        <v>6.8125</v>
      </c>
      <c r="AL27">
        <f>SUMPRODUCT(Table1[[#This Row],[LT]:[RT]],$R$1:$V$1)</f>
        <v>4.875</v>
      </c>
      <c r="AM27">
        <f>SUMPRODUCT(Table1[[#This Row],[S]:[SLOT]],$X$1:$AB$1)</f>
        <v>2.75</v>
      </c>
      <c r="AN27">
        <f>SUMPRODUCT(Table1[[#This Row],[DT]:[DE12]],$AE$1:$AH$1)</f>
        <v>1.625</v>
      </c>
    </row>
    <row r="28" spans="1:40" x14ac:dyDescent="0.4">
      <c r="A28" t="s">
        <v>52</v>
      </c>
      <c r="B28" t="s">
        <v>59</v>
      </c>
      <c r="C28">
        <f t="shared" si="0"/>
        <v>51.5</v>
      </c>
      <c r="E28">
        <f t="shared" si="1"/>
        <v>10.3125</v>
      </c>
      <c r="F28">
        <f t="shared" si="2"/>
        <v>6.1875</v>
      </c>
      <c r="H28">
        <v>0.5</v>
      </c>
      <c r="I28">
        <v>0.5</v>
      </c>
      <c r="K28">
        <v>0.75</v>
      </c>
      <c r="L28">
        <v>0.5</v>
      </c>
      <c r="M28">
        <v>0.5</v>
      </c>
      <c r="N28">
        <v>0.25</v>
      </c>
      <c r="O28">
        <v>0.25</v>
      </c>
      <c r="P28">
        <v>0.5</v>
      </c>
      <c r="Q28">
        <v>0.5</v>
      </c>
      <c r="R28">
        <v>0.5</v>
      </c>
      <c r="S28">
        <v>0.5</v>
      </c>
      <c r="T28">
        <v>0.25</v>
      </c>
      <c r="U28">
        <v>0.5</v>
      </c>
      <c r="V28">
        <v>0.5</v>
      </c>
      <c r="X28">
        <v>0.75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0.75</v>
      </c>
      <c r="AF28">
        <v>0.75</v>
      </c>
      <c r="AG28">
        <v>0.75</v>
      </c>
      <c r="AH28">
        <v>0.75</v>
      </c>
      <c r="AI28" s="1"/>
      <c r="AJ28">
        <f>SUMPRODUCT(Table1[[#This Row],[WR]:[WR6]],$K$1:$N$1)</f>
        <v>5.1875</v>
      </c>
      <c r="AK28">
        <f>SUMPRODUCT(Table1[[#This Row],[WR]:[RB7]],$K$1:$Q$1)</f>
        <v>6.4375</v>
      </c>
      <c r="AL28">
        <f>SUMPRODUCT(Table1[[#This Row],[LT]:[RT]],$R$1:$V$1)</f>
        <v>3.875</v>
      </c>
      <c r="AM28">
        <f>SUMPRODUCT(Table1[[#This Row],[S]:[SLOT]],$X$1:$AB$1)</f>
        <v>2.9375</v>
      </c>
      <c r="AN28">
        <f>SUMPRODUCT(Table1[[#This Row],[DT]:[DE12]],$AE$1:$AH$1)</f>
        <v>2.625</v>
      </c>
    </row>
    <row r="29" spans="1:40" x14ac:dyDescent="0.4">
      <c r="A29" t="s">
        <v>54</v>
      </c>
      <c r="B29" t="s">
        <v>67</v>
      </c>
      <c r="C29">
        <f t="shared" si="0"/>
        <v>51.5</v>
      </c>
      <c r="E29">
        <f t="shared" si="1"/>
        <v>10.5</v>
      </c>
      <c r="F29">
        <f t="shared" si="2"/>
        <v>6</v>
      </c>
      <c r="H29">
        <v>0.5</v>
      </c>
      <c r="I29">
        <v>0.5</v>
      </c>
      <c r="K29">
        <v>0.75</v>
      </c>
      <c r="L29">
        <v>0.75</v>
      </c>
      <c r="M29">
        <v>0.5</v>
      </c>
      <c r="N29">
        <v>0.25</v>
      </c>
      <c r="O29">
        <v>0.25</v>
      </c>
      <c r="P29">
        <v>0.5</v>
      </c>
      <c r="Q29">
        <v>0.25</v>
      </c>
      <c r="R29">
        <v>0.75</v>
      </c>
      <c r="S29">
        <v>0.5</v>
      </c>
      <c r="T29">
        <v>0.25</v>
      </c>
      <c r="U29">
        <v>0.5</v>
      </c>
      <c r="V29">
        <v>0.25</v>
      </c>
      <c r="X29">
        <v>0.75</v>
      </c>
      <c r="Y29">
        <v>0.5</v>
      </c>
      <c r="Z29">
        <v>0.5</v>
      </c>
      <c r="AA29">
        <v>0.5</v>
      </c>
      <c r="AB29">
        <v>0.25</v>
      </c>
      <c r="AC29">
        <v>0.75</v>
      </c>
      <c r="AD29">
        <v>0.5</v>
      </c>
      <c r="AE29">
        <v>0.75</v>
      </c>
      <c r="AF29">
        <v>0.5</v>
      </c>
      <c r="AG29">
        <v>0.75</v>
      </c>
      <c r="AH29">
        <v>0.5</v>
      </c>
      <c r="AI29" s="1"/>
      <c r="AJ29">
        <f>SUMPRODUCT(Table1[[#This Row],[WR]:[WR6]],$K$1:$N$1)</f>
        <v>5.5625</v>
      </c>
      <c r="AK29">
        <f>SUMPRODUCT(Table1[[#This Row],[WR]:[RB7]],$K$1:$Q$1)</f>
        <v>6.625</v>
      </c>
      <c r="AL29">
        <f>SUMPRODUCT(Table1[[#This Row],[LT]:[RT]],$R$1:$V$1)</f>
        <v>3.875</v>
      </c>
      <c r="AM29">
        <f>SUMPRODUCT(Table1[[#This Row],[S]:[SLOT]],$X$1:$AB$1)</f>
        <v>2.8125</v>
      </c>
      <c r="AN29">
        <f>SUMPRODUCT(Table1[[#This Row],[DT]:[DE12]],$AE$1:$AH$1)</f>
        <v>2.375</v>
      </c>
    </row>
    <row r="30" spans="1:40" x14ac:dyDescent="0.4">
      <c r="A30" t="s">
        <v>54</v>
      </c>
      <c r="B30" t="s">
        <v>66</v>
      </c>
      <c r="C30">
        <f t="shared" si="0"/>
        <v>51</v>
      </c>
      <c r="E30">
        <f t="shared" si="1"/>
        <v>10.25</v>
      </c>
      <c r="F30">
        <f t="shared" si="2"/>
        <v>5.75</v>
      </c>
      <c r="H30">
        <v>0.5</v>
      </c>
      <c r="I30">
        <v>0.5</v>
      </c>
      <c r="K30">
        <v>0.75</v>
      </c>
      <c r="L30">
        <v>0.5</v>
      </c>
      <c r="M30">
        <v>0.25</v>
      </c>
      <c r="N30">
        <v>0.25</v>
      </c>
      <c r="O30">
        <v>0.25</v>
      </c>
      <c r="P30">
        <v>0.5</v>
      </c>
      <c r="Q30">
        <v>0.25</v>
      </c>
      <c r="R30">
        <v>0.25</v>
      </c>
      <c r="S30">
        <v>0.5</v>
      </c>
      <c r="T30">
        <v>0.5</v>
      </c>
      <c r="U30">
        <v>0.5</v>
      </c>
      <c r="V30">
        <v>0.75</v>
      </c>
      <c r="X30">
        <v>0.75</v>
      </c>
      <c r="Y30">
        <v>0.5</v>
      </c>
      <c r="Z30">
        <v>0.75</v>
      </c>
      <c r="AA30">
        <v>0.5</v>
      </c>
      <c r="AB30">
        <v>0.25</v>
      </c>
      <c r="AC30">
        <v>0.75</v>
      </c>
      <c r="AD30">
        <v>0.5</v>
      </c>
      <c r="AE30">
        <v>0.25</v>
      </c>
      <c r="AF30">
        <v>0.25</v>
      </c>
      <c r="AG30">
        <v>0.75</v>
      </c>
      <c r="AH30">
        <v>0.25</v>
      </c>
      <c r="AI30" s="1"/>
      <c r="AJ30">
        <f>SUMPRODUCT(Table1[[#This Row],[WR]:[WR6]],$K$1:$N$1)</f>
        <v>4.9375</v>
      </c>
      <c r="AK30">
        <f>SUMPRODUCT(Table1[[#This Row],[WR]:[RB7]],$K$1:$Q$1)</f>
        <v>6</v>
      </c>
      <c r="AL30">
        <f>SUMPRODUCT(Table1[[#This Row],[LT]:[RT]],$R$1:$V$1)</f>
        <v>4.25</v>
      </c>
      <c r="AM30">
        <f>SUMPRODUCT(Table1[[#This Row],[S]:[SLOT]],$X$1:$AB$1)</f>
        <v>3.3125</v>
      </c>
      <c r="AN30">
        <f>SUMPRODUCT(Table1[[#This Row],[DT]:[DE12]],$AE$1:$AH$1)</f>
        <v>1.625</v>
      </c>
    </row>
    <row r="31" spans="1:40" x14ac:dyDescent="0.4">
      <c r="A31" t="s">
        <v>42</v>
      </c>
      <c r="B31" t="s">
        <v>44</v>
      </c>
      <c r="C31">
        <f t="shared" si="0"/>
        <v>51</v>
      </c>
      <c r="E31">
        <f t="shared" si="1"/>
        <v>11.625</v>
      </c>
      <c r="F31">
        <f t="shared" si="2"/>
        <v>4.375</v>
      </c>
      <c r="H31">
        <v>0.5</v>
      </c>
      <c r="I31">
        <v>0.5</v>
      </c>
      <c r="K31">
        <v>0.75</v>
      </c>
      <c r="L31">
        <v>0.5</v>
      </c>
      <c r="M31">
        <v>0.5</v>
      </c>
      <c r="N31">
        <v>0.25</v>
      </c>
      <c r="O31">
        <v>0.5</v>
      </c>
      <c r="P31">
        <v>0.75</v>
      </c>
      <c r="Q31">
        <v>0.25</v>
      </c>
      <c r="R31">
        <v>0.5</v>
      </c>
      <c r="S31">
        <v>1</v>
      </c>
      <c r="T31">
        <v>0.5</v>
      </c>
      <c r="U31">
        <v>0.5</v>
      </c>
      <c r="V31">
        <v>0.5</v>
      </c>
      <c r="X31">
        <v>0.5</v>
      </c>
      <c r="Y31">
        <v>0.25</v>
      </c>
      <c r="Z31">
        <v>0.25</v>
      </c>
      <c r="AA31">
        <v>0.25</v>
      </c>
      <c r="AB31">
        <v>0.75</v>
      </c>
      <c r="AC31">
        <v>0.5</v>
      </c>
      <c r="AD31">
        <v>0.5</v>
      </c>
      <c r="AE31">
        <v>0.75</v>
      </c>
      <c r="AF31">
        <v>0.5</v>
      </c>
      <c r="AG31">
        <v>0.5</v>
      </c>
      <c r="AH31">
        <v>0.25</v>
      </c>
      <c r="AI31" s="1"/>
      <c r="AJ31">
        <f>SUMPRODUCT(Table1[[#This Row],[WR]:[WR6]],$K$1:$N$1)</f>
        <v>5.1875</v>
      </c>
      <c r="AK31">
        <f>SUMPRODUCT(Table1[[#This Row],[WR]:[RB7]],$K$1:$Q$1)</f>
        <v>6.875</v>
      </c>
      <c r="AL31">
        <f>SUMPRODUCT(Table1[[#This Row],[LT]:[RT]],$R$1:$V$1)</f>
        <v>4.75</v>
      </c>
      <c r="AM31">
        <f>SUMPRODUCT(Table1[[#This Row],[S]:[SLOT]],$X$1:$AB$1)</f>
        <v>1.875</v>
      </c>
      <c r="AN31">
        <f>SUMPRODUCT(Table1[[#This Row],[DT]:[DE12]],$AE$1:$AH$1)</f>
        <v>1.875</v>
      </c>
    </row>
    <row r="32" spans="1:40" x14ac:dyDescent="0.4">
      <c r="A32" t="s">
        <v>42</v>
      </c>
      <c r="B32" t="s">
        <v>43</v>
      </c>
      <c r="C32">
        <f t="shared" si="0"/>
        <v>50.3125</v>
      </c>
      <c r="E32">
        <f t="shared" si="1"/>
        <v>10.4375</v>
      </c>
      <c r="F32">
        <f t="shared" si="2"/>
        <v>4.875</v>
      </c>
      <c r="H32">
        <v>0.5</v>
      </c>
      <c r="I32">
        <v>0.5</v>
      </c>
      <c r="K32">
        <v>0.5</v>
      </c>
      <c r="L32">
        <v>0.5</v>
      </c>
      <c r="M32">
        <v>0.25</v>
      </c>
      <c r="N32">
        <v>0.25</v>
      </c>
      <c r="O32">
        <v>0.5</v>
      </c>
      <c r="P32">
        <v>0.75</v>
      </c>
      <c r="Q32">
        <v>0.5</v>
      </c>
      <c r="R32">
        <v>0.75</v>
      </c>
      <c r="S32">
        <v>0.5</v>
      </c>
      <c r="T32">
        <v>0.5</v>
      </c>
      <c r="U32">
        <v>0.5</v>
      </c>
      <c r="V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0.25</v>
      </c>
      <c r="AG32">
        <v>0.5</v>
      </c>
      <c r="AH32">
        <v>0.5</v>
      </c>
      <c r="AI32" s="1"/>
      <c r="AJ32">
        <f>SUMPRODUCT(Table1[[#This Row],[WR]:[WR6]],$K$1:$N$1)</f>
        <v>3.6875</v>
      </c>
      <c r="AK32">
        <f>SUMPRODUCT(Table1[[#This Row],[WR]:[RB7]],$K$1:$Q$1)</f>
        <v>5.5625</v>
      </c>
      <c r="AL32">
        <f>SUMPRODUCT(Table1[[#This Row],[LT]:[RT]],$R$1:$V$1)</f>
        <v>4.875</v>
      </c>
      <c r="AM32">
        <f>SUMPRODUCT(Table1[[#This Row],[S]:[SLOT]],$X$1:$AB$1)</f>
        <v>2.625</v>
      </c>
      <c r="AN32">
        <f>SUMPRODUCT(Table1[[#This Row],[DT]:[DE12]],$AE$1:$AH$1)</f>
        <v>1.625</v>
      </c>
    </row>
    <row r="33" spans="1:40" x14ac:dyDescent="0.4">
      <c r="A33" t="s">
        <v>53</v>
      </c>
      <c r="B33" t="s">
        <v>60</v>
      </c>
      <c r="C33">
        <f t="shared" si="0"/>
        <v>41.3125</v>
      </c>
      <c r="E33">
        <f t="shared" si="1"/>
        <v>10.8125</v>
      </c>
      <c r="F33">
        <f t="shared" si="2"/>
        <v>5.5</v>
      </c>
      <c r="H33">
        <v>0.25</v>
      </c>
      <c r="I33">
        <v>0.5</v>
      </c>
      <c r="K33">
        <v>0.75</v>
      </c>
      <c r="L33">
        <v>0.5</v>
      </c>
      <c r="M33">
        <v>0.5</v>
      </c>
      <c r="N33">
        <v>0.25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0.25</v>
      </c>
      <c r="V33">
        <v>0.5</v>
      </c>
      <c r="X33">
        <v>0.75</v>
      </c>
      <c r="Y33">
        <v>0.75</v>
      </c>
      <c r="Z33">
        <v>0.75</v>
      </c>
      <c r="AA33">
        <v>0.5</v>
      </c>
      <c r="AB33">
        <v>0.5</v>
      </c>
      <c r="AC33">
        <v>0.5</v>
      </c>
      <c r="AD33">
        <v>0.5</v>
      </c>
      <c r="AE33">
        <v>0.25</v>
      </c>
      <c r="AF33">
        <v>0.25</v>
      </c>
      <c r="AG33">
        <v>0.5</v>
      </c>
      <c r="AH33">
        <v>0.25</v>
      </c>
      <c r="AI33" s="1"/>
      <c r="AJ33">
        <f>SUMPRODUCT(Table1[[#This Row],[WR]:[WR6]],$K$1:$N$1)</f>
        <v>5.1875</v>
      </c>
      <c r="AK33">
        <f>SUMPRODUCT(Table1[[#This Row],[WR]:[RB7]],$K$1:$Q$1)</f>
        <v>6.8125</v>
      </c>
      <c r="AL33">
        <f>SUMPRODUCT(Table1[[#This Row],[LT]:[RT]],$R$1:$V$1)</f>
        <v>4</v>
      </c>
      <c r="AM33">
        <f>SUMPRODUCT(Table1[[#This Row],[S]:[SLOT]],$X$1:$AB$1)</f>
        <v>3.625</v>
      </c>
      <c r="AN33">
        <f>SUMPRODUCT(Table1[[#This Row],[DT]:[DE12]],$AE$1:$AH$1)</f>
        <v>1.25</v>
      </c>
    </row>
    <row r="34" spans="1:40" x14ac:dyDescent="0.4">
      <c r="A34" t="s">
        <v>55</v>
      </c>
      <c r="B34" t="s">
        <v>68</v>
      </c>
      <c r="C34">
        <f t="shared" si="0"/>
        <v>38.5</v>
      </c>
      <c r="E34">
        <f t="shared" si="1"/>
        <v>9</v>
      </c>
      <c r="F34">
        <f t="shared" si="2"/>
        <v>4.5</v>
      </c>
      <c r="H34">
        <v>0.25</v>
      </c>
      <c r="I34">
        <v>0.5</v>
      </c>
      <c r="K34">
        <v>0.5</v>
      </c>
      <c r="L34">
        <v>0.25</v>
      </c>
      <c r="M34">
        <v>0.25</v>
      </c>
      <c r="N34">
        <v>0.25</v>
      </c>
      <c r="O34">
        <v>0.5</v>
      </c>
      <c r="P34">
        <v>0.5</v>
      </c>
      <c r="Q34">
        <v>0.25</v>
      </c>
      <c r="R34">
        <v>0.75</v>
      </c>
      <c r="S34">
        <v>0.25</v>
      </c>
      <c r="T34">
        <v>0.25</v>
      </c>
      <c r="U34">
        <v>0.5</v>
      </c>
      <c r="V34">
        <v>0.5</v>
      </c>
      <c r="X34">
        <v>0.75</v>
      </c>
      <c r="Y34">
        <v>0.5</v>
      </c>
      <c r="Z34">
        <v>0.5</v>
      </c>
      <c r="AA34">
        <v>0.25</v>
      </c>
      <c r="AB34">
        <v>0.5</v>
      </c>
      <c r="AC34">
        <v>0.5</v>
      </c>
      <c r="AD34">
        <v>0.25</v>
      </c>
      <c r="AE34">
        <v>0.25</v>
      </c>
      <c r="AF34">
        <v>0.25</v>
      </c>
      <c r="AG34">
        <v>0.5</v>
      </c>
      <c r="AH34">
        <v>0.25</v>
      </c>
      <c r="AI34" s="1"/>
      <c r="AJ34">
        <f>SUMPRODUCT(Table1[[#This Row],[WR]:[WR6]],$K$1:$N$1)</f>
        <v>3.3125</v>
      </c>
      <c r="AK34">
        <f>SUMPRODUCT(Table1[[#This Row],[WR]:[RB7]],$K$1:$Q$1)</f>
        <v>4.75</v>
      </c>
      <c r="AL34">
        <f>SUMPRODUCT(Table1[[#This Row],[LT]:[RT]],$R$1:$V$1)</f>
        <v>4.25</v>
      </c>
      <c r="AM34">
        <f>SUMPRODUCT(Table1[[#This Row],[S]:[SLOT]],$X$1:$AB$1)</f>
        <v>2.75</v>
      </c>
      <c r="AN34">
        <f>SUMPRODUCT(Table1[[#This Row],[DT]:[DE12]],$AE$1:$AH$1)</f>
        <v>1.25</v>
      </c>
    </row>
  </sheetData>
  <conditionalFormatting sqref="C3:C3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3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3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I3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V3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AH3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:A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:AL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:AM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:A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35E1-052F-4D3A-8875-CA11D42B97F8}">
  <dimension ref="B2:AN1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6" sqref="F16"/>
    </sheetView>
  </sheetViews>
  <sheetFormatPr defaultRowHeight="14.6" x14ac:dyDescent="0.4"/>
  <cols>
    <col min="2" max="2" width="9.53515625" customWidth="1"/>
    <col min="3" max="3" width="21.07421875" customWidth="1"/>
    <col min="4" max="4" width="1.4609375" customWidth="1"/>
    <col min="5" max="5" width="22.4609375" customWidth="1"/>
    <col min="6" max="6" width="14.3828125" customWidth="1"/>
    <col min="7" max="7" width="1.4609375" customWidth="1"/>
    <col min="10" max="10" width="1.4609375" customWidth="1"/>
    <col min="23" max="23" width="1.4609375" customWidth="1"/>
    <col min="35" max="35" width="1.84375" customWidth="1"/>
    <col min="38" max="38" width="9.3046875" customWidth="1"/>
    <col min="40" max="40" width="9.3046875" customWidth="1"/>
  </cols>
  <sheetData>
    <row r="2" spans="2:40" x14ac:dyDescent="0.4">
      <c r="B2" t="s">
        <v>35</v>
      </c>
      <c r="C2" s="2" t="s">
        <v>22</v>
      </c>
      <c r="D2" s="5" t="s">
        <v>72</v>
      </c>
      <c r="E2" s="2" t="s">
        <v>28</v>
      </c>
      <c r="F2" s="2" t="s">
        <v>27</v>
      </c>
      <c r="G2" s="5" t="s">
        <v>73</v>
      </c>
      <c r="H2" s="2" t="s">
        <v>7</v>
      </c>
      <c r="I2" s="2" t="s">
        <v>25</v>
      </c>
      <c r="J2" s="5" t="s">
        <v>84</v>
      </c>
      <c r="K2" s="2" t="s">
        <v>8</v>
      </c>
      <c r="L2" s="2" t="s">
        <v>75</v>
      </c>
      <c r="M2" s="2" t="s">
        <v>76</v>
      </c>
      <c r="N2" s="2" t="s">
        <v>77</v>
      </c>
      <c r="O2" s="2" t="s">
        <v>9</v>
      </c>
      <c r="P2" s="2" t="s">
        <v>10</v>
      </c>
      <c r="Q2" s="2" t="s">
        <v>78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5" t="s">
        <v>79</v>
      </c>
      <c r="X2" s="2" t="s">
        <v>16</v>
      </c>
      <c r="Y2" s="2" t="s">
        <v>80</v>
      </c>
      <c r="Z2" s="2" t="s">
        <v>17</v>
      </c>
      <c r="AA2" s="2" t="s">
        <v>81</v>
      </c>
      <c r="AB2" s="2" t="s">
        <v>18</v>
      </c>
      <c r="AC2" s="2" t="s">
        <v>19</v>
      </c>
      <c r="AD2" s="2" t="s">
        <v>23</v>
      </c>
      <c r="AE2" s="2" t="s">
        <v>20</v>
      </c>
      <c r="AF2" s="2" t="s">
        <v>82</v>
      </c>
      <c r="AG2" s="2" t="s">
        <v>21</v>
      </c>
      <c r="AH2" s="4" t="s">
        <v>83</v>
      </c>
      <c r="AI2" s="6" t="s">
        <v>91</v>
      </c>
      <c r="AJ2" t="s">
        <v>90</v>
      </c>
      <c r="AK2" t="s">
        <v>85</v>
      </c>
      <c r="AL2" t="s">
        <v>86</v>
      </c>
      <c r="AM2" t="s">
        <v>87</v>
      </c>
      <c r="AN2" t="s">
        <v>88</v>
      </c>
    </row>
    <row r="3" spans="2:40" x14ac:dyDescent="0.4">
      <c r="B3" s="3" t="s">
        <v>37</v>
      </c>
      <c r="C3" cm="1">
        <f t="array" ref="C3">AVERAGEIF(Table1[[Division]:[Division]],Table2[[#This Row],[Division]:[Division]],Table1[Weighted importance])</f>
        <v>70</v>
      </c>
      <c r="D3" t="e" cm="1">
        <f t="array" ref="D3">AVERAGEIF(Table1[[Division]:[Division]],Table2[[#This Row],[Division]:[Division]],Table1[Column1])</f>
        <v>#DIV/0!</v>
      </c>
      <c r="E3" cm="1">
        <f t="array" ref="E3">AVERAGEIF(Table1[[Division]:[Division]],Table2[[#This Row],[Division]:[Division]],Table1[Total Offense (W/o QB)])</f>
        <v>11.625</v>
      </c>
      <c r="F3" cm="1">
        <f t="array" ref="F3">AVERAGEIF(Table1[[Division]:[Division]],Table2[[#This Row],[Division]:[Division]],Table1[Total Defense])</f>
        <v>5.875</v>
      </c>
      <c r="G3" t="e" cm="1">
        <f t="array" ref="G3">AVERAGEIF(Table1[[Division]:[Division]],Table2[[#This Row],[Division]:[Division]],Table1[Column2])</f>
        <v>#DIV/0!</v>
      </c>
      <c r="H3" cm="1">
        <f t="array" ref="H3">AVERAGEIF(Table1[[Division]:[Division]],Table2[[#This Row],[Division]:[Division]],Table1[QB])</f>
        <v>0.75</v>
      </c>
      <c r="I3" cm="1">
        <f t="array" ref="I3">AVERAGEIF(Table1[[Division]:[Division]],Table2[[#This Row],[Division]:[Division]],Table1[Coach])</f>
        <v>0.75</v>
      </c>
      <c r="J3" t="e" cm="1">
        <f t="array" ref="J3">AVERAGEIF(Table1[[Division]:[Division]],Table2[[#This Row],[Division]:[Division]],Table1[Column3])</f>
        <v>#DIV/0!</v>
      </c>
      <c r="K3" cm="1">
        <f t="array" ref="K3">AVERAGEIF(Table1[[Division]:[Division]],Table2[[#This Row],[Division]:[Division]],Table1[WR])</f>
        <v>0.75</v>
      </c>
      <c r="L3" cm="1">
        <f t="array" ref="L3">AVERAGEIF(Table1[[Division]:[Division]],Table2[[#This Row],[Division]:[Division]],Table1[WR4])</f>
        <v>0.5625</v>
      </c>
      <c r="M3" cm="1">
        <f t="array" ref="M3">AVERAGEIF(Table1[[Division]:[Division]],Table2[[#This Row],[Division]:[Division]],Table1[WR5])</f>
        <v>0.5</v>
      </c>
      <c r="N3" cm="1">
        <f t="array" ref="N3">AVERAGEIF(Table1[[Division]:[Division]],Table2[[#This Row],[Division]:[Division]],Table1[WR6])</f>
        <v>0.25</v>
      </c>
      <c r="O3" cm="1">
        <f t="array" ref="O3">AVERAGEIF(Table1[[Division]:[Division]],Table2[[#This Row],[Division]:[Division]],Table1[TE])</f>
        <v>0.5625</v>
      </c>
      <c r="P3" cm="1">
        <f t="array" ref="P3">AVERAGEIF(Table1[[Division]:[Division]],Table2[[#This Row],[Division]:[Division]],Table1[RB])</f>
        <v>0.6875</v>
      </c>
      <c r="Q3" cm="1">
        <f t="array" ref="Q3">AVERAGEIF(Table1[[Division]:[Division]],Table2[[#This Row],[Division]:[Division]],Table1[RB7])</f>
        <v>0.5</v>
      </c>
      <c r="R3" cm="1">
        <f t="array" ref="R3">AVERAGEIF(Table1[[Division]:[Division]],Table2[[#This Row],[Division]:[Division]],Table1[LT])</f>
        <v>0.5625</v>
      </c>
      <c r="S3" cm="1">
        <f t="array" ref="S3">AVERAGEIF(Table1[[Division]:[Division]],Table2[[#This Row],[Division]:[Division]],Table1[LG])</f>
        <v>0.625</v>
      </c>
      <c r="T3" cm="1">
        <f t="array" ref="T3">AVERAGEIF(Table1[[Division]:[Division]],Table2[[#This Row],[Division]:[Division]],Table1[C])</f>
        <v>0.5</v>
      </c>
      <c r="U3" cm="1">
        <f t="array" ref="U3">AVERAGEIF(Table1[[Division]:[Division]],Table2[[#This Row],[Division]:[Division]],Table1[RG])</f>
        <v>0.5625</v>
      </c>
      <c r="V3" cm="1">
        <f t="array" ref="V3">AVERAGEIF(Table1[[Division]:[Division]],Table2[[#This Row],[Division]:[Division]],Table1[RT])</f>
        <v>0.4375</v>
      </c>
      <c r="W3" t="e" cm="1">
        <f t="array" ref="W3">AVERAGEIF(Table1[[Division]:[Division]],Table2[[#This Row],[Division]:[Division]],Table1[Column8])</f>
        <v>#DIV/0!</v>
      </c>
      <c r="X3" cm="1">
        <f t="array" ref="X3">AVERAGEIF(Table1[[Division]:[Division]],Table2[[#This Row],[Division]:[Division]],Table1[S])</f>
        <v>0.625</v>
      </c>
      <c r="Y3" cm="1">
        <f t="array" ref="Y3">AVERAGEIF(Table1[[Division]:[Division]],Table2[[#This Row],[Division]:[Division]],Table1[S9])</f>
        <v>0.5</v>
      </c>
      <c r="Z3" cm="1">
        <f t="array" ref="Z3">AVERAGEIF(Table1[[Division]:[Division]],Table2[[#This Row],[Division]:[Division]],Table1[CB])</f>
        <v>0.625</v>
      </c>
      <c r="AA3" cm="1">
        <f t="array" ref="AA3">AVERAGEIF(Table1[[Division]:[Division]],Table2[[#This Row],[Division]:[Division]],Table1[CB10])</f>
        <v>0.5</v>
      </c>
      <c r="AB3" cm="1">
        <f t="array" ref="AB3">AVERAGEIF(Table1[[Division]:[Division]],Table2[[#This Row],[Division]:[Division]],Table1[MLB])</f>
        <v>0.5</v>
      </c>
      <c r="AC3" cm="1">
        <f t="array" ref="AC3">AVERAGEIF(Table1[[Division]:[Division]],Table2[[#This Row],[Division]:[Division]],Table1[WLB])</f>
        <v>0.5</v>
      </c>
      <c r="AD3" cm="1">
        <f t="array" ref="AD3">AVERAGEIF(Table1[[Division]:[Division]],Table2[[#This Row],[Division]:[Division]],Table1[SLOT])</f>
        <v>0.5</v>
      </c>
      <c r="AE3" cm="1">
        <f t="array" ref="AE3">AVERAGEIF(Table1[[Division]:[Division]],Table2[[#This Row],[Division]:[Division]],Table1[DT])</f>
        <v>0.625</v>
      </c>
      <c r="AF3" cm="1">
        <f t="array" ref="AF3">AVERAGEIF(Table1[[Division]:[Division]],Table2[[#This Row],[Division]:[Division]],Table1[DT11])</f>
        <v>0.5</v>
      </c>
      <c r="AG3" cm="1">
        <f t="array" ref="AG3">AVERAGEIF(Table1[[Division]:[Division]],Table2[[#This Row],[Division]:[Division]],Table1[DE])</f>
        <v>0.75</v>
      </c>
      <c r="AH3" cm="1">
        <f t="array" ref="AH3">AVERAGEIF(Table1[[Division]:[Division]],Table2[[#This Row],[Division]:[Division]],Table1[DE12])</f>
        <v>0.4375</v>
      </c>
      <c r="AI3" t="e" cm="1">
        <f t="array" ref="AI3">AVERAGEIF(Table1[[Division]:[Division]],Table2[[#This Row],[Division]:[Division]],Table1[0])</f>
        <v>#DIV/0!</v>
      </c>
      <c r="AJ3" cm="1">
        <f t="array" ref="AJ3">AVERAGEIF(Table1[[Division]:[Division]],Table2[[#This Row],[Division]:[Division]],Table1[WR2])</f>
        <v>5.28125</v>
      </c>
      <c r="AK3" cm="1">
        <f t="array" ref="AK3">AVERAGEIF(Table1[[Division]:[Division]],Table2[[#This Row],[Division]:[Division]],Table1[Skill])</f>
        <v>7.1875</v>
      </c>
      <c r="AL3" cm="1">
        <f t="array" ref="AL3">AVERAGEIF(Table1[[Division]:[Division]],Table2[[#This Row],[Division]:[Division]],Table1[OL])</f>
        <v>4.4375</v>
      </c>
      <c r="AM3" cm="1">
        <f t="array" ref="AM3">AVERAGEIF(Table1[[Division]:[Division]],Table2[[#This Row],[Division]:[Division]],Table1[DB])</f>
        <v>3.03125</v>
      </c>
      <c r="AN3" cm="1">
        <f t="array" ref="AN3">AVERAGEIF(Table1[[Division]:[Division]],Table2[[#This Row],[Division]:[Division]],Table1[DL])</f>
        <v>2.21875</v>
      </c>
    </row>
    <row r="4" spans="2:40" x14ac:dyDescent="0.4">
      <c r="B4" s="3" t="s">
        <v>36</v>
      </c>
      <c r="C4" cm="1">
        <f t="array" ref="C4">AVERAGEIF(Table1[[Division]:[Division]],Table2[[#This Row],[Division]:[Division]],Table1[Weighted importance])</f>
        <v>69.4375</v>
      </c>
      <c r="D4" t="e" cm="1">
        <f t="array" ref="D4">AVERAGEIF(Table1[[Division]:[Division]],Table2[[#This Row],[Division]:[Division]],Table1[Column1])</f>
        <v>#DIV/0!</v>
      </c>
      <c r="E4" cm="1">
        <f t="array" ref="E4">AVERAGEIF(Table1[[Division]:[Division]],Table2[[#This Row],[Division]:[Division]],Table1[Total Offense (W/o QB)])</f>
        <v>11.0625</v>
      </c>
      <c r="F4" cm="1">
        <f t="array" ref="F4">AVERAGEIF(Table1[[Division]:[Division]],Table2[[#This Row],[Division]:[Division]],Table1[Total Defense])</f>
        <v>5.875</v>
      </c>
      <c r="G4" t="e" cm="1">
        <f t="array" ref="G4">AVERAGEIF(Table1[[Division]:[Division]],Table2[[#This Row],[Division]:[Division]],Table1[Column2])</f>
        <v>#DIV/0!</v>
      </c>
      <c r="H4" cm="1">
        <f t="array" ref="H4">AVERAGEIF(Table1[[Division]:[Division]],Table2[[#This Row],[Division]:[Division]],Table1[QB])</f>
        <v>0.75</v>
      </c>
      <c r="I4" cm="1">
        <f t="array" ref="I4">AVERAGEIF(Table1[[Division]:[Division]],Table2[[#This Row],[Division]:[Division]],Table1[Coach])</f>
        <v>0.75</v>
      </c>
      <c r="J4" t="e" cm="1">
        <f t="array" ref="J4">AVERAGEIF(Table1[[Division]:[Division]],Table2[[#This Row],[Division]:[Division]],Table1[Column3])</f>
        <v>#DIV/0!</v>
      </c>
      <c r="K4" cm="1">
        <f t="array" ref="K4">AVERAGEIF(Table1[[Division]:[Division]],Table2[[#This Row],[Division]:[Division]],Table1[WR])</f>
        <v>0.8125</v>
      </c>
      <c r="L4" cm="1">
        <f t="array" ref="L4">AVERAGEIF(Table1[[Division]:[Division]],Table2[[#This Row],[Division]:[Division]],Table1[WR4])</f>
        <v>0.5625</v>
      </c>
      <c r="M4" cm="1">
        <f t="array" ref="M4">AVERAGEIF(Table1[[Division]:[Division]],Table2[[#This Row],[Division]:[Division]],Table1[WR5])</f>
        <v>0.375</v>
      </c>
      <c r="N4" cm="1">
        <f t="array" ref="N4">AVERAGEIF(Table1[[Division]:[Division]],Table2[[#This Row],[Division]:[Division]],Table1[WR6])</f>
        <v>0.3125</v>
      </c>
      <c r="O4" cm="1">
        <f t="array" ref="O4">AVERAGEIF(Table1[[Division]:[Division]],Table2[[#This Row],[Division]:[Division]],Table1[TE])</f>
        <v>0.375</v>
      </c>
      <c r="P4" cm="1">
        <f t="array" ref="P4">AVERAGEIF(Table1[[Division]:[Division]],Table2[[#This Row],[Division]:[Division]],Table1[RB])</f>
        <v>0.5</v>
      </c>
      <c r="Q4" cm="1">
        <f t="array" ref="Q4">AVERAGEIF(Table1[[Division]:[Division]],Table2[[#This Row],[Division]:[Division]],Table1[RB7])</f>
        <v>0.4375</v>
      </c>
      <c r="R4" cm="1">
        <f t="array" ref="R4">AVERAGEIF(Table1[[Division]:[Division]],Table2[[#This Row],[Division]:[Division]],Table1[LT])</f>
        <v>0.625</v>
      </c>
      <c r="S4" cm="1">
        <f t="array" ref="S4">AVERAGEIF(Table1[[Division]:[Division]],Table2[[#This Row],[Division]:[Division]],Table1[LG])</f>
        <v>0.5</v>
      </c>
      <c r="T4" cm="1">
        <f t="array" ref="T4">AVERAGEIF(Table1[[Division]:[Division]],Table2[[#This Row],[Division]:[Division]],Table1[C])</f>
        <v>0.5</v>
      </c>
      <c r="U4" cm="1">
        <f t="array" ref="U4">AVERAGEIF(Table1[[Division]:[Division]],Table2[[#This Row],[Division]:[Division]],Table1[RG])</f>
        <v>0.5625</v>
      </c>
      <c r="V4" cm="1">
        <f t="array" ref="V4">AVERAGEIF(Table1[[Division]:[Division]],Table2[[#This Row],[Division]:[Division]],Table1[RT])</f>
        <v>0.3125</v>
      </c>
      <c r="W4" t="e" cm="1">
        <f t="array" ref="W4">AVERAGEIF(Table1[[Division]:[Division]],Table2[[#This Row],[Division]:[Division]],Table1[Column8])</f>
        <v>#DIV/0!</v>
      </c>
      <c r="X4" cm="1">
        <f t="array" ref="X4">AVERAGEIF(Table1[[Division]:[Division]],Table2[[#This Row],[Division]:[Division]],Table1[S])</f>
        <v>0.625</v>
      </c>
      <c r="Y4" cm="1">
        <f t="array" ref="Y4">AVERAGEIF(Table1[[Division]:[Division]],Table2[[#This Row],[Division]:[Division]],Table1[S9])</f>
        <v>0.5</v>
      </c>
      <c r="Z4" cm="1">
        <f t="array" ref="Z4">AVERAGEIF(Table1[[Division]:[Division]],Table2[[#This Row],[Division]:[Division]],Table1[CB])</f>
        <v>0.75</v>
      </c>
      <c r="AA4" cm="1">
        <f t="array" ref="AA4">AVERAGEIF(Table1[[Division]:[Division]],Table2[[#This Row],[Division]:[Division]],Table1[CB10])</f>
        <v>0.5625</v>
      </c>
      <c r="AB4" cm="1">
        <f t="array" ref="AB4">AVERAGEIF(Table1[[Division]:[Division]],Table2[[#This Row],[Division]:[Division]],Table1[MLB])</f>
        <v>0.4375</v>
      </c>
      <c r="AC4" cm="1">
        <f t="array" ref="AC4">AVERAGEIF(Table1[[Division]:[Division]],Table2[[#This Row],[Division]:[Division]],Table1[WLB])</f>
        <v>0.4375</v>
      </c>
      <c r="AD4" cm="1">
        <f t="array" ref="AD4">AVERAGEIF(Table1[[Division]:[Division]],Table2[[#This Row],[Division]:[Division]],Table1[SLOT])</f>
        <v>0.625</v>
      </c>
      <c r="AE4" cm="1">
        <f t="array" ref="AE4">AVERAGEIF(Table1[[Division]:[Division]],Table2[[#This Row],[Division]:[Division]],Table1[DT])</f>
        <v>0.625</v>
      </c>
      <c r="AF4" cm="1">
        <f t="array" ref="AF4">AVERAGEIF(Table1[[Division]:[Division]],Table2[[#This Row],[Division]:[Division]],Table1[DT11])</f>
        <v>0.4375</v>
      </c>
      <c r="AG4" cm="1">
        <f t="array" ref="AG4">AVERAGEIF(Table1[[Division]:[Division]],Table2[[#This Row],[Division]:[Division]],Table1[DE])</f>
        <v>0.5625</v>
      </c>
      <c r="AH4" cm="1">
        <f t="array" ref="AH4">AVERAGEIF(Table1[[Division]:[Division]],Table2[[#This Row],[Division]:[Division]],Table1[DE12])</f>
        <v>0.5</v>
      </c>
      <c r="AI4" t="e" cm="1">
        <f t="array" ref="AI4">AVERAGEIF(Table1[[Division]:[Division]],Table2[[#This Row],[Division]:[Division]],Table1[0])</f>
        <v>#DIV/0!</v>
      </c>
      <c r="AJ4" cm="1">
        <f t="array" ref="AJ4">AVERAGEIF(Table1[[Division]:[Division]],Table2[[#This Row],[Division]:[Division]],Table1[WR2])</f>
        <v>5.515625</v>
      </c>
      <c r="AK4" cm="1">
        <f t="array" ref="AK4">AVERAGEIF(Table1[[Division]:[Division]],Table2[[#This Row],[Division]:[Division]],Table1[Skill])</f>
        <v>6.90625</v>
      </c>
      <c r="AL4" cm="1">
        <f t="array" ref="AL4">AVERAGEIF(Table1[[Division]:[Division]],Table2[[#This Row],[Division]:[Division]],Table1[OL])</f>
        <v>4.15625</v>
      </c>
      <c r="AM4" cm="1">
        <f t="array" ref="AM4">AVERAGEIF(Table1[[Division]:[Division]],Table2[[#This Row],[Division]:[Division]],Table1[DB])</f>
        <v>3.390625</v>
      </c>
      <c r="AN4" cm="1">
        <f t="array" ref="AN4">AVERAGEIF(Table1[[Division]:[Division]],Table2[[#This Row],[Division]:[Division]],Table1[DL])</f>
        <v>1.9375</v>
      </c>
    </row>
    <row r="5" spans="2:40" x14ac:dyDescent="0.4">
      <c r="B5" s="3" t="s">
        <v>47</v>
      </c>
      <c r="C5" cm="1">
        <f t="array" ref="C5">AVERAGEIF(Table1[[Division]:[Division]],Table2[[#This Row],[Division]:[Division]],Table1[Weighted importance])</f>
        <v>67.578125</v>
      </c>
      <c r="D5" t="e" cm="1">
        <f t="array" ref="D5">AVERAGEIF(Table1[[Division]:[Division]],Table2[[#This Row],[Division]:[Division]],Table1[Column1])</f>
        <v>#DIV/0!</v>
      </c>
      <c r="E5" cm="1">
        <f t="array" ref="E5">AVERAGEIF(Table1[[Division]:[Division]],Table2[[#This Row],[Division]:[Division]],Table1[Total Offense (W/o QB)])</f>
        <v>11.421875</v>
      </c>
      <c r="F5" cm="1">
        <f t="array" ref="F5">AVERAGEIF(Table1[[Division]:[Division]],Table2[[#This Row],[Division]:[Division]],Table1[Total Defense])</f>
        <v>5.53125</v>
      </c>
      <c r="G5" t="e" cm="1">
        <f t="array" ref="G5">AVERAGEIF(Table1[[Division]:[Division]],Table2[[#This Row],[Division]:[Division]],Table1[Column2])</f>
        <v>#DIV/0!</v>
      </c>
      <c r="H5" cm="1">
        <f t="array" ref="H5">AVERAGEIF(Table1[[Division]:[Division]],Table2[[#This Row],[Division]:[Division]],Table1[QB])</f>
        <v>0.75</v>
      </c>
      <c r="I5" cm="1">
        <f t="array" ref="I5">AVERAGEIF(Table1[[Division]:[Division]],Table2[[#This Row],[Division]:[Division]],Table1[Coach])</f>
        <v>0.6875</v>
      </c>
      <c r="J5" t="e" cm="1">
        <f t="array" ref="J5">AVERAGEIF(Table1[[Division]:[Division]],Table2[[#This Row],[Division]:[Division]],Table1[Column3])</f>
        <v>#DIV/0!</v>
      </c>
      <c r="K5" cm="1">
        <f t="array" ref="K5">AVERAGEIF(Table1[[Division]:[Division]],Table2[[#This Row],[Division]:[Division]],Table1[WR])</f>
        <v>0.6875</v>
      </c>
      <c r="L5" cm="1">
        <f t="array" ref="L5">AVERAGEIF(Table1[[Division]:[Division]],Table2[[#This Row],[Division]:[Division]],Table1[WR4])</f>
        <v>0.5625</v>
      </c>
      <c r="M5" cm="1">
        <f t="array" ref="M5">AVERAGEIF(Table1[[Division]:[Division]],Table2[[#This Row],[Division]:[Division]],Table1[WR5])</f>
        <v>0.5</v>
      </c>
      <c r="N5" cm="1">
        <f t="array" ref="N5">AVERAGEIF(Table1[[Division]:[Division]],Table2[[#This Row],[Division]:[Division]],Table1[WR6])</f>
        <v>0.3125</v>
      </c>
      <c r="O5" cm="1">
        <f t="array" ref="O5">AVERAGEIF(Table1[[Division]:[Division]],Table2[[#This Row],[Division]:[Division]],Table1[TE])</f>
        <v>0.625</v>
      </c>
      <c r="P5" cm="1">
        <f t="array" ref="P5">AVERAGEIF(Table1[[Division]:[Division]],Table2[[#This Row],[Division]:[Division]],Table1[RB])</f>
        <v>0.625</v>
      </c>
      <c r="Q5" cm="1">
        <f t="array" ref="Q5">AVERAGEIF(Table1[[Division]:[Division]],Table2[[#This Row],[Division]:[Division]],Table1[RB7])</f>
        <v>0.5</v>
      </c>
      <c r="R5" cm="1">
        <f t="array" ref="R5">AVERAGEIF(Table1[[Division]:[Division]],Table2[[#This Row],[Division]:[Division]],Table1[LT])</f>
        <v>0.625</v>
      </c>
      <c r="S5" cm="1">
        <f t="array" ref="S5">AVERAGEIF(Table1[[Division]:[Division]],Table2[[#This Row],[Division]:[Division]],Table1[LG])</f>
        <v>0.5625</v>
      </c>
      <c r="T5" cm="1">
        <f t="array" ref="T5">AVERAGEIF(Table1[[Division]:[Division]],Table2[[#This Row],[Division]:[Division]],Table1[C])</f>
        <v>0.5</v>
      </c>
      <c r="U5" cm="1">
        <f t="array" ref="U5">AVERAGEIF(Table1[[Division]:[Division]],Table2[[#This Row],[Division]:[Division]],Table1[RG])</f>
        <v>0.5</v>
      </c>
      <c r="V5" cm="1">
        <f t="array" ref="V5">AVERAGEIF(Table1[[Division]:[Division]],Table2[[#This Row],[Division]:[Division]],Table1[RT])</f>
        <v>0.4375</v>
      </c>
      <c r="W5" t="e" cm="1">
        <f t="array" ref="W5">AVERAGEIF(Table1[[Division]:[Division]],Table2[[#This Row],[Division]:[Division]],Table1[Column8])</f>
        <v>#DIV/0!</v>
      </c>
      <c r="X5" cm="1">
        <f t="array" ref="X5">AVERAGEIF(Table1[[Division]:[Division]],Table2[[#This Row],[Division]:[Division]],Table1[S])</f>
        <v>0.6875</v>
      </c>
      <c r="Y5" cm="1">
        <f t="array" ref="Y5">AVERAGEIF(Table1[[Division]:[Division]],Table2[[#This Row],[Division]:[Division]],Table1[S9])</f>
        <v>0.5</v>
      </c>
      <c r="Z5" cm="1">
        <f t="array" ref="Z5">AVERAGEIF(Table1[[Division]:[Division]],Table2[[#This Row],[Division]:[Division]],Table1[CB])</f>
        <v>0.625</v>
      </c>
      <c r="AA5" cm="1">
        <f t="array" ref="AA5">AVERAGEIF(Table1[[Division]:[Division]],Table2[[#This Row],[Division]:[Division]],Table1[CB10])</f>
        <v>0.4375</v>
      </c>
      <c r="AB5" cm="1">
        <f t="array" ref="AB5">AVERAGEIF(Table1[[Division]:[Division]],Table2[[#This Row],[Division]:[Division]],Table1[MLB])</f>
        <v>0.5</v>
      </c>
      <c r="AC5" cm="1">
        <f t="array" ref="AC5">AVERAGEIF(Table1[[Division]:[Division]],Table2[[#This Row],[Division]:[Division]],Table1[WLB])</f>
        <v>0.25</v>
      </c>
      <c r="AD5" cm="1">
        <f t="array" ref="AD5">AVERAGEIF(Table1[[Division]:[Division]],Table2[[#This Row],[Division]:[Division]],Table1[SLOT])</f>
        <v>0.5</v>
      </c>
      <c r="AE5" cm="1">
        <f t="array" ref="AE5">AVERAGEIF(Table1[[Division]:[Division]],Table2[[#This Row],[Division]:[Division]],Table1[DT])</f>
        <v>0.5</v>
      </c>
      <c r="AF5" cm="1">
        <f t="array" ref="AF5">AVERAGEIF(Table1[[Division]:[Division]],Table2[[#This Row],[Division]:[Division]],Table1[DT11])</f>
        <v>0.375</v>
      </c>
      <c r="AG5" cm="1">
        <f t="array" ref="AG5">AVERAGEIF(Table1[[Division]:[Division]],Table2[[#This Row],[Division]:[Division]],Table1[DE])</f>
        <v>0.6875</v>
      </c>
      <c r="AH5" cm="1">
        <f t="array" ref="AH5">AVERAGEIF(Table1[[Division]:[Division]],Table2[[#This Row],[Division]:[Division]],Table1[DE12])</f>
        <v>0.5</v>
      </c>
      <c r="AI5" t="e" cm="1">
        <f t="array" ref="AI5">AVERAGEIF(Table1[[Division]:[Division]],Table2[[#This Row],[Division]:[Division]],Table1[0])</f>
        <v>#DIV/0!</v>
      </c>
      <c r="AJ5" cm="1">
        <f t="array" ref="AJ5">AVERAGEIF(Table1[[Division]:[Division]],Table2[[#This Row],[Division]:[Division]],Table1[WR2])</f>
        <v>5.015625</v>
      </c>
      <c r="AK5" cm="1">
        <f t="array" ref="AK5">AVERAGEIF(Table1[[Division]:[Division]],Table2[[#This Row],[Division]:[Division]],Table1[Skill])</f>
        <v>6.953125</v>
      </c>
      <c r="AL5" cm="1">
        <f t="array" ref="AL5">AVERAGEIF(Table1[[Division]:[Division]],Table2[[#This Row],[Division]:[Division]],Table1[OL])</f>
        <v>4.46875</v>
      </c>
      <c r="AM5" cm="1">
        <f t="array" ref="AM5">AVERAGEIF(Table1[[Division]:[Division]],Table2[[#This Row],[Division]:[Division]],Table1[DB])</f>
        <v>3.0625</v>
      </c>
      <c r="AN5" cm="1">
        <f t="array" ref="AN5">AVERAGEIF(Table1[[Division]:[Division]],Table2[[#This Row],[Division]:[Division]],Table1[DL])</f>
        <v>1.96875</v>
      </c>
    </row>
    <row r="6" spans="2:40" x14ac:dyDescent="0.4">
      <c r="B6" s="3" t="s">
        <v>52</v>
      </c>
      <c r="C6" cm="1">
        <f t="array" ref="C6">AVERAGEIF(Table1[[Division]:[Division]],Table2[[#This Row],[Division]:[Division]],Table1[Weighted importance])</f>
        <v>60.953125</v>
      </c>
      <c r="D6" t="e" cm="1">
        <f t="array" ref="D6">AVERAGEIF(Table1[[Division]:[Division]],Table2[[#This Row],[Division]:[Division]],Table1[Column1])</f>
        <v>#DIV/0!</v>
      </c>
      <c r="E6" cm="1">
        <f t="array" ref="E6">AVERAGEIF(Table1[[Division]:[Division]],Table2[[#This Row],[Division]:[Division]],Table1[Total Offense (W/o QB)])</f>
        <v>11.53125</v>
      </c>
      <c r="F6" cm="1">
        <f t="array" ref="F6">AVERAGEIF(Table1[[Division]:[Division]],Table2[[#This Row],[Division]:[Division]],Table1[Total Defense])</f>
        <v>5.671875</v>
      </c>
      <c r="G6" t="e" cm="1">
        <f t="array" ref="G6">AVERAGEIF(Table1[[Division]:[Division]],Table2[[#This Row],[Division]:[Division]],Table1[Column2])</f>
        <v>#DIV/0!</v>
      </c>
      <c r="H6" cm="1">
        <f t="array" ref="H6">AVERAGEIF(Table1[[Division]:[Division]],Table2[[#This Row],[Division]:[Division]],Table1[QB])</f>
        <v>0.625</v>
      </c>
      <c r="I6" cm="1">
        <f t="array" ref="I6">AVERAGEIF(Table1[[Division]:[Division]],Table2[[#This Row],[Division]:[Division]],Table1[Coach])</f>
        <v>0.625</v>
      </c>
      <c r="J6" t="e" cm="1">
        <f t="array" ref="J6">AVERAGEIF(Table1[[Division]:[Division]],Table2[[#This Row],[Division]:[Division]],Table1[Column3])</f>
        <v>#DIV/0!</v>
      </c>
      <c r="K6" cm="1">
        <f t="array" ref="K6">AVERAGEIF(Table1[[Division]:[Division]],Table2[[#This Row],[Division]:[Division]],Table1[WR])</f>
        <v>0.6875</v>
      </c>
      <c r="L6" cm="1">
        <f t="array" ref="L6">AVERAGEIF(Table1[[Division]:[Division]],Table2[[#This Row],[Division]:[Division]],Table1[WR4])</f>
        <v>0.5</v>
      </c>
      <c r="M6" cm="1">
        <f t="array" ref="M6">AVERAGEIF(Table1[[Division]:[Division]],Table2[[#This Row],[Division]:[Division]],Table1[WR5])</f>
        <v>0.375</v>
      </c>
      <c r="N6" cm="1">
        <f t="array" ref="N6">AVERAGEIF(Table1[[Division]:[Division]],Table2[[#This Row],[Division]:[Division]],Table1[WR6])</f>
        <v>0.25</v>
      </c>
      <c r="O6" cm="1">
        <f t="array" ref="O6">AVERAGEIF(Table1[[Division]:[Division]],Table2[[#This Row],[Division]:[Division]],Table1[TE])</f>
        <v>0.5625</v>
      </c>
      <c r="P6" cm="1">
        <f t="array" ref="P6">AVERAGEIF(Table1[[Division]:[Division]],Table2[[#This Row],[Division]:[Division]],Table1[RB])</f>
        <v>0.6875</v>
      </c>
      <c r="Q6" cm="1">
        <f t="array" ref="Q6">AVERAGEIF(Table1[[Division]:[Division]],Table2[[#This Row],[Division]:[Division]],Table1[RB7])</f>
        <v>0.5</v>
      </c>
      <c r="R6" cm="1">
        <f t="array" ref="R6">AVERAGEIF(Table1[[Division]:[Division]],Table2[[#This Row],[Division]:[Division]],Table1[LT])</f>
        <v>0.625</v>
      </c>
      <c r="S6" cm="1">
        <f t="array" ref="S6">AVERAGEIF(Table1[[Division]:[Division]],Table2[[#This Row],[Division]:[Division]],Table1[LG])</f>
        <v>0.4375</v>
      </c>
      <c r="T6" cm="1">
        <f t="array" ref="T6">AVERAGEIF(Table1[[Division]:[Division]],Table2[[#This Row],[Division]:[Division]],Table1[C])</f>
        <v>0.5625</v>
      </c>
      <c r="U6" cm="1">
        <f t="array" ref="U6">AVERAGEIF(Table1[[Division]:[Division]],Table2[[#This Row],[Division]:[Division]],Table1[RG])</f>
        <v>0.625</v>
      </c>
      <c r="V6" cm="1">
        <f t="array" ref="V6">AVERAGEIF(Table1[[Division]:[Division]],Table2[[#This Row],[Division]:[Division]],Table1[RT])</f>
        <v>0.5625</v>
      </c>
      <c r="W6" t="e" cm="1">
        <f t="array" ref="W6">AVERAGEIF(Table1[[Division]:[Division]],Table2[[#This Row],[Division]:[Division]],Table1[Column8])</f>
        <v>#DIV/0!</v>
      </c>
      <c r="X6" cm="1">
        <f t="array" ref="X6">AVERAGEIF(Table1[[Division]:[Division]],Table2[[#This Row],[Division]:[Division]],Table1[S])</f>
        <v>0.5</v>
      </c>
      <c r="Y6" cm="1">
        <f t="array" ref="Y6">AVERAGEIF(Table1[[Division]:[Division]],Table2[[#This Row],[Division]:[Division]],Table1[S9])</f>
        <v>0.375</v>
      </c>
      <c r="Z6" cm="1">
        <f t="array" ref="Z6">AVERAGEIF(Table1[[Division]:[Division]],Table2[[#This Row],[Division]:[Division]],Table1[CB])</f>
        <v>0.625</v>
      </c>
      <c r="AA6" cm="1">
        <f t="array" ref="AA6">AVERAGEIF(Table1[[Division]:[Division]],Table2[[#This Row],[Division]:[Division]],Table1[CB10])</f>
        <v>0.4375</v>
      </c>
      <c r="AB6" cm="1">
        <f t="array" ref="AB6">AVERAGEIF(Table1[[Division]:[Division]],Table2[[#This Row],[Division]:[Division]],Table1[MLB])</f>
        <v>0.5</v>
      </c>
      <c r="AC6" cm="1">
        <f t="array" ref="AC6">AVERAGEIF(Table1[[Division]:[Division]],Table2[[#This Row],[Division]:[Division]],Table1[WLB])</f>
        <v>0.375</v>
      </c>
      <c r="AD6" cm="1">
        <f t="array" ref="AD6">AVERAGEIF(Table1[[Division]:[Division]],Table2[[#This Row],[Division]:[Division]],Table1[SLOT])</f>
        <v>0.4375</v>
      </c>
      <c r="AE6" cm="1">
        <f t="array" ref="AE6">AVERAGEIF(Table1[[Division]:[Division]],Table2[[#This Row],[Division]:[Division]],Table1[DT])</f>
        <v>0.6875</v>
      </c>
      <c r="AF6" cm="1">
        <f t="array" ref="AF6">AVERAGEIF(Table1[[Division]:[Division]],Table2[[#This Row],[Division]:[Division]],Table1[DT11])</f>
        <v>0.5625</v>
      </c>
      <c r="AG6" cm="1">
        <f t="array" ref="AG6">AVERAGEIF(Table1[[Division]:[Division]],Table2[[#This Row],[Division]:[Division]],Table1[DE])</f>
        <v>0.75</v>
      </c>
      <c r="AH6" cm="1">
        <f t="array" ref="AH6">AVERAGEIF(Table1[[Division]:[Division]],Table2[[#This Row],[Division]:[Division]],Table1[DE12])</f>
        <v>0.625</v>
      </c>
      <c r="AI6" t="e" cm="1">
        <f t="array" ref="AI6">AVERAGEIF(Table1[[Division]:[Division]],Table2[[#This Row],[Division]:[Division]],Table1[0])</f>
        <v>#DIV/0!</v>
      </c>
      <c r="AJ6" cm="1">
        <f t="array" ref="AJ6">AVERAGEIF(Table1[[Division]:[Division]],Table2[[#This Row],[Division]:[Division]],Table1[WR2])</f>
        <v>4.75</v>
      </c>
      <c r="AK6" cm="1">
        <f t="array" ref="AK6">AVERAGEIF(Table1[[Division]:[Division]],Table2[[#This Row],[Division]:[Division]],Table1[Skill])</f>
        <v>6.65625</v>
      </c>
      <c r="AL6" cm="1">
        <f t="array" ref="AL6">AVERAGEIF(Table1[[Division]:[Division]],Table2[[#This Row],[Division]:[Division]],Table1[OL])</f>
        <v>4.875</v>
      </c>
      <c r="AM6" cm="1">
        <f t="array" ref="AM6">AVERAGEIF(Table1[[Division]:[Division]],Table2[[#This Row],[Division]:[Division]],Table1[DB])</f>
        <v>2.703125</v>
      </c>
      <c r="AN6" cm="1">
        <f t="array" ref="AN6">AVERAGEIF(Table1[[Division]:[Division]],Table2[[#This Row],[Division]:[Division]],Table1[DL])</f>
        <v>2.40625</v>
      </c>
    </row>
    <row r="7" spans="2:40" x14ac:dyDescent="0.4">
      <c r="B7" s="3" t="s">
        <v>55</v>
      </c>
      <c r="C7" cm="1">
        <f t="array" ref="C7">AVERAGEIF(Table1[[Division]:[Division]],Table2[[#This Row],[Division]:[Division]],Table1[Weighted importance])</f>
        <v>59.328125</v>
      </c>
      <c r="D7" t="e" cm="1">
        <f t="array" ref="D7">AVERAGEIF(Table1[[Division]:[Division]],Table2[[#This Row],[Division]:[Division]],Table1[Column1])</f>
        <v>#DIV/0!</v>
      </c>
      <c r="E7" cm="1">
        <f t="array" ref="E7">AVERAGEIF(Table1[[Division]:[Division]],Table2[[#This Row],[Division]:[Division]],Table1[Total Offense (W/o QB)])</f>
        <v>11.25</v>
      </c>
      <c r="F7" cm="1">
        <f t="array" ref="F7">AVERAGEIF(Table1[[Division]:[Division]],Table2[[#This Row],[Division]:[Division]],Table1[Total Defense])</f>
        <v>5.578125</v>
      </c>
      <c r="G7" t="e" cm="1">
        <f t="array" ref="G7">AVERAGEIF(Table1[[Division]:[Division]],Table2[[#This Row],[Division]:[Division]],Table1[Column2])</f>
        <v>#DIV/0!</v>
      </c>
      <c r="H7" cm="1">
        <f t="array" ref="H7">AVERAGEIF(Table1[[Division]:[Division]],Table2[[#This Row],[Division]:[Division]],Table1[QB])</f>
        <v>0.5</v>
      </c>
      <c r="I7" cm="1">
        <f t="array" ref="I7">AVERAGEIF(Table1[[Division]:[Division]],Table2[[#This Row],[Division]:[Division]],Table1[Coach])</f>
        <v>0.75</v>
      </c>
      <c r="J7" t="e" cm="1">
        <f t="array" ref="J7">AVERAGEIF(Table1[[Division]:[Division]],Table2[[#This Row],[Division]:[Division]],Table1[Column3])</f>
        <v>#DIV/0!</v>
      </c>
      <c r="K7" cm="1">
        <f t="array" ref="K7">AVERAGEIF(Table1[[Division]:[Division]],Table2[[#This Row],[Division]:[Division]],Table1[WR])</f>
        <v>0.75</v>
      </c>
      <c r="L7" cm="1">
        <f t="array" ref="L7">AVERAGEIF(Table1[[Division]:[Division]],Table2[[#This Row],[Division]:[Division]],Table1[WR4])</f>
        <v>0.5625</v>
      </c>
      <c r="M7" cm="1">
        <f t="array" ref="M7">AVERAGEIF(Table1[[Division]:[Division]],Table2[[#This Row],[Division]:[Division]],Table1[WR5])</f>
        <v>0.375</v>
      </c>
      <c r="N7" cm="1">
        <f t="array" ref="N7">AVERAGEIF(Table1[[Division]:[Division]],Table2[[#This Row],[Division]:[Division]],Table1[WR6])</f>
        <v>0.25</v>
      </c>
      <c r="O7" cm="1">
        <f t="array" ref="O7">AVERAGEIF(Table1[[Division]:[Division]],Table2[[#This Row],[Division]:[Division]],Table1[TE])</f>
        <v>0.6875</v>
      </c>
      <c r="P7" cm="1">
        <f t="array" ref="P7">AVERAGEIF(Table1[[Division]:[Division]],Table2[[#This Row],[Division]:[Division]],Table1[RB])</f>
        <v>0.625</v>
      </c>
      <c r="Q7" cm="1">
        <f t="array" ref="Q7">AVERAGEIF(Table1[[Division]:[Division]],Table2[[#This Row],[Division]:[Division]],Table1[RB7])</f>
        <v>0.375</v>
      </c>
      <c r="R7" cm="1">
        <f t="array" ref="R7">AVERAGEIF(Table1[[Division]:[Division]],Table2[[#This Row],[Division]:[Division]],Table1[LT])</f>
        <v>0.6875</v>
      </c>
      <c r="S7" cm="1">
        <f t="array" ref="S7">AVERAGEIF(Table1[[Division]:[Division]],Table2[[#This Row],[Division]:[Division]],Table1[LG])</f>
        <v>0.5</v>
      </c>
      <c r="T7" cm="1">
        <f t="array" ref="T7">AVERAGEIF(Table1[[Division]:[Division]],Table2[[#This Row],[Division]:[Division]],Table1[C])</f>
        <v>0.3125</v>
      </c>
      <c r="U7" cm="1">
        <f t="array" ref="U7">AVERAGEIF(Table1[[Division]:[Division]],Table2[[#This Row],[Division]:[Division]],Table1[RG])</f>
        <v>0.375</v>
      </c>
      <c r="V7" cm="1">
        <f t="array" ref="V7">AVERAGEIF(Table1[[Division]:[Division]],Table2[[#This Row],[Division]:[Division]],Table1[RT])</f>
        <v>0.4375</v>
      </c>
      <c r="W7" t="e" cm="1">
        <f t="array" ref="W7">AVERAGEIF(Table1[[Division]:[Division]],Table2[[#This Row],[Division]:[Division]],Table1[Column8])</f>
        <v>#DIV/0!</v>
      </c>
      <c r="X7" cm="1">
        <f t="array" ref="X7">AVERAGEIF(Table1[[Division]:[Division]],Table2[[#This Row],[Division]:[Division]],Table1[S])</f>
        <v>0.6875</v>
      </c>
      <c r="Y7" cm="1">
        <f t="array" ref="Y7">AVERAGEIF(Table1[[Division]:[Division]],Table2[[#This Row],[Division]:[Division]],Table1[S9])</f>
        <v>0.5</v>
      </c>
      <c r="Z7" cm="1">
        <f t="array" ref="Z7">AVERAGEIF(Table1[[Division]:[Division]],Table2[[#This Row],[Division]:[Division]],Table1[CB])</f>
        <v>0.5625</v>
      </c>
      <c r="AA7" cm="1">
        <f t="array" ref="AA7">AVERAGEIF(Table1[[Division]:[Division]],Table2[[#This Row],[Division]:[Division]],Table1[CB10])</f>
        <v>0.4375</v>
      </c>
      <c r="AB7" cm="1">
        <f t="array" ref="AB7">AVERAGEIF(Table1[[Division]:[Division]],Table2[[#This Row],[Division]:[Division]],Table1[MLB])</f>
        <v>0.6875</v>
      </c>
      <c r="AC7" cm="1">
        <f t="array" ref="AC7">AVERAGEIF(Table1[[Division]:[Division]],Table2[[#This Row],[Division]:[Division]],Table1[WLB])</f>
        <v>0.375</v>
      </c>
      <c r="AD7" cm="1">
        <f t="array" ref="AD7">AVERAGEIF(Table1[[Division]:[Division]],Table2[[#This Row],[Division]:[Division]],Table1[SLOT])</f>
        <v>0.4375</v>
      </c>
      <c r="AE7" cm="1">
        <f t="array" ref="AE7">AVERAGEIF(Table1[[Division]:[Division]],Table2[[#This Row],[Division]:[Division]],Table1[DT])</f>
        <v>0.625</v>
      </c>
      <c r="AF7" cm="1">
        <f t="array" ref="AF7">AVERAGEIF(Table1[[Division]:[Division]],Table2[[#This Row],[Division]:[Division]],Table1[DT11])</f>
        <v>0.4375</v>
      </c>
      <c r="AG7" cm="1">
        <f t="array" ref="AG7">AVERAGEIF(Table1[[Division]:[Division]],Table2[[#This Row],[Division]:[Division]],Table1[DE])</f>
        <v>0.625</v>
      </c>
      <c r="AH7" cm="1">
        <f t="array" ref="AH7">AVERAGEIF(Table1[[Division]:[Division]],Table2[[#This Row],[Division]:[Division]],Table1[DE12])</f>
        <v>0.375</v>
      </c>
      <c r="AI7" t="e" cm="1">
        <f t="array" ref="AI7">AVERAGEIF(Table1[[Division]:[Division]],Table2[[#This Row],[Division]:[Division]],Table1[0])</f>
        <v>#DIV/0!</v>
      </c>
      <c r="AJ7" cm="1">
        <f t="array" ref="AJ7">AVERAGEIF(Table1[[Division]:[Division]],Table2[[#This Row],[Division]:[Division]],Table1[WR2])</f>
        <v>5.15625</v>
      </c>
      <c r="AK7" cm="1">
        <f t="array" ref="AK7">AVERAGEIF(Table1[[Division]:[Division]],Table2[[#This Row],[Division]:[Division]],Table1[Skill])</f>
        <v>7.09375</v>
      </c>
      <c r="AL7" cm="1">
        <f t="array" ref="AL7">AVERAGEIF(Table1[[Division]:[Division]],Table2[[#This Row],[Division]:[Division]],Table1[OL])</f>
        <v>4.15625</v>
      </c>
      <c r="AM7" cm="1">
        <f t="array" ref="AM7">AVERAGEIF(Table1[[Division]:[Division]],Table2[[#This Row],[Division]:[Division]],Table1[DB])</f>
        <v>2.90625</v>
      </c>
      <c r="AN7" cm="1">
        <f t="array" ref="AN7">AVERAGEIF(Table1[[Division]:[Division]],Table2[[#This Row],[Division]:[Division]],Table1[DL])</f>
        <v>1.96875</v>
      </c>
    </row>
    <row r="8" spans="2:40" x14ac:dyDescent="0.4">
      <c r="B8" s="3" t="s">
        <v>42</v>
      </c>
      <c r="C8" cm="1">
        <f t="array" ref="C8">AVERAGEIF(Table1[[Division]:[Division]],Table2[[#This Row],[Division]:[Division]],Table1[Weighted importance])</f>
        <v>57.0625</v>
      </c>
      <c r="D8" t="e" cm="1">
        <f t="array" ref="D8">AVERAGEIF(Table1[[Division]:[Division]],Table2[[#This Row],[Division]:[Division]],Table1[Column1])</f>
        <v>#DIV/0!</v>
      </c>
      <c r="E8" cm="1">
        <f t="array" ref="E8">AVERAGEIF(Table1[[Division]:[Division]],Table2[[#This Row],[Division]:[Division]],Table1[Total Offense (W/o QB)])</f>
        <v>10.859375</v>
      </c>
      <c r="F8" cm="1">
        <f t="array" ref="F8">AVERAGEIF(Table1[[Division]:[Division]],Table2[[#This Row],[Division]:[Division]],Table1[Total Defense])</f>
        <v>4.953125</v>
      </c>
      <c r="G8" t="e" cm="1">
        <f t="array" ref="G8">AVERAGEIF(Table1[[Division]:[Division]],Table2[[#This Row],[Division]:[Division]],Table1[Column2])</f>
        <v>#DIV/0!</v>
      </c>
      <c r="H8" cm="1">
        <f t="array" ref="H8">AVERAGEIF(Table1[[Division]:[Division]],Table2[[#This Row],[Division]:[Division]],Table1[QB])</f>
        <v>0.5625</v>
      </c>
      <c r="I8" cm="1">
        <f t="array" ref="I8">AVERAGEIF(Table1[[Division]:[Division]],Table2[[#This Row],[Division]:[Division]],Table1[Coach])</f>
        <v>0.625</v>
      </c>
      <c r="J8" t="e" cm="1">
        <f t="array" ref="J8">AVERAGEIF(Table1[[Division]:[Division]],Table2[[#This Row],[Division]:[Division]],Table1[Column3])</f>
        <v>#DIV/0!</v>
      </c>
      <c r="K8" cm="1">
        <f t="array" ref="K8">AVERAGEIF(Table1[[Division]:[Division]],Table2[[#This Row],[Division]:[Division]],Table1[WR])</f>
        <v>0.6875</v>
      </c>
      <c r="L8" cm="1">
        <f t="array" ref="L8">AVERAGEIF(Table1[[Division]:[Division]],Table2[[#This Row],[Division]:[Division]],Table1[WR4])</f>
        <v>0.5625</v>
      </c>
      <c r="M8" cm="1">
        <f t="array" ref="M8">AVERAGEIF(Table1[[Division]:[Division]],Table2[[#This Row],[Division]:[Division]],Table1[WR5])</f>
        <v>0.4375</v>
      </c>
      <c r="N8" cm="1">
        <f t="array" ref="N8">AVERAGEIF(Table1[[Division]:[Division]],Table2[[#This Row],[Division]:[Division]],Table1[WR6])</f>
        <v>0.25</v>
      </c>
      <c r="O8" cm="1">
        <f t="array" ref="O8">AVERAGEIF(Table1[[Division]:[Division]],Table2[[#This Row],[Division]:[Division]],Table1[TE])</f>
        <v>0.5</v>
      </c>
      <c r="P8" cm="1">
        <f t="array" ref="P8">AVERAGEIF(Table1[[Division]:[Division]],Table2[[#This Row],[Division]:[Division]],Table1[RB])</f>
        <v>0.6875</v>
      </c>
      <c r="Q8" cm="1">
        <f t="array" ref="Q8">AVERAGEIF(Table1[[Division]:[Division]],Table2[[#This Row],[Division]:[Division]],Table1[RB7])</f>
        <v>0.4375</v>
      </c>
      <c r="R8" cm="1">
        <f t="array" ref="R8">AVERAGEIF(Table1[[Division]:[Division]],Table2[[#This Row],[Division]:[Division]],Table1[LT])</f>
        <v>0.5625</v>
      </c>
      <c r="S8" cm="1">
        <f t="array" ref="S8">AVERAGEIF(Table1[[Division]:[Division]],Table2[[#This Row],[Division]:[Division]],Table1[LG])</f>
        <v>0.625</v>
      </c>
      <c r="T8" cm="1">
        <f t="array" ref="T8">AVERAGEIF(Table1[[Division]:[Division]],Table2[[#This Row],[Division]:[Division]],Table1[C])</f>
        <v>0.375</v>
      </c>
      <c r="U8" cm="1">
        <f t="array" ref="U8">AVERAGEIF(Table1[[Division]:[Division]],Table2[[#This Row],[Division]:[Division]],Table1[RG])</f>
        <v>0.5</v>
      </c>
      <c r="V8" cm="1">
        <f t="array" ref="V8">AVERAGEIF(Table1[[Division]:[Division]],Table2[[#This Row],[Division]:[Division]],Table1[RT])</f>
        <v>0.4375</v>
      </c>
      <c r="W8" t="e" cm="1">
        <f t="array" ref="W8">AVERAGEIF(Table1[[Division]:[Division]],Table2[[#This Row],[Division]:[Division]],Table1[Column8])</f>
        <v>#DIV/0!</v>
      </c>
      <c r="X8" cm="1">
        <f t="array" ref="X8">AVERAGEIF(Table1[[Division]:[Division]],Table2[[#This Row],[Division]:[Division]],Table1[S])</f>
        <v>0.5625</v>
      </c>
      <c r="Y8" cm="1">
        <f t="array" ref="Y8">AVERAGEIF(Table1[[Division]:[Division]],Table2[[#This Row],[Division]:[Division]],Table1[S9])</f>
        <v>0.4375</v>
      </c>
      <c r="Z8" cm="1">
        <f t="array" ref="Z8">AVERAGEIF(Table1[[Division]:[Division]],Table2[[#This Row],[Division]:[Division]],Table1[CB])</f>
        <v>0.5</v>
      </c>
      <c r="AA8" cm="1">
        <f t="array" ref="AA8">AVERAGEIF(Table1[[Division]:[Division]],Table2[[#This Row],[Division]:[Division]],Table1[CB10])</f>
        <v>0.4375</v>
      </c>
      <c r="AB8" cm="1">
        <f t="array" ref="AB8">AVERAGEIF(Table1[[Division]:[Division]],Table2[[#This Row],[Division]:[Division]],Table1[MLB])</f>
        <v>0.5</v>
      </c>
      <c r="AC8" cm="1">
        <f t="array" ref="AC8">AVERAGEIF(Table1[[Division]:[Division]],Table2[[#This Row],[Division]:[Division]],Table1[WLB])</f>
        <v>0.4375</v>
      </c>
      <c r="AD8" cm="1">
        <f t="array" ref="AD8">AVERAGEIF(Table1[[Division]:[Division]],Table2[[#This Row],[Division]:[Division]],Table1[SLOT])</f>
        <v>0.5</v>
      </c>
      <c r="AE8" cm="1">
        <f t="array" ref="AE8">AVERAGEIF(Table1[[Division]:[Division]],Table2[[#This Row],[Division]:[Division]],Table1[DT])</f>
        <v>0.625</v>
      </c>
      <c r="AF8" cm="1">
        <f t="array" ref="AF8">AVERAGEIF(Table1[[Division]:[Division]],Table2[[#This Row],[Division]:[Division]],Table1[DT11])</f>
        <v>0.375</v>
      </c>
      <c r="AG8" cm="1">
        <f t="array" ref="AG8">AVERAGEIF(Table1[[Division]:[Division]],Table2[[#This Row],[Division]:[Division]],Table1[DE])</f>
        <v>0.5</v>
      </c>
      <c r="AH8" cm="1">
        <f t="array" ref="AH8">AVERAGEIF(Table1[[Division]:[Division]],Table2[[#This Row],[Division]:[Division]],Table1[DE12])</f>
        <v>0.375</v>
      </c>
      <c r="AI8" t="e" cm="1">
        <f t="array" ref="AI8">AVERAGEIF(Table1[[Division]:[Division]],Table2[[#This Row],[Division]:[Division]],Table1[0])</f>
        <v>#DIV/0!</v>
      </c>
      <c r="AJ8" cm="1">
        <f t="array" ref="AJ8">AVERAGEIF(Table1[[Division]:[Division]],Table2[[#This Row],[Division]:[Division]],Table1[WR2])</f>
        <v>4.90625</v>
      </c>
      <c r="AK8" cm="1">
        <f t="array" ref="AK8">AVERAGEIF(Table1[[Division]:[Division]],Table2[[#This Row],[Division]:[Division]],Table1[Skill])</f>
        <v>6.671875</v>
      </c>
      <c r="AL8" cm="1">
        <f t="array" ref="AL8">AVERAGEIF(Table1[[Division]:[Division]],Table2[[#This Row],[Division]:[Division]],Table1[OL])</f>
        <v>4.1875</v>
      </c>
      <c r="AM8" cm="1">
        <f t="array" ref="AM8">AVERAGEIF(Table1[[Division]:[Division]],Table2[[#This Row],[Division]:[Division]],Table1[DB])</f>
        <v>2.609375</v>
      </c>
      <c r="AN8" cm="1">
        <f t="array" ref="AN8">AVERAGEIF(Table1[[Division]:[Division]],Table2[[#This Row],[Division]:[Division]],Table1[DL])</f>
        <v>1.75</v>
      </c>
    </row>
    <row r="9" spans="2:40" x14ac:dyDescent="0.4">
      <c r="B9" s="3" t="s">
        <v>54</v>
      </c>
      <c r="C9" cm="1">
        <f t="array" ref="C9">AVERAGEIF(Table1[[Division]:[Division]],Table2[[#This Row],[Division]:[Division]],Table1[Weighted importance])</f>
        <v>53.40625</v>
      </c>
      <c r="D9" t="e" cm="1">
        <f t="array" ref="D9">AVERAGEIF(Table1[[Division]:[Division]],Table2[[#This Row],[Division]:[Division]],Table1[Column1])</f>
        <v>#DIV/0!</v>
      </c>
      <c r="E9" cm="1">
        <f t="array" ref="E9">AVERAGEIF(Table1[[Division]:[Division]],Table2[[#This Row],[Division]:[Division]],Table1[Total Offense (W/o QB)])</f>
        <v>10.625</v>
      </c>
      <c r="F9" cm="1">
        <f t="array" ref="F9">AVERAGEIF(Table1[[Division]:[Division]],Table2[[#This Row],[Division]:[Division]],Table1[Total Defense])</f>
        <v>5.90625</v>
      </c>
      <c r="G9" t="e" cm="1">
        <f t="array" ref="G9">AVERAGEIF(Table1[[Division]:[Division]],Table2[[#This Row],[Division]:[Division]],Table1[Column2])</f>
        <v>#DIV/0!</v>
      </c>
      <c r="H9" cm="1">
        <f t="array" ref="H9">AVERAGEIF(Table1[[Division]:[Division]],Table2[[#This Row],[Division]:[Division]],Table1[QB])</f>
        <v>0.5</v>
      </c>
      <c r="I9" cm="1">
        <f t="array" ref="I9">AVERAGEIF(Table1[[Division]:[Division]],Table2[[#This Row],[Division]:[Division]],Table1[Coach])</f>
        <v>0.5625</v>
      </c>
      <c r="J9" t="e" cm="1">
        <f t="array" ref="J9">AVERAGEIF(Table1[[Division]:[Division]],Table2[[#This Row],[Division]:[Division]],Table1[Column3])</f>
        <v>#DIV/0!</v>
      </c>
      <c r="K9" cm="1">
        <f t="array" ref="K9">AVERAGEIF(Table1[[Division]:[Division]],Table2[[#This Row],[Division]:[Division]],Table1[WR])</f>
        <v>0.6875</v>
      </c>
      <c r="L9" cm="1">
        <f t="array" ref="L9">AVERAGEIF(Table1[[Division]:[Division]],Table2[[#This Row],[Division]:[Division]],Table1[WR4])</f>
        <v>0.5625</v>
      </c>
      <c r="M9" cm="1">
        <f t="array" ref="M9">AVERAGEIF(Table1[[Division]:[Division]],Table2[[#This Row],[Division]:[Division]],Table1[WR5])</f>
        <v>0.375</v>
      </c>
      <c r="N9" cm="1">
        <f t="array" ref="N9">AVERAGEIF(Table1[[Division]:[Division]],Table2[[#This Row],[Division]:[Division]],Table1[WR6])</f>
        <v>0.25</v>
      </c>
      <c r="O9" cm="1">
        <f t="array" ref="O9">AVERAGEIF(Table1[[Division]:[Division]],Table2[[#This Row],[Division]:[Division]],Table1[TE])</f>
        <v>0.4375</v>
      </c>
      <c r="P9" cm="1">
        <f t="array" ref="P9">AVERAGEIF(Table1[[Division]:[Division]],Table2[[#This Row],[Division]:[Division]],Table1[RB])</f>
        <v>0.5625</v>
      </c>
      <c r="Q9" cm="1">
        <f t="array" ref="Q9">AVERAGEIF(Table1[[Division]:[Division]],Table2[[#This Row],[Division]:[Division]],Table1[RB7])</f>
        <v>0.375</v>
      </c>
      <c r="R9" cm="1">
        <f t="array" ref="R9">AVERAGEIF(Table1[[Division]:[Division]],Table2[[#This Row],[Division]:[Division]],Table1[LT])</f>
        <v>0.5625</v>
      </c>
      <c r="S9" cm="1">
        <f t="array" ref="S9">AVERAGEIF(Table1[[Division]:[Division]],Table2[[#This Row],[Division]:[Division]],Table1[LG])</f>
        <v>0.5</v>
      </c>
      <c r="T9" cm="1">
        <f t="array" ref="T9">AVERAGEIF(Table1[[Division]:[Division]],Table2[[#This Row],[Division]:[Division]],Table1[C])</f>
        <v>0.375</v>
      </c>
      <c r="U9" cm="1">
        <f t="array" ref="U9">AVERAGEIF(Table1[[Division]:[Division]],Table2[[#This Row],[Division]:[Division]],Table1[RG])</f>
        <v>0.5625</v>
      </c>
      <c r="V9" cm="1">
        <f t="array" ref="V9">AVERAGEIF(Table1[[Division]:[Division]],Table2[[#This Row],[Division]:[Division]],Table1[RT])</f>
        <v>0.5</v>
      </c>
      <c r="W9" t="e" cm="1">
        <f t="array" ref="W9">AVERAGEIF(Table1[[Division]:[Division]],Table2[[#This Row],[Division]:[Division]],Table1[Column8])</f>
        <v>#DIV/0!</v>
      </c>
      <c r="X9" cm="1">
        <f t="array" ref="X9">AVERAGEIF(Table1[[Division]:[Division]],Table2[[#This Row],[Division]:[Division]],Table1[S])</f>
        <v>0.6875</v>
      </c>
      <c r="Y9" cm="1">
        <f t="array" ref="Y9">AVERAGEIF(Table1[[Division]:[Division]],Table2[[#This Row],[Division]:[Division]],Table1[S9])</f>
        <v>0.5</v>
      </c>
      <c r="Z9" cm="1">
        <f t="array" ref="Z9">AVERAGEIF(Table1[[Division]:[Division]],Table2[[#This Row],[Division]:[Division]],Table1[CB])</f>
        <v>0.6875</v>
      </c>
      <c r="AA9" cm="1">
        <f t="array" ref="AA9">AVERAGEIF(Table1[[Division]:[Division]],Table2[[#This Row],[Division]:[Division]],Table1[CB10])</f>
        <v>0.4375</v>
      </c>
      <c r="AB9" cm="1">
        <f t="array" ref="AB9">AVERAGEIF(Table1[[Division]:[Division]],Table2[[#This Row],[Division]:[Division]],Table1[MLB])</f>
        <v>0.625</v>
      </c>
      <c r="AC9" cm="1">
        <f t="array" ref="AC9">AVERAGEIF(Table1[[Division]:[Division]],Table2[[#This Row],[Division]:[Division]],Table1[WLB])</f>
        <v>0.5</v>
      </c>
      <c r="AD9" cm="1">
        <f t="array" ref="AD9">AVERAGEIF(Table1[[Division]:[Division]],Table2[[#This Row],[Division]:[Division]],Table1[SLOT])</f>
        <v>0.375</v>
      </c>
      <c r="AE9" cm="1">
        <f t="array" ref="AE9">AVERAGEIF(Table1[[Division]:[Division]],Table2[[#This Row],[Division]:[Division]],Table1[DT])</f>
        <v>0.625</v>
      </c>
      <c r="AF9" cm="1">
        <f t="array" ref="AF9">AVERAGEIF(Table1[[Division]:[Division]],Table2[[#This Row],[Division]:[Division]],Table1[DT11])</f>
        <v>0.4375</v>
      </c>
      <c r="AG9" cm="1">
        <f t="array" ref="AG9">AVERAGEIF(Table1[[Division]:[Division]],Table2[[#This Row],[Division]:[Division]],Table1[DE])</f>
        <v>0.6875</v>
      </c>
      <c r="AH9" cm="1">
        <f t="array" ref="AH9">AVERAGEIF(Table1[[Division]:[Division]],Table2[[#This Row],[Division]:[Division]],Table1[DE12])</f>
        <v>0.375</v>
      </c>
      <c r="AI9" t="e" cm="1">
        <f t="array" ref="AI9">AVERAGEIF(Table1[[Division]:[Division]],Table2[[#This Row],[Division]:[Division]],Table1[0])</f>
        <v>#DIV/0!</v>
      </c>
      <c r="AJ9" cm="1">
        <f t="array" ref="AJ9">AVERAGEIF(Table1[[Division]:[Division]],Table2[[#This Row],[Division]:[Division]],Table1[WR2])</f>
        <v>4.84375</v>
      </c>
      <c r="AK9" cm="1">
        <f t="array" ref="AK9">AVERAGEIF(Table1[[Division]:[Division]],Table2[[#This Row],[Division]:[Division]],Table1[Skill])</f>
        <v>6.34375</v>
      </c>
      <c r="AL9" cm="1">
        <f t="array" ref="AL9">AVERAGEIF(Table1[[Division]:[Division]],Table2[[#This Row],[Division]:[Division]],Table1[OL])</f>
        <v>4.28125</v>
      </c>
      <c r="AM9" cm="1">
        <f t="array" ref="AM9">AVERAGEIF(Table1[[Division]:[Division]],Table2[[#This Row],[Division]:[Division]],Table1[DB])</f>
        <v>3.125</v>
      </c>
      <c r="AN9" cm="1">
        <f t="array" ref="AN9">AVERAGEIF(Table1[[Division]:[Division]],Table2[[#This Row],[Division]:[Division]],Table1[DL])</f>
        <v>2.0625</v>
      </c>
    </row>
    <row r="10" spans="2:40" x14ac:dyDescent="0.4">
      <c r="B10" s="3" t="s">
        <v>53</v>
      </c>
      <c r="C10" cm="1">
        <f t="array" ref="C10">AVERAGEIF(Table1[[Division]:[Division]],Table2[[#This Row],[Division]:[Division]],Table1[Weighted importance])</f>
        <v>51.1875</v>
      </c>
      <c r="D10" t="e" cm="1">
        <f t="array" ref="D10">AVERAGEIF(Table1[[Division]:[Division]],Table2[[#This Row],[Division]:[Division]],Table1[Column1])</f>
        <v>#DIV/0!</v>
      </c>
      <c r="E10" cm="1">
        <f t="array" ref="E10">AVERAGEIF(Table1[[Division]:[Division]],Table2[[#This Row],[Division]:[Division]],Table1[Total Offense (W/o QB)])</f>
        <v>11.421875</v>
      </c>
      <c r="F10" cm="1">
        <f t="array" ref="F10">AVERAGEIF(Table1[[Division]:[Division]],Table2[[#This Row],[Division]:[Division]],Table1[Total Defense])</f>
        <v>5.390625</v>
      </c>
      <c r="G10" t="e" cm="1">
        <f t="array" ref="G10">AVERAGEIF(Table1[[Division]:[Division]],Table2[[#This Row],[Division]:[Division]],Table1[Column2])</f>
        <v>#DIV/0!</v>
      </c>
      <c r="H10" cm="1">
        <f t="array" ref="H10">AVERAGEIF(Table1[[Division]:[Division]],Table2[[#This Row],[Division]:[Division]],Table1[QB])</f>
        <v>0.4375</v>
      </c>
      <c r="I10" cm="1">
        <f t="array" ref="I10">AVERAGEIF(Table1[[Division]:[Division]],Table2[[#This Row],[Division]:[Division]],Table1[Coach])</f>
        <v>0.5625</v>
      </c>
      <c r="J10" t="e" cm="1">
        <f t="array" ref="J10">AVERAGEIF(Table1[[Division]:[Division]],Table2[[#This Row],[Division]:[Division]],Table1[Column3])</f>
        <v>#DIV/0!</v>
      </c>
      <c r="K10" cm="1">
        <f t="array" ref="K10">AVERAGEIF(Table1[[Division]:[Division]],Table2[[#This Row],[Division]:[Division]],Table1[WR])</f>
        <v>0.75</v>
      </c>
      <c r="L10" cm="1">
        <f t="array" ref="L10">AVERAGEIF(Table1[[Division]:[Division]],Table2[[#This Row],[Division]:[Division]],Table1[WR4])</f>
        <v>0.5</v>
      </c>
      <c r="M10" cm="1">
        <f t="array" ref="M10">AVERAGEIF(Table1[[Division]:[Division]],Table2[[#This Row],[Division]:[Division]],Table1[WR5])</f>
        <v>0.5</v>
      </c>
      <c r="N10" cm="1">
        <f t="array" ref="N10">AVERAGEIF(Table1[[Division]:[Division]],Table2[[#This Row],[Division]:[Division]],Table1[WR6])</f>
        <v>0.25</v>
      </c>
      <c r="O10" cm="1">
        <f t="array" ref="O10">AVERAGEIF(Table1[[Division]:[Division]],Table2[[#This Row],[Division]:[Division]],Table1[TE])</f>
        <v>0.5</v>
      </c>
      <c r="P10" cm="1">
        <f t="array" ref="P10">AVERAGEIF(Table1[[Division]:[Division]],Table2[[#This Row],[Division]:[Division]],Table1[RB])</f>
        <v>0.5625</v>
      </c>
      <c r="Q10" cm="1">
        <f t="array" ref="Q10">AVERAGEIF(Table1[[Division]:[Division]],Table2[[#This Row],[Division]:[Division]],Table1[RB7])</f>
        <v>0.4375</v>
      </c>
      <c r="R10" cm="1">
        <f t="array" ref="R10">AVERAGEIF(Table1[[Division]:[Division]],Table2[[#This Row],[Division]:[Division]],Table1[LT])</f>
        <v>0.625</v>
      </c>
      <c r="S10" cm="1">
        <f t="array" ref="S10">AVERAGEIF(Table1[[Division]:[Division]],Table2[[#This Row],[Division]:[Division]],Table1[LG])</f>
        <v>0.5</v>
      </c>
      <c r="T10" cm="1">
        <f t="array" ref="T10">AVERAGEIF(Table1[[Division]:[Division]],Table2[[#This Row],[Division]:[Division]],Table1[C])</f>
        <v>0.5</v>
      </c>
      <c r="U10" cm="1">
        <f t="array" ref="U10">AVERAGEIF(Table1[[Division]:[Division]],Table2[[#This Row],[Division]:[Division]],Table1[RG])</f>
        <v>0.375</v>
      </c>
      <c r="V10" cm="1">
        <f t="array" ref="V10">AVERAGEIF(Table1[[Division]:[Division]],Table2[[#This Row],[Division]:[Division]],Table1[RT])</f>
        <v>0.5625</v>
      </c>
      <c r="W10" t="e" cm="1">
        <f t="array" ref="W10">AVERAGEIF(Table1[[Division]:[Division]],Table2[[#This Row],[Division]:[Division]],Table1[Column8])</f>
        <v>#DIV/0!</v>
      </c>
      <c r="X10" cm="1">
        <f t="array" ref="X10">AVERAGEIF(Table1[[Division]:[Division]],Table2[[#This Row],[Division]:[Division]],Table1[S])</f>
        <v>0.625</v>
      </c>
      <c r="Y10" cm="1">
        <f t="array" ref="Y10">AVERAGEIF(Table1[[Division]:[Division]],Table2[[#This Row],[Division]:[Division]],Table1[S9])</f>
        <v>0.4375</v>
      </c>
      <c r="Z10" cm="1">
        <f t="array" ref="Z10">AVERAGEIF(Table1[[Division]:[Division]],Table2[[#This Row],[Division]:[Division]],Table1[CB])</f>
        <v>0.625</v>
      </c>
      <c r="AA10" cm="1">
        <f t="array" ref="AA10">AVERAGEIF(Table1[[Division]:[Division]],Table2[[#This Row],[Division]:[Division]],Table1[CB10])</f>
        <v>0.4375</v>
      </c>
      <c r="AB10" cm="1">
        <f t="array" ref="AB10">AVERAGEIF(Table1[[Division]:[Division]],Table2[[#This Row],[Division]:[Division]],Table1[MLB])</f>
        <v>0.4375</v>
      </c>
      <c r="AC10" cm="1">
        <f t="array" ref="AC10">AVERAGEIF(Table1[[Division]:[Division]],Table2[[#This Row],[Division]:[Division]],Table1[WLB])</f>
        <v>0.5</v>
      </c>
      <c r="AD10" cm="1">
        <f t="array" ref="AD10">AVERAGEIF(Table1[[Division]:[Division]],Table2[[#This Row],[Division]:[Division]],Table1[SLOT])</f>
        <v>0.5625</v>
      </c>
      <c r="AE10" cm="1">
        <f t="array" ref="AE10">AVERAGEIF(Table1[[Division]:[Division]],Table2[[#This Row],[Division]:[Division]],Table1[DT])</f>
        <v>0.5</v>
      </c>
      <c r="AF10" cm="1">
        <f t="array" ref="AF10">AVERAGEIF(Table1[[Division]:[Division]],Table2[[#This Row],[Division]:[Division]],Table1[DT11])</f>
        <v>0.3125</v>
      </c>
      <c r="AG10" cm="1">
        <f t="array" ref="AG10">AVERAGEIF(Table1[[Division]:[Division]],Table2[[#This Row],[Division]:[Division]],Table1[DE])</f>
        <v>0.625</v>
      </c>
      <c r="AH10" cm="1">
        <f t="array" ref="AH10">AVERAGEIF(Table1[[Division]:[Division]],Table2[[#This Row],[Division]:[Division]],Table1[DE12])</f>
        <v>0.5</v>
      </c>
      <c r="AI10" t="e" cm="1">
        <f t="array" ref="AI10">AVERAGEIF(Table1[[Division]:[Division]],Table2[[#This Row],[Division]:[Division]],Table1[0])</f>
        <v>#DIV/0!</v>
      </c>
      <c r="AJ10" cm="1">
        <f t="array" ref="AJ10">AVERAGEIF(Table1[[Division]:[Division]],Table2[[#This Row],[Division]:[Division]],Table1[WR2])</f>
        <v>5.1875</v>
      </c>
      <c r="AK10" cm="1">
        <f t="array" ref="AK10">AVERAGEIF(Table1[[Division]:[Division]],Table2[[#This Row],[Division]:[Division]],Table1[Skill])</f>
        <v>6.828125</v>
      </c>
      <c r="AL10" cm="1">
        <f t="array" ref="AL10">AVERAGEIF(Table1[[Division]:[Division]],Table2[[#This Row],[Division]:[Division]],Table1[OL])</f>
        <v>4.59375</v>
      </c>
      <c r="AM10" cm="1">
        <f t="array" ref="AM10">AVERAGEIF(Table1[[Division]:[Division]],Table2[[#This Row],[Division]:[Division]],Table1[DB])</f>
        <v>2.96875</v>
      </c>
      <c r="AN10" cm="1">
        <f t="array" ref="AN10">AVERAGEIF(Table1[[Division]:[Division]],Table2[[#This Row],[Division]:[Division]],Table1[DL])</f>
        <v>1.84375</v>
      </c>
    </row>
  </sheetData>
  <phoneticPr fontId="2" type="noConversion"/>
  <conditionalFormatting sqref="C3:C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AN1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AN1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:A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:AL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:AM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:A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Explainer</vt:lpstr>
      <vt:lpstr>Main Sheet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Lanza</dc:creator>
  <cp:lastModifiedBy>Seth Lanza</cp:lastModifiedBy>
  <dcterms:created xsi:type="dcterms:W3CDTF">2023-08-28T11:57:10Z</dcterms:created>
  <dcterms:modified xsi:type="dcterms:W3CDTF">2023-08-31T18:46:06Z</dcterms:modified>
</cp:coreProperties>
</file>