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7E4ED9-2DD7-4373-8AC4-5E62790B3866}" xr6:coauthVersionLast="47" xr6:coauthVersionMax="47" xr10:uidLastSave="{00000000-0000-0000-0000-000000000000}"/>
  <bookViews>
    <workbookView xWindow="-108" yWindow="-108" windowWidth="23256" windowHeight="13896" tabRatio="336" firstSheet="4" activeTab="4" xr2:uid="{4495CA39-E256-417F-991D-49EC81DDC2B3}"/>
  </bookViews>
  <sheets>
    <sheet name="MT Price" sheetId="1" state="hidden" r:id="rId1"/>
    <sheet name="MT" sheetId="7" state="hidden" r:id="rId2"/>
    <sheet name="GT" sheetId="4" state="hidden" r:id="rId3"/>
    <sheet name="Price Compare" sheetId="8" state="hidden" r:id="rId4"/>
    <sheet name="Price" sheetId="9" r:id="rId5"/>
    <sheet name="Price per Piece" sheetId="5" state="hidden" r:id="rId6"/>
    <sheet name="Product Pictures" sheetId="2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" localSheetId="6">#REF!</definedName>
    <definedName name="\">#REF!</definedName>
    <definedName name="\0">'[1]#REF'!$B$76</definedName>
    <definedName name="\a">'[2]FA-LISTING'!#REF!</definedName>
    <definedName name="\C">#REF!</definedName>
    <definedName name="\L">'[3]LAC vs Plan'!#REF!</definedName>
    <definedName name="\M">#REF!</definedName>
    <definedName name="\p">'[2]FA-LISTING'!#REF!</definedName>
    <definedName name="\R">'[3]LAC vs Plan'!#REF!</definedName>
    <definedName name="\V">'[1]#REF'!$I$38</definedName>
    <definedName name="_.._Specification_name__BS001">#REF!</definedName>
    <definedName name="_______________ADF98">#REF!</definedName>
    <definedName name="_______________ADF99">#REF!</definedName>
    <definedName name="_______________CAN97">#REF!</definedName>
    <definedName name="_______________CAN98">#REF!</definedName>
    <definedName name="_______________CAN99">#REF!</definedName>
    <definedName name="_______________CFD97">#REF!</definedName>
    <definedName name="_______________CFD98">#REF!</definedName>
    <definedName name="_______________CFD99">#REF!</definedName>
    <definedName name="_______________CNP97">#REF!</definedName>
    <definedName name="_______________CNP98">#REF!</definedName>
    <definedName name="_______________CNP99">#REF!</definedName>
    <definedName name="_______________CVA98">#REF!</definedName>
    <definedName name="_______________CVA99">#REF!</definedName>
    <definedName name="_______________CVD97">#REF!</definedName>
    <definedName name="_______________CVD98">#REF!</definedName>
    <definedName name="_______________CVD99">#REF!</definedName>
    <definedName name="_______________CVM97">#REF!</definedName>
    <definedName name="_______________CVM98">#REF!</definedName>
    <definedName name="_______________CVM99">#REF!</definedName>
    <definedName name="_______________FDV97">#REF!</definedName>
    <definedName name="_______________FDV98">#REF!</definedName>
    <definedName name="_______________FDV99">#REF!</definedName>
    <definedName name="_______________FSS97">#REF!</definedName>
    <definedName name="_______________FSS98">#REF!</definedName>
    <definedName name="_______________FSS99">#REF!</definedName>
    <definedName name="_______________PUB97">#REF!</definedName>
    <definedName name="_______________PUB98">#REF!</definedName>
    <definedName name="_______________PUB99">#REF!</definedName>
    <definedName name="_______________RCE98">#REF!</definedName>
    <definedName name="_______________RCE99">#REF!</definedName>
    <definedName name="_______________RD97">#REF!</definedName>
    <definedName name="_______________RD98">#REF!</definedName>
    <definedName name="_______________RD99">#REF!</definedName>
    <definedName name="_______________RDB2000">#REF!</definedName>
    <definedName name="_______________RDB2001">#REF!</definedName>
    <definedName name="_______________RNC97">#REF!</definedName>
    <definedName name="_______________RNC98">#REF!</definedName>
    <definedName name="_______________RNC99">#REF!</definedName>
    <definedName name="_______________ROP97">#REF!</definedName>
    <definedName name="_______________ROP98">#REF!</definedName>
    <definedName name="_______________ROP99">#REF!</definedName>
    <definedName name="_______________VOL97">#REF!</definedName>
    <definedName name="_______________VOL98">#REF!</definedName>
    <definedName name="_______________VOL99">#REF!</definedName>
    <definedName name="______________ADF98">#REF!</definedName>
    <definedName name="______________ADF99">#REF!</definedName>
    <definedName name="______________CAN97">#REF!</definedName>
    <definedName name="______________CAN98">#REF!</definedName>
    <definedName name="______________CAN99">#REF!</definedName>
    <definedName name="______________CFD97">#REF!</definedName>
    <definedName name="______________CFD98">#REF!</definedName>
    <definedName name="______________CFD99">#REF!</definedName>
    <definedName name="______________CNP97">#REF!</definedName>
    <definedName name="______________CNP98">#REF!</definedName>
    <definedName name="______________CNP99">#REF!</definedName>
    <definedName name="______________CVA98">#REF!</definedName>
    <definedName name="______________CVA99">#REF!</definedName>
    <definedName name="______________CVD97">#REF!</definedName>
    <definedName name="______________CVD98">#REF!</definedName>
    <definedName name="______________CVD99">#REF!</definedName>
    <definedName name="______________CVM97">#REF!</definedName>
    <definedName name="______________CVM98">#REF!</definedName>
    <definedName name="______________CVM99">#REF!</definedName>
    <definedName name="______________FDV97">#REF!</definedName>
    <definedName name="______________FDV98">#REF!</definedName>
    <definedName name="______________FDV99">#REF!</definedName>
    <definedName name="______________FSS97">#REF!</definedName>
    <definedName name="______________FSS98">#REF!</definedName>
    <definedName name="______________FSS99">#REF!</definedName>
    <definedName name="______________PUB97">#REF!</definedName>
    <definedName name="______________PUB98">#REF!</definedName>
    <definedName name="______________PUB99">#REF!</definedName>
    <definedName name="______________RCE98">#REF!</definedName>
    <definedName name="______________RCE99">#REF!</definedName>
    <definedName name="______________RD97">#REF!</definedName>
    <definedName name="______________RD98">#REF!</definedName>
    <definedName name="______________RD99">#REF!</definedName>
    <definedName name="______________RDB2000">#REF!</definedName>
    <definedName name="______________RDB2001">#REF!</definedName>
    <definedName name="______________RNC97">#REF!</definedName>
    <definedName name="______________RNC98">#REF!</definedName>
    <definedName name="______________RNC99">#REF!</definedName>
    <definedName name="______________ROP97">#REF!</definedName>
    <definedName name="______________ROP98">#REF!</definedName>
    <definedName name="______________ROP99">#REF!</definedName>
    <definedName name="______________VOL97">#REF!</definedName>
    <definedName name="______________VOL98">#REF!</definedName>
    <definedName name="______________VOL99">#REF!</definedName>
    <definedName name="_____________ADF98">#REF!</definedName>
    <definedName name="_____________ADF99">#REF!</definedName>
    <definedName name="_____________CAN97">#REF!</definedName>
    <definedName name="_____________CAN98">#REF!</definedName>
    <definedName name="_____________CAN99">#REF!</definedName>
    <definedName name="_____________CFD97">#REF!</definedName>
    <definedName name="_____________CFD98">#REF!</definedName>
    <definedName name="_____________CFD99">#REF!</definedName>
    <definedName name="_____________CNP97">#REF!</definedName>
    <definedName name="_____________CNP98">#REF!</definedName>
    <definedName name="_____________CNP99">#REF!</definedName>
    <definedName name="_____________CVA98">#REF!</definedName>
    <definedName name="_____________CVA99">#REF!</definedName>
    <definedName name="_____________CVD97">#REF!</definedName>
    <definedName name="_____________CVD98">#REF!</definedName>
    <definedName name="_____________CVD99">#REF!</definedName>
    <definedName name="_____________CVM97">#REF!</definedName>
    <definedName name="_____________CVM98">#REF!</definedName>
    <definedName name="_____________CVM99">#REF!</definedName>
    <definedName name="_____________FDV97">#REF!</definedName>
    <definedName name="_____________FDV98">#REF!</definedName>
    <definedName name="_____________FDV99">#REF!</definedName>
    <definedName name="_____________FSS97">#REF!</definedName>
    <definedName name="_____________FSS98">#REF!</definedName>
    <definedName name="_____________FSS99">#REF!</definedName>
    <definedName name="_____________PUB97">#REF!</definedName>
    <definedName name="_____________PUB98">#REF!</definedName>
    <definedName name="_____________PUB99">#REF!</definedName>
    <definedName name="_____________RCE98">#REF!</definedName>
    <definedName name="_____________RCE99">#REF!</definedName>
    <definedName name="_____________RD97">#REF!</definedName>
    <definedName name="_____________RD98">#REF!</definedName>
    <definedName name="_____________RD99">#REF!</definedName>
    <definedName name="_____________RDB2000">#REF!</definedName>
    <definedName name="_____________RDB2001">#REF!</definedName>
    <definedName name="_____________RNC97">#REF!</definedName>
    <definedName name="_____________RNC98">#REF!</definedName>
    <definedName name="_____________RNC99">#REF!</definedName>
    <definedName name="_____________ROP97">#REF!</definedName>
    <definedName name="_____________ROP98">#REF!</definedName>
    <definedName name="_____________ROP99">#REF!</definedName>
    <definedName name="_____________VOL97">#REF!</definedName>
    <definedName name="_____________VOL98">#REF!</definedName>
    <definedName name="_____________VOL99">#REF!</definedName>
    <definedName name="____________ADF98">#REF!</definedName>
    <definedName name="____________ADF99">#REF!</definedName>
    <definedName name="____________CAN97">#REF!</definedName>
    <definedName name="____________CAN98">#REF!</definedName>
    <definedName name="____________CAN99">#REF!</definedName>
    <definedName name="____________CFD97">#REF!</definedName>
    <definedName name="____________CFD98">#REF!</definedName>
    <definedName name="____________CFD99">#REF!</definedName>
    <definedName name="____________CNP97">#REF!</definedName>
    <definedName name="____________CNP98">#REF!</definedName>
    <definedName name="____________CNP99">#REF!</definedName>
    <definedName name="____________CVA98">#REF!</definedName>
    <definedName name="____________CVA99">#REF!</definedName>
    <definedName name="____________CVD97">#REF!</definedName>
    <definedName name="____________CVD98">#REF!</definedName>
    <definedName name="____________CVD99">#REF!</definedName>
    <definedName name="____________CVM97">#REF!</definedName>
    <definedName name="____________CVM98">#REF!</definedName>
    <definedName name="____________CVM99">#REF!</definedName>
    <definedName name="____________FDV97">#REF!</definedName>
    <definedName name="____________FDV98">#REF!</definedName>
    <definedName name="____________FDV99">#REF!</definedName>
    <definedName name="____________FSS97">#REF!</definedName>
    <definedName name="____________FSS98">#REF!</definedName>
    <definedName name="____________FSS99">#REF!</definedName>
    <definedName name="____________PUB97">#REF!</definedName>
    <definedName name="____________PUB98">#REF!</definedName>
    <definedName name="____________PUB99">#REF!</definedName>
    <definedName name="____________RCE98">#REF!</definedName>
    <definedName name="____________RCE99">#REF!</definedName>
    <definedName name="____________RD97">#REF!</definedName>
    <definedName name="____________RD98">#REF!</definedName>
    <definedName name="____________RD99">#REF!</definedName>
    <definedName name="____________RDB2000">#REF!</definedName>
    <definedName name="____________RDB2001">#REF!</definedName>
    <definedName name="____________RNC97">#REF!</definedName>
    <definedName name="____________RNC98">#REF!</definedName>
    <definedName name="____________RNC99">#REF!</definedName>
    <definedName name="____________ROP97">#REF!</definedName>
    <definedName name="____________ROP98">#REF!</definedName>
    <definedName name="____________ROP99">#REF!</definedName>
    <definedName name="____________VOL97">#REF!</definedName>
    <definedName name="____________VOL98">#REF!</definedName>
    <definedName name="____________VOL99">#REF!</definedName>
    <definedName name="___________ADF98">#REF!</definedName>
    <definedName name="___________ADF99">#REF!</definedName>
    <definedName name="___________CAN97">#REF!</definedName>
    <definedName name="___________CAN98">#REF!</definedName>
    <definedName name="___________CAN99">#REF!</definedName>
    <definedName name="___________CFD97">#REF!</definedName>
    <definedName name="___________CFD98">#REF!</definedName>
    <definedName name="___________CFD99">#REF!</definedName>
    <definedName name="___________CNP97">#REF!</definedName>
    <definedName name="___________CNP98">#REF!</definedName>
    <definedName name="___________CNP99">#REF!</definedName>
    <definedName name="___________CVA98">#REF!</definedName>
    <definedName name="___________CVA99">#REF!</definedName>
    <definedName name="___________CVD97">#REF!</definedName>
    <definedName name="___________CVD98">#REF!</definedName>
    <definedName name="___________CVD99">#REF!</definedName>
    <definedName name="___________CVM97">#REF!</definedName>
    <definedName name="___________CVM98">#REF!</definedName>
    <definedName name="___________CVM99">#REF!</definedName>
    <definedName name="___________FDV97">#REF!</definedName>
    <definedName name="___________FDV98">#REF!</definedName>
    <definedName name="___________FDV99">#REF!</definedName>
    <definedName name="___________FSS97">#REF!</definedName>
    <definedName name="___________FSS98">#REF!</definedName>
    <definedName name="___________FSS99">#REF!</definedName>
    <definedName name="___________PUB97">#REF!</definedName>
    <definedName name="___________PUB98">#REF!</definedName>
    <definedName name="___________PUB99">#REF!</definedName>
    <definedName name="___________RCE98">#REF!</definedName>
    <definedName name="___________RCE99">#REF!</definedName>
    <definedName name="___________RD97">#REF!</definedName>
    <definedName name="___________RD98">#REF!</definedName>
    <definedName name="___________RD99">#REF!</definedName>
    <definedName name="___________RDB2000">#REF!</definedName>
    <definedName name="___________RDB2001">#REF!</definedName>
    <definedName name="___________RNC97">#REF!</definedName>
    <definedName name="___________RNC98">#REF!</definedName>
    <definedName name="___________RNC99">#REF!</definedName>
    <definedName name="___________ROP97">#REF!</definedName>
    <definedName name="___________ROP98">#REF!</definedName>
    <definedName name="___________ROP99">#REF!</definedName>
    <definedName name="___________VOL97">#REF!</definedName>
    <definedName name="___________VOL98">#REF!</definedName>
    <definedName name="___________VOL99">#REF!</definedName>
    <definedName name="__________ADF98">#REF!</definedName>
    <definedName name="__________ADF99">#REF!</definedName>
    <definedName name="__________CAN97">#REF!</definedName>
    <definedName name="__________CAN98">#REF!</definedName>
    <definedName name="__________CAN99">#REF!</definedName>
    <definedName name="__________CFD97">#REF!</definedName>
    <definedName name="__________CFD98">#REF!</definedName>
    <definedName name="__________CFD99">#REF!</definedName>
    <definedName name="__________CNP97">#REF!</definedName>
    <definedName name="__________CNP98">#REF!</definedName>
    <definedName name="__________CNP99">#REF!</definedName>
    <definedName name="__________CVA98">#REF!</definedName>
    <definedName name="__________CVA99">#REF!</definedName>
    <definedName name="__________CVD97">#REF!</definedName>
    <definedName name="__________CVD98">#REF!</definedName>
    <definedName name="__________CVD99">#REF!</definedName>
    <definedName name="__________CVM97">#REF!</definedName>
    <definedName name="__________CVM98">#REF!</definedName>
    <definedName name="__________CVM99">#REF!</definedName>
    <definedName name="__________FDV97">#REF!</definedName>
    <definedName name="__________FDV98">#REF!</definedName>
    <definedName name="__________FDV99">#REF!</definedName>
    <definedName name="__________FSS97">#REF!</definedName>
    <definedName name="__________FSS98">#REF!</definedName>
    <definedName name="__________FSS99">#REF!</definedName>
    <definedName name="__________PUB97">#REF!</definedName>
    <definedName name="__________PUB98">#REF!</definedName>
    <definedName name="__________PUB99">#REF!</definedName>
    <definedName name="__________RCE98">#REF!</definedName>
    <definedName name="__________RCE99">#REF!</definedName>
    <definedName name="__________RD97">#REF!</definedName>
    <definedName name="__________RD98">#REF!</definedName>
    <definedName name="__________RD99">#REF!</definedName>
    <definedName name="__________RDB2000">#REF!</definedName>
    <definedName name="__________RDB2001">#REF!</definedName>
    <definedName name="__________RNC97">#REF!</definedName>
    <definedName name="__________RNC98">#REF!</definedName>
    <definedName name="__________RNC99">#REF!</definedName>
    <definedName name="__________ROP97">#REF!</definedName>
    <definedName name="__________ROP98">#REF!</definedName>
    <definedName name="__________ROP99">#REF!</definedName>
    <definedName name="__________VOL97">#REF!</definedName>
    <definedName name="__________VOL98">#REF!</definedName>
    <definedName name="__________VOL99">#REF!</definedName>
    <definedName name="_________ADF98">#REF!</definedName>
    <definedName name="_________ADF99">#REF!</definedName>
    <definedName name="_________CAN97">#REF!</definedName>
    <definedName name="_________CAN98">#REF!</definedName>
    <definedName name="_________CAN99">#REF!</definedName>
    <definedName name="_________CFD97">#REF!</definedName>
    <definedName name="_________CFD98">#REF!</definedName>
    <definedName name="_________CFD99">#REF!</definedName>
    <definedName name="_________CNP97">#REF!</definedName>
    <definedName name="_________CNP98">#REF!</definedName>
    <definedName name="_________CNP99">#REF!</definedName>
    <definedName name="_________CVA98">#REF!</definedName>
    <definedName name="_________CVA99">#REF!</definedName>
    <definedName name="_________CVD97">#REF!</definedName>
    <definedName name="_________CVD98">#REF!</definedName>
    <definedName name="_________CVD99">#REF!</definedName>
    <definedName name="_________CVM97">#REF!</definedName>
    <definedName name="_________CVM98">#REF!</definedName>
    <definedName name="_________CVM99">#REF!</definedName>
    <definedName name="_________FDV97">#REF!</definedName>
    <definedName name="_________FDV98">#REF!</definedName>
    <definedName name="_________FDV99">#REF!</definedName>
    <definedName name="_________FSS97">#REF!</definedName>
    <definedName name="_________FSS98">#REF!</definedName>
    <definedName name="_________FSS99">#REF!</definedName>
    <definedName name="_________PUB97">#REF!</definedName>
    <definedName name="_________PUB98">#REF!</definedName>
    <definedName name="_________PUB99">#REF!</definedName>
    <definedName name="_________RCE98">#REF!</definedName>
    <definedName name="_________RCE99">#REF!</definedName>
    <definedName name="_________RD97">#REF!</definedName>
    <definedName name="_________RD98">#REF!</definedName>
    <definedName name="_________RD99">#REF!</definedName>
    <definedName name="_________RDB2000">#REF!</definedName>
    <definedName name="_________RDB2001">#REF!</definedName>
    <definedName name="_________RNC97">#REF!</definedName>
    <definedName name="_________RNC98">#REF!</definedName>
    <definedName name="_________RNC99">#REF!</definedName>
    <definedName name="_________ROP97">#REF!</definedName>
    <definedName name="_________ROP98">#REF!</definedName>
    <definedName name="_________ROP99">#REF!</definedName>
    <definedName name="_________VOL97">#REF!</definedName>
    <definedName name="_________VOL98">#REF!</definedName>
    <definedName name="_________VOL99">#REF!</definedName>
    <definedName name="________ADF98">#REF!</definedName>
    <definedName name="________ADF99">#REF!</definedName>
    <definedName name="________CAN97">#REF!</definedName>
    <definedName name="________CAN98">#REF!</definedName>
    <definedName name="________CAN99">#REF!</definedName>
    <definedName name="________CFD97">#REF!</definedName>
    <definedName name="________CFD98">#REF!</definedName>
    <definedName name="________CFD99">#REF!</definedName>
    <definedName name="________CNP97">#REF!</definedName>
    <definedName name="________CNP98">#REF!</definedName>
    <definedName name="________CNP99">#REF!</definedName>
    <definedName name="________CVA98">#REF!</definedName>
    <definedName name="________CVA99">#REF!</definedName>
    <definedName name="________CVD97">#REF!</definedName>
    <definedName name="________CVD98">#REF!</definedName>
    <definedName name="________CVD99">#REF!</definedName>
    <definedName name="________CVM97">#REF!</definedName>
    <definedName name="________CVM98">#REF!</definedName>
    <definedName name="________CVM99">#REF!</definedName>
    <definedName name="________FDV97">#REF!</definedName>
    <definedName name="________FDV98">#REF!</definedName>
    <definedName name="________FDV99">#REF!</definedName>
    <definedName name="________FSS97">#REF!</definedName>
    <definedName name="________FSS98">#REF!</definedName>
    <definedName name="________FSS99">#REF!</definedName>
    <definedName name="________PUB97">#REF!</definedName>
    <definedName name="________PUB98">#REF!</definedName>
    <definedName name="________PUB99">#REF!</definedName>
    <definedName name="________RCE98">#REF!</definedName>
    <definedName name="________RCE99">#REF!</definedName>
    <definedName name="________RD97">#REF!</definedName>
    <definedName name="________RD98">#REF!</definedName>
    <definedName name="________RD99">#REF!</definedName>
    <definedName name="________RDB2000">#REF!</definedName>
    <definedName name="________RDB2001">#REF!</definedName>
    <definedName name="________RNC97">#REF!</definedName>
    <definedName name="________RNC98">#REF!</definedName>
    <definedName name="________RNC99">#REF!</definedName>
    <definedName name="________ROP97">#REF!</definedName>
    <definedName name="________ROP98">#REF!</definedName>
    <definedName name="________ROP99">#REF!</definedName>
    <definedName name="________VOL97">#REF!</definedName>
    <definedName name="________VOL98">#REF!</definedName>
    <definedName name="________VOL99">#REF!</definedName>
    <definedName name="_______ADF98">#REF!</definedName>
    <definedName name="_______ADF99">#REF!</definedName>
    <definedName name="_______CAN97">#REF!</definedName>
    <definedName name="_______CAN98">#REF!</definedName>
    <definedName name="_______CAN99">#REF!</definedName>
    <definedName name="_______CFD97">#REF!</definedName>
    <definedName name="_______CFD98">#REF!</definedName>
    <definedName name="_______CFD99">#REF!</definedName>
    <definedName name="_______CNP97">#REF!</definedName>
    <definedName name="_______CNP98">#REF!</definedName>
    <definedName name="_______CNP99">#REF!</definedName>
    <definedName name="_______CVA98">#REF!</definedName>
    <definedName name="_______CVA99">#REF!</definedName>
    <definedName name="_______CVD97">#REF!</definedName>
    <definedName name="_______CVD98">#REF!</definedName>
    <definedName name="_______CVD99">#REF!</definedName>
    <definedName name="_______CVM97">#REF!</definedName>
    <definedName name="_______CVM98">#REF!</definedName>
    <definedName name="_______CVM99">#REF!</definedName>
    <definedName name="_______FDV97">#REF!</definedName>
    <definedName name="_______FDV98">#REF!</definedName>
    <definedName name="_______FDV99">#REF!</definedName>
    <definedName name="_______FSS97">#REF!</definedName>
    <definedName name="_______FSS98">#REF!</definedName>
    <definedName name="_______FSS99">#REF!</definedName>
    <definedName name="_______PUB97">#REF!</definedName>
    <definedName name="_______PUB98">#REF!</definedName>
    <definedName name="_______PUB99">#REF!</definedName>
    <definedName name="_______RCE98">#REF!</definedName>
    <definedName name="_______RCE99">#REF!</definedName>
    <definedName name="_______RD97">#REF!</definedName>
    <definedName name="_______RD98">#REF!</definedName>
    <definedName name="_______RD99">#REF!</definedName>
    <definedName name="_______RDB2000">#REF!</definedName>
    <definedName name="_______RDB2001">#REF!</definedName>
    <definedName name="_______RNC97">#REF!</definedName>
    <definedName name="_______RNC98">#REF!</definedName>
    <definedName name="_______RNC99">#REF!</definedName>
    <definedName name="_______ROP97">#REF!</definedName>
    <definedName name="_______ROP98">#REF!</definedName>
    <definedName name="_______ROP99">#REF!</definedName>
    <definedName name="_______VOL97">#REF!</definedName>
    <definedName name="_______VOL98">#REF!</definedName>
    <definedName name="_______VOL99">#REF!</definedName>
    <definedName name="______ADF98">#REF!</definedName>
    <definedName name="______ADF99">#REF!</definedName>
    <definedName name="______CAN97">#REF!</definedName>
    <definedName name="______CAN98">#REF!</definedName>
    <definedName name="______CAN99">#REF!</definedName>
    <definedName name="______CFD97">#REF!</definedName>
    <definedName name="______CFD98">#REF!</definedName>
    <definedName name="______CFD99">#REF!</definedName>
    <definedName name="______CNP97">#REF!</definedName>
    <definedName name="______CNP98">#REF!</definedName>
    <definedName name="______CNP99">#REF!</definedName>
    <definedName name="______CVA98">#REF!</definedName>
    <definedName name="______CVA99">#REF!</definedName>
    <definedName name="______CVD97">#REF!</definedName>
    <definedName name="______CVD98">#REF!</definedName>
    <definedName name="______CVD99">#REF!</definedName>
    <definedName name="______CVM97">#REF!</definedName>
    <definedName name="______CVM98">#REF!</definedName>
    <definedName name="______CVM99">#REF!</definedName>
    <definedName name="______FDV97">#REF!</definedName>
    <definedName name="______FDV98">#REF!</definedName>
    <definedName name="______FDV99">#REF!</definedName>
    <definedName name="______FSS97">#REF!</definedName>
    <definedName name="______FSS98">#REF!</definedName>
    <definedName name="______FSS99">#REF!</definedName>
    <definedName name="______PUB97">#REF!</definedName>
    <definedName name="______PUB98">#REF!</definedName>
    <definedName name="______PUB99">#REF!</definedName>
    <definedName name="______RCE98">#REF!</definedName>
    <definedName name="______RCE99">#REF!</definedName>
    <definedName name="______RD97">#REF!</definedName>
    <definedName name="______RD98">#REF!</definedName>
    <definedName name="______RD99">#REF!</definedName>
    <definedName name="______RDB2000">#REF!</definedName>
    <definedName name="______RDB2001">#REF!</definedName>
    <definedName name="______RNC97">#REF!</definedName>
    <definedName name="______RNC98">#REF!</definedName>
    <definedName name="______RNC99">#REF!</definedName>
    <definedName name="______ROP97">#REF!</definedName>
    <definedName name="______ROP98">#REF!</definedName>
    <definedName name="______ROP99">#REF!</definedName>
    <definedName name="______VOL97">#REF!</definedName>
    <definedName name="______VOL98">#REF!</definedName>
    <definedName name="______VOL99">#REF!</definedName>
    <definedName name="_____ADF98">#REF!</definedName>
    <definedName name="_____ADF99">#REF!</definedName>
    <definedName name="_____CAN97">#REF!</definedName>
    <definedName name="_____CAN98">#REF!</definedName>
    <definedName name="_____CAN99">#REF!</definedName>
    <definedName name="_____CFD97">#REF!</definedName>
    <definedName name="_____CFD98">#REF!</definedName>
    <definedName name="_____CFD99">#REF!</definedName>
    <definedName name="_____CNP97">#REF!</definedName>
    <definedName name="_____CNP98">#REF!</definedName>
    <definedName name="_____CNP99">#REF!</definedName>
    <definedName name="_____CVA98">#REF!</definedName>
    <definedName name="_____CVA99">#REF!</definedName>
    <definedName name="_____CVD97">#REF!</definedName>
    <definedName name="_____CVD98">#REF!</definedName>
    <definedName name="_____CVD99">#REF!</definedName>
    <definedName name="_____CVM97">#REF!</definedName>
    <definedName name="_____CVM98">#REF!</definedName>
    <definedName name="_____CVM99">#REF!</definedName>
    <definedName name="_____FDV97">#REF!</definedName>
    <definedName name="_____FDV98">#REF!</definedName>
    <definedName name="_____FDV99">#REF!</definedName>
    <definedName name="_____FSS97">#REF!</definedName>
    <definedName name="_____FSS98">#REF!</definedName>
    <definedName name="_____FSS99">#REF!</definedName>
    <definedName name="_____KEY1" hidden="1">#REF!</definedName>
    <definedName name="_____PUB97">#REF!</definedName>
    <definedName name="_____PUB98">#REF!</definedName>
    <definedName name="_____PUB99">#REF!</definedName>
    <definedName name="_____RCE98">#REF!</definedName>
    <definedName name="_____RCE99">#REF!</definedName>
    <definedName name="_____RD97">#REF!</definedName>
    <definedName name="_____RD98">#REF!</definedName>
    <definedName name="_____RD99">#REF!</definedName>
    <definedName name="_____RDB2000">#REF!</definedName>
    <definedName name="_____RDB2001">#REF!</definedName>
    <definedName name="_____RNC97">#REF!</definedName>
    <definedName name="_____RNC98">#REF!</definedName>
    <definedName name="_____RNC99">#REF!</definedName>
    <definedName name="_____ROP97">#REF!</definedName>
    <definedName name="_____ROP98">#REF!</definedName>
    <definedName name="_____ROP99">#REF!</definedName>
    <definedName name="_____VOL97">#REF!</definedName>
    <definedName name="_____VOL98">#REF!</definedName>
    <definedName name="_____VOL99">#REF!</definedName>
    <definedName name="____ADF98">#REF!</definedName>
    <definedName name="____ADF99">#REF!</definedName>
    <definedName name="____CAN97">#REF!</definedName>
    <definedName name="____CAN98">#REF!</definedName>
    <definedName name="____CAN99">#REF!</definedName>
    <definedName name="____CFD97">#REF!</definedName>
    <definedName name="____CFD98">#REF!</definedName>
    <definedName name="____CFD99">#REF!</definedName>
    <definedName name="____CNP97">#REF!</definedName>
    <definedName name="____CNP98">#REF!</definedName>
    <definedName name="____CNP99">#REF!</definedName>
    <definedName name="____CVA98">#REF!</definedName>
    <definedName name="____CVA99">#REF!</definedName>
    <definedName name="____CVD97">#REF!</definedName>
    <definedName name="____CVD98">#REF!</definedName>
    <definedName name="____CVD99">#REF!</definedName>
    <definedName name="____CVM97">#REF!</definedName>
    <definedName name="____CVM98">#REF!</definedName>
    <definedName name="____CVM99">#REF!</definedName>
    <definedName name="____FDV97">#REF!</definedName>
    <definedName name="____FDV98">#REF!</definedName>
    <definedName name="____FDV99">#REF!</definedName>
    <definedName name="____FSS97">#REF!</definedName>
    <definedName name="____FSS98">#REF!</definedName>
    <definedName name="____FSS99">#REF!</definedName>
    <definedName name="____KEY1" hidden="1">#REF!</definedName>
    <definedName name="____PUB97">#REF!</definedName>
    <definedName name="____PUB98">#REF!</definedName>
    <definedName name="____PUB99">#REF!</definedName>
    <definedName name="____RCE98">#REF!</definedName>
    <definedName name="____RCE99">#REF!</definedName>
    <definedName name="____RD97">#REF!</definedName>
    <definedName name="____RD98">#REF!</definedName>
    <definedName name="____RD99">#REF!</definedName>
    <definedName name="____RDB2000">#REF!</definedName>
    <definedName name="____RDB2001">#REF!</definedName>
    <definedName name="____RNC97">#REF!</definedName>
    <definedName name="____RNC98">#REF!</definedName>
    <definedName name="____RNC99">#REF!</definedName>
    <definedName name="____ROP97">#REF!</definedName>
    <definedName name="____ROP98">#REF!</definedName>
    <definedName name="____ROP99">#REF!</definedName>
    <definedName name="____VOL97">#REF!</definedName>
    <definedName name="____VOL98">#REF!</definedName>
    <definedName name="____VOL99">#REF!</definedName>
    <definedName name="___ADF98">#REF!</definedName>
    <definedName name="___ADF99">#REF!</definedName>
    <definedName name="___CAN97">#REF!</definedName>
    <definedName name="___CAN98">#REF!</definedName>
    <definedName name="___CAN99">#REF!</definedName>
    <definedName name="___CFD97">#REF!</definedName>
    <definedName name="___CFD98">#REF!</definedName>
    <definedName name="___CFD99">#REF!</definedName>
    <definedName name="___CNP97">#REF!</definedName>
    <definedName name="___CNP98">#REF!</definedName>
    <definedName name="___CNP99">#REF!</definedName>
    <definedName name="___CVA98">#REF!</definedName>
    <definedName name="___CVA99">#REF!</definedName>
    <definedName name="___CVD97">#REF!</definedName>
    <definedName name="___CVD98">#REF!</definedName>
    <definedName name="___CVD99">#REF!</definedName>
    <definedName name="___CVM97">#REF!</definedName>
    <definedName name="___CVM98">#REF!</definedName>
    <definedName name="___CVM99">#REF!</definedName>
    <definedName name="___FDV97">#REF!</definedName>
    <definedName name="___FDV98">#REF!</definedName>
    <definedName name="___FDV99">#REF!</definedName>
    <definedName name="___FSS97">#REF!</definedName>
    <definedName name="___FSS98">#REF!</definedName>
    <definedName name="___FSS99">#REF!</definedName>
    <definedName name="___KEY1" hidden="1">#REF!</definedName>
    <definedName name="___PUB97">#REF!</definedName>
    <definedName name="___PUB98">#REF!</definedName>
    <definedName name="___PUB99">#REF!</definedName>
    <definedName name="___RCE98">#REF!</definedName>
    <definedName name="___RCE99">#REF!</definedName>
    <definedName name="___RD97">#REF!</definedName>
    <definedName name="___RD98">#REF!</definedName>
    <definedName name="___RD99">#REF!</definedName>
    <definedName name="___RDB2000">#REF!</definedName>
    <definedName name="___RDB2001">#REF!</definedName>
    <definedName name="___RNC97">#REF!</definedName>
    <definedName name="___RNC98">#REF!</definedName>
    <definedName name="___RNC99">#REF!</definedName>
    <definedName name="___ROP97">#REF!</definedName>
    <definedName name="___ROP98">#REF!</definedName>
    <definedName name="___ROP99">#REF!</definedName>
    <definedName name="___VOL97">#REF!</definedName>
    <definedName name="___VOL98">#REF!</definedName>
    <definedName name="___VOL99">#REF!</definedName>
    <definedName name="__123Graph_ACHART" hidden="1">#REF!</definedName>
    <definedName name="__123Graph_ACHART2" hidden="1">#REF!</definedName>
    <definedName name="__123Graph_BCHART" hidden="1">#REF!</definedName>
    <definedName name="__123Graph_BCHART2" hidden="1">#REF!</definedName>
    <definedName name="__123Graph_CCHART" hidden="1">#REF!</definedName>
    <definedName name="__123Graph_CCHART2" hidden="1">#REF!</definedName>
    <definedName name="__123Graph_D" hidden="1">'[4]LAC vs Plan'!#REF!</definedName>
    <definedName name="__123Graph_DCHART" hidden="1">#REF!</definedName>
    <definedName name="__123Graph_DCHART2" hidden="1">#REF!</definedName>
    <definedName name="__123Graph_ECHART" hidden="1">#REF!</definedName>
    <definedName name="__123Graph_ECHART2" hidden="1">#REF!</definedName>
    <definedName name="__123Graph_FCHART" hidden="1">#REF!</definedName>
    <definedName name="__123Graph_FCHART2" hidden="1">#REF!</definedName>
    <definedName name="__ADF98">#REF!</definedName>
    <definedName name="__ADF99">#REF!</definedName>
    <definedName name="__CAN97">#REF!</definedName>
    <definedName name="__CAN98">#REF!</definedName>
    <definedName name="__CAN99">#REF!</definedName>
    <definedName name="__CFD97">#REF!</definedName>
    <definedName name="__CFD98">#REF!</definedName>
    <definedName name="__CFD99">#REF!</definedName>
    <definedName name="__CNP97">#REF!</definedName>
    <definedName name="__CNP98">#REF!</definedName>
    <definedName name="__CNP99">#REF!</definedName>
    <definedName name="__CVA98">#REF!</definedName>
    <definedName name="__CVA99">#REF!</definedName>
    <definedName name="__CVD97">#REF!</definedName>
    <definedName name="__CVD98">#REF!</definedName>
    <definedName name="__CVD99">#REF!</definedName>
    <definedName name="__CVM97">#REF!</definedName>
    <definedName name="__CVM98">#REF!</definedName>
    <definedName name="__CVM99">#REF!</definedName>
    <definedName name="__FDV97">#REF!</definedName>
    <definedName name="__FDV98">#REF!</definedName>
    <definedName name="__FDV99">#REF!</definedName>
    <definedName name="__FSS97">#REF!</definedName>
    <definedName name="__FSS98">#REF!</definedName>
    <definedName name="__FSS99">#REF!</definedName>
    <definedName name="__KEY1" hidden="1">#REF!</definedName>
    <definedName name="__PUB97">#REF!</definedName>
    <definedName name="__PUB98">#REF!</definedName>
    <definedName name="__PUB99">#REF!</definedName>
    <definedName name="__RCE98">#REF!</definedName>
    <definedName name="__RCE99">#REF!</definedName>
    <definedName name="__RD97">#REF!</definedName>
    <definedName name="__RD98">#REF!</definedName>
    <definedName name="__RD99">#REF!</definedName>
    <definedName name="__RDB2000">#REF!</definedName>
    <definedName name="__RDB2001">#REF!</definedName>
    <definedName name="__RNC97">#REF!</definedName>
    <definedName name="__RNC98">#REF!</definedName>
    <definedName name="__RNC99">#REF!</definedName>
    <definedName name="__ROP97">#REF!</definedName>
    <definedName name="__ROP98">#REF!</definedName>
    <definedName name="__ROP99">#REF!</definedName>
    <definedName name="__VOL97">#REF!</definedName>
    <definedName name="__VOL98">#REF!</definedName>
    <definedName name="__VOL99">#REF!</definedName>
    <definedName name="_ADF98">#REF!</definedName>
    <definedName name="_ADF99">#REF!</definedName>
    <definedName name="_CAN97">#REF!</definedName>
    <definedName name="_CAN98">#REF!</definedName>
    <definedName name="_CAN99">#REF!</definedName>
    <definedName name="_CFD97">#REF!</definedName>
    <definedName name="_CFD98">#REF!</definedName>
    <definedName name="_CFD99">#REF!</definedName>
    <definedName name="_CNP97">#REF!</definedName>
    <definedName name="_CNP98">#REF!</definedName>
    <definedName name="_CNP99">#REF!</definedName>
    <definedName name="_CVA98">#REF!</definedName>
    <definedName name="_CVA99">#REF!</definedName>
    <definedName name="_CVD97">#REF!</definedName>
    <definedName name="_CVD98">#REF!</definedName>
    <definedName name="_CVD99">#REF!</definedName>
    <definedName name="_CVM97">#REF!</definedName>
    <definedName name="_CVM98">#REF!</definedName>
    <definedName name="_CVM99">#REF!</definedName>
    <definedName name="_FDV97">#REF!</definedName>
    <definedName name="_FDV98">#REF!</definedName>
    <definedName name="_FDV99">#REF!</definedName>
    <definedName name="_Fill" hidden="1">#REF!</definedName>
    <definedName name="_FSS97" localSheetId="6">#REF!</definedName>
    <definedName name="_FSS97">#REF!</definedName>
    <definedName name="_FSS98" localSheetId="6">#REF!</definedName>
    <definedName name="_FSS98">#REF!</definedName>
    <definedName name="_FSS99" localSheetId="6">#REF!</definedName>
    <definedName name="_FSS99">#REF!</definedName>
    <definedName name="_Key1" hidden="1">#REF!</definedName>
    <definedName name="_MDB2">#REF!</definedName>
    <definedName name="_MDB3">#REF!</definedName>
    <definedName name="_Order1" hidden="1">255</definedName>
    <definedName name="_Order2" hidden="1">255</definedName>
    <definedName name="_PUB97">#REF!</definedName>
    <definedName name="_PUB98">#REF!</definedName>
    <definedName name="_PUB99">#REF!</definedName>
    <definedName name="_RCE98">#REF!</definedName>
    <definedName name="_RCE99">#REF!</definedName>
    <definedName name="_RD97">#REF!</definedName>
    <definedName name="_RD98">#REF!</definedName>
    <definedName name="_RD99">#REF!</definedName>
    <definedName name="_RDB2000">#REF!</definedName>
    <definedName name="_RDB2001">#REF!</definedName>
    <definedName name="_RNC97">#REF!</definedName>
    <definedName name="_RNC98">#REF!</definedName>
    <definedName name="_RNC99">#REF!</definedName>
    <definedName name="_ROP97">#REF!</definedName>
    <definedName name="_ROP98">#REF!</definedName>
    <definedName name="_ROP99">#REF!</definedName>
    <definedName name="_RPM1">#REF!</definedName>
    <definedName name="_RPM18">#REF!</definedName>
    <definedName name="_Sort" hidden="1">#REF!</definedName>
    <definedName name="_TOT1">#REF!</definedName>
    <definedName name="_VOL97">#REF!</definedName>
    <definedName name="_VOL98">#REF!</definedName>
    <definedName name="_VOL99">#REF!</definedName>
    <definedName name="A">#REF!</definedName>
    <definedName name="AAQ" hidden="1">#REF!</definedName>
    <definedName name="Account">#REF!</definedName>
    <definedName name="Acct">#REF!</definedName>
    <definedName name="ACCTINC">#REF!</definedName>
    <definedName name="AcctIncExch">#REF!</definedName>
    <definedName name="AcctInvestExch">#REF!</definedName>
    <definedName name="ACCTINVESTMENT">#REF!</definedName>
    <definedName name="AcctList">[5]DataCompile!$A$23:$A$27</definedName>
    <definedName name="AcctPers" localSheetId="6">#REF!</definedName>
    <definedName name="AcctPers">#REF!</definedName>
    <definedName name="AcctStdMgn" localSheetId="6">#REF!</definedName>
    <definedName name="AcctStdMgn">#REF!</definedName>
    <definedName name="ACFI97" localSheetId="6">#REF!</definedName>
    <definedName name="ACFI97">#REF!</definedName>
    <definedName name="ACFI98">#REF!</definedName>
    <definedName name="ACFI99">#REF!</definedName>
    <definedName name="ACFIB2000">#REF!</definedName>
    <definedName name="ACFIB2001">#REF!</definedName>
    <definedName name="ACHART" hidden="1">#REF!</definedName>
    <definedName name="ActualRange">[5]DataCompile!$N$19:$AI$19</definedName>
    <definedName name="ADFB2000" localSheetId="6">#REF!</definedName>
    <definedName name="ADFB2000">#REF!</definedName>
    <definedName name="ADFB2001" localSheetId="6">#REF!</definedName>
    <definedName name="ADFB2001">#REF!</definedName>
    <definedName name="aewrcft432" localSheetId="6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aewrcft432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AllSources">#REF!</definedName>
    <definedName name="AllSourcesInvestment">#REF!</definedName>
    <definedName name="Annee">[6]PARAMETRES!$F$12</definedName>
    <definedName name="Application" localSheetId="6">#REF!</definedName>
    <definedName name="Application">#REF!</definedName>
    <definedName name="APRUPD" localSheetId="6">#REF!</definedName>
    <definedName name="APRUPD">#REF!</definedName>
    <definedName name="ARCH" localSheetId="6" hidden="1">{"ARCH",#N/A,FALSE,"Architect"}</definedName>
    <definedName name="ARCH" hidden="1">{"ARCH",#N/A,FALSE,"Architect"}</definedName>
    <definedName name="AREA_PYR">'[3]LAC vs Plan'!#REF!</definedName>
    <definedName name="ASPFactor">[5]DataCompile!$B$34</definedName>
    <definedName name="AX" localSheetId="6" hidden="1">{"AXSYM",#N/A,FALSE,"AxSYM"}</definedName>
    <definedName name="AX" hidden="1">{"AXSYM",#N/A,FALSE,"AxSYM"}</definedName>
    <definedName name="B">'[3]LAC vs Plan'!#REF!</definedName>
    <definedName name="BASE1">[7]Detalle!$Q$6:$V$547</definedName>
    <definedName name="basecal" localSheetId="6">#REF!</definedName>
    <definedName name="basecal">#REF!</definedName>
    <definedName name="BCHART" localSheetId="6" hidden="1">#REF!</definedName>
    <definedName name="BCHART" hidden="1">#REF!</definedName>
    <definedName name="BLDG" localSheetId="6">'[2]FA-LISTING'!#REF!</definedName>
    <definedName name="BLDG">'[2]FA-LISTING'!#REF!</definedName>
    <definedName name="BLDGIMP" localSheetId="6">'[2]FA-LISTING'!#REF!</definedName>
    <definedName name="BLDGIMP">'[2]FA-LISTING'!#REF!</definedName>
    <definedName name="BLDGREV">'[2]FA-LISTING'!#REF!</definedName>
    <definedName name="BLUES">#REF!</definedName>
    <definedName name="BudgetA">[6]PARAMETRES!$N$2:$N$7</definedName>
    <definedName name="BudgetAAF">[6]PARAMETRES!$S$2:$S$7</definedName>
    <definedName name="C.G.97" localSheetId="6">#REF!</definedName>
    <definedName name="C.G.97">#REF!</definedName>
    <definedName name="C.G.98" localSheetId="6">#REF!</definedName>
    <definedName name="C.G.98">#REF!</definedName>
    <definedName name="C.G.99" localSheetId="6">#REF!</definedName>
    <definedName name="C.G.99">#REF!</definedName>
    <definedName name="C.G.B2000">#REF!</definedName>
    <definedName name="C.G.B2001">#REF!</definedName>
    <definedName name="C.I.97">#REF!</definedName>
    <definedName name="C.I.98">#REF!</definedName>
    <definedName name="C.I.99">#REF!</definedName>
    <definedName name="C.I.B2000">#REF!</definedName>
    <definedName name="C.I.B2001">#REF!</definedName>
    <definedName name="CALCOMM">#REF!</definedName>
    <definedName name="CalTotalPalletSpaceUsed">[8]SO1!#REF!</definedName>
    <definedName name="CANB2000" localSheetId="6">#REF!</definedName>
    <definedName name="CANB2000">#REF!</definedName>
    <definedName name="CANB2001" localSheetId="6">#REF!</definedName>
    <definedName name="CANB2001">#REF!</definedName>
    <definedName name="CANN97" localSheetId="6">#REF!</definedName>
    <definedName name="CANN97">#REF!</definedName>
    <definedName name="CANN98">#REF!</definedName>
    <definedName name="CANN99">#REF!</definedName>
    <definedName name="CANNB2000">#REF!</definedName>
    <definedName name="CANNB2001">#REF!</definedName>
    <definedName name="Category">[9]DataMaster!#REF!</definedName>
    <definedName name="cccccccccccccc">#N/A</definedName>
    <definedName name="CCHART" hidden="1">#REF!</definedName>
    <definedName name="cchart_8" hidden="1">#REF!</definedName>
    <definedName name="CELL" localSheetId="6" hidden="1">{"CELL DYN",#N/A,FALSE,"Cell Dyn"}</definedName>
    <definedName name="CELL" hidden="1">{"CELL DYN",#N/A,FALSE,"Cell Dyn"}</definedName>
    <definedName name="CEmoy98">#REF!</definedName>
    <definedName name="CEmoy99">#REF!</definedName>
    <definedName name="CEmoyB2000">#REF!</definedName>
    <definedName name="CEmoyB2001">#REF!</definedName>
    <definedName name="CFDB2000">#REF!</definedName>
    <definedName name="CFDB2001">#REF!</definedName>
    <definedName name="CLIN" localSheetId="6" hidden="1">{"CLIN CHEM",#N/A,FALSE,"Clin Chem"}</definedName>
    <definedName name="CLIN" hidden="1">{"CLIN CHEM",#N/A,FALSE,"Clin Chem"}</definedName>
    <definedName name="CNPB2000">#REF!</definedName>
    <definedName name="CNPB2001">#REF!</definedName>
    <definedName name="COMMENTARY">#REF!</definedName>
    <definedName name="COMP">'[2]FA-LISTING'!#REF!</definedName>
    <definedName name="CONTCAL">#REF!</definedName>
    <definedName name="CONTINGENCIES">#REF!</definedName>
    <definedName name="Conversion">[9]DataMaster!#REF!</definedName>
    <definedName name="COPY" localSheetId="6">#REF!</definedName>
    <definedName name="COPY">#REF!</definedName>
    <definedName name="CORP1" localSheetId="6">#REF!</definedName>
    <definedName name="CORP1">#REF!</definedName>
    <definedName name="CORP2" localSheetId="6">#REF!</definedName>
    <definedName name="CORP2">#REF!</definedName>
    <definedName name="CORPPL">#REF!</definedName>
    <definedName name="CountActual">#REF!</definedName>
    <definedName name="Country">#REF!</definedName>
    <definedName name="CurMonth_Num">[5]DataCompile!$B$51</definedName>
    <definedName name="CurrMonth">[5]DataCompile!$B$50</definedName>
    <definedName name="CurYr" localSheetId="6">#REF!</definedName>
    <definedName name="CurYr">#REF!</definedName>
    <definedName name="CurYr1" localSheetId="6">#REF!</definedName>
    <definedName name="CurYr1">#REF!</definedName>
    <definedName name="CustAddCol1A" localSheetId="6">[8]SO1!#REF!</definedName>
    <definedName name="CustAddCol1A">[8]SO1!#REF!</definedName>
    <definedName name="CustAddCol1B" localSheetId="6">[8]SO1!#REF!</definedName>
    <definedName name="CustAddCol1B">[8]SO1!#REF!</definedName>
    <definedName name="CustAddCol2A">[8]SO1!#REF!</definedName>
    <definedName name="CustAddCol2B">[8]SO1!#REF!</definedName>
    <definedName name="CustAddCol3A">[8]SO1!#REF!</definedName>
    <definedName name="CustAddCol3B">[8]SO1!#REF!</definedName>
    <definedName name="CustCol1">[8]SO1!#REF!</definedName>
    <definedName name="CustCol2">[8]SO1!#REF!</definedName>
    <definedName name="Customer_Master" localSheetId="6">#REF!</definedName>
    <definedName name="Customer_Master">#REF!</definedName>
    <definedName name="CVAB2000" localSheetId="6">#REF!</definedName>
    <definedName name="CVAB2000">#REF!</definedName>
    <definedName name="CVAB2001" localSheetId="6">#REF!</definedName>
    <definedName name="CVAB2001">#REF!</definedName>
    <definedName name="CVDB2000">#REF!</definedName>
    <definedName name="CVDB2001">#REF!</definedName>
    <definedName name="CVMB2000">#REF!</definedName>
    <definedName name="CVMB2001">#REF!</definedName>
    <definedName name="Cycle">[5]DataCompile!$B$41</definedName>
    <definedName name="CYR_Abs" localSheetId="6">#REF!</definedName>
    <definedName name="CYR_Abs">#REF!</definedName>
    <definedName name="CyrYear">[10]Parameters!$D$3</definedName>
    <definedName name="_xlnm.Database" localSheetId="6">#REF!</definedName>
    <definedName name="_xlnm.Database">#REF!</definedName>
    <definedName name="DateRange">[5]DataCompile!$N$7:$AI$7</definedName>
    <definedName name="Dates">[11]INDEX!$A$8:$A$44</definedName>
    <definedName name="Dates2">[12]INDEX!$A$8:$A$44</definedName>
    <definedName name="DateSaved">[5]DataCompile!$B$90</definedName>
    <definedName name="DCHART" localSheetId="6" hidden="1">#REF!</definedName>
    <definedName name="DCHART" hidden="1">#REF!</definedName>
    <definedName name="Description" localSheetId="6">#REF!</definedName>
    <definedName name="Description">#REF!</definedName>
    <definedName name="DISCONT" localSheetId="6">#REF!</definedName>
    <definedName name="DISCONT">#REF!</definedName>
    <definedName name="DISPT">#REF!</definedName>
    <definedName name="DIVEXP_PLN">#REF!</definedName>
    <definedName name="DIVEXP_PYR">#REF!</definedName>
    <definedName name="DivisionInc">#REF!</definedName>
    <definedName name="DivisionIncomeExch">#REF!</definedName>
    <definedName name="DivisionInvestExch">#REF!</definedName>
    <definedName name="DivisionInvestment">#REF!</definedName>
    <definedName name="DivisionPers">#REF!</definedName>
    <definedName name="DivisionSalesMgnExch">#REF!</definedName>
    <definedName name="DivisionStdMgn">#REF!</definedName>
    <definedName name="DOH">#REF!</definedName>
    <definedName name="Dpt.">[6]PARAMETRES!$F$13</definedName>
    <definedName name="ds" hidden="1">[13]DOH!$C$223:$N$223</definedName>
    <definedName name="dsfsd" localSheetId="6" hidden="1">{"ARCH",#N/A,FALSE,"Architect"}</definedName>
    <definedName name="dsfsd" hidden="1">{"ARCH",#N/A,FALSE,"Architect"}</definedName>
    <definedName name="DSO">#REF!</definedName>
    <definedName name="EBITDA98">#REF!</definedName>
    <definedName name="EBITDA99">#REF!</definedName>
    <definedName name="EBITDAB2000">#REF!</definedName>
    <definedName name="EBITDAB2001">#REF!</definedName>
    <definedName name="ECHART" hidden="1">#REF!</definedName>
    <definedName name="Effmoy98">#REF!</definedName>
    <definedName name="Effmoy99">#REF!</definedName>
    <definedName name="EffmoyB2000">#REF!</definedName>
    <definedName name="EffmoyB2001">#REF!</definedName>
    <definedName name="EM_data">#REF!</definedName>
    <definedName name="EURO">#REF!</definedName>
    <definedName name="EUROPE">'[3]LAC vs Plan'!#REF!</definedName>
    <definedName name="EV__LASTREFTIME__" hidden="1">39679.4150347222</definedName>
    <definedName name="EXCHANGE">#REF!</definedName>
    <definedName name="Exclaim">[8]SO1!#REF!</definedName>
    <definedName name="ExcSumm" localSheetId="6">#REF!</definedName>
    <definedName name="ExcSumm">#REF!</definedName>
    <definedName name="EXEP97" localSheetId="6">#REF!</definedName>
    <definedName name="EXEP97">#REF!</definedName>
    <definedName name="EXEP98" localSheetId="6">#REF!</definedName>
    <definedName name="EXEP98">#REF!</definedName>
    <definedName name="EXEP99">#REF!</definedName>
    <definedName name="EXEPB2000">#REF!</definedName>
    <definedName name="EXEPB2001">#REF!</definedName>
    <definedName name="FAMASTER">#REF!</definedName>
    <definedName name="FCHART" hidden="1">#REF!</definedName>
    <definedName name="FDVB2000">#REF!</definedName>
    <definedName name="FDVB2001">#REF!</definedName>
    <definedName name="FF">'[2]FA-LISTING'!#REF!</definedName>
    <definedName name="Field_Desc" localSheetId="6">#REF!</definedName>
    <definedName name="Field_Desc">#REF!</definedName>
    <definedName name="FILL" localSheetId="6" hidden="1">#REF!</definedName>
    <definedName name="FILL" hidden="1">#REF!</definedName>
    <definedName name="FillUnf" localSheetId="6">#REF!</definedName>
    <definedName name="FillUnf">#REF!</definedName>
    <definedName name="ForecastRange">[5]DataCompile!$AB$9:$AK$9</definedName>
    <definedName name="FORK">'[2]FA-LISTING'!#REF!</definedName>
    <definedName name="FSSB2000">#REF!</definedName>
    <definedName name="FSSB2001">#REF!</definedName>
    <definedName name="GBP">'[14]X rate'!$B$11</definedName>
    <definedName name="gbsfg" localSheetId="6" hidden="1">#REF!</definedName>
    <definedName name="gbsfg" hidden="1">#REF!</definedName>
    <definedName name="Group">[9]DataMaster!#REF!</definedName>
    <definedName name="HFUs" localSheetId="6">#REF!</definedName>
    <definedName name="HFUs">#REF!</definedName>
    <definedName name="HFUs_PYR" localSheetId="6">#REF!</definedName>
    <definedName name="HFUs_PYR">#REF!</definedName>
    <definedName name="HIGHINF" localSheetId="6">#REF!</definedName>
    <definedName name="HIGHINF">#REF!</definedName>
    <definedName name="Histo2AAP">[6]PARAMETRES!$H$2:$H$7</definedName>
    <definedName name="Histo3AAP">[6]PARAMETRES!$G$2:$G$7</definedName>
    <definedName name="HistoAAP">[6]PARAMETRES!$I$2:$I$7</definedName>
    <definedName name="HIVAR" localSheetId="6">#REF!</definedName>
    <definedName name="HIVAR">#REF!</definedName>
    <definedName name="HK">'[14]X rate'!$B$3</definedName>
    <definedName name="I.P.97" localSheetId="6">#REF!</definedName>
    <definedName name="I.P.97">#REF!</definedName>
    <definedName name="I.P.98" localSheetId="6">#REF!</definedName>
    <definedName name="I.P.98">#REF!</definedName>
    <definedName name="I.P.99" localSheetId="6">#REF!</definedName>
    <definedName name="I.P.99">#REF!</definedName>
    <definedName name="I.P.B2000">#REF!</definedName>
    <definedName name="I.P.B2001">#REF!</definedName>
    <definedName name="IDR">'[14]X rate'!$B$6</definedName>
    <definedName name="IMM" localSheetId="6" hidden="1">{"TOTAL IMMUNO",#N/A,FALSE,"immuno"}</definedName>
    <definedName name="IMM" hidden="1">{"TOTAL IMMUNO",#N/A,FALSE,"immuno"}</definedName>
    <definedName name="IMO">#REF!</definedName>
    <definedName name="IMO_M18">#REF!</definedName>
    <definedName name="IMO_P9A1L">#REF!</definedName>
    <definedName name="IMO_P9A1U">#REF!</definedName>
    <definedName name="IMO_P9A2L">#REF!</definedName>
    <definedName name="IMO_P9A2U">#REF!</definedName>
    <definedName name="IMO_P9A3L">#REF!</definedName>
    <definedName name="IMO_P9A3U">#REF!</definedName>
    <definedName name="IMO_P9A4L">#REF!</definedName>
    <definedName name="IMO_P9A4U">#REF!</definedName>
    <definedName name="IMO_P9B">#REF!</definedName>
    <definedName name="IMO_PYR">#REF!</definedName>
    <definedName name="INCOME">#REF!</definedName>
    <definedName name="IncomeExchTemplate">#REF!</definedName>
    <definedName name="IncomeTemplate">#REF!</definedName>
    <definedName name="InputList">#REF!</definedName>
    <definedName name="INR">'[14]X rate'!$B$7</definedName>
    <definedName name="INSTRU" localSheetId="6">#REF!</definedName>
    <definedName name="INSTRU">#REF!</definedName>
    <definedName name="instructions" localSheetId="6">#REF!</definedName>
    <definedName name="instructions">#REF!</definedName>
    <definedName name="INTCONT" localSheetId="6">#REF!</definedName>
    <definedName name="INTCONT">#REF!</definedName>
    <definedName name="InvestExchTemplate">#REF!</definedName>
    <definedName name="InvestmentTemplate">#REF!</definedName>
    <definedName name="Ipts97">#REF!</definedName>
    <definedName name="Ipts98">#REF!</definedName>
    <definedName name="Ipts99">#REF!</definedName>
    <definedName name="IptsB2000">#REF!</definedName>
    <definedName name="IptsB2001">#REF!</definedName>
    <definedName name="IST" localSheetId="6" hidden="1">{"ISTAT",#N/A,FALSE,"I STAT"}</definedName>
    <definedName name="IST" hidden="1">{"ISTAT",#N/A,FALSE,"I STAT"}</definedName>
    <definedName name="KNOLL">#REF!</definedName>
    <definedName name="LANDIMP">'[2]FA-LISTING'!#REF!</definedName>
    <definedName name="LANDREV">'[2]FA-LISTING'!#REF!</definedName>
    <definedName name="LastCell">[8]SO1!#REF!</definedName>
    <definedName name="LastRowColA">[8]SO1!#REF!</definedName>
    <definedName name="LC" localSheetId="6" hidden="1">{"LCX",#N/A,FALSE,"LCx"}</definedName>
    <definedName name="LC" hidden="1">{"LCX",#N/A,FALSE,"LCx"}</definedName>
    <definedName name="Leak">#REF!</definedName>
    <definedName name="LOOKUP">[15]CONTROL!$B$112:$H$112,[15]CONTROL!$A$113:$H$150</definedName>
    <definedName name="MAINMENU">'[1]#REF'!$A$1</definedName>
    <definedName name="MASTER03">#REF!</definedName>
    <definedName name="MDB">#REF!</definedName>
    <definedName name="MED" localSheetId="6" hidden="1">{"MEDISENSE",#N/A,FALSE,"MediSense"}</definedName>
    <definedName name="MED" hidden="1">{"MEDISENSE",#N/A,FALSE,"MediSense"}</definedName>
    <definedName name="menu">'[1]#REF'!$A$1</definedName>
    <definedName name="Mkr_Close_ActiveWorkbook">#N/A</definedName>
    <definedName name="Mkr_open_srd_01">#N/A</definedName>
    <definedName name="Mkr_open_srd_02">#N/A</definedName>
    <definedName name="Mkr_open_srd_03">#N/A</definedName>
    <definedName name="Mkr_open_srd_04">#N/A</definedName>
    <definedName name="Mkr_open_srd_05">#N/A</definedName>
    <definedName name="Mkr_open_srd_06">#N/A</definedName>
    <definedName name="Mkr_open_srd_07">#N/A</definedName>
    <definedName name="Mkr_open_srd_08">#N/A</definedName>
    <definedName name="Mkr_open_srd_09">#N/A</definedName>
    <definedName name="Mkr_PrintOut_ActiveReport">#N/A</definedName>
    <definedName name="Mkr_PrintPreview">#N/A</definedName>
    <definedName name="MOIF97">#REF!</definedName>
    <definedName name="MOIF98">#REF!</definedName>
    <definedName name="MOIF99">#REF!</definedName>
    <definedName name="MOIFB2000">#REF!</definedName>
    <definedName name="MOIFB2001">#REF!</definedName>
    <definedName name="MOIV97">#REF!</definedName>
    <definedName name="MOIV98">#REF!</definedName>
    <definedName name="MOIV99">#REF!</definedName>
    <definedName name="MOIVB2000">#REF!</definedName>
    <definedName name="MOIVB2001">#REF!</definedName>
    <definedName name="month">#REF!</definedName>
    <definedName name="MORE" localSheetId="6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MORE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MU" localSheetId="6" hidden="1">{"MUREX",#N/A,FALSE,"Murex"}</definedName>
    <definedName name="MU" hidden="1">{"MUREX",#N/A,FALSE,"Murex"}</definedName>
    <definedName name="MV">'[2]FA-LISTING'!#REF!</definedName>
    <definedName name="MYR">'[14]X rate'!$B$5</definedName>
    <definedName name="Name" localSheetId="6">#REF!</definedName>
    <definedName name="Name">#REF!</definedName>
    <definedName name="new">#N/A</definedName>
    <definedName name="NewProd" localSheetId="6">#REF!</definedName>
    <definedName name="NewProd">#REF!</definedName>
    <definedName name="NEWPRODUCTS" localSheetId="6">#REF!</definedName>
    <definedName name="NEWPRODUCTS">#REF!</definedName>
    <definedName name="NUTR" localSheetId="6">[16]AIO!#REF!</definedName>
    <definedName name="NUTR">[16]AIO!#REF!</definedName>
    <definedName name="NUTRITIONALS">[16]AIO!$A$2:$AH$82</definedName>
    <definedName name="NZ" localSheetId="6" hidden="1">{"AXSYM",#N/A,FALSE,"AxSYM"}</definedName>
    <definedName name="NZ" hidden="1">{"AXSYM",#N/A,FALSE,"AxSYM"}</definedName>
    <definedName name="OE">'[2]FA-LISTING'!#REF!</definedName>
    <definedName name="OPEN">'[3]LAC vs Plan'!#REF!</definedName>
    <definedName name="ORGCODE">#REF!</definedName>
    <definedName name="OrgDrill">[5]OrgDrill!$C$1:$H$9</definedName>
    <definedName name="OT" localSheetId="6" hidden="1">{"OTHER IMMUNO",#N/A,FALSE,"Other Immuno"}</definedName>
    <definedName name="OT" hidden="1">{"OTHER IMMUNO",#N/A,FALSE,"Other Immuno"}</definedName>
    <definedName name="OutCustTerm">'[17]Main Menu'!#REF!</definedName>
    <definedName name="OutPODetFile">'[17]Main Menu'!#REF!</definedName>
    <definedName name="OutPOHdrFile">'[17]Main Menu'!#REF!</definedName>
    <definedName name="OutSectionCode">'[17]Main Menu'!#REF!</definedName>
    <definedName name="P" localSheetId="6">#REF!</definedName>
    <definedName name="P">#REF!</definedName>
    <definedName name="P_M">'[2]FA-LISTING'!#REF!</definedName>
    <definedName name="P10E">#REF!</definedName>
    <definedName name="P12I">#REF!</definedName>
    <definedName name="P13A">#REF!</definedName>
    <definedName name="P16F">#REF!</definedName>
    <definedName name="P16L">[18]P16L!$A$1:$AC$70</definedName>
    <definedName name="P17A" localSheetId="6">#REF!</definedName>
    <definedName name="P17A">#REF!</definedName>
    <definedName name="P17C">'[19]P-17C'!$A$1:$AH$84</definedName>
    <definedName name="P21A" localSheetId="6">#REF!</definedName>
    <definedName name="P21A">#REF!</definedName>
    <definedName name="P24A" localSheetId="6">#REF!</definedName>
    <definedName name="P24A">#REF!</definedName>
    <definedName name="P29A" localSheetId="6">#REF!</definedName>
    <definedName name="P29A">#REF!</definedName>
    <definedName name="P2A">'[1]#REF'!$A$1:$O$39</definedName>
    <definedName name="P2B">#REF!</definedName>
    <definedName name="P2BC">#REF!</definedName>
    <definedName name="p2c">#REF!</definedName>
    <definedName name="P30B">#REF!</definedName>
    <definedName name="P5A_ADJ">#REF!</definedName>
    <definedName name="P9H1">#REF!</definedName>
    <definedName name="P9H2">#REF!</definedName>
    <definedName name="P9H3">#REF!</definedName>
    <definedName name="PA_Source">#REF!</definedName>
    <definedName name="PAA">'[3]LAC vs Plan'!#REF!</definedName>
    <definedName name="Pack">#REF!</definedName>
    <definedName name="PAGE1">#REF!</definedName>
    <definedName name="PalletInfo">[8]SO1!#REF!</definedName>
    <definedName name="Password" localSheetId="6">#REF!</definedName>
    <definedName name="Password">#REF!</definedName>
    <definedName name="PeoType" localSheetId="6">#REF!</definedName>
    <definedName name="PeoType">#REF!</definedName>
    <definedName name="PERSONNEL" localSheetId="6">#REF!</definedName>
    <definedName name="PERSONNEL">#REF!</definedName>
    <definedName name="PersonnelTemplate">#REF!</definedName>
    <definedName name="PKR">'[14]X rate'!$B$8</definedName>
    <definedName name="PlanData">[5]DataCompile!$B$88</definedName>
    <definedName name="PlanLine">[5]DataCompile!$B$89</definedName>
    <definedName name="PLN_Abs" localSheetId="6">#REF!</definedName>
    <definedName name="PLN_Abs">#REF!</definedName>
    <definedName name="PLN_Perf" localSheetId="6">#REF!</definedName>
    <definedName name="PLN_Perf">#REF!</definedName>
    <definedName name="PO7C" localSheetId="6">#REF!</definedName>
    <definedName name="PO7C">#REF!</definedName>
    <definedName name="PO7D">#REF!</definedName>
    <definedName name="PO8B">#REF!</definedName>
    <definedName name="PONG">#REF!</definedName>
    <definedName name="Positioning">#REF!</definedName>
    <definedName name="PR" localSheetId="6" hidden="1">{"PRISM",#N/A,FALSE,"PRISM"}</definedName>
    <definedName name="PR" hidden="1">{"PRISM",#N/A,FALSE,"PRISM"}</definedName>
    <definedName name="PRICE">#REF!</definedName>
    <definedName name="PriceVolUPDvsPLN">#REF!</definedName>
    <definedName name="PriceVolUPDvsPRY">#REF!</definedName>
    <definedName name="PRINT_">#REF!</definedName>
    <definedName name="Print_KPI">#REF!</definedName>
    <definedName name="PRINT_SEL1">#REF!</definedName>
    <definedName name="PRINT_SEL2">#REF!</definedName>
    <definedName name="PrintResult">#REF!</definedName>
    <definedName name="ProdDrill">[5]ProdDrill!$A$1:$H$4</definedName>
    <definedName name="product">'[20]Meta Data'!$C$2:$C$84</definedName>
    <definedName name="ProductFamily" localSheetId="6">#REF!</definedName>
    <definedName name="ProductFamily">#REF!</definedName>
    <definedName name="Promo97" localSheetId="6">#REF!</definedName>
    <definedName name="Promo97">#REF!</definedName>
    <definedName name="Promo98" localSheetId="6">#REF!</definedName>
    <definedName name="Promo98">#REF!</definedName>
    <definedName name="Promo99">#REF!</definedName>
    <definedName name="PromoB2000">#REF!</definedName>
    <definedName name="PromoB2001">#REF!</definedName>
    <definedName name="Promodistr97">#REF!</definedName>
    <definedName name="Promodistr98">#REF!</definedName>
    <definedName name="Promodistr99">#REF!</definedName>
    <definedName name="PromodistrB2000">#REF!</definedName>
    <definedName name="PromodistrB2001">#REF!</definedName>
    <definedName name="Proxy_data">#REF!</definedName>
    <definedName name="PUBB2000">#REF!</definedName>
    <definedName name="PUBB2001">#REF!</definedName>
    <definedName name="PYR_Abs">#REF!</definedName>
    <definedName name="PYR_Perf">#REF!</definedName>
    <definedName name="qa" localSheetId="6" hidden="1">{"AXSYM",#N/A,FALSE,"AxSYM"}</definedName>
    <definedName name="qa" hidden="1">{"AXSYM",#N/A,FALSE,"AxSYM"}</definedName>
    <definedName name="QPalletRequiredForEachSKU">[8]SO1!#REF!</definedName>
    <definedName name="QTRPL" localSheetId="6">#REF!</definedName>
    <definedName name="QTRPL">#REF!</definedName>
    <definedName name="RA" localSheetId="6" hidden="1">{"RAPID",#N/A,FALSE,"Rapid"}</definedName>
    <definedName name="RA" hidden="1">{"RAPID",#N/A,FALSE,"Rapid"}</definedName>
    <definedName name="RCEB2000">#REF!</definedName>
    <definedName name="RCEB2001">#REF!</definedName>
    <definedName name="RD">#REF!</definedName>
    <definedName name="Rdiv97">#REF!</definedName>
    <definedName name="Rdiv98">#REF!</definedName>
    <definedName name="Rdiv99">#REF!</definedName>
    <definedName name="RdivB2000">#REF!</definedName>
    <definedName name="RdivB2001">#REF!</definedName>
    <definedName name="REBASE">#REF!</definedName>
    <definedName name="RECON">#REF!</definedName>
    <definedName name="RECON2">#REF!</definedName>
    <definedName name="RECON3">#REF!</definedName>
    <definedName name="Refresh">[5]DataCompile!$B$55</definedName>
    <definedName name="Relabel">[9]DataMaster!$N$6:$N$7</definedName>
    <definedName name="Report1" localSheetId="6">#REF!</definedName>
    <definedName name="Report1">#REF!</definedName>
    <definedName name="RMB">'[14]X rate'!$B$4</definedName>
    <definedName name="RNCB2000" localSheetId="6">#REF!</definedName>
    <definedName name="RNCB2000">#REF!</definedName>
    <definedName name="RNCB2001" localSheetId="6">#REF!</definedName>
    <definedName name="RNCB2001">#REF!</definedName>
    <definedName name="ROPB2000" localSheetId="6">#REF!</definedName>
    <definedName name="ROPB2000">#REF!</definedName>
    <definedName name="ROPB2001">#REF!</definedName>
    <definedName name="RP9AL1">#REF!</definedName>
    <definedName name="RP9AL2">#REF!</definedName>
    <definedName name="RP9AU1">#REF!</definedName>
    <definedName name="RP9AU2">#REF!</definedName>
    <definedName name="RP9B">#REF!</definedName>
    <definedName name="rpdoh">#REF!</definedName>
    <definedName name="rpdso">#REF!</definedName>
    <definedName name="RPM6L">#REF!</definedName>
    <definedName name="RPM8B">#REF!</definedName>
    <definedName name="rpmdb">#REF!</definedName>
    <definedName name="rpmdb2">#REF!</definedName>
    <definedName name="rpmdb3">#REF!</definedName>
    <definedName name="rpnewproducts">#REF!</definedName>
    <definedName name="rppersonnel">#REF!</definedName>
    <definedName name="RPTYR">#REF!</definedName>
    <definedName name="rtbt" hidden="1">#REF!</definedName>
    <definedName name="RUSSIA">'[3]LAC vs Plan'!#REF!</definedName>
    <definedName name="SalesMgnExchTemplate">#REF!</definedName>
    <definedName name="SalesMgnTemplate">#REF!</definedName>
    <definedName name="SAPBEXdnldView" hidden="1">"47KHZGS00JEEDZLFG9Y2S59RB"</definedName>
    <definedName name="SAPBEXrevision" hidden="1">1</definedName>
    <definedName name="SAPBEXsysID" hidden="1">"BWP"</definedName>
    <definedName name="SAPBEXwbID" hidden="1">"3R3JK270GZNGZUM56BSIVCFN9"</definedName>
    <definedName name="SAPdnld" hidden="1">"432WR6O8JJQYRM8LSATX19QN6"</definedName>
    <definedName name="SCHED">#REF!</definedName>
    <definedName name="SCHEDULE">[21]B6!$B$1:$AE$41</definedName>
    <definedName name="SCORECARD__CANN___ROP__2005" localSheetId="6">#REF!</definedName>
    <definedName name="SCORECARD__CANN___ROP__2005">#REF!</definedName>
    <definedName name="sd" localSheetId="6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sd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Security">[5]DataCompile!$B$33</definedName>
    <definedName name="Select_Database" localSheetId="6">#REF!</definedName>
    <definedName name="Select_Database">#REF!</definedName>
    <definedName name="Server" localSheetId="6">#REF!</definedName>
    <definedName name="Server">#REF!</definedName>
    <definedName name="SGD">'[14]X rate'!$B$10</definedName>
    <definedName name="size811" localSheetId="6">#REF!</definedName>
    <definedName name="size811">#REF!</definedName>
    <definedName name="sizea4" localSheetId="6">#REF!</definedName>
    <definedName name="sizea4">#REF!</definedName>
    <definedName name="SORT" localSheetId="6" hidden="1">#REF!</definedName>
    <definedName name="SORT" hidden="1">#REF!</definedName>
    <definedName name="Source">[9]DataMaster!$M$6:$M$13</definedName>
    <definedName name="SP">'[3]LAC vs Plan'!#REF!</definedName>
    <definedName name="Spec">#REF!</definedName>
    <definedName name="SPS">#REF!</definedName>
    <definedName name="stats">#REF!</definedName>
    <definedName name="STRAT">'[16]STRAT PROJ'!$A$6:$M$35</definedName>
    <definedName name="STRATEGPROJ" localSheetId="6">#REF!</definedName>
    <definedName name="STRATEGPROJ">#REF!</definedName>
    <definedName name="SUM_VS_PLAN" localSheetId="6">#REF!</definedName>
    <definedName name="SUM_VS_PLAN">#REF!</definedName>
    <definedName name="SYSTEMS" localSheetId="6">#REF!</definedName>
    <definedName name="SYSTEMS">#REF!</definedName>
    <definedName name="TASK">'[1]#REF'!$A$1:$AY$36</definedName>
    <definedName name="TOTAL">#REF!</definedName>
    <definedName name="TOTCAL">#REF!</definedName>
    <definedName name="TruckNbr">[8]SO1!#REF!</definedName>
    <definedName name="UPD_Abs" localSheetId="6">#REF!</definedName>
    <definedName name="UPD_Abs">#REF!</definedName>
    <definedName name="UPD_Perf" localSheetId="6">#REF!</definedName>
    <definedName name="UPD_Perf">#REF!</definedName>
    <definedName name="UpdateVersion" localSheetId="6">[8]SO1!#REF!</definedName>
    <definedName name="UpdateVersion">[8]SO1!#REF!</definedName>
    <definedName name="UPDvsPLN" localSheetId="6">#REF!</definedName>
    <definedName name="UPDvsPLN">#REF!</definedName>
    <definedName name="Username" localSheetId="6">#REF!</definedName>
    <definedName name="Username">#REF!</definedName>
    <definedName name="Value_Fields" localSheetId="6">#REF!</definedName>
    <definedName name="Value_Fields">#REF!</definedName>
    <definedName name="valuevx">42.314159</definedName>
    <definedName name="VarbyMnth">[10]Parameters!$D$19</definedName>
    <definedName name="VarianceCycle">[22]Parameters!$D$13</definedName>
    <definedName name="VOLB2000" localSheetId="6">#REF!</definedName>
    <definedName name="VOLB2000">#REF!</definedName>
    <definedName name="VOLB2001" localSheetId="6">#REF!</definedName>
    <definedName name="VOLB2001">#REF!</definedName>
    <definedName name="VolUnit">[6]PARAMETRES!$F$19</definedName>
    <definedName name="VSPLAN" localSheetId="6">#REF!</definedName>
    <definedName name="VSPLAN">#REF!</definedName>
    <definedName name="VSPY" localSheetId="6">#REF!</definedName>
    <definedName name="VSPY">#REF!</definedName>
    <definedName name="wrn.ALL._.PAGES." localSheetId="6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wrn.ALL._.PAGES.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wrn.ARCHITECT." localSheetId="6" hidden="1">{"ARCH",#N/A,FALSE,"Architect"}</definedName>
    <definedName name="wrn.ARCHITECT." hidden="1">{"ARCH",#N/A,FALSE,"Architect"}</definedName>
    <definedName name="wrn.AXSYM." localSheetId="6" hidden="1">{"AXSYM",#N/A,FALSE,"AxSYM"}</definedName>
    <definedName name="wrn.AXSYM." hidden="1">{"AXSYM",#N/A,FALSE,"AxSYM"}</definedName>
    <definedName name="wrn.CELL._.DYN." localSheetId="6" hidden="1">{"CELL DYN",#N/A,FALSE,"Cell Dyn"}</definedName>
    <definedName name="wrn.CELL._.DYN." hidden="1">{"CELL DYN",#N/A,FALSE,"Cell Dyn"}</definedName>
    <definedName name="wrn.CLIN._.CHEM." localSheetId="6" hidden="1">{"CLIN CHEM",#N/A,FALSE,"Clin Chem"}</definedName>
    <definedName name="wrn.CLIN._.CHEM." hidden="1">{"CLIN CHEM",#N/A,FALSE,"Clin Chem"}</definedName>
    <definedName name="wrn.ISTAT." localSheetId="6" hidden="1">{"ISTAT",#N/A,FALSE,"I STAT"}</definedName>
    <definedName name="wrn.ISTAT." hidden="1">{"ISTAT",#N/A,FALSE,"I STAT"}</definedName>
    <definedName name="wrn.LCX." localSheetId="6" hidden="1">{"LCX",#N/A,FALSE,"LCx"}</definedName>
    <definedName name="wrn.LCX." hidden="1">{"LCX",#N/A,FALSE,"LCx"}</definedName>
    <definedName name="wrn.MEDISENSE." localSheetId="6" hidden="1">{"MEDISENSE",#N/A,FALSE,"MediSense"}</definedName>
    <definedName name="wrn.MEDISENSE." hidden="1">{"MEDISENSE",#N/A,FALSE,"MediSense"}</definedName>
    <definedName name="wrn.MUREX." localSheetId="6" hidden="1">{"MUREX",#N/A,FALSE,"Murex"}</definedName>
    <definedName name="wrn.MUREX." hidden="1">{"MUREX",#N/A,FALSE,"Murex"}</definedName>
    <definedName name="wrn.OTHER._.IMMUNO." localSheetId="6" hidden="1">{"OTHER IMMUNO",#N/A,FALSE,"Other Immuno"}</definedName>
    <definedName name="wrn.OTHER._.IMMUNO." hidden="1">{"OTHER IMMUNO",#N/A,FALSE,"Other Immuno"}</definedName>
    <definedName name="wrn.PRISM." localSheetId="6" hidden="1">{"PRISM",#N/A,FALSE,"PRISM"}</definedName>
    <definedName name="wrn.PRISM." hidden="1">{"PRISM",#N/A,FALSE,"PRISM"}</definedName>
    <definedName name="wrn.RAPID." localSheetId="6" hidden="1">{"RAPID",#N/A,FALSE,"Rapid"}</definedName>
    <definedName name="wrn.RAPID." hidden="1">{"RAPID",#N/A,FALSE,"Rapid"}</definedName>
    <definedName name="wrn.TOTAL._.IMMUNO." localSheetId="6" hidden="1">{"TOTAL IMMUNO",#N/A,FALSE,"immuno"}</definedName>
    <definedName name="wrn.TOTAL._.IMMUNO." hidden="1">{"TOTAL IMMUNO",#N/A,FALSE,"immuno"}</definedName>
    <definedName name="wrn.XSYSTEMS." localSheetId="6" hidden="1">{"XSYSTEMS",#N/A,FALSE,"X Systems"}</definedName>
    <definedName name="wrn.XSYSTEMS." hidden="1">{"XSYSTEMS",#N/A,FALSE,"X Systems"}</definedName>
    <definedName name="XSY" localSheetId="6" hidden="1">{"XSYSTEMS",#N/A,FALSE,"X Systems"}</definedName>
    <definedName name="XSY" hidden="1">{"XSYSTEMS",#N/A,FALSE,"X Systems"}</definedName>
    <definedName name="xxx">#N/A</definedName>
    <definedName name="xxxxxxx">#N/A</definedName>
    <definedName name="Year">#REF!</definedName>
    <definedName name="YTDROY">#REF!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750344DF_76DD_428A_AB2A_3BE2CD3E6DCA_.wvu.Cols" hidden="1">#REF!</definedName>
    <definedName name="Z_750344DF_76DD_428A_AB2A_3BE2CD3E6DCA_.wvu.FilterData" hidden="1">#REF!</definedName>
    <definedName name="Z_750344DF_76DD_428A_AB2A_3BE2CD3E6DCA_.wvu.PrintArea" hidden="1">#REF!</definedName>
    <definedName name="Z_750344DF_76DD_428A_AB2A_3BE2CD3E6DCA_.wvu.PrintTitles" hidden="1">#REF!</definedName>
    <definedName name="Z_750344DF_76DD_428A_AB2A_3BE2CD3E6DCA_.wvu.Row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9" l="1"/>
  <c r="L8" i="9"/>
  <c r="L9" i="9"/>
  <c r="L10" i="9"/>
  <c r="L11" i="9"/>
  <c r="L12" i="9"/>
  <c r="L6" i="9"/>
  <c r="J7" i="9"/>
  <c r="J8" i="9"/>
  <c r="J9" i="9"/>
  <c r="J10" i="9"/>
  <c r="J11" i="9"/>
  <c r="J12" i="9"/>
  <c r="J6" i="9"/>
  <c r="M6" i="9" l="1"/>
  <c r="M12" i="9"/>
  <c r="M11" i="9"/>
  <c r="M10" i="9"/>
  <c r="M9" i="9"/>
  <c r="M8" i="9"/>
  <c r="M7" i="9"/>
  <c r="V8" i="8"/>
  <c r="V7" i="8"/>
  <c r="V6" i="8"/>
  <c r="V12" i="8"/>
  <c r="V11" i="8"/>
  <c r="V10" i="8"/>
  <c r="O12" i="8"/>
  <c r="Q12" i="8" s="1"/>
  <c r="M12" i="8"/>
  <c r="K12" i="8"/>
  <c r="J12" i="8"/>
  <c r="O11" i="8"/>
  <c r="Q11" i="8" s="1"/>
  <c r="M11" i="8"/>
  <c r="J11" i="8"/>
  <c r="O10" i="8"/>
  <c r="Q10" i="8" s="1"/>
  <c r="M10" i="8"/>
  <c r="K10" i="8"/>
  <c r="J10" i="8"/>
  <c r="O9" i="8"/>
  <c r="Q9" i="8" s="1"/>
  <c r="M9" i="8"/>
  <c r="K9" i="8"/>
  <c r="J9" i="8"/>
  <c r="O8" i="8"/>
  <c r="Q8" i="8" s="1"/>
  <c r="M8" i="8"/>
  <c r="K8" i="8"/>
  <c r="J8" i="8"/>
  <c r="O7" i="8"/>
  <c r="Q7" i="8" s="1"/>
  <c r="M7" i="8"/>
  <c r="J7" i="8"/>
  <c r="O6" i="8"/>
  <c r="Q6" i="8" s="1"/>
  <c r="M6" i="8"/>
  <c r="K6" i="8"/>
  <c r="J6" i="8"/>
  <c r="O11" i="4"/>
  <c r="O10" i="4"/>
  <c r="O9" i="4"/>
  <c r="O8" i="4"/>
  <c r="O7" i="4"/>
  <c r="O6" i="4"/>
  <c r="O12" i="4"/>
  <c r="M12" i="4"/>
  <c r="M11" i="4"/>
  <c r="M10" i="4"/>
  <c r="M9" i="4"/>
  <c r="M8" i="4"/>
  <c r="M7" i="4"/>
  <c r="M6" i="4"/>
  <c r="K6" i="4"/>
  <c r="L6" i="7"/>
  <c r="J6" i="4"/>
  <c r="I7" i="7" l="1"/>
  <c r="J7" i="7" s="1"/>
  <c r="AD7" i="7" s="1"/>
  <c r="I8" i="7"/>
  <c r="J8" i="7" s="1"/>
  <c r="AD8" i="7" s="1"/>
  <c r="I9" i="7"/>
  <c r="J9" i="7" s="1"/>
  <c r="AD9" i="7" s="1"/>
  <c r="I10" i="7"/>
  <c r="J10" i="7" s="1"/>
  <c r="AD10" i="7" s="1"/>
  <c r="I11" i="7"/>
  <c r="J11" i="7" s="1"/>
  <c r="AD11" i="7" s="1"/>
  <c r="I12" i="7"/>
  <c r="J12" i="7" s="1"/>
  <c r="AD12" i="7" s="1"/>
  <c r="L7" i="7"/>
  <c r="L8" i="7"/>
  <c r="L9" i="7"/>
  <c r="L10" i="7"/>
  <c r="L11" i="7"/>
  <c r="L12" i="7"/>
  <c r="AF10" i="7" l="1"/>
  <c r="AC10" i="7"/>
  <c r="AE10" i="7" s="1"/>
  <c r="AF9" i="7"/>
  <c r="AC9" i="7"/>
  <c r="AE9" i="7" s="1"/>
  <c r="AF12" i="7"/>
  <c r="AC12" i="7"/>
  <c r="AE12" i="7" s="1"/>
  <c r="AF8" i="7"/>
  <c r="AC8" i="7"/>
  <c r="AE8" i="7" s="1"/>
  <c r="AF11" i="7"/>
  <c r="AC11" i="7"/>
  <c r="AE11" i="7" s="1"/>
  <c r="AF7" i="7"/>
  <c r="AC7" i="7"/>
  <c r="AE7" i="7" s="1"/>
  <c r="K8" i="4"/>
  <c r="K9" i="4"/>
  <c r="K10" i="4"/>
  <c r="K12" i="4"/>
  <c r="J7" i="4" l="1"/>
  <c r="J8" i="4"/>
  <c r="J9" i="4"/>
  <c r="J10" i="4"/>
  <c r="J11" i="4"/>
  <c r="J12" i="4"/>
  <c r="K7" i="5" l="1"/>
  <c r="I8" i="5"/>
  <c r="I12" i="5"/>
  <c r="H13" i="5" l="1"/>
  <c r="I13" i="5" s="1"/>
  <c r="R12" i="5"/>
  <c r="S12" i="5" s="1"/>
  <c r="T12" i="5" s="1"/>
  <c r="J12" i="5"/>
  <c r="H11" i="5"/>
  <c r="I11" i="5" s="1"/>
  <c r="H10" i="5"/>
  <c r="I10" i="5" s="1"/>
  <c r="H9" i="5"/>
  <c r="I9" i="5" s="1"/>
  <c r="R8" i="5"/>
  <c r="S8" i="5" s="1"/>
  <c r="T8" i="5" s="1"/>
  <c r="J8" i="5"/>
  <c r="H7" i="5"/>
  <c r="R9" i="5" l="1"/>
  <c r="S9" i="5" s="1"/>
  <c r="T9" i="5" s="1"/>
  <c r="R7" i="5"/>
  <c r="I7" i="5"/>
  <c r="R11" i="5"/>
  <c r="S11" i="5" s="1"/>
  <c r="T11" i="5" s="1"/>
  <c r="N12" i="5"/>
  <c r="O12" i="5" s="1"/>
  <c r="P12" i="5" s="1"/>
  <c r="N9" i="5"/>
  <c r="N8" i="5"/>
  <c r="O8" i="5" s="1"/>
  <c r="P8" i="5" s="1"/>
  <c r="N11" i="5"/>
  <c r="O11" i="5" s="1"/>
  <c r="J11" i="5"/>
  <c r="N13" i="5"/>
  <c r="O13" i="5" s="1"/>
  <c r="J13" i="5"/>
  <c r="S7" i="5"/>
  <c r="T7" i="5" s="1"/>
  <c r="R13" i="5"/>
  <c r="S13" i="5" s="1"/>
  <c r="T13" i="5" s="1"/>
  <c r="R10" i="5"/>
  <c r="S10" i="5" s="1"/>
  <c r="T10" i="5" s="1"/>
  <c r="J9" i="5"/>
  <c r="N7" i="5" l="1"/>
  <c r="O7" i="5" s="1"/>
  <c r="O9" i="5"/>
  <c r="P9" i="5" s="1"/>
  <c r="P11" i="5"/>
  <c r="J10" i="5"/>
  <c r="N10" i="5"/>
  <c r="O10" i="5" s="1"/>
  <c r="J7" i="5"/>
  <c r="P13" i="5"/>
  <c r="P7" i="5" l="1"/>
  <c r="P10" i="5"/>
  <c r="H7" i="1" l="1"/>
  <c r="K7" i="1" l="1"/>
  <c r="H13" i="1"/>
  <c r="H12" i="1"/>
  <c r="H11" i="1"/>
  <c r="H10" i="1"/>
  <c r="H9" i="1"/>
  <c r="H8" i="1"/>
  <c r="I8" i="1" l="1"/>
  <c r="I12" i="1"/>
  <c r="I13" i="1"/>
  <c r="I11" i="1"/>
  <c r="I10" i="1"/>
  <c r="I9" i="1"/>
  <c r="I7" i="1"/>
  <c r="I6" i="7" l="1"/>
  <c r="J6" i="7" s="1"/>
  <c r="AD6" i="7" s="1"/>
  <c r="AC6" i="7" l="1"/>
  <c r="AE6" i="7" s="1"/>
  <c r="AF6" i="7"/>
</calcChain>
</file>

<file path=xl/sharedStrings.xml><?xml version="1.0" encoding="utf-8"?>
<sst xmlns="http://schemas.openxmlformats.org/spreadsheetml/2006/main" count="324" uniqueCount="124">
  <si>
    <t>No.</t>
  </si>
  <si>
    <t xml:space="preserve">Product Description </t>
  </si>
  <si>
    <t>Picture</t>
  </si>
  <si>
    <t xml:space="preserve">Packing size </t>
  </si>
  <si>
    <t>Size</t>
  </si>
  <si>
    <t>Number of Inner Packs / Case</t>
  </si>
  <si>
    <t>1</t>
  </si>
  <si>
    <t>Anchor All Round Protection Toothpaste 160g Free TB</t>
  </si>
  <si>
    <t>2</t>
  </si>
  <si>
    <t>3</t>
  </si>
  <si>
    <t>Anchor Cooling Fresh Gel Toothpaste 150g Free TB</t>
  </si>
  <si>
    <t>4</t>
  </si>
  <si>
    <t>5</t>
  </si>
  <si>
    <t>Anchor Sensitive Toothpaste 100g Free TB</t>
  </si>
  <si>
    <t>6</t>
  </si>
  <si>
    <t>Anchor Kids Toothpastes Strawberry Flavour 50g Free TB</t>
  </si>
  <si>
    <t>7</t>
  </si>
  <si>
    <t>Anchor Kids Toothpastes Bubble Gum Flavour 50g Free TB</t>
  </si>
  <si>
    <t>Anchor Kids Toothpastes Orange Flavour 50g Free TB</t>
  </si>
  <si>
    <t>Anchor Red Cooling Fresh  Gel Toothpaste 150g Free TB</t>
  </si>
  <si>
    <t>Anchor Toothpaste Cavity Protection Whitening with HAP 150g Free TB</t>
  </si>
  <si>
    <t>Price / CTN
(Exclu. VAT 10%)</t>
  </si>
  <si>
    <t>Price / CTN
(Inclu. VAT 10%)</t>
  </si>
  <si>
    <t>Recommended Consumer Price / Unit</t>
  </si>
  <si>
    <t>PRICE LIST</t>
  </si>
  <si>
    <t>8904000908606</t>
  </si>
  <si>
    <t>8904000900198</t>
  </si>
  <si>
    <t>8904000906305</t>
  </si>
  <si>
    <t>Product Bar Code/Unit</t>
  </si>
  <si>
    <t>Anchor Cavity Protection &amp; Whitening  with  HAP with Free TB</t>
  </si>
  <si>
    <r>
      <rPr>
        <b/>
        <sz val="10"/>
        <rFont val="Arial"/>
        <family val="2"/>
      </rPr>
      <t xml:space="preserve">Pcs/ </t>
    </r>
    <r>
      <rPr>
        <b/>
        <i/>
        <sz val="10"/>
        <rFont val="Arial"/>
        <family val="2"/>
      </rPr>
      <t>Per Case</t>
    </r>
  </si>
  <si>
    <t>General Trade Price</t>
  </si>
  <si>
    <t>Modern Trade Price</t>
  </si>
  <si>
    <t>KIRISAN MEDICAL PRICE LIST</t>
  </si>
  <si>
    <t>Price to Retail after VAT (Pcs)</t>
  </si>
  <si>
    <t>Recommended Consumer Price / Pcs</t>
  </si>
  <si>
    <t xml:space="preserve">Price / Pcs
General Trade </t>
  </si>
  <si>
    <t>Price / Pcs
Modern Trade</t>
  </si>
  <si>
    <t>Anchor Cavity Protection &amp; Whitening  with HAP with Free TB</t>
  </si>
  <si>
    <t>Product Picture</t>
  </si>
  <si>
    <t>UoM (Quantity)</t>
  </si>
  <si>
    <t>Pack</t>
  </si>
  <si>
    <t>Unit</t>
  </si>
  <si>
    <t>Price</t>
  </si>
  <si>
    <t>RSP</t>
  </si>
  <si>
    <t>CTN</t>
  </si>
  <si>
    <t>PCS</t>
  </si>
  <si>
    <t>KIRISAN MEDICAL PRICE LIST to General Trade</t>
  </si>
  <si>
    <t>KIRISAN MEDICAL PRICE LIST to Moden Trade</t>
  </si>
  <si>
    <t>Unit Price Excl. VAT</t>
  </si>
  <si>
    <t>Unit Price Incl. VAT</t>
  </si>
  <si>
    <t>Self - Life</t>
  </si>
  <si>
    <t>Origin Country</t>
  </si>
  <si>
    <t>Unit Dimension (CM)</t>
  </si>
  <si>
    <t>Inner Pack Dimension (CM)</t>
  </si>
  <si>
    <t>Carton Dimension (CM)</t>
  </si>
  <si>
    <t>L</t>
  </si>
  <si>
    <t>W</t>
  </si>
  <si>
    <t>H</t>
  </si>
  <si>
    <t>3 years</t>
  </si>
  <si>
    <t>India</t>
  </si>
  <si>
    <t>2 years</t>
  </si>
  <si>
    <t>Weight (kg) / case</t>
  </si>
  <si>
    <t>Dimension (cm)
WxHxL</t>
  </si>
  <si>
    <t>Net</t>
  </si>
  <si>
    <t>Gross</t>
  </si>
  <si>
    <t>Inner Carton</t>
  </si>
  <si>
    <t>Outer Carton</t>
  </si>
  <si>
    <t>7.3 x 18.5 x 16.5</t>
  </si>
  <si>
    <t>34.5 x 20.2 x 46</t>
  </si>
  <si>
    <t>7.3x16.8x19.8</t>
  </si>
  <si>
    <t xml:space="preserve">28.5x20.0x36.5 </t>
  </si>
  <si>
    <t>7.30 x 19.7 x 16.5</t>
  </si>
  <si>
    <t>34.50 x 21.70 x 46</t>
  </si>
  <si>
    <t>6.10 x 19.4 x 20.4</t>
  </si>
  <si>
    <t>42 x 20.7 x 57</t>
  </si>
  <si>
    <t>6.5 x 17.7 x 18.2</t>
  </si>
  <si>
    <t>38.5 x 19.7 x 41</t>
  </si>
  <si>
    <t>Description EN</t>
  </si>
  <si>
    <t>Description KH</t>
  </si>
  <si>
    <t>ថ្នាំដុសធ្មេញ​អ៊ានឆ័រ ការពារគ្រប់ជ្រុងជ្រោយ 160ក្រ ថែមច្រាស</t>
  </si>
  <si>
    <t>ថ្នាំដុសធ្មេញអ៊ានឆ័រ ការការពារ និងធ្វើឱ្យស​ 150ក្រ ថែមច្រាស</t>
  </si>
  <si>
    <t>ថ្នាំដុសធ្មេញអ៊ានឆ័រ ជែលស្រស់ត្រជាក់​ 150ក្រ ថែមច្រាស</t>
  </si>
  <si>
    <t>ថ្នាំដុសធ្មេញអ៊ានឆ័រ ​ បំបាត់ស្រៀវធ្មេញ 100ក្រ ថែមច្រាស</t>
  </si>
  <si>
    <t>ថ្នាំដុសធ្មេញកូនក្មេងអ៊ានឆ័រ ​ រស់ជាតិស្ត្របឺរី  50ក្រ ថែមច្រាស</t>
  </si>
  <si>
    <t>ថ្នាំដុសធ្មេញកូនក្មេងអ៊ានឆ័រ ​ រស់ជាតិក្រូច  50ក្រ ថែមច្រាស</t>
  </si>
  <si>
    <t>Anchor Cavity Protection &amp; Whitening with HAP 150g Free TB</t>
  </si>
  <si>
    <t>ថ្នាំដុសធ្មេញកូនក្មេងអ៊ានឆ័រ ​ រស់ជាតិស្ករកៅស៊ូ  50ក្រ ថែមច្រាស</t>
  </si>
  <si>
    <t>Product Bar Code</t>
  </si>
  <si>
    <t>ថ្នាំដុសធ្មេញ​អ៊ានឆ័រ ការពារគ្រប់ជ្រុងជ្រោយ 160ក្រាម ថែមច្រាស</t>
  </si>
  <si>
    <t>ថ្នាំដុសធ្មេញអ៊ានឆ័រ ការការពារ និងធ្វើឱ្យស​ 150ក្រាម ថែមច្រាស</t>
  </si>
  <si>
    <t>ថ្នាំដុសធ្មេញអ៊ានឆ័រ ជែលស្រស់ត្រជាក់​ 150ក្រាម ថែមច្រាស</t>
  </si>
  <si>
    <t>ថ្នាំដុសធ្មេញអ៊ានឆ័រ ​ បំបាត់ស្រៀវធ្មេញ 100ក្រាម ថែមច្រាស</t>
  </si>
  <si>
    <t>ថ្នាំដុសធ្មេញកូនក្មេងអ៊ានឆ័រ ​ រស់ជាតិស្ត្របឺរី  50ក្រាម ថែមច្រាស</t>
  </si>
  <si>
    <t>ថ្នាំដុសធ្មេញកូនក្មេងអ៊ានឆ័រ ​ រស់ជាតិក្រូច  50ក្រាម ថែមច្រាស</t>
  </si>
  <si>
    <t>ថ្នាំដុសធ្មេញកូនក្មេងអ៊ានឆ័រ ​ រស់ជាតិស្ករកៅស៊ូ  50ក្រាម ថែមច្រាស</t>
  </si>
  <si>
    <t>Description KH Suggestion</t>
  </si>
  <si>
    <r>
      <t xml:space="preserve">ថ្នាំដុសធ្មេញកូនក្មេងអ៊ានឆ័រ ​ </t>
    </r>
    <r>
      <rPr>
        <sz val="10"/>
        <color rgb="FFFF0000"/>
        <rFont val="Khmer OS Battambang"/>
      </rPr>
      <t>រស</t>
    </r>
    <r>
      <rPr>
        <sz val="10"/>
        <rFont val="Khmer OS Battambang"/>
      </rPr>
      <t>ជាតិស្ត្របឺរី  50ក្រាម ថែមច្រាស</t>
    </r>
  </si>
  <si>
    <r>
      <t xml:space="preserve">ថ្នាំដុសធ្មេញអ៊ានឆ័រ </t>
    </r>
    <r>
      <rPr>
        <sz val="10"/>
        <color rgb="FFFF0000"/>
        <rFont val="Khmer OS Battambang"/>
      </rPr>
      <t>ការពារពុកធ្មេញ</t>
    </r>
    <r>
      <rPr>
        <sz val="10"/>
        <rFont val="Khmer OS Battambang"/>
      </rPr>
      <t xml:space="preserve"> និងធ្វើឱ្យស​ 150ក្រាម ថែមច្រាស</t>
    </r>
  </si>
  <si>
    <r>
      <t xml:space="preserve">ថ្នាំដុសធ្មេញកូនក្មេងអ៊ានឆ័រ ​ </t>
    </r>
    <r>
      <rPr>
        <sz val="10"/>
        <color rgb="FFFF0000"/>
        <rFont val="Khmer OS Battambang"/>
      </rPr>
      <t>រស</t>
    </r>
    <r>
      <rPr>
        <sz val="10"/>
        <rFont val="Khmer OS Battambang"/>
      </rPr>
      <t>ជាតិក្រូច  50ក្រាម ថែមច្រាស</t>
    </r>
  </si>
  <si>
    <t>ថ្នាំដុសធ្មេញកូនក្មេងអ៊ានឆ័រ ​ រសជាតិស្ករកៅស៊ូ  50ក្រាម ថែមច្រាស</t>
  </si>
  <si>
    <t>Based price with 1 decimal</t>
  </si>
  <si>
    <t>Baby Outlet</t>
  </si>
  <si>
    <t>Colgate Minion 40g</t>
  </si>
  <si>
    <t>Colgate Cavity Protection 140g</t>
  </si>
  <si>
    <t>Colgate Salt Herbal 160g</t>
  </si>
  <si>
    <t>Colgate Max Fresh 150g</t>
  </si>
  <si>
    <t>Baby Care</t>
  </si>
  <si>
    <t>Chip Mong</t>
  </si>
  <si>
    <t>Lucky</t>
  </si>
  <si>
    <t>Point Sante</t>
  </si>
  <si>
    <t>Phamarcy</t>
  </si>
  <si>
    <t>Big C</t>
  </si>
  <si>
    <t>Aeon Max Value</t>
  </si>
  <si>
    <t>Makro</t>
  </si>
  <si>
    <t>Colgate Sensitivie x2</t>
  </si>
  <si>
    <t>2. Customer Buy 100$ up get Calculator 1unit</t>
  </si>
  <si>
    <t xml:space="preserve">         Launching Offer: </t>
  </si>
  <si>
    <t>1. Customer Buy 4dozen get 4 Units More</t>
  </si>
  <si>
    <t>RSP
USD</t>
  </si>
  <si>
    <t>RSP
Riels</t>
  </si>
  <si>
    <t>KIRISAN MEDICAL CO., LTD.
Address: Rise Commercial Building, 2nd Floor Room 2B2, St. 282 Sangkat Beoung Keng Kong 1 Khan Beoung Keng Kong, Phnom Penh
Tel: 099 666 417
VATIN: K002-902404367
Product Price List</t>
  </si>
  <si>
    <t>KIRISANN MEDICAL COMPANY</t>
  </si>
  <si>
    <t>Unit Price Incl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</si>
</sst>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[$$-409]* #,##0.0_);_([$$-409]* \(#,##0.0\);_([$$-409]* &quot;-&quot;??_);_(@_)"/>
    <numFmt numFmtId="166" formatCode="_-* #,##0.00_-;\-* #,##0.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i/>
      <sz val="10"/>
      <name val="Arial"/>
      <family val="2"/>
    </font>
    <font>
      <sz val="10"/>
      <name val="Arial Nova Cond"/>
      <family val="2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Roboto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name val="Khmer OS Battambang"/>
    </font>
    <font>
      <sz val="10"/>
      <color rgb="FFFF0000"/>
      <name val="Khmer OS Battambang"/>
    </font>
    <font>
      <b/>
      <sz val="11"/>
      <color theme="0" tint="-4.9989318521683403E-2"/>
      <name val="Arial"/>
      <family val="2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4"/>
      <color rgb="FF000000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13" fillId="0" borderId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4" fontId="6" fillId="0" borderId="8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164" fontId="0" fillId="0" borderId="10" xfId="1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49" fontId="0" fillId="0" borderId="11" xfId="0" applyNumberFormat="1" applyBorder="1" applyAlignment="1">
      <alignment horizontal="center" vertical="center" wrapText="1"/>
    </xf>
    <xf numFmtId="44" fontId="6" fillId="0" borderId="12" xfId="0" applyNumberFormat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164" fontId="0" fillId="0" borderId="14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16" xfId="0" applyFont="1" applyBorder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  <xf numFmtId="1" fontId="10" fillId="0" borderId="12" xfId="0" applyNumberFormat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1" fontId="0" fillId="0" borderId="8" xfId="0" quotePrefix="1" applyNumberFormat="1" applyBorder="1" applyAlignment="1">
      <alignment horizontal="center" vertical="center"/>
    </xf>
    <xf numFmtId="1" fontId="13" fillId="0" borderId="12" xfId="2" applyNumberFormat="1" applyFont="1" applyBorder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44" fontId="6" fillId="0" borderId="8" xfId="0" applyNumberFormat="1" applyFont="1" applyBorder="1" applyAlignment="1">
      <alignment horizontal="left" vertical="center" wrapText="1"/>
    </xf>
    <xf numFmtId="0" fontId="2" fillId="3" borderId="0" xfId="0" applyFont="1" applyFill="1"/>
    <xf numFmtId="164" fontId="0" fillId="3" borderId="10" xfId="1" applyNumberFormat="1" applyFont="1" applyFill="1" applyBorder="1" applyAlignment="1">
      <alignment vertical="center"/>
    </xf>
    <xf numFmtId="0" fontId="2" fillId="0" borderId="0" xfId="0" applyFont="1"/>
    <xf numFmtId="0" fontId="2" fillId="4" borderId="0" xfId="0" applyFont="1" applyFill="1"/>
    <xf numFmtId="164" fontId="0" fillId="4" borderId="10" xfId="1" applyNumberFormat="1" applyFont="1" applyFill="1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164" fontId="0" fillId="4" borderId="1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6" borderId="10" xfId="1" applyNumberFormat="1" applyFont="1" applyFill="1" applyBorder="1" applyAlignment="1">
      <alignment vertical="center"/>
    </xf>
    <xf numFmtId="0" fontId="15" fillId="7" borderId="12" xfId="3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16" fillId="8" borderId="12" xfId="3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9" borderId="12" xfId="3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/>
    <xf numFmtId="0" fontId="0" fillId="0" borderId="12" xfId="0" applyBorder="1" applyAlignment="1">
      <alignment horizontal="center" vertical="center" wrapText="1"/>
    </xf>
    <xf numFmtId="0" fontId="16" fillId="6" borderId="12" xfId="3" applyFont="1" applyFill="1" applyBorder="1" applyAlignment="1">
      <alignment horizontal="center" vertical="center"/>
    </xf>
    <xf numFmtId="0" fontId="3" fillId="10" borderId="23" xfId="2" applyFont="1" applyFill="1" applyBorder="1" applyAlignment="1">
      <alignment horizontal="center" vertical="center"/>
    </xf>
    <xf numFmtId="0" fontId="3" fillId="10" borderId="23" xfId="2" applyFont="1" applyFill="1" applyBorder="1" applyAlignment="1">
      <alignment horizontal="center" vertical="center" wrapText="1"/>
    </xf>
    <xf numFmtId="49" fontId="13" fillId="0" borderId="19" xfId="2" applyNumberFormat="1" applyFont="1" applyBorder="1" applyAlignment="1">
      <alignment horizontal="center" vertical="center"/>
    </xf>
    <xf numFmtId="49" fontId="13" fillId="0" borderId="12" xfId="2" applyNumberFormat="1" applyFont="1" applyBorder="1" applyAlignment="1">
      <alignment horizontal="center" vertical="center"/>
    </xf>
    <xf numFmtId="2" fontId="13" fillId="0" borderId="19" xfId="2" applyNumberFormat="1" applyFont="1" applyBorder="1" applyAlignment="1">
      <alignment horizontal="center" vertical="center"/>
    </xf>
    <xf numFmtId="2" fontId="13" fillId="0" borderId="19" xfId="4" applyNumberFormat="1" applyFont="1" applyFill="1" applyBorder="1" applyAlignment="1">
      <alignment horizontal="center" vertical="center"/>
    </xf>
    <xf numFmtId="2" fontId="13" fillId="0" borderId="12" xfId="2" applyNumberFormat="1" applyFont="1" applyBorder="1" applyAlignment="1">
      <alignment horizontal="center" vertical="center"/>
    </xf>
    <xf numFmtId="2" fontId="13" fillId="0" borderId="12" xfId="4" applyNumberFormat="1" applyFont="1" applyFill="1" applyBorder="1" applyAlignment="1">
      <alignment horizontal="center" vertical="center"/>
    </xf>
    <xf numFmtId="44" fontId="6" fillId="0" borderId="8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left" vertical="center"/>
    </xf>
    <xf numFmtId="44" fontId="6" fillId="0" borderId="9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43" fontId="0" fillId="0" borderId="0" xfId="5" applyFont="1"/>
    <xf numFmtId="44" fontId="17" fillId="0" borderId="9" xfId="0" applyNumberFormat="1" applyFont="1" applyBorder="1" applyAlignment="1">
      <alignment horizontal="left" vertical="center"/>
    </xf>
    <xf numFmtId="44" fontId="17" fillId="0" borderId="9" xfId="0" applyNumberFormat="1" applyFont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0" borderId="8" xfId="0" applyBorder="1" applyAlignment="1">
      <alignment vertical="center"/>
    </xf>
    <xf numFmtId="43" fontId="0" fillId="0" borderId="0" xfId="5" applyFont="1" applyAlignment="1">
      <alignment vertical="center"/>
    </xf>
    <xf numFmtId="0" fontId="0" fillId="0" borderId="12" xfId="0" applyBorder="1" applyAlignment="1">
      <alignment vertical="center"/>
    </xf>
    <xf numFmtId="43" fontId="0" fillId="0" borderId="8" xfId="0" applyNumberFormat="1" applyBorder="1" applyAlignment="1">
      <alignment horizontal="center" vertical="center"/>
    </xf>
    <xf numFmtId="9" fontId="0" fillId="0" borderId="0" xfId="6" applyFont="1"/>
    <xf numFmtId="43" fontId="0" fillId="0" borderId="12" xfId="5" applyFont="1" applyBorder="1" applyAlignment="1">
      <alignment vertical="center"/>
    </xf>
    <xf numFmtId="43" fontId="0" fillId="0" borderId="12" xfId="0" applyNumberForma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2" fillId="7" borderId="12" xfId="3" applyFont="1" applyFill="1" applyBorder="1" applyAlignment="1">
      <alignment horizontal="center" vertical="center"/>
    </xf>
    <xf numFmtId="0" fontId="23" fillId="8" borderId="12" xfId="3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1" fontId="22" fillId="0" borderId="12" xfId="0" applyNumberFormat="1" applyFont="1" applyBorder="1" applyAlignment="1">
      <alignment horizontal="center" vertical="center"/>
    </xf>
    <xf numFmtId="0" fontId="20" fillId="0" borderId="12" xfId="0" applyFont="1" applyBorder="1"/>
    <xf numFmtId="44" fontId="22" fillId="0" borderId="12" xfId="0" applyNumberFormat="1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43" fontId="20" fillId="0" borderId="12" xfId="5" applyFont="1" applyBorder="1" applyAlignment="1">
      <alignment vertical="center"/>
    </xf>
    <xf numFmtId="43" fontId="20" fillId="2" borderId="12" xfId="5" applyFont="1" applyFill="1" applyBorder="1" applyAlignment="1">
      <alignment vertical="center"/>
    </xf>
    <xf numFmtId="43" fontId="20" fillId="0" borderId="12" xfId="0" applyNumberFormat="1" applyFont="1" applyBorder="1" applyAlignment="1">
      <alignment horizontal="center" vertical="center"/>
    </xf>
    <xf numFmtId="0" fontId="24" fillId="0" borderId="12" xfId="0" quotePrefix="1" applyFont="1" applyBorder="1" applyAlignment="1">
      <alignment horizontal="center" vertical="center"/>
    </xf>
    <xf numFmtId="44" fontId="22" fillId="0" borderId="12" xfId="0" applyNumberFormat="1" applyFont="1" applyBorder="1" applyAlignment="1">
      <alignment horizontal="left" vertical="center" wrapText="1"/>
    </xf>
    <xf numFmtId="1" fontId="21" fillId="0" borderId="12" xfId="0" quotePrefix="1" applyNumberFormat="1" applyFont="1" applyBorder="1" applyAlignment="1">
      <alignment horizontal="center" vertical="center"/>
    </xf>
    <xf numFmtId="0" fontId="21" fillId="0" borderId="12" xfId="0" quotePrefix="1" applyFont="1" applyBorder="1" applyAlignment="1">
      <alignment horizontal="center" vertical="center"/>
    </xf>
    <xf numFmtId="1" fontId="22" fillId="0" borderId="12" xfId="2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indent="25"/>
    </xf>
    <xf numFmtId="0" fontId="20" fillId="0" borderId="0" xfId="0" applyFont="1" applyAlignment="1">
      <alignment horizontal="left" indent="2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6" fillId="8" borderId="12" xfId="3" applyFont="1" applyFill="1" applyBorder="1" applyAlignment="1">
      <alignment horizontal="center" vertical="center"/>
    </xf>
    <xf numFmtId="0" fontId="19" fillId="11" borderId="12" xfId="3" applyFont="1" applyFill="1" applyBorder="1" applyAlignment="1">
      <alignment horizontal="center" vertical="center"/>
    </xf>
    <xf numFmtId="0" fontId="16" fillId="9" borderId="12" xfId="3" applyFont="1" applyFill="1" applyBorder="1" applyAlignment="1">
      <alignment horizontal="center" vertical="center"/>
    </xf>
    <xf numFmtId="0" fontId="16" fillId="9" borderId="12" xfId="3" applyFont="1" applyFill="1" applyBorder="1" applyAlignment="1">
      <alignment horizontal="center" vertical="center" wrapText="1"/>
    </xf>
    <xf numFmtId="0" fontId="3" fillId="10" borderId="21" xfId="2" applyFont="1" applyFill="1" applyBorder="1" applyAlignment="1">
      <alignment horizontal="center" vertical="center" wrapText="1"/>
    </xf>
    <xf numFmtId="0" fontId="3" fillId="10" borderId="22" xfId="2" applyFont="1" applyFill="1" applyBorder="1" applyAlignment="1">
      <alignment horizontal="center" vertical="center"/>
    </xf>
    <xf numFmtId="0" fontId="16" fillId="6" borderId="12" xfId="3" applyFont="1" applyFill="1" applyBorder="1" applyAlignment="1">
      <alignment horizontal="center" vertical="center"/>
    </xf>
    <xf numFmtId="0" fontId="3" fillId="10" borderId="21" xfId="2" applyFont="1" applyFill="1" applyBorder="1" applyAlignment="1">
      <alignment horizontal="center" vertical="center"/>
    </xf>
    <xf numFmtId="0" fontId="15" fillId="7" borderId="12" xfId="3" applyFont="1" applyFill="1" applyBorder="1" applyAlignment="1">
      <alignment horizontal="center" vertical="center"/>
    </xf>
    <xf numFmtId="0" fontId="15" fillId="7" borderId="13" xfId="3" applyFont="1" applyFill="1" applyBorder="1" applyAlignment="1">
      <alignment horizontal="center" vertical="center"/>
    </xf>
    <xf numFmtId="0" fontId="15" fillId="7" borderId="20" xfId="3" applyFont="1" applyFill="1" applyBorder="1" applyAlignment="1">
      <alignment horizontal="center" vertical="center"/>
    </xf>
    <xf numFmtId="0" fontId="16" fillId="8" borderId="15" xfId="3" applyFont="1" applyFill="1" applyBorder="1" applyAlignment="1">
      <alignment horizontal="center" vertical="center"/>
    </xf>
    <xf numFmtId="0" fontId="16" fillId="8" borderId="8" xfId="3" applyFont="1" applyFill="1" applyBorder="1" applyAlignment="1">
      <alignment horizontal="center" vertical="center"/>
    </xf>
    <xf numFmtId="0" fontId="23" fillId="8" borderId="12" xfId="3" applyFont="1" applyFill="1" applyBorder="1" applyAlignment="1">
      <alignment horizontal="center" vertical="center" wrapText="1"/>
    </xf>
    <xf numFmtId="0" fontId="23" fillId="8" borderId="12" xfId="3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 indent="1"/>
    </xf>
    <xf numFmtId="0" fontId="22" fillId="7" borderId="12" xfId="3" applyFont="1" applyFill="1" applyBorder="1" applyAlignment="1">
      <alignment horizontal="center" vertical="center"/>
    </xf>
    <xf numFmtId="0" fontId="22" fillId="7" borderId="12" xfId="3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14" fillId="5" borderId="19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4" xr:uid="{3595B76E-2C15-4ED1-87EA-56B3D738E83D}"/>
    <cellStyle name="Currency" xfId="1" builtinId="4"/>
    <cellStyle name="Normal" xfId="0" builtinId="0"/>
    <cellStyle name="Normal 2" xfId="2" xr:uid="{1E28AE6E-2E6C-4177-B1C8-A6C3FB46F80A}"/>
    <cellStyle name="Normal 4" xfId="3" xr:uid="{B4FB60F7-4C18-4B12-A8A8-1878657BCFB7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8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11</xdr:row>
      <xdr:rowOff>69850</xdr:rowOff>
    </xdr:from>
    <xdr:to>
      <xdr:col>4</xdr:col>
      <xdr:colOff>1477941</xdr:colOff>
      <xdr:row>11</xdr:row>
      <xdr:rowOff>482600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028CDF-3742-F4C4-08F6-593376E26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4127500" y="4495800"/>
          <a:ext cx="1363641" cy="4127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7</xdr:row>
      <xdr:rowOff>114300</xdr:rowOff>
    </xdr:from>
    <xdr:to>
      <xdr:col>4</xdr:col>
      <xdr:colOff>1484440</xdr:colOff>
      <xdr:row>7</xdr:row>
      <xdr:rowOff>565150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F8B0D2-F23C-FF5B-C831-F195CE5CD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4070350" y="2203450"/>
          <a:ext cx="1427290" cy="45085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9</xdr:row>
      <xdr:rowOff>65768</xdr:rowOff>
    </xdr:from>
    <xdr:to>
      <xdr:col>4</xdr:col>
      <xdr:colOff>1485900</xdr:colOff>
      <xdr:row>9</xdr:row>
      <xdr:rowOff>514350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039D15-0DB4-4263-BD85-FCB05CF5C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4038600" y="3323318"/>
          <a:ext cx="1460500" cy="448582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8</xdr:row>
      <xdr:rowOff>87152</xdr:rowOff>
    </xdr:from>
    <xdr:to>
      <xdr:col>4</xdr:col>
      <xdr:colOff>1466850</xdr:colOff>
      <xdr:row>8</xdr:row>
      <xdr:rowOff>539750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4B6F994-34DC-0D9C-37FA-F3AAD5E23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4064000" y="2760502"/>
          <a:ext cx="1416050" cy="452598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</xdr:row>
      <xdr:rowOff>71854</xdr:rowOff>
    </xdr:from>
    <xdr:to>
      <xdr:col>4</xdr:col>
      <xdr:colOff>1485900</xdr:colOff>
      <xdr:row>6</xdr:row>
      <xdr:rowOff>558800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B1E40C-C808-29FD-D335-4263C84E5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4032250" y="1576804"/>
          <a:ext cx="1466850" cy="48694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10</xdr:row>
      <xdr:rowOff>117329</xdr:rowOff>
    </xdr:from>
    <xdr:to>
      <xdr:col>4</xdr:col>
      <xdr:colOff>1460500</xdr:colOff>
      <xdr:row>10</xdr:row>
      <xdr:rowOff>533399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8E42AF-432F-36EB-0169-B978B8BB8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4127500" y="3959079"/>
          <a:ext cx="1346200" cy="416070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12</xdr:row>
      <xdr:rowOff>76082</xdr:rowOff>
    </xdr:from>
    <xdr:to>
      <xdr:col>4</xdr:col>
      <xdr:colOff>1497893</xdr:colOff>
      <xdr:row>12</xdr:row>
      <xdr:rowOff>488949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EB720-4CD2-DCA5-7611-A0D4D99F5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6483350" y="5098932"/>
          <a:ext cx="1408993" cy="4128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10</xdr:row>
      <xdr:rowOff>107950</xdr:rowOff>
    </xdr:from>
    <xdr:to>
      <xdr:col>2</xdr:col>
      <xdr:colOff>1458891</xdr:colOff>
      <xdr:row>10</xdr:row>
      <xdr:rowOff>520700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AFA90-C0DD-4E3A-A80F-780F01253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1936750" y="4902200"/>
          <a:ext cx="1433491" cy="4127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</xdr:row>
      <xdr:rowOff>152400</xdr:rowOff>
    </xdr:from>
    <xdr:to>
      <xdr:col>2</xdr:col>
      <xdr:colOff>1452690</xdr:colOff>
      <xdr:row>6</xdr:row>
      <xdr:rowOff>603250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77D302-DD04-4F1C-B234-2520F1640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1936750" y="2203450"/>
          <a:ext cx="1427290" cy="450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8</xdr:row>
      <xdr:rowOff>103868</xdr:rowOff>
    </xdr:from>
    <xdr:to>
      <xdr:col>2</xdr:col>
      <xdr:colOff>1485900</xdr:colOff>
      <xdr:row>8</xdr:row>
      <xdr:rowOff>552450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890CF3-35C7-4C46-9129-2A8773E4A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1936750" y="3526518"/>
          <a:ext cx="1460500" cy="448582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</xdr:row>
      <xdr:rowOff>125252</xdr:rowOff>
    </xdr:from>
    <xdr:to>
      <xdr:col>2</xdr:col>
      <xdr:colOff>1441450</xdr:colOff>
      <xdr:row>7</xdr:row>
      <xdr:rowOff>577850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6C0A17-C7D8-40E3-8347-61842E08B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1936750" y="2862102"/>
          <a:ext cx="1416050" cy="452598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</xdr:row>
      <xdr:rowOff>109954</xdr:rowOff>
    </xdr:from>
    <xdr:to>
      <xdr:col>2</xdr:col>
      <xdr:colOff>1492250</xdr:colOff>
      <xdr:row>5</xdr:row>
      <xdr:rowOff>596900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0B2B30-5DDF-46E5-8A60-7BEA03A3F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1936750" y="1475204"/>
          <a:ext cx="1466850" cy="486946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9</xdr:row>
      <xdr:rowOff>155429</xdr:rowOff>
    </xdr:from>
    <xdr:to>
      <xdr:col>2</xdr:col>
      <xdr:colOff>1466850</xdr:colOff>
      <xdr:row>9</xdr:row>
      <xdr:rowOff>571499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A74062-2BDE-4628-A8CC-D6A846D9B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1936750" y="4263879"/>
          <a:ext cx="1441450" cy="41607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11</xdr:row>
      <xdr:rowOff>114182</xdr:rowOff>
    </xdr:from>
    <xdr:to>
      <xdr:col>2</xdr:col>
      <xdr:colOff>1497893</xdr:colOff>
      <xdr:row>11</xdr:row>
      <xdr:rowOff>527049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BE708E-8E61-4E3D-8A71-1CFF8BA07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1936750" y="5594232"/>
          <a:ext cx="1472493" cy="4128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10</xdr:row>
      <xdr:rowOff>107950</xdr:rowOff>
    </xdr:from>
    <xdr:to>
      <xdr:col>3</xdr:col>
      <xdr:colOff>1458891</xdr:colOff>
      <xdr:row>10</xdr:row>
      <xdr:rowOff>520700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36475-C2CE-4FAE-9101-C09FC6BF5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1936750" y="4902200"/>
          <a:ext cx="1433491" cy="4127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6</xdr:row>
      <xdr:rowOff>152400</xdr:rowOff>
    </xdr:from>
    <xdr:to>
      <xdr:col>3</xdr:col>
      <xdr:colOff>1452690</xdr:colOff>
      <xdr:row>6</xdr:row>
      <xdr:rowOff>603250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D2CB1-4810-4451-987E-8A0F5B7DB4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1936750" y="2203450"/>
          <a:ext cx="1427290" cy="4508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8</xdr:row>
      <xdr:rowOff>103868</xdr:rowOff>
    </xdr:from>
    <xdr:to>
      <xdr:col>3</xdr:col>
      <xdr:colOff>1485900</xdr:colOff>
      <xdr:row>8</xdr:row>
      <xdr:rowOff>552450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D5AEA2-DCBE-442E-AF4B-EE3C90F660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1936750" y="3526518"/>
          <a:ext cx="1460500" cy="448582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7</xdr:row>
      <xdr:rowOff>125252</xdr:rowOff>
    </xdr:from>
    <xdr:to>
      <xdr:col>3</xdr:col>
      <xdr:colOff>1441450</xdr:colOff>
      <xdr:row>7</xdr:row>
      <xdr:rowOff>577850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FFCDB-1892-4B58-9B5B-2048E6949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1936750" y="2862102"/>
          <a:ext cx="1416050" cy="452598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5</xdr:row>
      <xdr:rowOff>109954</xdr:rowOff>
    </xdr:from>
    <xdr:to>
      <xdr:col>3</xdr:col>
      <xdr:colOff>1492250</xdr:colOff>
      <xdr:row>5</xdr:row>
      <xdr:rowOff>596900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8F2264-B5FB-4D57-A89F-C2D2C1B78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1936750" y="1475204"/>
          <a:ext cx="1466850" cy="486946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9</xdr:row>
      <xdr:rowOff>155429</xdr:rowOff>
    </xdr:from>
    <xdr:to>
      <xdr:col>3</xdr:col>
      <xdr:colOff>1466850</xdr:colOff>
      <xdr:row>9</xdr:row>
      <xdr:rowOff>571499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778DF-A10E-4770-9D51-79AB1998A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1936750" y="4263879"/>
          <a:ext cx="1441450" cy="41607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11</xdr:row>
      <xdr:rowOff>114182</xdr:rowOff>
    </xdr:from>
    <xdr:to>
      <xdr:col>3</xdr:col>
      <xdr:colOff>1497893</xdr:colOff>
      <xdr:row>11</xdr:row>
      <xdr:rowOff>527049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8D7BE3-CFE2-428E-8FD2-81ACCE8EB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1936750" y="5594232"/>
          <a:ext cx="1472493" cy="4128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10</xdr:row>
      <xdr:rowOff>107950</xdr:rowOff>
    </xdr:from>
    <xdr:to>
      <xdr:col>3</xdr:col>
      <xdr:colOff>1458891</xdr:colOff>
      <xdr:row>10</xdr:row>
      <xdr:rowOff>520700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28F1C-2EDB-4A67-879B-42F753BB2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2111375" y="4746625"/>
          <a:ext cx="1433491" cy="4127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6</xdr:row>
      <xdr:rowOff>152400</xdr:rowOff>
    </xdr:from>
    <xdr:to>
      <xdr:col>3</xdr:col>
      <xdr:colOff>1452690</xdr:colOff>
      <xdr:row>6</xdr:row>
      <xdr:rowOff>603250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777BD-D156-42C6-ABDF-0C5901063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2111375" y="2047875"/>
          <a:ext cx="1427290" cy="4508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8</xdr:row>
      <xdr:rowOff>103868</xdr:rowOff>
    </xdr:from>
    <xdr:to>
      <xdr:col>3</xdr:col>
      <xdr:colOff>1485900</xdr:colOff>
      <xdr:row>8</xdr:row>
      <xdr:rowOff>552450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A8D45F-54F5-437C-B524-F01EB74BC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2111375" y="3370943"/>
          <a:ext cx="1460500" cy="448582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7</xdr:row>
      <xdr:rowOff>125252</xdr:rowOff>
    </xdr:from>
    <xdr:to>
      <xdr:col>3</xdr:col>
      <xdr:colOff>1441450</xdr:colOff>
      <xdr:row>7</xdr:row>
      <xdr:rowOff>577850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2796FF-BDB5-425B-B3CF-D5136E9FD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2111375" y="2706527"/>
          <a:ext cx="1416050" cy="452598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5</xdr:row>
      <xdr:rowOff>109954</xdr:rowOff>
    </xdr:from>
    <xdr:to>
      <xdr:col>3</xdr:col>
      <xdr:colOff>1492250</xdr:colOff>
      <xdr:row>5</xdr:row>
      <xdr:rowOff>596900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BD0353-DADF-4859-BB3C-3A53A5387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2111375" y="1319629"/>
          <a:ext cx="1466850" cy="486946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9</xdr:row>
      <xdr:rowOff>155429</xdr:rowOff>
    </xdr:from>
    <xdr:to>
      <xdr:col>3</xdr:col>
      <xdr:colOff>1466850</xdr:colOff>
      <xdr:row>9</xdr:row>
      <xdr:rowOff>571499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BC20BE-1B05-43A7-A14C-AB3176D724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2111375" y="4108304"/>
          <a:ext cx="1441450" cy="41607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11</xdr:row>
      <xdr:rowOff>114182</xdr:rowOff>
    </xdr:from>
    <xdr:to>
      <xdr:col>3</xdr:col>
      <xdr:colOff>1497893</xdr:colOff>
      <xdr:row>11</xdr:row>
      <xdr:rowOff>527049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DFD98D-6EEA-46CB-9AC8-E6EEE848D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2111375" y="5438657"/>
          <a:ext cx="1472493" cy="4128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260023</xdr:colOff>
      <xdr:row>10</xdr:row>
      <xdr:rowOff>124996</xdr:rowOff>
    </xdr:from>
    <xdr:to>
      <xdr:col>3</xdr:col>
      <xdr:colOff>2374900</xdr:colOff>
      <xdr:row>10</xdr:row>
      <xdr:rowOff>888999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7F9D94-CF2D-4D41-8417-E59AFE28E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2596823" y="9472196"/>
          <a:ext cx="2114877" cy="764003"/>
        </a:xfrm>
        <a:prstGeom prst="rect">
          <a:avLst/>
        </a:prstGeom>
      </xdr:spPr>
    </xdr:pic>
    <xdr:clientData/>
  </xdr:twoCellAnchor>
  <xdr:twoCellAnchor editAs="oneCell">
    <xdr:from>
      <xdr:col>3</xdr:col>
      <xdr:colOff>82222</xdr:colOff>
      <xdr:row>6</xdr:row>
      <xdr:rowOff>108857</xdr:rowOff>
    </xdr:from>
    <xdr:to>
      <xdr:col>3</xdr:col>
      <xdr:colOff>2451100</xdr:colOff>
      <xdr:row>6</xdr:row>
      <xdr:rowOff>952500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75F1B-AE33-4D20-BC0D-CFFD1F4DB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2419022" y="3931557"/>
          <a:ext cx="2368878" cy="843643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8</xdr:row>
      <xdr:rowOff>73744</xdr:rowOff>
    </xdr:from>
    <xdr:to>
      <xdr:col>3</xdr:col>
      <xdr:colOff>2463800</xdr:colOff>
      <xdr:row>8</xdr:row>
      <xdr:rowOff>952499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B9B170-FF31-411D-947F-ABB62EFE4C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2438400" y="6946984"/>
          <a:ext cx="2372360" cy="878755"/>
        </a:xfrm>
        <a:prstGeom prst="rect">
          <a:avLst/>
        </a:prstGeom>
      </xdr:spPr>
    </xdr:pic>
    <xdr:clientData/>
  </xdr:twoCellAnchor>
  <xdr:twoCellAnchor editAs="oneCell">
    <xdr:from>
      <xdr:col>3</xdr:col>
      <xdr:colOff>82222</xdr:colOff>
      <xdr:row>7</xdr:row>
      <xdr:rowOff>65314</xdr:rowOff>
    </xdr:from>
    <xdr:to>
      <xdr:col>3</xdr:col>
      <xdr:colOff>2476500</xdr:colOff>
      <xdr:row>7</xdr:row>
      <xdr:rowOff>901700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657725-11A7-4155-A12C-D8111D3C3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2419022" y="4967514"/>
          <a:ext cx="2394278" cy="836386"/>
        </a:xfrm>
        <a:prstGeom prst="rect">
          <a:avLst/>
        </a:prstGeom>
      </xdr:spPr>
    </xdr:pic>
    <xdr:clientData/>
  </xdr:twoCellAnchor>
  <xdr:twoCellAnchor editAs="oneCell">
    <xdr:from>
      <xdr:col>3</xdr:col>
      <xdr:colOff>93109</xdr:colOff>
      <xdr:row>5</xdr:row>
      <xdr:rowOff>101600</xdr:rowOff>
    </xdr:from>
    <xdr:to>
      <xdr:col>3</xdr:col>
      <xdr:colOff>2451100</xdr:colOff>
      <xdr:row>5</xdr:row>
      <xdr:rowOff>901700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363C18-E96F-4DB6-9029-9D2286270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2429909" y="2844800"/>
          <a:ext cx="2357991" cy="800100"/>
        </a:xfrm>
        <a:prstGeom prst="rect">
          <a:avLst/>
        </a:prstGeom>
      </xdr:spPr>
    </xdr:pic>
    <xdr:clientData/>
  </xdr:twoCellAnchor>
  <xdr:twoCellAnchor editAs="oneCell">
    <xdr:from>
      <xdr:col>3</xdr:col>
      <xdr:colOff>249136</xdr:colOff>
      <xdr:row>9</xdr:row>
      <xdr:rowOff>121675</xdr:rowOff>
    </xdr:from>
    <xdr:to>
      <xdr:col>3</xdr:col>
      <xdr:colOff>2298699</xdr:colOff>
      <xdr:row>9</xdr:row>
      <xdr:rowOff>927100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838E2C-4DD2-44E2-947F-6C9EEC4C2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2585936" y="8148075"/>
          <a:ext cx="2049563" cy="8054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209223</xdr:colOff>
      <xdr:row>11</xdr:row>
      <xdr:rowOff>97362</xdr:rowOff>
    </xdr:from>
    <xdr:to>
      <xdr:col>3</xdr:col>
      <xdr:colOff>2413000</xdr:colOff>
      <xdr:row>11</xdr:row>
      <xdr:rowOff>901700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05143E-7131-4635-A3E2-0D1D64330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2546023" y="10765362"/>
          <a:ext cx="2203777" cy="804338"/>
        </a:xfrm>
        <a:prstGeom prst="rect">
          <a:avLst/>
        </a:prstGeom>
      </xdr:spPr>
    </xdr:pic>
    <xdr:clientData/>
  </xdr:twoCellAnchor>
  <xdr:twoCellAnchor editAs="oneCell">
    <xdr:from>
      <xdr:col>12</xdr:col>
      <xdr:colOff>263070</xdr:colOff>
      <xdr:row>0</xdr:row>
      <xdr:rowOff>121920</xdr:rowOff>
    </xdr:from>
    <xdr:to>
      <xdr:col>14</xdr:col>
      <xdr:colOff>93153</xdr:colOff>
      <xdr:row>2</xdr:row>
      <xdr:rowOff>223520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FC0AFF-33BE-49AA-9308-F1D07122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19950" y="121920"/>
          <a:ext cx="3060963" cy="22961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18</xdr:row>
      <xdr:rowOff>52961</xdr:rowOff>
    </xdr:from>
    <xdr:to>
      <xdr:col>4</xdr:col>
      <xdr:colOff>1016000</xdr:colOff>
      <xdr:row>35</xdr:row>
      <xdr:rowOff>175986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6194AE-1DDE-4AAD-81BB-E2BFAD696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527661"/>
          <a:ext cx="5816600" cy="43902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11</xdr:row>
      <xdr:rowOff>69850</xdr:rowOff>
    </xdr:from>
    <xdr:to>
      <xdr:col>4</xdr:col>
      <xdr:colOff>1477941</xdr:colOff>
      <xdr:row>11</xdr:row>
      <xdr:rowOff>482600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21AFC-F115-43FA-9A84-C7C05AD016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5448300" y="4540250"/>
          <a:ext cx="1363641" cy="4127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7</xdr:row>
      <xdr:rowOff>114300</xdr:rowOff>
    </xdr:from>
    <xdr:to>
      <xdr:col>4</xdr:col>
      <xdr:colOff>1484440</xdr:colOff>
      <xdr:row>7</xdr:row>
      <xdr:rowOff>565150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69CEE8-3906-4B38-A167-A00F913D6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5391150" y="2247900"/>
          <a:ext cx="1427290" cy="45085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9</xdr:row>
      <xdr:rowOff>65768</xdr:rowOff>
    </xdr:from>
    <xdr:to>
      <xdr:col>4</xdr:col>
      <xdr:colOff>1485900</xdr:colOff>
      <xdr:row>9</xdr:row>
      <xdr:rowOff>514350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CED8F0-24E9-4DC1-9670-D7053549F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5359400" y="3367768"/>
          <a:ext cx="1460500" cy="448582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8</xdr:row>
      <xdr:rowOff>87152</xdr:rowOff>
    </xdr:from>
    <xdr:to>
      <xdr:col>4</xdr:col>
      <xdr:colOff>1466850</xdr:colOff>
      <xdr:row>8</xdr:row>
      <xdr:rowOff>539750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EAC20B-9BD8-46E0-B199-9C8E30FC0E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5384800" y="2804952"/>
          <a:ext cx="1416050" cy="452598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</xdr:row>
      <xdr:rowOff>71854</xdr:rowOff>
    </xdr:from>
    <xdr:to>
      <xdr:col>4</xdr:col>
      <xdr:colOff>1485900</xdr:colOff>
      <xdr:row>6</xdr:row>
      <xdr:rowOff>558800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C85E4B-AD63-4D35-8C1D-6EA4F2654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5353050" y="1621254"/>
          <a:ext cx="1466850" cy="48694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10</xdr:row>
      <xdr:rowOff>117329</xdr:rowOff>
    </xdr:from>
    <xdr:to>
      <xdr:col>4</xdr:col>
      <xdr:colOff>1460500</xdr:colOff>
      <xdr:row>10</xdr:row>
      <xdr:rowOff>533399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C16F2F-239D-4F91-AB8A-809BF1243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5448300" y="4003529"/>
          <a:ext cx="1346200" cy="416070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12</xdr:row>
      <xdr:rowOff>76082</xdr:rowOff>
    </xdr:from>
    <xdr:to>
      <xdr:col>4</xdr:col>
      <xdr:colOff>1497893</xdr:colOff>
      <xdr:row>12</xdr:row>
      <xdr:rowOff>488949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1E4E2F-121A-42D4-BBD5-E5D386359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5422900" y="5130682"/>
          <a:ext cx="1408993" cy="4128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3</xdr:row>
      <xdr:rowOff>48796</xdr:rowOff>
    </xdr:from>
    <xdr:to>
      <xdr:col>5</xdr:col>
      <xdr:colOff>1761711</xdr:colOff>
      <xdr:row>5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303CC19-B8E8-4519-8203-05210EA98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9" t="17869" r="13090" b="6870"/>
        <a:stretch/>
      </xdr:blipFill>
      <xdr:spPr>
        <a:xfrm>
          <a:off x="9315450" y="1026696"/>
          <a:ext cx="1622011" cy="490954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1828800</xdr:colOff>
      <xdr:row>2</xdr:row>
      <xdr:rowOff>118646</xdr:rowOff>
    </xdr:from>
    <xdr:to>
      <xdr:col>1</xdr:col>
      <xdr:colOff>1829338</xdr:colOff>
      <xdr:row>5</xdr:row>
      <xdr:rowOff>146050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52C0E1-45D4-4C85-9236-2ADEB0C84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64" t="8872" r="9322" b="8173"/>
        <a:stretch/>
      </xdr:blipFill>
      <xdr:spPr>
        <a:xfrm>
          <a:off x="1828800" y="912396"/>
          <a:ext cx="1835688" cy="57985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</xdr:row>
      <xdr:rowOff>146314</xdr:rowOff>
    </xdr:from>
    <xdr:to>
      <xdr:col>3</xdr:col>
      <xdr:colOff>1816864</xdr:colOff>
      <xdr:row>5</xdr:row>
      <xdr:rowOff>146050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4A47EEE-58A2-4A7A-A263-33C0A083AC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687" t="11357" r="9534" b="9075"/>
        <a:stretch/>
      </xdr:blipFill>
      <xdr:spPr>
        <a:xfrm>
          <a:off x="5524499" y="940064"/>
          <a:ext cx="1797815" cy="552186"/>
        </a:xfrm>
        <a:prstGeom prst="rect">
          <a:avLst/>
        </a:prstGeom>
      </xdr:spPr>
    </xdr:pic>
    <xdr:clientData/>
  </xdr:twoCellAnchor>
  <xdr:twoCellAnchor editAs="oneCell">
    <xdr:from>
      <xdr:col>2</xdr:col>
      <xdr:colOff>63499</xdr:colOff>
      <xdr:row>2</xdr:row>
      <xdr:rowOff>123248</xdr:rowOff>
    </xdr:from>
    <xdr:to>
      <xdr:col>2</xdr:col>
      <xdr:colOff>1803696</xdr:colOff>
      <xdr:row>5</xdr:row>
      <xdr:rowOff>127000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4D79C26-25D6-4E6F-A7BF-06C311A4F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668" t="12084" r="9738" b="5296"/>
        <a:stretch/>
      </xdr:blipFill>
      <xdr:spPr>
        <a:xfrm>
          <a:off x="3733799" y="916998"/>
          <a:ext cx="1740197" cy="5562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31750</xdr:rowOff>
    </xdr:from>
    <xdr:to>
      <xdr:col>0</xdr:col>
      <xdr:colOff>1817198</xdr:colOff>
      <xdr:row>5</xdr:row>
      <xdr:rowOff>82550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811D85E-1159-4A31-9266-D10E868BC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733" t="12936" r="13135" b="3815"/>
        <a:stretch/>
      </xdr:blipFill>
      <xdr:spPr>
        <a:xfrm>
          <a:off x="0" y="825500"/>
          <a:ext cx="1817198" cy="60325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2</xdr:row>
      <xdr:rowOff>178824</xdr:rowOff>
    </xdr:from>
    <xdr:to>
      <xdr:col>4</xdr:col>
      <xdr:colOff>1830088</xdr:colOff>
      <xdr:row>5</xdr:row>
      <xdr:rowOff>184149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030023-9611-4D94-B92B-C7CB3218B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868" t="16155" r="14055" b="8325"/>
        <a:stretch/>
      </xdr:blipFill>
      <xdr:spPr>
        <a:xfrm>
          <a:off x="7366000" y="972574"/>
          <a:ext cx="1804688" cy="557775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3</xdr:row>
      <xdr:rowOff>14978</xdr:rowOff>
    </xdr:from>
    <xdr:to>
      <xdr:col>6</xdr:col>
      <xdr:colOff>1757628</xdr:colOff>
      <xdr:row>5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B12AF35-846A-403E-9101-235E50DD0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25" t="16407" r="12427" b="9910"/>
        <a:stretch/>
      </xdr:blipFill>
      <xdr:spPr>
        <a:xfrm>
          <a:off x="11042650" y="992878"/>
          <a:ext cx="1725878" cy="505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MMR\Newmodel\020MM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bmkul02/finance/MSOffice/Excel/XL97/FA/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UPDT\LUPD\La03upd\Area\MDB\LAC_MDB_2003UPDADJ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PDT\LUPD\La03upd\Area\MDB\LAC_MDB_2003UPDAD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VGSAM7\Vgsam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ell_pe2300/share/BUDGET/Bud2002-2003/Departments/Griffins/BDG%20guidelines/Budget_LOC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MMR2002\mmr0206AP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bmkul02/sales%20kpi/DOCUME~1/melissa/LOCALS~1/Temp/C.Lotus.Notes.Data/Order%20Form_Dano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okleng\AppData\Local\Microsoft\Windows\Temporary%20Internet%20Files\Content.Outlook\LH7YPOXO\Documents%20and%20Settings\chencx13\My%20Documents\01%20Office\2011%20PLN\Volume%20&amp;%20Sales\Sales%20-%202009A%20v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ANI\ASIA%20-%20LA\Asia%20_LA%20Finance\2007%20Plan\Post%20Exec%20Hybrid%20Models\Fp_Per%20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okleng\AppData\Local\Microsoft\Windows\Temporary%20Internet%20Files\Content.Outlook\LH7YPOXO\Mony%20Abbott\MOQ%20Label%20PO%20Statistics\PO%20Forecast%20Aug%202012\DKSH%20Forecast_YTD%20Aug2012%20(06.Sep.12)%20for%20DOH%20Calcul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okleng\AppData\Local\Microsoft\Windows\Temporary%20Internet%20Files\Content.Outlook\LH7YPOXO\DATA\ngsx6\Cambodia\2011%20LBE\201109Sep\CAM%20Sep%20LBE%20working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2MP\2007%20Plan\Templates\WINDOWS\TEMP\DOHD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ell_pe2300/share/DataBase/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DOCUME~1\zhangjx\LOCALS~1\Temp\UPDT\Iupd\PHARM\2004%20Plan\Models\PxxxAIO-20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DIV\2003%20UPD\MDB\MDB_2003UPD_POST%20EX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Bbmkul02/sales%20kpi/DATA/ExcelOrderPad/Sin_Mal/Copy%20of%20ProcessS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2003Plan\Schedules\PXXXL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DOCUME~1\zhangjx\LOCALS~1\Temp\UPDT\Consolidation\DOH-2004PL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.Nutrition\Plan%202014\Report%20Prescription%20List%20%202014\Prescription%20List_No%20Duplicate\Prescription%20List%20J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DIV\2002UPD\Corp%20Formats\Update%20MRP%20Schedu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KSH-Mariya\Data%20of%20New%20User\November\ANI\ASIA%20-%20LA\Asia%20_LA%20Finance\2007%20Update\Corporate%20Review\Post-Exec\Area%20Adj\0371_Final_U_Ca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KIRISAN%20GROUP\19.%20Kirisan%20Trading%20(Anchor%20Biz)\2.%20Price%20Structure\Price%20structure%20Cambodia%20Final%20(Bong%20KT%20s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ch A Old"/>
      <sheetName val="Sch A1 Old"/>
      <sheetName val="Sch A2 Old"/>
      <sheetName val="Comm Mth Old"/>
      <sheetName val="Comm Ytd Old"/>
      <sheetName val="Comm Mth PY Old"/>
      <sheetName val="Comm YTD PY Old"/>
      <sheetName val="Sch A"/>
      <sheetName val="Sch A1"/>
      <sheetName val="Sch A2"/>
      <sheetName val="Comm Mth"/>
      <sheetName val="Comm Ytd"/>
      <sheetName val="Comm Mth PY"/>
      <sheetName val="Comm YTD PY"/>
      <sheetName val="Var Sch A"/>
      <sheetName val="Var Sch A1"/>
      <sheetName val="Var Sch A2"/>
      <sheetName val="Essbase"/>
      <sheetName val="Macro"/>
      <sheetName val="Instructions"/>
      <sheetName val="CAR"/>
      <sheetName val="#REF"/>
      <sheetName val="Problems per 100 Car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C vs Plan"/>
      <sheetName val="Aday Plan"/>
      <sheetName val="LAC vs PY"/>
      <sheetName val="Aday 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C vs Plan"/>
      <sheetName val="Aday Plan"/>
      <sheetName val="LAC vs PY"/>
      <sheetName val="Aday PY"/>
      <sheetName val="Transmetil-tab"/>
      <sheetName val="Countries"/>
      <sheetName val="Comm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Report"/>
      <sheetName val="DataSheet"/>
      <sheetName val="DataCompile"/>
      <sheetName val="QueryORG"/>
      <sheetName val="QueryPRD"/>
      <sheetName val="QueryData"/>
      <sheetName val="ProdDrill"/>
      <sheetName val="OrgDrill"/>
      <sheetName val="PVR"/>
      <sheetName val="PrintChart"/>
      <sheetName val="Dem vs Plan 2004"/>
      <sheetName val="2005 full"/>
      <sheetName val="2006"/>
      <sheetName val="ND vs LRP"/>
      <sheetName val="Abbott total chart"/>
      <sheetName val="Chart1"/>
      <sheetName val="Chart2"/>
      <sheetName val="Chart3"/>
      <sheetName val="Chart4"/>
      <sheetName val="CUMM"/>
      <sheetName val="monthly"/>
      <sheetName val="packs"/>
      <sheetName val="packs_in_mkt"/>
      <sheetName val="prices"/>
      <sheetName val="CEU to market"/>
      <sheetName val="CEU in market "/>
      <sheetName val="to market sales $"/>
      <sheetName val="to market sales pln"/>
      <sheetName val="prices ns"/>
      <sheetName val="packs ns"/>
      <sheetName val="Sales"/>
      <sheetName val="Comments YTD"/>
      <sheetName val="Essbase"/>
      <sheetName val="Macro"/>
      <sheetName val="Un"/>
      <sheetName val="Pesos"/>
      <sheetName val="USD"/>
      <sheetName val="Precios LC"/>
      <sheetName val="Market Dyn"/>
      <sheetName val="Graf"/>
      <sheetName val="Calculos"/>
      <sheetName val="VPRODUCTOS"/>
      <sheetName val="Ventas"/>
      <sheetName val="Resumen"/>
      <sheetName val="Sales - SEIS"/>
      <sheetName val="MM SEIS"/>
      <sheetName val="DOFA"/>
      <sheetName val="Kgas"/>
      <sheetName val="Estacionalidad"/>
      <sheetName val="MCR"/>
      <sheetName val="MMR"/>
      <sheetName val="Qtr Analysis DIV Format"/>
      <sheetName val="VGSAMEDIT"/>
      <sheetName val="VGSAMEDITOLD"/>
      <sheetName val="Data Verification"/>
      <sheetName val="TPUT"/>
    </sheetNames>
    <sheetDataSet>
      <sheetData sheetId="0"/>
      <sheetData sheetId="1"/>
      <sheetData sheetId="2" refreshError="1">
        <row r="7">
          <cell r="N7">
            <v>39790</v>
          </cell>
          <cell r="O7">
            <v>39821</v>
          </cell>
          <cell r="P7">
            <v>39852</v>
          </cell>
          <cell r="Q7">
            <v>39883</v>
          </cell>
          <cell r="R7">
            <v>39914</v>
          </cell>
          <cell r="S7">
            <v>39945</v>
          </cell>
          <cell r="T7">
            <v>39976</v>
          </cell>
          <cell r="U7">
            <v>40007</v>
          </cell>
          <cell r="V7">
            <v>40038</v>
          </cell>
          <cell r="W7">
            <v>40069</v>
          </cell>
          <cell r="X7">
            <v>40100</v>
          </cell>
          <cell r="Y7">
            <v>40131</v>
          </cell>
          <cell r="Z7">
            <v>40162</v>
          </cell>
          <cell r="AA7">
            <v>40193</v>
          </cell>
          <cell r="AB7">
            <v>40224</v>
          </cell>
          <cell r="AC7">
            <v>40255</v>
          </cell>
          <cell r="AD7">
            <v>40286</v>
          </cell>
          <cell r="AE7">
            <v>40317</v>
          </cell>
          <cell r="AF7">
            <v>40348</v>
          </cell>
          <cell r="AG7">
            <v>40379</v>
          </cell>
          <cell r="AH7">
            <v>40410</v>
          </cell>
          <cell r="AI7">
            <v>40441</v>
          </cell>
        </row>
        <row r="9">
          <cell r="AB9">
            <v>-139.39492753623188</v>
          </cell>
          <cell r="AC9">
            <v>-139.97101449275362</v>
          </cell>
          <cell r="AD9">
            <v>-140.54710144927537</v>
          </cell>
          <cell r="AE9">
            <v>-141.12318840579712</v>
          </cell>
          <cell r="AF9">
            <v>-141.69927536231876</v>
          </cell>
          <cell r="AG9">
            <v>-142.27536231884051</v>
          </cell>
          <cell r="AH9">
            <v>-142.85144927536226</v>
          </cell>
          <cell r="AI9">
            <v>-143.42753623188401</v>
          </cell>
          <cell r="AJ9">
            <v>-144.00362318840575</v>
          </cell>
          <cell r="AK9">
            <v>-144.5797101449275</v>
          </cell>
        </row>
        <row r="19">
          <cell r="N19">
            <v>27</v>
          </cell>
          <cell r="O19">
            <v>114</v>
          </cell>
          <cell r="P19">
            <v>113</v>
          </cell>
          <cell r="Q19">
            <v>115</v>
          </cell>
          <cell r="R19">
            <v>114</v>
          </cell>
          <cell r="S19">
            <v>195</v>
          </cell>
          <cell r="T19">
            <v>140</v>
          </cell>
          <cell r="U19">
            <v>2</v>
          </cell>
          <cell r="V19">
            <v>338</v>
          </cell>
          <cell r="W19">
            <v>141</v>
          </cell>
          <cell r="X19">
            <v>169</v>
          </cell>
          <cell r="Y19">
            <v>200</v>
          </cell>
          <cell r="Z19">
            <v>1</v>
          </cell>
          <cell r="AA19">
            <v>368</v>
          </cell>
          <cell r="AB19">
            <v>112</v>
          </cell>
          <cell r="AC19">
            <v>56</v>
          </cell>
          <cell r="AD19">
            <v>85</v>
          </cell>
          <cell r="AE19">
            <v>140</v>
          </cell>
          <cell r="AF19">
            <v>167</v>
          </cell>
          <cell r="AG19">
            <v>0</v>
          </cell>
          <cell r="AH19">
            <v>27</v>
          </cell>
          <cell r="AI19">
            <v>139</v>
          </cell>
        </row>
        <row r="23">
          <cell r="A23" t="str">
            <v>Unit Sales</v>
          </cell>
        </row>
        <row r="24">
          <cell r="A24" t="str">
            <v>Sales in US$ (M)</v>
          </cell>
        </row>
        <row r="25">
          <cell r="A25" t="str">
            <v>Sales in LC (M)</v>
          </cell>
        </row>
        <row r="26">
          <cell r="A26" t="str">
            <v>ASP in US$</v>
          </cell>
        </row>
        <row r="27">
          <cell r="A27" t="str">
            <v>ASP in LC</v>
          </cell>
        </row>
        <row r="33">
          <cell r="B33" t="str">
            <v>M</v>
          </cell>
        </row>
        <row r="34">
          <cell r="B34">
            <v>1</v>
          </cell>
        </row>
        <row r="41">
          <cell r="B41" t="str">
            <v>Next Year Plan</v>
          </cell>
        </row>
        <row r="50">
          <cell r="B50" t="str">
            <v>October</v>
          </cell>
        </row>
        <row r="51">
          <cell r="B51">
            <v>11</v>
          </cell>
        </row>
        <row r="88">
          <cell r="B88">
            <v>1</v>
          </cell>
        </row>
        <row r="89">
          <cell r="B89">
            <v>0</v>
          </cell>
        </row>
        <row r="90">
          <cell r="B90">
            <v>38905.633611111109</v>
          </cell>
        </row>
      </sheetData>
      <sheetData sheetId="3"/>
      <sheetData sheetId="4"/>
      <sheetData sheetId="5"/>
      <sheetData sheetId="6" refreshError="1">
        <row r="1">
          <cell r="A1" t="str">
            <v>IDENTIFIER</v>
          </cell>
          <cell r="B1" t="str">
            <v>formula</v>
          </cell>
          <cell r="C1" t="str">
            <v>IDENTIFIER</v>
          </cell>
          <cell r="D1" t="str">
            <v>FORMULA</v>
          </cell>
        </row>
        <row r="2">
          <cell r="A2" t="str">
            <v>OTDS</v>
          </cell>
          <cell r="B2" t="str">
            <v>0710+0850+0870+7340+7550+7570+8000+8070</v>
          </cell>
          <cell r="C2" t="str">
            <v>010</v>
          </cell>
          <cell r="D2" t="str">
            <v>0010+0020+0101+0030+0040+1041+0050+2160+0320+2030+2070+0410+0400+0430+4070+6441+6442+0230+0890+9010</v>
          </cell>
        </row>
        <row r="3">
          <cell r="A3" t="str">
            <v>750M</v>
          </cell>
          <cell r="B3" t="str">
            <v>0790+0800+0810+0830+0840</v>
          </cell>
          <cell r="C3" t="str">
            <v>011</v>
          </cell>
          <cell r="D3" t="str">
            <v>0010+0020+0101+0030+0040+1041+0050+2160+0320+2030+0410+0400+0430+4070+6441+6442+0230+0890</v>
          </cell>
        </row>
        <row r="4">
          <cell r="A4" t="str">
            <v>753M</v>
          </cell>
          <cell r="B4" t="str">
            <v>0790+0800+0810+0830</v>
          </cell>
          <cell r="C4" t="str">
            <v>012</v>
          </cell>
          <cell r="D4" t="str">
            <v>0010+0020+0101+0030+450T+2120+0320+2030+2070+0400+0430+6441+6442+0890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edula"/>
      <sheetName val="FLASH"/>
    </sheetNames>
    <sheetDataSet>
      <sheetData sheetId="0" refreshError="1">
        <row r="6">
          <cell r="Q6" t="str">
            <v>PRODUCTS</v>
          </cell>
          <cell r="R6" t="str">
            <v>BASE Sales</v>
          </cell>
          <cell r="S6" t="str">
            <v>CURRENT Sales</v>
          </cell>
          <cell r="T6" t="str">
            <v>BASE Sales</v>
          </cell>
          <cell r="U6" t="str">
            <v>CURRENT Sales</v>
          </cell>
          <cell r="V6" t="str">
            <v>Exchange</v>
          </cell>
        </row>
        <row r="7">
          <cell r="Q7" t="str">
            <v>TOTAL ABBOTT</v>
          </cell>
          <cell r="R7">
            <v>10684356.04114721</v>
          </cell>
          <cell r="S7">
            <v>10352101</v>
          </cell>
          <cell r="T7">
            <v>3561452.0137157366</v>
          </cell>
          <cell r="U7">
            <v>3062751.7751479289</v>
          </cell>
          <cell r="V7">
            <v>-387948.55818540463</v>
          </cell>
        </row>
        <row r="8">
          <cell r="Q8" t="str">
            <v>1000  PHARMACEUTICAL</v>
          </cell>
          <cell r="R8">
            <v>7476669.9611472106</v>
          </cell>
          <cell r="S8">
            <v>7208498</v>
          </cell>
          <cell r="T8">
            <v>2492223.3203824032</v>
          </cell>
          <cell r="U8">
            <v>2132691.7159763314</v>
          </cell>
          <cell r="V8">
            <v>-270140.95069033513</v>
          </cell>
        </row>
        <row r="9">
          <cell r="Q9" t="str">
            <v>1001  PRIMARY CARE</v>
          </cell>
          <cell r="R9">
            <v>2050902.3151376164</v>
          </cell>
          <cell r="S9">
            <v>1628491</v>
          </cell>
          <cell r="T9">
            <v>683634.10504587204</v>
          </cell>
          <cell r="U9">
            <v>481802.07100591715</v>
          </cell>
          <cell r="V9">
            <v>-61028.262327416218</v>
          </cell>
        </row>
        <row r="10">
          <cell r="Q10" t="str">
            <v>0101  TOTAL ERY ADULT</v>
          </cell>
          <cell r="R10">
            <v>231804.16</v>
          </cell>
          <cell r="S10">
            <v>87963</v>
          </cell>
          <cell r="T10">
            <v>77268.05333333333</v>
          </cell>
          <cell r="U10">
            <v>26024.556213017753</v>
          </cell>
          <cell r="V10">
            <v>-3296.4437869822468</v>
          </cell>
        </row>
        <row r="11">
          <cell r="Q11" t="str">
            <v>0010   ERYTHROCIN ADULT</v>
          </cell>
          <cell r="R11">
            <v>231804.16</v>
          </cell>
          <cell r="S11">
            <v>87963</v>
          </cell>
          <cell r="T11">
            <v>77268.05333333333</v>
          </cell>
          <cell r="U11">
            <v>26024.556213017753</v>
          </cell>
          <cell r="V11">
            <v>-3296.4437869822468</v>
          </cell>
        </row>
        <row r="12">
          <cell r="Q12" t="str">
            <v>D667 VV008  PANTOMICINA 500 ES X 8 COMP.</v>
          </cell>
          <cell r="R12">
            <v>35258.800000000003</v>
          </cell>
          <cell r="S12">
            <v>39124</v>
          </cell>
          <cell r="T12">
            <v>11752.933333333334</v>
          </cell>
          <cell r="U12">
            <v>11575.147928994083</v>
          </cell>
          <cell r="V12">
            <v>-1466.1854043392505</v>
          </cell>
        </row>
        <row r="13">
          <cell r="Q13" t="str">
            <v>D667 VV016  PANTOMICINA 500 ES X 16 COMP.</v>
          </cell>
          <cell r="R13">
            <v>186186</v>
          </cell>
          <cell r="S13">
            <v>46166</v>
          </cell>
          <cell r="T13">
            <v>62062</v>
          </cell>
          <cell r="U13">
            <v>13658.579881656806</v>
          </cell>
          <cell r="V13">
            <v>-1730.0867850098603</v>
          </cell>
        </row>
        <row r="14">
          <cell r="Q14" t="str">
            <v>E501 VE016  PANTOMUCOL 500 MG. X 16 COMP.</v>
          </cell>
          <cell r="R14">
            <v>10359.36</v>
          </cell>
          <cell r="S14">
            <v>2673</v>
          </cell>
          <cell r="T14">
            <v>3453.12</v>
          </cell>
          <cell r="U14">
            <v>790.82840236686388</v>
          </cell>
          <cell r="V14">
            <v>-100.17159763313612</v>
          </cell>
        </row>
        <row r="15">
          <cell r="Q15" t="str">
            <v>6348 VE003  PANTOMICINA INTRAMUSC. X 3 AMP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Q16" t="str">
            <v>0120  CLARI ADULT</v>
          </cell>
          <cell r="R16">
            <v>538995.49762577144</v>
          </cell>
          <cell r="S16">
            <v>288299</v>
          </cell>
          <cell r="T16">
            <v>179665.16587525717</v>
          </cell>
          <cell r="U16">
            <v>85295.56213017751</v>
          </cell>
          <cell r="V16">
            <v>-10804.104536489162</v>
          </cell>
        </row>
        <row r="17">
          <cell r="Q17" t="str">
            <v>0030   CLARI-ADULT 200/250MG</v>
          </cell>
          <cell r="R17">
            <v>90983.356465243065</v>
          </cell>
          <cell r="S17">
            <v>11087</v>
          </cell>
          <cell r="T17">
            <v>30327.78548841436</v>
          </cell>
          <cell r="U17">
            <v>3280.1775147928997</v>
          </cell>
          <cell r="V17">
            <v>-415.48915187376679</v>
          </cell>
        </row>
        <row r="18">
          <cell r="Q18" t="str">
            <v>3368 VE008  KLARICID 250 MG. X 8 COMP.</v>
          </cell>
          <cell r="R18">
            <v>0</v>
          </cell>
          <cell r="S18">
            <v>-74</v>
          </cell>
          <cell r="T18">
            <v>0</v>
          </cell>
          <cell r="U18">
            <v>-21.893491124260354</v>
          </cell>
          <cell r="V18">
            <v>2.7731755424063138</v>
          </cell>
        </row>
        <row r="19">
          <cell r="Q19" t="str">
            <v>3368 VE012  KLARICID 250 MG. X 12 COMP.</v>
          </cell>
          <cell r="R19">
            <v>52544.496465243072</v>
          </cell>
          <cell r="S19">
            <v>3276</v>
          </cell>
          <cell r="T19">
            <v>17514.832155081025</v>
          </cell>
          <cell r="U19">
            <v>969.23076923076928</v>
          </cell>
          <cell r="V19">
            <v>-122.76923076923072</v>
          </cell>
        </row>
        <row r="20">
          <cell r="Q20" t="str">
            <v>3368 VE016  KLARICID 250 mg X 16 comp</v>
          </cell>
          <cell r="R20">
            <v>38438.86</v>
          </cell>
          <cell r="S20">
            <v>7885</v>
          </cell>
          <cell r="T20">
            <v>12812.953333333333</v>
          </cell>
          <cell r="U20">
            <v>2332.8402366863907</v>
          </cell>
          <cell r="V20">
            <v>-295.49309664694283</v>
          </cell>
        </row>
        <row r="21">
          <cell r="Q21" t="str">
            <v>0040   CLARI-ADULT 500MG</v>
          </cell>
          <cell r="R21">
            <v>206850.58220064724</v>
          </cell>
          <cell r="S21">
            <v>123115</v>
          </cell>
          <cell r="T21">
            <v>68950.19406688241</v>
          </cell>
          <cell r="U21">
            <v>36424.55621301775</v>
          </cell>
          <cell r="V21">
            <v>-4613.7771203155862</v>
          </cell>
        </row>
        <row r="22">
          <cell r="Q22" t="str">
            <v>L214 VE016  KLARICID 500 mg x 16 COMP</v>
          </cell>
          <cell r="R22">
            <v>206850.58220064724</v>
          </cell>
          <cell r="S22">
            <v>123115</v>
          </cell>
          <cell r="T22">
            <v>68950.19406688241</v>
          </cell>
          <cell r="U22">
            <v>36424.55621301775</v>
          </cell>
          <cell r="V22">
            <v>-4613.7771203155862</v>
          </cell>
        </row>
        <row r="23">
          <cell r="Q23" t="str">
            <v>1040   CLARI-ONCE A DAY</v>
          </cell>
          <cell r="R23">
            <v>241161.55895988116</v>
          </cell>
          <cell r="S23">
            <v>154097</v>
          </cell>
          <cell r="T23">
            <v>80387.186319960383</v>
          </cell>
          <cell r="U23">
            <v>45590.828402366868</v>
          </cell>
          <cell r="V23">
            <v>-5774.8382642997967</v>
          </cell>
        </row>
        <row r="24">
          <cell r="Q24" t="str">
            <v>M299 VE004  KLARICID U.D X 4 COMP.</v>
          </cell>
          <cell r="R24">
            <v>0</v>
          </cell>
          <cell r="S24">
            <v>-44</v>
          </cell>
          <cell r="T24">
            <v>0</v>
          </cell>
          <cell r="U24">
            <v>-13.017751479289942</v>
          </cell>
          <cell r="V24">
            <v>1.6489151873767245</v>
          </cell>
        </row>
        <row r="25">
          <cell r="Q25" t="str">
            <v>M299 VE005  KLARICID U.D X 5 C.</v>
          </cell>
          <cell r="R25">
            <v>121486.62</v>
          </cell>
          <cell r="S25">
            <v>67589</v>
          </cell>
          <cell r="T25">
            <v>40495.54</v>
          </cell>
          <cell r="U25">
            <v>19996.745562130178</v>
          </cell>
          <cell r="V25">
            <v>-2532.92110453649</v>
          </cell>
        </row>
        <row r="26">
          <cell r="Q26" t="str">
            <v>M299 VE008  KLARICID U.D X8 COMP.</v>
          </cell>
          <cell r="R26">
            <v>107875.54895988114</v>
          </cell>
          <cell r="S26">
            <v>81549</v>
          </cell>
          <cell r="T26">
            <v>35958.516319960378</v>
          </cell>
          <cell r="U26">
            <v>24126.923076923078</v>
          </cell>
          <cell r="V26">
            <v>-3056.076923076922</v>
          </cell>
        </row>
        <row r="27">
          <cell r="Q27" t="str">
            <v>M299 VE010  KLARICID U.D X 10 C.</v>
          </cell>
          <cell r="R27">
            <v>11799.39</v>
          </cell>
          <cell r="S27">
            <v>5003</v>
          </cell>
          <cell r="T27">
            <v>3933.13</v>
          </cell>
          <cell r="U27">
            <v>1480.1775147928995</v>
          </cell>
          <cell r="V27">
            <v>-187.48915187376724</v>
          </cell>
        </row>
        <row r="28">
          <cell r="Q28" t="str">
            <v>0140  CLARI INJECTABLE</v>
          </cell>
          <cell r="R28">
            <v>14520.9</v>
          </cell>
          <cell r="S28">
            <v>18109</v>
          </cell>
          <cell r="T28">
            <v>4840.3</v>
          </cell>
          <cell r="U28">
            <v>5357.6923076923076</v>
          </cell>
          <cell r="V28">
            <v>-678.64102564102541</v>
          </cell>
        </row>
        <row r="29">
          <cell r="Q29" t="str">
            <v>0060   CLARI-INJECTABLE</v>
          </cell>
          <cell r="R29">
            <v>14520.9</v>
          </cell>
          <cell r="S29">
            <v>18109</v>
          </cell>
          <cell r="T29">
            <v>4840.3</v>
          </cell>
          <cell r="U29">
            <v>5357.6923076923076</v>
          </cell>
          <cell r="V29">
            <v>-678.64102564102541</v>
          </cell>
        </row>
        <row r="30">
          <cell r="Q30" t="str">
            <v>G656 VE030  KLARICID I.V.</v>
          </cell>
          <cell r="R30">
            <v>14520.9</v>
          </cell>
          <cell r="S30">
            <v>18109</v>
          </cell>
          <cell r="T30">
            <v>4840.3</v>
          </cell>
          <cell r="U30">
            <v>5357.6923076923076</v>
          </cell>
          <cell r="V30">
            <v>-678.64102564102541</v>
          </cell>
        </row>
        <row r="31">
          <cell r="Q31" t="str">
            <v>0150  CLARI -C/M TOTAL SALES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Q32" t="str">
            <v>0070   CLARI C/M SLS200/250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Q33" t="str">
            <v>3368 BI012  CENTROMICINA 250 MG. X 12 C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Q34" t="str">
            <v>3368 BI016  CENTROMICINA 250  MG X 16 C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Q35" t="str">
            <v>0080   CLARI C/M SLS 500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Q36" t="str">
            <v>L214 BI016  CENTROMICINA 500 MG.X 16 C.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Q37" t="str">
            <v>0180   CLARI C/M SLS IV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Q38" t="str">
            <v>G656 BI030  CENTROMICINA I.V.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Q39" t="str">
            <v>1080   CLARI C/M SLS OD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Q40" t="str">
            <v>M299 BI004  CENTROMICINA  UD X 4 COMP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Q41" t="str">
            <v>M299 BI008  CENTROMICINA  UD X 8 COMP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Q42" t="str">
            <v>0160  CLARI -C/M SAMPLES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Q43" t="str">
            <v>0210   CLARI C/M SAMPLES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Q44" t="str">
            <v>L207 BI015  CENTROMICINA SUSP.250MG X 15ML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Q45" t="str">
            <v>L214 BI001  CENTROMICINA 500MG. X 1 C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Q46" t="str">
            <v>L950 BI015  CENTROMICINA 125 MG.X 15 ML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Q47" t="str">
            <v>M299 BI001  CENTROMICINA  UD X 1 COMP.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Q48" t="str">
            <v>3368 BI001  CENTROMICINA 250 MG. X 1 C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Q49" t="str">
            <v>0170  OTHER ANTI-INFECTIVES</v>
          </cell>
          <cell r="R49">
            <v>69607.259999999995</v>
          </cell>
          <cell r="S49">
            <v>48392</v>
          </cell>
          <cell r="T49">
            <v>23202.42</v>
          </cell>
          <cell r="U49">
            <v>14317.15976331361</v>
          </cell>
          <cell r="V49">
            <v>-1813.5069033530563</v>
          </cell>
        </row>
        <row r="50">
          <cell r="Q50" t="str">
            <v>0130   OTHER ANTI-INFECTIVE</v>
          </cell>
          <cell r="R50">
            <v>69607.259999999995</v>
          </cell>
          <cell r="S50">
            <v>48392</v>
          </cell>
          <cell r="T50">
            <v>23202.42</v>
          </cell>
          <cell r="U50">
            <v>14317.15976331361</v>
          </cell>
          <cell r="V50">
            <v>-1813.5069033530563</v>
          </cell>
        </row>
        <row r="51">
          <cell r="Q51" t="str">
            <v>E288 VE016  BELIAM CAPS.500 MG. X 16 CAPS.</v>
          </cell>
          <cell r="R51">
            <v>65322.76</v>
          </cell>
          <cell r="S51">
            <v>39318</v>
          </cell>
          <cell r="T51">
            <v>21774.25333333333</v>
          </cell>
          <cell r="U51">
            <v>11632.544378698225</v>
          </cell>
          <cell r="V51">
            <v>-1473.455621301775</v>
          </cell>
        </row>
        <row r="52">
          <cell r="Q52" t="str">
            <v>E290 VE090  BELIAM GRANULOS 250 MG. X 90ML</v>
          </cell>
          <cell r="R52">
            <v>4284.5</v>
          </cell>
          <cell r="S52">
            <v>9074</v>
          </cell>
          <cell r="T52">
            <v>1428.166666666667</v>
          </cell>
          <cell r="U52">
            <v>2684.6153846153848</v>
          </cell>
          <cell r="V52">
            <v>-340.05128205128176</v>
          </cell>
        </row>
        <row r="53">
          <cell r="Q53" t="str">
            <v>0901  TOTAL CONSUMER</v>
          </cell>
          <cell r="R53">
            <v>412204.06</v>
          </cell>
          <cell r="S53">
            <v>390439</v>
          </cell>
          <cell r="T53">
            <v>137401.35333333333</v>
          </cell>
          <cell r="U53">
            <v>115514.49704142012</v>
          </cell>
          <cell r="V53">
            <v>-14631.836291913205</v>
          </cell>
        </row>
        <row r="54">
          <cell r="Q54" t="str">
            <v>0920   SELSUN</v>
          </cell>
          <cell r="R54">
            <v>48861.2</v>
          </cell>
          <cell r="S54">
            <v>43264</v>
          </cell>
          <cell r="T54">
            <v>16287.066666666668</v>
          </cell>
          <cell r="U54">
            <v>12800</v>
          </cell>
          <cell r="V54">
            <v>-1621.3333333333339</v>
          </cell>
        </row>
        <row r="55">
          <cell r="Q55" t="str">
            <v>6276 VE120  SELSUN 2,5% SUSPENSION x 120</v>
          </cell>
          <cell r="R55">
            <v>4213.09</v>
          </cell>
          <cell r="S55">
            <v>5505</v>
          </cell>
          <cell r="T55">
            <v>1404.3633333333335</v>
          </cell>
          <cell r="U55">
            <v>1628.698224852071</v>
          </cell>
          <cell r="V55">
            <v>-206.30177514792899</v>
          </cell>
        </row>
        <row r="56">
          <cell r="Q56" t="str">
            <v>6276 VE240  SELSUN 2,5% SUSPENSION X 240</v>
          </cell>
          <cell r="R56">
            <v>5576.34</v>
          </cell>
          <cell r="S56">
            <v>4416</v>
          </cell>
          <cell r="T56">
            <v>1858.78</v>
          </cell>
          <cell r="U56">
            <v>1306.508875739645</v>
          </cell>
          <cell r="V56">
            <v>-165.49112426035504</v>
          </cell>
        </row>
        <row r="57">
          <cell r="Q57" t="str">
            <v>6603 VE060  SELSUN AZUL EXTRA SUAVE X 60ML</v>
          </cell>
          <cell r="R57">
            <v>3810.18</v>
          </cell>
          <cell r="S57">
            <v>4980</v>
          </cell>
          <cell r="T57">
            <v>1270.06</v>
          </cell>
          <cell r="U57">
            <v>1473.3727810650887</v>
          </cell>
          <cell r="V57">
            <v>-186.6272189349113</v>
          </cell>
        </row>
        <row r="58">
          <cell r="Q58" t="str">
            <v>6603 VE120  SELSUN AZUL EXTRA SUAVE X120ML</v>
          </cell>
          <cell r="R58">
            <v>9707.15</v>
          </cell>
          <cell r="S58">
            <v>9537</v>
          </cell>
          <cell r="T58">
            <v>3235.7166666666667</v>
          </cell>
          <cell r="U58">
            <v>2821.5976331360948</v>
          </cell>
          <cell r="V58">
            <v>-357.40236686390517</v>
          </cell>
        </row>
        <row r="59">
          <cell r="Q59" t="str">
            <v>6603 VE240  SELSUN AZUL EXTRA SUAVE X240ML</v>
          </cell>
          <cell r="R59">
            <v>13687.38</v>
          </cell>
          <cell r="S59">
            <v>8809</v>
          </cell>
          <cell r="T59">
            <v>4562.46</v>
          </cell>
          <cell r="U59">
            <v>2606.2130177514796</v>
          </cell>
          <cell r="V59">
            <v>-330.1203155818539</v>
          </cell>
        </row>
        <row r="60">
          <cell r="Q60" t="str">
            <v>6606 VE060  SELSUN AZUL EXTRA MED. X 60 ML</v>
          </cell>
          <cell r="R60">
            <v>1364.48</v>
          </cell>
          <cell r="S60">
            <v>2027</v>
          </cell>
          <cell r="T60">
            <v>454.82666666666665</v>
          </cell>
          <cell r="U60">
            <v>599.70414201183439</v>
          </cell>
          <cell r="V60">
            <v>-75.962524654832237</v>
          </cell>
        </row>
        <row r="61">
          <cell r="Q61" t="str">
            <v>6606 VE120  SELSUN AZUL EXTRA MED.X 120 ML</v>
          </cell>
          <cell r="R61">
            <v>4263.2</v>
          </cell>
          <cell r="S61">
            <v>3892</v>
          </cell>
          <cell r="T61">
            <v>1421.0666666666666</v>
          </cell>
          <cell r="U61">
            <v>1151.4792899408285</v>
          </cell>
          <cell r="V61">
            <v>-145.85404339250476</v>
          </cell>
        </row>
        <row r="62">
          <cell r="Q62" t="str">
            <v>6606 VE240  SELSUN AZUL EXTRA MED. X 240ML</v>
          </cell>
          <cell r="R62">
            <v>6239.38</v>
          </cell>
          <cell r="S62">
            <v>4098</v>
          </cell>
          <cell r="T62">
            <v>2079.7933333333335</v>
          </cell>
          <cell r="U62">
            <v>1212.4260355029587</v>
          </cell>
          <cell r="V62">
            <v>-153.57396449704129</v>
          </cell>
        </row>
        <row r="63">
          <cell r="Q63" t="str">
            <v>2050   TOTAL HEMATINICS</v>
          </cell>
          <cell r="R63">
            <v>182388.04</v>
          </cell>
          <cell r="S63">
            <v>170786</v>
          </cell>
          <cell r="T63">
            <v>60796.013333333336</v>
          </cell>
          <cell r="U63">
            <v>50528.402366863906</v>
          </cell>
          <cell r="V63">
            <v>-6400.2642998027586</v>
          </cell>
        </row>
        <row r="64">
          <cell r="Q64" t="str">
            <v>A407 VE045  IBEROL GOTAS X 45 ML</v>
          </cell>
          <cell r="R64">
            <v>33182.550000000003</v>
          </cell>
          <cell r="S64">
            <v>46232</v>
          </cell>
          <cell r="T64">
            <v>11060.85</v>
          </cell>
          <cell r="U64">
            <v>13678.10650887574</v>
          </cell>
          <cell r="V64">
            <v>-1732.5601577909256</v>
          </cell>
        </row>
        <row r="65">
          <cell r="Q65" t="str">
            <v>7235 VE020  IBEROL 500 X 20 COMP</v>
          </cell>
          <cell r="R65">
            <v>36385.019999999997</v>
          </cell>
          <cell r="S65">
            <v>29411</v>
          </cell>
          <cell r="T65">
            <v>12128.34</v>
          </cell>
          <cell r="U65">
            <v>8701.4792899408294</v>
          </cell>
          <cell r="V65">
            <v>-1102.1873767258367</v>
          </cell>
        </row>
        <row r="66">
          <cell r="Q66" t="str">
            <v>7235 VE040  IBEROL 500 X 40 COMP.</v>
          </cell>
          <cell r="R66">
            <v>51206.55</v>
          </cell>
          <cell r="S66">
            <v>35242</v>
          </cell>
          <cell r="T66">
            <v>17068.849999999999</v>
          </cell>
          <cell r="U66">
            <v>10426.627218934911</v>
          </cell>
          <cell r="V66">
            <v>-1320.7061143984229</v>
          </cell>
        </row>
        <row r="67">
          <cell r="Q67" t="str">
            <v>7247 VE020  FERRO FOLIC 500 GRAD X 20 COMP</v>
          </cell>
          <cell r="R67">
            <v>10719.18</v>
          </cell>
          <cell r="S67">
            <v>23443</v>
          </cell>
          <cell r="T67">
            <v>3573.06</v>
          </cell>
          <cell r="U67">
            <v>6935.7988165680472</v>
          </cell>
          <cell r="V67">
            <v>-878.53451676528584</v>
          </cell>
        </row>
        <row r="68">
          <cell r="Q68" t="str">
            <v>7247 VE060  FERRO FOLIC 500 GRAD.X60 COMP.</v>
          </cell>
          <cell r="R68">
            <v>20983.53</v>
          </cell>
          <cell r="S68">
            <v>29681</v>
          </cell>
          <cell r="T68">
            <v>6994.51</v>
          </cell>
          <cell r="U68">
            <v>8781.3609467455626</v>
          </cell>
          <cell r="V68">
            <v>-1112.3057199211034</v>
          </cell>
        </row>
        <row r="69">
          <cell r="Q69" t="str">
            <v>8422 VE120  IBEROL LIQUIDO 500 X 120 ML</v>
          </cell>
          <cell r="R69">
            <v>29911.21</v>
          </cell>
          <cell r="S69">
            <v>6777</v>
          </cell>
          <cell r="T69">
            <v>9970.4033333333336</v>
          </cell>
          <cell r="U69">
            <v>2005.0295857988167</v>
          </cell>
          <cell r="V69">
            <v>-253.9704142011833</v>
          </cell>
        </row>
        <row r="70">
          <cell r="Q70" t="str">
            <v>2120   VITAMINS</v>
          </cell>
          <cell r="R70">
            <v>52722.13</v>
          </cell>
          <cell r="S70">
            <v>69217</v>
          </cell>
          <cell r="T70">
            <v>17574.043333333335</v>
          </cell>
          <cell r="U70">
            <v>20478.402366863906</v>
          </cell>
          <cell r="V70">
            <v>-2593.9309664694265</v>
          </cell>
        </row>
        <row r="71">
          <cell r="Q71" t="str">
            <v>L731 VE025  VITAMINA A 25000 U X 25 CAPS.</v>
          </cell>
          <cell r="R71">
            <v>0</v>
          </cell>
          <cell r="S71">
            <v>14710</v>
          </cell>
          <cell r="T71">
            <v>0</v>
          </cell>
          <cell r="U71">
            <v>4352.0710059171597</v>
          </cell>
          <cell r="V71">
            <v>-551.26232741617332</v>
          </cell>
        </row>
        <row r="72">
          <cell r="Q72" t="str">
            <v>L731 VE050  VITAMINA A 25000 U X 50 CAPS.</v>
          </cell>
          <cell r="R72">
            <v>0</v>
          </cell>
          <cell r="S72">
            <v>5192</v>
          </cell>
          <cell r="T72">
            <v>0</v>
          </cell>
          <cell r="U72">
            <v>1536.094674556213</v>
          </cell>
          <cell r="V72">
            <v>-194.57199211045372</v>
          </cell>
        </row>
        <row r="73">
          <cell r="Q73" t="str">
            <v>L740 VE030  DAYAMINERAL FILMTAB X 30 COMP.</v>
          </cell>
          <cell r="R73">
            <v>15699.84</v>
          </cell>
          <cell r="S73">
            <v>19443</v>
          </cell>
          <cell r="T73">
            <v>5233.28</v>
          </cell>
          <cell r="U73">
            <v>5752.3668639053258</v>
          </cell>
          <cell r="V73">
            <v>-728.63313609467423</v>
          </cell>
        </row>
        <row r="74">
          <cell r="Q74" t="str">
            <v>L740 VE050  DAYAMINERAL FILMTAB X 50 COMP.</v>
          </cell>
          <cell r="R74">
            <v>21807.93</v>
          </cell>
          <cell r="S74">
            <v>16391</v>
          </cell>
          <cell r="T74">
            <v>7269.31</v>
          </cell>
          <cell r="U74">
            <v>4849.4082840236688</v>
          </cell>
          <cell r="V74">
            <v>-614.25838264299819</v>
          </cell>
        </row>
        <row r="75">
          <cell r="Q75" t="str">
            <v>6669 VE015  DAYAMINERAL GOTAS X 15 ML</v>
          </cell>
          <cell r="R75">
            <v>2914.8</v>
          </cell>
          <cell r="S75">
            <v>1806</v>
          </cell>
          <cell r="T75">
            <v>971.6</v>
          </cell>
          <cell r="U75">
            <v>534.31952662721892</v>
          </cell>
          <cell r="V75">
            <v>-67.68047337278108</v>
          </cell>
        </row>
        <row r="76">
          <cell r="Q76" t="str">
            <v>6683 VE030  DAYAMINERAL FILMTAB X 30 COMP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Q77" t="str">
            <v>6683 VE050  DAYAMINERAL FILMTAB X 50 COMP.</v>
          </cell>
          <cell r="R77">
            <v>0</v>
          </cell>
          <cell r="S77">
            <v>-9</v>
          </cell>
          <cell r="T77">
            <v>0</v>
          </cell>
          <cell r="U77">
            <v>-2.6627218934911245</v>
          </cell>
          <cell r="V77">
            <v>0.33727810650887546</v>
          </cell>
        </row>
        <row r="78">
          <cell r="Q78" t="str">
            <v>6992 VE120  DAYAMINERAL JARABE X 120 ML.</v>
          </cell>
          <cell r="R78">
            <v>12299.56</v>
          </cell>
          <cell r="S78">
            <v>11684</v>
          </cell>
          <cell r="T78">
            <v>4099.8533333333335</v>
          </cell>
          <cell r="U78">
            <v>3456.8047337278108</v>
          </cell>
          <cell r="V78">
            <v>-437.86193293885572</v>
          </cell>
        </row>
        <row r="79">
          <cell r="Q79" t="str">
            <v>2180   TOTAL COUGH-COLD</v>
          </cell>
          <cell r="R79">
            <v>128232.69</v>
          </cell>
          <cell r="S79">
            <v>107172</v>
          </cell>
          <cell r="T79">
            <v>42744.23</v>
          </cell>
          <cell r="U79">
            <v>31707.692307692312</v>
          </cell>
          <cell r="V79">
            <v>-4016.3076923076878</v>
          </cell>
        </row>
        <row r="80">
          <cell r="Q80" t="str">
            <v>D709 VE120  COFRON JARABE X 120 ML</v>
          </cell>
          <cell r="R80">
            <v>63185.72</v>
          </cell>
          <cell r="S80">
            <v>80926</v>
          </cell>
          <cell r="T80">
            <v>21061.906666666666</v>
          </cell>
          <cell r="U80">
            <v>23942.603550295858</v>
          </cell>
          <cell r="V80">
            <v>-3032.7297830374737</v>
          </cell>
        </row>
        <row r="81">
          <cell r="Q81" t="str">
            <v>E674 VE020  RONDEC COMPOSITUM COMP.X 20</v>
          </cell>
          <cell r="R81">
            <v>0</v>
          </cell>
          <cell r="S81">
            <v>-734</v>
          </cell>
          <cell r="T81">
            <v>0</v>
          </cell>
          <cell r="U81">
            <v>-217.15976331360949</v>
          </cell>
          <cell r="V81">
            <v>27.506903353057169</v>
          </cell>
        </row>
        <row r="82">
          <cell r="Q82" t="str">
            <v>E677 VE120  RONDEC COMPOSITUM JBE X 120 ML</v>
          </cell>
          <cell r="R82">
            <v>0</v>
          </cell>
          <cell r="S82">
            <v>-62</v>
          </cell>
          <cell r="T82">
            <v>0</v>
          </cell>
          <cell r="U82">
            <v>-18.34319526627219</v>
          </cell>
          <cell r="V82">
            <v>2.3234714003944781</v>
          </cell>
        </row>
        <row r="83">
          <cell r="Q83" t="str">
            <v>0180 VE024  RONDEC COMPRIMIDOS X 24</v>
          </cell>
          <cell r="R83">
            <v>18178.02</v>
          </cell>
          <cell r="S83">
            <v>-93</v>
          </cell>
          <cell r="T83">
            <v>6059.34</v>
          </cell>
          <cell r="U83">
            <v>-27.514792899408285</v>
          </cell>
          <cell r="V83">
            <v>3.4852071005917153</v>
          </cell>
        </row>
        <row r="84">
          <cell r="Q84" t="str">
            <v>0182 VE120  RONDEC JARABE X 120 ML</v>
          </cell>
          <cell r="R84">
            <v>3215.59</v>
          </cell>
          <cell r="S84">
            <v>2521</v>
          </cell>
          <cell r="T84">
            <v>1071.8633333333332</v>
          </cell>
          <cell r="U84">
            <v>745.85798816568047</v>
          </cell>
          <cell r="V84">
            <v>-94.475345167652904</v>
          </cell>
        </row>
        <row r="85">
          <cell r="Q85" t="str">
            <v>0183 VE020  RONDEC GOTAS X 20 ML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Q86" t="str">
            <v>2661 VV020  TORFAN H GOTAS X 20 ML</v>
          </cell>
          <cell r="R86">
            <v>5846.4</v>
          </cell>
          <cell r="S86">
            <v>-67</v>
          </cell>
          <cell r="T86">
            <v>1948.8</v>
          </cell>
          <cell r="U86">
            <v>-19.822485207100591</v>
          </cell>
          <cell r="V86">
            <v>2.5108481262327409</v>
          </cell>
        </row>
        <row r="87">
          <cell r="Q87" t="str">
            <v>2662 VV120  TORFAN H JARABE X 120 ML</v>
          </cell>
          <cell r="R87">
            <v>15494</v>
          </cell>
          <cell r="S87">
            <v>5482</v>
          </cell>
          <cell r="T87">
            <v>5164.666666666667</v>
          </cell>
          <cell r="U87">
            <v>1621.8934911242604</v>
          </cell>
          <cell r="V87">
            <v>-205.43984220907282</v>
          </cell>
        </row>
        <row r="88">
          <cell r="Q88" t="str">
            <v>6834 VV120  COBENZIL COMPUESTO JBE.X120ML</v>
          </cell>
          <cell r="R88">
            <v>22312.959999999999</v>
          </cell>
          <cell r="S88">
            <v>19199</v>
          </cell>
          <cell r="T88">
            <v>7437.6533333333327</v>
          </cell>
          <cell r="U88">
            <v>5680.1775147928993</v>
          </cell>
          <cell r="V88">
            <v>-719.4891518737677</v>
          </cell>
        </row>
        <row r="89">
          <cell r="Q89" t="str">
            <v>209T  OTHER PHARMA</v>
          </cell>
          <cell r="R89">
            <v>273233.27725425805</v>
          </cell>
          <cell r="S89">
            <v>250161</v>
          </cell>
          <cell r="T89">
            <v>91077.759084752688</v>
          </cell>
          <cell r="U89">
            <v>74012.130177514788</v>
          </cell>
          <cell r="V89">
            <v>-9374.8698224852124</v>
          </cell>
        </row>
        <row r="90">
          <cell r="Q90" t="str">
            <v>0140   LOFTYL</v>
          </cell>
          <cell r="R90">
            <v>245587.41725425803</v>
          </cell>
          <cell r="S90">
            <v>229488</v>
          </cell>
          <cell r="T90">
            <v>81862.472418086021</v>
          </cell>
          <cell r="U90">
            <v>67895.857988165677</v>
          </cell>
          <cell r="V90">
            <v>-8600.1420118343231</v>
          </cell>
        </row>
        <row r="91">
          <cell r="Q91" t="str">
            <v>C997 VV060  LOFTON 150 MG X 60 COMP</v>
          </cell>
          <cell r="R91">
            <v>6751.5708541734311</v>
          </cell>
          <cell r="S91">
            <v>29021</v>
          </cell>
          <cell r="T91">
            <v>2250.5236180578104</v>
          </cell>
          <cell r="U91">
            <v>8586.0946745562142</v>
          </cell>
          <cell r="V91">
            <v>-1087.5719921104519</v>
          </cell>
        </row>
        <row r="92">
          <cell r="Q92" t="str">
            <v>D024 VV006  LOFTON INYECTABLE X 6 AMPOLLAS</v>
          </cell>
          <cell r="R92">
            <v>38986.5</v>
          </cell>
          <cell r="S92">
            <v>11029</v>
          </cell>
          <cell r="T92">
            <v>12995.5</v>
          </cell>
          <cell r="U92">
            <v>3263.0177514792899</v>
          </cell>
          <cell r="V92">
            <v>-413.31558185404356</v>
          </cell>
        </row>
        <row r="93">
          <cell r="Q93" t="str">
            <v>D024 VV100  LOFTON INYECTABLE X 100 AMP.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Q94" t="str">
            <v>D831 VV020  LOFTON 300 MG X 20 COMP</v>
          </cell>
          <cell r="R94">
            <v>44571.211133624194</v>
          </cell>
          <cell r="S94">
            <v>62792</v>
          </cell>
          <cell r="T94">
            <v>14857.070377874732</v>
          </cell>
          <cell r="U94">
            <v>18577.514792899408</v>
          </cell>
          <cell r="V94">
            <v>-2353.1518737672595</v>
          </cell>
        </row>
        <row r="95">
          <cell r="Q95" t="str">
            <v>D831 VV040  LOFTON 300 MG X 40 COMP.</v>
          </cell>
          <cell r="R95">
            <v>52040.909928400957</v>
          </cell>
          <cell r="S95">
            <v>45849</v>
          </cell>
          <cell r="T95">
            <v>17346.969976133652</v>
          </cell>
          <cell r="U95">
            <v>13564.792899408285</v>
          </cell>
          <cell r="V95">
            <v>-1718.2071005917151</v>
          </cell>
        </row>
        <row r="96">
          <cell r="Q96" t="str">
            <v>D831 VV060  LOFTON 300 MG X 60 COMPRIMIDOS</v>
          </cell>
          <cell r="R96">
            <v>64373.278797035353</v>
          </cell>
          <cell r="S96">
            <v>55725</v>
          </cell>
          <cell r="T96">
            <v>21457.759599011784</v>
          </cell>
          <cell r="U96">
            <v>16486.686390532544</v>
          </cell>
          <cell r="V96">
            <v>-2088.3136094674555</v>
          </cell>
        </row>
        <row r="97">
          <cell r="Q97" t="str">
            <v>E683 VV020  LOFTON 600 MG X 20 COMP.</v>
          </cell>
          <cell r="R97">
            <v>10545.744854424905</v>
          </cell>
          <cell r="S97">
            <v>10425</v>
          </cell>
          <cell r="T97">
            <v>3515.2482848083018</v>
          </cell>
          <cell r="U97">
            <v>3084.3195266272191</v>
          </cell>
          <cell r="V97">
            <v>-390.68047337278085</v>
          </cell>
        </row>
        <row r="98">
          <cell r="Q98" t="str">
            <v>E683 VV030  LOFTON 600 MG. X 30 COMP.</v>
          </cell>
          <cell r="R98">
            <v>28318.201686599205</v>
          </cell>
          <cell r="S98">
            <v>14647</v>
          </cell>
          <cell r="T98">
            <v>9439.4005621997348</v>
          </cell>
          <cell r="U98">
            <v>4333.4319526627223</v>
          </cell>
          <cell r="V98">
            <v>-548.90138067061071</v>
          </cell>
        </row>
        <row r="99">
          <cell r="Q99" t="str">
            <v>0360   OTHER MISC PHARM</v>
          </cell>
          <cell r="R99">
            <v>3412.8</v>
          </cell>
          <cell r="S99">
            <v>5281</v>
          </cell>
          <cell r="T99">
            <v>1137.5999999999999</v>
          </cell>
          <cell r="U99">
            <v>1562.4260355029587</v>
          </cell>
          <cell r="V99">
            <v>-197.90729783037455</v>
          </cell>
        </row>
        <row r="100">
          <cell r="Q100" t="str">
            <v>G800  MATERIAL DE ACABADO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Q101" t="str">
            <v>L204 VE030  LUCEBANOL X 30 COMPRIMIDOS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Q102" t="str">
            <v>L204 VE060  LUCEBANOL X 60 COMPRIMIDOS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Q103" t="str">
            <v>M558 VE060  ISDIN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Q104" t="str">
            <v>3203 VE030  SOMNATROL 2 MG X 30-PSICO IV</v>
          </cell>
          <cell r="R104">
            <v>0</v>
          </cell>
          <cell r="S104">
            <v>-272</v>
          </cell>
          <cell r="T104">
            <v>0</v>
          </cell>
          <cell r="U104">
            <v>-80.473372781065095</v>
          </cell>
          <cell r="V104">
            <v>10.193293885601577</v>
          </cell>
        </row>
        <row r="105">
          <cell r="Q105" t="str">
            <v>6953 VE120  ZANTRIL JARABE X 120 ML</v>
          </cell>
          <cell r="R105">
            <v>3412.8</v>
          </cell>
          <cell r="S105">
            <v>5553</v>
          </cell>
          <cell r="T105">
            <v>1137.5999999999999</v>
          </cell>
          <cell r="U105">
            <v>1642.8994082840238</v>
          </cell>
          <cell r="V105">
            <v>-208.10059171597618</v>
          </cell>
        </row>
        <row r="106">
          <cell r="Q106" t="str">
            <v>2000   H.PYLORI COMBI-PACK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Q107" t="str">
            <v>M486 VE007  HELIKLAR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Q108" t="str">
            <v>2030   LANSOPRAZOLE</v>
          </cell>
          <cell r="R108">
            <v>24233.06</v>
          </cell>
          <cell r="S108">
            <v>15392</v>
          </cell>
          <cell r="T108">
            <v>8077.6866666666674</v>
          </cell>
          <cell r="U108">
            <v>4553.8461538461543</v>
          </cell>
          <cell r="V108">
            <v>-576.8205128205127</v>
          </cell>
        </row>
        <row r="109">
          <cell r="Q109" t="str">
            <v>1541 VE028  OGASTO 15 MG X 28 CAPS</v>
          </cell>
          <cell r="R109">
            <v>2617.23</v>
          </cell>
          <cell r="S109">
            <v>3510</v>
          </cell>
          <cell r="T109">
            <v>872.41</v>
          </cell>
          <cell r="U109">
            <v>1038.4615384615386</v>
          </cell>
          <cell r="V109">
            <v>-131.53846153846143</v>
          </cell>
        </row>
        <row r="110">
          <cell r="Q110" t="str">
            <v>3046 VV014  OGASTO x 14 caps</v>
          </cell>
          <cell r="R110">
            <v>4760.63</v>
          </cell>
          <cell r="S110">
            <v>5975</v>
          </cell>
          <cell r="T110">
            <v>1586.8766666666668</v>
          </cell>
          <cell r="U110">
            <v>1767.7514792899408</v>
          </cell>
          <cell r="V110">
            <v>-223.91518737672595</v>
          </cell>
        </row>
        <row r="111">
          <cell r="Q111" t="str">
            <v>3046 VV028  OGASTO x 28 caps</v>
          </cell>
          <cell r="R111">
            <v>16855.2</v>
          </cell>
          <cell r="S111">
            <v>5907</v>
          </cell>
          <cell r="T111">
            <v>5618.4</v>
          </cell>
          <cell r="U111">
            <v>1747.6331360946747</v>
          </cell>
          <cell r="V111">
            <v>-221.36686390532532</v>
          </cell>
        </row>
        <row r="112">
          <cell r="Q112" t="str">
            <v>502T  TOTAL CARDIOVASCULAR</v>
          </cell>
          <cell r="R112">
            <v>463777.32025758683</v>
          </cell>
          <cell r="S112">
            <v>490152</v>
          </cell>
          <cell r="T112">
            <v>154592.4400858623</v>
          </cell>
          <cell r="U112">
            <v>145015.38461538462</v>
          </cell>
          <cell r="V112">
            <v>-18368.615384615376</v>
          </cell>
        </row>
        <row r="113">
          <cell r="Q113" t="str">
            <v>2100   CANDESARTAN</v>
          </cell>
          <cell r="R113">
            <v>110005.28</v>
          </cell>
          <cell r="S113">
            <v>124727</v>
          </cell>
          <cell r="T113">
            <v>36668.426666666674</v>
          </cell>
          <cell r="U113">
            <v>36901.479289940828</v>
          </cell>
          <cell r="V113">
            <v>-4674.1873767258367</v>
          </cell>
        </row>
        <row r="114">
          <cell r="Q114" t="str">
            <v>M506 VE015  TIADYL 8MG  X 15 C.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Q115" t="str">
            <v>M506 VE030  TIADYL 8 MG.X 30  C.</v>
          </cell>
          <cell r="R115">
            <v>0</v>
          </cell>
          <cell r="S115">
            <v>-46</v>
          </cell>
          <cell r="T115">
            <v>0</v>
          </cell>
          <cell r="U115">
            <v>-13.609467455621303</v>
          </cell>
          <cell r="V115">
            <v>1.723865877712031</v>
          </cell>
        </row>
        <row r="116">
          <cell r="Q116" t="str">
            <v>M506 VV015  TIADYL 8 MG. X 15 C.</v>
          </cell>
          <cell r="R116">
            <v>17708.34</v>
          </cell>
          <cell r="S116">
            <v>23586</v>
          </cell>
          <cell r="T116">
            <v>5902.78</v>
          </cell>
          <cell r="U116">
            <v>6978.1065088757396</v>
          </cell>
          <cell r="V116">
            <v>-883.89349112426044</v>
          </cell>
        </row>
        <row r="117">
          <cell r="Q117" t="str">
            <v>M506 VV030  TIADYL 8 MG. X 30 C.</v>
          </cell>
          <cell r="R117">
            <v>34601.35</v>
          </cell>
          <cell r="S117">
            <v>47524</v>
          </cell>
          <cell r="T117">
            <v>11533.783333333335</v>
          </cell>
          <cell r="U117">
            <v>14060.355029585799</v>
          </cell>
          <cell r="V117">
            <v>-1780.9783037475354</v>
          </cell>
        </row>
        <row r="118">
          <cell r="Q118" t="str">
            <v>M507 VE015  TIADYL 16 MG.X 15 C.</v>
          </cell>
          <cell r="R118">
            <v>0</v>
          </cell>
          <cell r="S118">
            <v>-46</v>
          </cell>
          <cell r="T118">
            <v>0</v>
          </cell>
          <cell r="U118">
            <v>-13.609467455621303</v>
          </cell>
          <cell r="V118">
            <v>1.723865877712031</v>
          </cell>
        </row>
        <row r="119">
          <cell r="Q119" t="str">
            <v>M507 VE030  TIADYL 16MG. X 30 C.</v>
          </cell>
          <cell r="R119">
            <v>0</v>
          </cell>
          <cell r="S119">
            <v>-139</v>
          </cell>
          <cell r="T119">
            <v>0</v>
          </cell>
          <cell r="U119">
            <v>-41.124260355029584</v>
          </cell>
          <cell r="V119">
            <v>5.2090729783037517</v>
          </cell>
        </row>
        <row r="120">
          <cell r="Q120" t="str">
            <v>M507 VV015  TIADYL 16 MG. X 15 C.</v>
          </cell>
          <cell r="R120">
            <v>8447.0400000000009</v>
          </cell>
          <cell r="S120">
            <v>10543</v>
          </cell>
          <cell r="T120">
            <v>2815.68</v>
          </cell>
          <cell r="U120">
            <v>3119.2307692307695</v>
          </cell>
          <cell r="V120">
            <v>-395.10256410256397</v>
          </cell>
        </row>
        <row r="121">
          <cell r="Q121" t="str">
            <v>M507 VV030  TIADYL 16 MG. X 30 C.</v>
          </cell>
          <cell r="R121">
            <v>41595.300000000003</v>
          </cell>
          <cell r="S121">
            <v>40738</v>
          </cell>
          <cell r="T121">
            <v>13865.1</v>
          </cell>
          <cell r="U121">
            <v>12052.662721893492</v>
          </cell>
          <cell r="V121">
            <v>-1526.6706114398421</v>
          </cell>
        </row>
        <row r="122">
          <cell r="Q122" t="str">
            <v>M967 VE015  TIADYL PLUS X 15 COMP</v>
          </cell>
          <cell r="R122">
            <v>3301.65</v>
          </cell>
          <cell r="S122">
            <v>1139</v>
          </cell>
          <cell r="T122">
            <v>1100.55</v>
          </cell>
          <cell r="U122">
            <v>336.98224852071007</v>
          </cell>
          <cell r="V122">
            <v>-42.684418145956613</v>
          </cell>
        </row>
        <row r="123">
          <cell r="Q123" t="str">
            <v>M967 VE030  TIADYL PLUS X 30 COMP</v>
          </cell>
          <cell r="R123">
            <v>4351.6000000000004</v>
          </cell>
          <cell r="S123">
            <v>1428</v>
          </cell>
          <cell r="T123">
            <v>1450.5333333333335</v>
          </cell>
          <cell r="U123">
            <v>422.48520710059171</v>
          </cell>
          <cell r="V123">
            <v>-53.514792899408292</v>
          </cell>
        </row>
        <row r="124">
          <cell r="Q124" t="str">
            <v>5110   GOPTEN</v>
          </cell>
          <cell r="R124">
            <v>8473.14</v>
          </cell>
          <cell r="S124">
            <v>6357</v>
          </cell>
          <cell r="T124">
            <v>2824.38</v>
          </cell>
          <cell r="U124">
            <v>1880.7692307692307</v>
          </cell>
          <cell r="V124">
            <v>-238.23076923076928</v>
          </cell>
        </row>
        <row r="125">
          <cell r="Q125" t="str">
            <v>N069 VE020  NORTENSIN 2 MG X 20 CAPS.</v>
          </cell>
          <cell r="R125">
            <v>8473.14</v>
          </cell>
          <cell r="S125">
            <v>6357</v>
          </cell>
          <cell r="T125">
            <v>2824.38</v>
          </cell>
          <cell r="U125">
            <v>1880.7692307692307</v>
          </cell>
          <cell r="V125">
            <v>-238.23076923076928</v>
          </cell>
        </row>
        <row r="126">
          <cell r="Q126" t="str">
            <v>5120   ISOPTIN</v>
          </cell>
          <cell r="R126">
            <v>173857.44329939026</v>
          </cell>
          <cell r="S126">
            <v>172107</v>
          </cell>
          <cell r="T126">
            <v>57952.481099796758</v>
          </cell>
          <cell r="U126">
            <v>50919.230769230766</v>
          </cell>
          <cell r="V126">
            <v>-6449.7692307692341</v>
          </cell>
        </row>
        <row r="127">
          <cell r="Q127" t="str">
            <v>M075 VE005  ISOPTINO INY. 5 AMP. X 2 ML</v>
          </cell>
          <cell r="R127">
            <v>823.2</v>
          </cell>
          <cell r="S127">
            <v>724</v>
          </cell>
          <cell r="T127">
            <v>274.39999999999998</v>
          </cell>
          <cell r="U127">
            <v>214.20118343195267</v>
          </cell>
          <cell r="V127">
            <v>-27.132149901380672</v>
          </cell>
        </row>
        <row r="128">
          <cell r="Q128" t="str">
            <v>M078 VE020  ISOPTINO RETARD 120MG X 20COMP</v>
          </cell>
          <cell r="R128">
            <v>25408.067955930615</v>
          </cell>
          <cell r="S128">
            <v>22707</v>
          </cell>
          <cell r="T128">
            <v>8469.3559853102051</v>
          </cell>
          <cell r="U128">
            <v>6718.0473372781071</v>
          </cell>
          <cell r="V128">
            <v>-850.95266272189292</v>
          </cell>
        </row>
        <row r="129">
          <cell r="Q129" t="str">
            <v>M081 VE030  ISOPTINO MD 240 MG X 30 COMP.</v>
          </cell>
          <cell r="R129">
            <v>108529.50347966037</v>
          </cell>
          <cell r="S129">
            <v>105961</v>
          </cell>
          <cell r="T129">
            <v>36176.501159886793</v>
          </cell>
          <cell r="U129">
            <v>31349.40828402367</v>
          </cell>
          <cell r="V129">
            <v>-3970.9250493096661</v>
          </cell>
        </row>
        <row r="130">
          <cell r="Q130" t="str">
            <v>N042 VE030  ISOPTINO 80 MG X 30 COMP.</v>
          </cell>
          <cell r="R130">
            <v>39096.671863799282</v>
          </cell>
          <cell r="S130">
            <v>42715</v>
          </cell>
          <cell r="T130">
            <v>13032.22395459976</v>
          </cell>
          <cell r="U130">
            <v>12637.573964497042</v>
          </cell>
          <cell r="V130">
            <v>-1600.7593688362922</v>
          </cell>
        </row>
        <row r="131">
          <cell r="Q131" t="str">
            <v>5130   RYTMONORM</v>
          </cell>
          <cell r="R131">
            <v>106337.3869581966</v>
          </cell>
          <cell r="S131">
            <v>155854</v>
          </cell>
          <cell r="T131">
            <v>35445.795652732202</v>
          </cell>
          <cell r="U131">
            <v>46110.650887573967</v>
          </cell>
          <cell r="V131">
            <v>-5840.6824457593684</v>
          </cell>
        </row>
        <row r="132">
          <cell r="Q132" t="str">
            <v>M096 VE020  NORMORYTMIN 150 MG X 20 COMP.</v>
          </cell>
          <cell r="R132">
            <v>10143.785530577712</v>
          </cell>
          <cell r="S132">
            <v>17169</v>
          </cell>
          <cell r="T132">
            <v>3381.2618435259042</v>
          </cell>
          <cell r="U132">
            <v>5079.5857988165681</v>
          </cell>
          <cell r="V132">
            <v>-643.41420118343194</v>
          </cell>
        </row>
        <row r="133">
          <cell r="Q133" t="str">
            <v>M096 VE050  NORMORYTMIN 150 MG X 50 COMP.</v>
          </cell>
          <cell r="R133">
            <v>26816.812178259061</v>
          </cell>
          <cell r="S133">
            <v>36459</v>
          </cell>
          <cell r="T133">
            <v>8938.9373927530196</v>
          </cell>
          <cell r="U133">
            <v>10786.686390532544</v>
          </cell>
          <cell r="V133">
            <v>-1366.3136094674555</v>
          </cell>
        </row>
        <row r="134">
          <cell r="Q134" t="str">
            <v>M097 VE020  NORMORYTMIN 300 MG X 20 COMP.</v>
          </cell>
          <cell r="R134">
            <v>18552.782635186595</v>
          </cell>
          <cell r="S134">
            <v>45044</v>
          </cell>
          <cell r="T134">
            <v>6184.260878395532</v>
          </cell>
          <cell r="U134">
            <v>13326.627218934911</v>
          </cell>
          <cell r="V134">
            <v>-1688.039447731755</v>
          </cell>
        </row>
        <row r="135">
          <cell r="Q135" t="str">
            <v>M097 VE050  NORMORYTMIN 300 MG X 50 COMP.</v>
          </cell>
          <cell r="R135">
            <v>50824.006614173231</v>
          </cell>
          <cell r="S135">
            <v>57182</v>
          </cell>
          <cell r="T135">
            <v>16941.335538057745</v>
          </cell>
          <cell r="U135">
            <v>16917.751479289942</v>
          </cell>
          <cell r="V135">
            <v>-2142.915187376726</v>
          </cell>
        </row>
        <row r="136">
          <cell r="Q136" t="str">
            <v>5140   TARKA</v>
          </cell>
          <cell r="R136">
            <v>19214.55</v>
          </cell>
          <cell r="S136">
            <v>11392</v>
          </cell>
          <cell r="T136">
            <v>6404.85</v>
          </cell>
          <cell r="U136">
            <v>3370.4142011834319</v>
          </cell>
          <cell r="V136">
            <v>-426.91913214990154</v>
          </cell>
        </row>
        <row r="137">
          <cell r="Q137" t="str">
            <v>N863 VE030  TARKA X 30 COMP. BICAPA</v>
          </cell>
          <cell r="R137">
            <v>19214.55</v>
          </cell>
          <cell r="S137">
            <v>11392</v>
          </cell>
          <cell r="T137">
            <v>6404.85</v>
          </cell>
          <cell r="U137">
            <v>3370.4142011834319</v>
          </cell>
          <cell r="V137">
            <v>-426.91913214990154</v>
          </cell>
        </row>
        <row r="138">
          <cell r="Q138" t="str">
            <v>5160   OTHER CV</v>
          </cell>
          <cell r="R138">
            <v>45889.52</v>
          </cell>
          <cell r="S138">
            <v>19715</v>
          </cell>
          <cell r="T138">
            <v>15296.506666666668</v>
          </cell>
          <cell r="U138">
            <v>5832.8402366863902</v>
          </cell>
          <cell r="V138">
            <v>-738.82642998027677</v>
          </cell>
        </row>
        <row r="139">
          <cell r="Q139" t="str">
            <v>N799 VE020  DAROB 80 MG X 20 COMP.</v>
          </cell>
          <cell r="R139">
            <v>18711.2</v>
          </cell>
          <cell r="S139">
            <v>17697</v>
          </cell>
          <cell r="T139">
            <v>6237.0666666666666</v>
          </cell>
          <cell r="U139">
            <v>5235.7988165680472</v>
          </cell>
          <cell r="V139">
            <v>-663.20118343195281</v>
          </cell>
        </row>
        <row r="140">
          <cell r="Q140" t="str">
            <v>N799 VE060  DAROB 80 MG X 60 COMP.</v>
          </cell>
          <cell r="R140">
            <v>27178.32</v>
          </cell>
          <cell r="S140">
            <v>2018</v>
          </cell>
          <cell r="T140">
            <v>9059.44</v>
          </cell>
          <cell r="U140">
            <v>597.04142011834324</v>
          </cell>
          <cell r="V140">
            <v>-75.625246548323389</v>
          </cell>
        </row>
        <row r="141">
          <cell r="Q141" t="str">
            <v>504T  TOTAL OBESITY</v>
          </cell>
          <cell r="R141">
            <v>46759.839999999997</v>
          </cell>
          <cell r="S141">
            <v>56505</v>
          </cell>
          <cell r="T141">
            <v>15586.613333333335</v>
          </cell>
          <cell r="U141">
            <v>16717.455621301779</v>
          </cell>
          <cell r="V141">
            <v>-2117.5443786982214</v>
          </cell>
        </row>
        <row r="142">
          <cell r="Q142" t="str">
            <v>2250   ACTOS/PIAGLITAZONE</v>
          </cell>
          <cell r="R142">
            <v>28203.31</v>
          </cell>
          <cell r="S142">
            <v>30812</v>
          </cell>
          <cell r="T142">
            <v>9401.1033333333344</v>
          </cell>
          <cell r="U142">
            <v>9115.9763313609474</v>
          </cell>
          <cell r="V142">
            <v>-1154.6903353057187</v>
          </cell>
        </row>
        <row r="143">
          <cell r="Q143" t="str">
            <v>M859 VE015  ACTOS 15 MG X 15</v>
          </cell>
          <cell r="R143">
            <v>0</v>
          </cell>
          <cell r="S143">
            <v>2958</v>
          </cell>
          <cell r="T143">
            <v>0</v>
          </cell>
          <cell r="U143">
            <v>875.14792899408292</v>
          </cell>
          <cell r="V143">
            <v>-110.85207100591708</v>
          </cell>
        </row>
        <row r="144">
          <cell r="Q144" t="str">
            <v>M859 VE030  ACTOS 15 MG X 30</v>
          </cell>
          <cell r="R144">
            <v>1363.44</v>
          </cell>
          <cell r="S144">
            <v>5175</v>
          </cell>
          <cell r="T144">
            <v>454.48</v>
          </cell>
          <cell r="U144">
            <v>1531.0650887573966</v>
          </cell>
          <cell r="V144">
            <v>-193.93491124260345</v>
          </cell>
        </row>
        <row r="145">
          <cell r="Q145" t="str">
            <v>M860 VE015  ACTOS 30 MG X 15</v>
          </cell>
          <cell r="R145">
            <v>6030.92</v>
          </cell>
          <cell r="S145">
            <v>5057</v>
          </cell>
          <cell r="T145">
            <v>2010.3066666666671</v>
          </cell>
          <cell r="U145">
            <v>1496.1538461538462</v>
          </cell>
          <cell r="V145">
            <v>-189.51282051282055</v>
          </cell>
        </row>
        <row r="146">
          <cell r="Q146" t="str">
            <v>M860 VE030  ACTOS 30 MG X 30</v>
          </cell>
          <cell r="R146">
            <v>17584.32</v>
          </cell>
          <cell r="S146">
            <v>16402</v>
          </cell>
          <cell r="T146">
            <v>5861.44</v>
          </cell>
          <cell r="U146">
            <v>4852.6627218934909</v>
          </cell>
          <cell r="V146">
            <v>-614.67061143984211</v>
          </cell>
        </row>
        <row r="147">
          <cell r="Q147" t="str">
            <v>M861 VE015  ACTOS 45 MG X 15</v>
          </cell>
          <cell r="R147">
            <v>688.18</v>
          </cell>
          <cell r="S147">
            <v>68</v>
          </cell>
          <cell r="T147">
            <v>229.39333333333332</v>
          </cell>
          <cell r="U147">
            <v>20.118343195266274</v>
          </cell>
          <cell r="V147">
            <v>-2.5483234714003942</v>
          </cell>
        </row>
        <row r="148">
          <cell r="Q148" t="str">
            <v>M861 VE030  ACTOS 45 MG X 30</v>
          </cell>
          <cell r="R148">
            <v>2536.4499999999998</v>
          </cell>
          <cell r="S148">
            <v>1152</v>
          </cell>
          <cell r="T148">
            <v>845.48333333333323</v>
          </cell>
          <cell r="U148">
            <v>340.82840236686394</v>
          </cell>
          <cell r="V148">
            <v>-43.171597633136059</v>
          </cell>
        </row>
        <row r="149">
          <cell r="Q149" t="str">
            <v>5400   REDUCTIL/MERIDIA</v>
          </cell>
          <cell r="R149">
            <v>18556.53</v>
          </cell>
          <cell r="S149">
            <v>25693</v>
          </cell>
          <cell r="T149">
            <v>6185.51</v>
          </cell>
          <cell r="U149">
            <v>7601.4792899408294</v>
          </cell>
          <cell r="V149">
            <v>-962.85404339250454</v>
          </cell>
        </row>
        <row r="150">
          <cell r="Q150" t="str">
            <v>N136 VE030  RADUCTIL 10 MG X 30 CAPS.</v>
          </cell>
          <cell r="R150">
            <v>11159.28</v>
          </cell>
          <cell r="S150">
            <v>9977</v>
          </cell>
          <cell r="T150">
            <v>3719.76</v>
          </cell>
          <cell r="U150">
            <v>2951.7751479289941</v>
          </cell>
          <cell r="V150">
            <v>-373.89151873767241</v>
          </cell>
        </row>
        <row r="151">
          <cell r="Q151" t="str">
            <v>N137 VE030  RADUCTIL 15MG X 30 CAPS</v>
          </cell>
          <cell r="R151">
            <v>7397.25</v>
          </cell>
          <cell r="S151">
            <v>15716</v>
          </cell>
          <cell r="T151">
            <v>2465.75</v>
          </cell>
          <cell r="U151">
            <v>4649.7041420118348</v>
          </cell>
          <cell r="V151">
            <v>-588.96252465483212</v>
          </cell>
        </row>
        <row r="152">
          <cell r="Q152" t="str">
            <v>509T  TOTAL OTHER KNOLL</v>
          </cell>
          <cell r="R152">
            <v>0</v>
          </cell>
          <cell r="S152">
            <v>-1529</v>
          </cell>
          <cell r="T152">
            <v>0</v>
          </cell>
          <cell r="U152">
            <v>-452.36686390532543</v>
          </cell>
          <cell r="V152">
            <v>57.299802761341255</v>
          </cell>
        </row>
        <row r="153">
          <cell r="Q153" t="str">
            <v>5720   OTHER/OTHER MPA</v>
          </cell>
          <cell r="R153">
            <v>0</v>
          </cell>
          <cell r="S153">
            <v>-1529</v>
          </cell>
          <cell r="T153">
            <v>0</v>
          </cell>
          <cell r="U153">
            <v>-452.36686390532543</v>
          </cell>
          <cell r="V153">
            <v>57.299802761341255</v>
          </cell>
        </row>
        <row r="154">
          <cell r="Q154" t="str">
            <v>N244 VE020  MUCOFALK X 20 SACHETS</v>
          </cell>
          <cell r="R154">
            <v>0</v>
          </cell>
          <cell r="S154">
            <v>-757</v>
          </cell>
          <cell r="T154">
            <v>0</v>
          </cell>
          <cell r="U154">
            <v>-223.96449704142012</v>
          </cell>
          <cell r="V154">
            <v>28.368836291913226</v>
          </cell>
        </row>
        <row r="155">
          <cell r="Q155" t="str">
            <v>N273 VE030  URSOFALK X 30 CAPS.</v>
          </cell>
          <cell r="R155">
            <v>0</v>
          </cell>
          <cell r="S155">
            <v>-166</v>
          </cell>
          <cell r="T155">
            <v>0</v>
          </cell>
          <cell r="U155">
            <v>-49.112426035502963</v>
          </cell>
          <cell r="V155">
            <v>6.2209072978303723</v>
          </cell>
        </row>
        <row r="156">
          <cell r="Q156" t="str">
            <v>N847 VE007  SALOFALK 4 GR. X 7 ENEMAS</v>
          </cell>
          <cell r="R156">
            <v>0</v>
          </cell>
          <cell r="S156">
            <v>-244</v>
          </cell>
          <cell r="T156">
            <v>0</v>
          </cell>
          <cell r="U156">
            <v>-72.189349112426044</v>
          </cell>
          <cell r="V156">
            <v>9.143984220907285</v>
          </cell>
        </row>
        <row r="157">
          <cell r="Q157" t="str">
            <v>N847 VE030  SALOFALK 500 MG X 30 SUPOS.</v>
          </cell>
          <cell r="R157">
            <v>0</v>
          </cell>
          <cell r="S157">
            <v>-119</v>
          </cell>
          <cell r="T157">
            <v>0</v>
          </cell>
          <cell r="U157">
            <v>-35.207100591715978</v>
          </cell>
          <cell r="V157">
            <v>4.4595660749506862</v>
          </cell>
        </row>
        <row r="158">
          <cell r="Q158" t="str">
            <v>N847 VE050  SALOFALK 500 MG X 50 COMP.</v>
          </cell>
          <cell r="R158">
            <v>0</v>
          </cell>
          <cell r="S158">
            <v>-243</v>
          </cell>
          <cell r="T158">
            <v>0</v>
          </cell>
          <cell r="U158">
            <v>-71.89349112426035</v>
          </cell>
          <cell r="V158">
            <v>9.1065088757396495</v>
          </cell>
        </row>
        <row r="159">
          <cell r="Q159" t="str">
            <v>1002  H.I.V / TRANSPLANT</v>
          </cell>
          <cell r="R159">
            <v>938406.05</v>
          </cell>
          <cell r="S159">
            <v>1386870</v>
          </cell>
          <cell r="T159">
            <v>312802.01666666666</v>
          </cell>
          <cell r="U159">
            <v>410316.56804733729</v>
          </cell>
          <cell r="V159">
            <v>-51973.431952662708</v>
          </cell>
        </row>
        <row r="160">
          <cell r="Q160" t="str">
            <v>2222  TOTAL ANTI-VIRALS</v>
          </cell>
          <cell r="R160">
            <v>938406.05</v>
          </cell>
          <cell r="S160">
            <v>1383999</v>
          </cell>
          <cell r="T160">
            <v>312802.01666666666</v>
          </cell>
          <cell r="U160">
            <v>409467.1597633136</v>
          </cell>
          <cell r="V160">
            <v>-51865.840236686403</v>
          </cell>
        </row>
        <row r="161">
          <cell r="Q161" t="str">
            <v>2070   NORVIR</v>
          </cell>
          <cell r="R161">
            <v>434793.45</v>
          </cell>
          <cell r="S161">
            <v>626424</v>
          </cell>
          <cell r="T161">
            <v>144931.15</v>
          </cell>
          <cell r="U161">
            <v>185332.54437869822</v>
          </cell>
          <cell r="V161">
            <v>-23475.455621301779</v>
          </cell>
        </row>
        <row r="162">
          <cell r="Q162" t="str">
            <v>1940 VE240  RITONAVIR ABBOTT X 240 ML</v>
          </cell>
          <cell r="R162">
            <v>15748.53</v>
          </cell>
          <cell r="S162">
            <v>-9766</v>
          </cell>
          <cell r="T162">
            <v>5249.51</v>
          </cell>
          <cell r="U162">
            <v>-2889.3491124260354</v>
          </cell>
          <cell r="V162">
            <v>365.98422090729809</v>
          </cell>
        </row>
        <row r="163">
          <cell r="Q163" t="str">
            <v>6633 VE168  RITONAVIR ABBOTT CAPS. X 168</v>
          </cell>
          <cell r="R163">
            <v>419044.92</v>
          </cell>
          <cell r="S163">
            <v>636190</v>
          </cell>
          <cell r="T163">
            <v>139681.64000000001</v>
          </cell>
          <cell r="U163">
            <v>188221.89349112427</v>
          </cell>
          <cell r="V163">
            <v>-23841.439842209074</v>
          </cell>
        </row>
        <row r="164">
          <cell r="Q164" t="str">
            <v>2430   KALETRA</v>
          </cell>
          <cell r="R164">
            <v>503612.6</v>
          </cell>
          <cell r="S164">
            <v>757575</v>
          </cell>
          <cell r="T164">
            <v>167870.86666666667</v>
          </cell>
          <cell r="U164">
            <v>224134.6153846154</v>
          </cell>
          <cell r="V164">
            <v>-28390.384615384595</v>
          </cell>
        </row>
        <row r="165">
          <cell r="Q165" t="str">
            <v>3956 VE160  KALETRA JARABE X 160 ML</v>
          </cell>
          <cell r="R165">
            <v>15400</v>
          </cell>
          <cell r="S165">
            <v>19759</v>
          </cell>
          <cell r="T165">
            <v>5133.333333333333</v>
          </cell>
          <cell r="U165">
            <v>5845.8579881656806</v>
          </cell>
          <cell r="V165">
            <v>-740.47534516765245</v>
          </cell>
        </row>
        <row r="166">
          <cell r="Q166" t="str">
            <v>3956 VE320  KALETRA JARABE 2 X 160 ML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Q167" t="str">
            <v>3959 VE180  KALETRA CAPSULAS X 180</v>
          </cell>
          <cell r="R167">
            <v>488212.6</v>
          </cell>
          <cell r="S167">
            <v>737816</v>
          </cell>
          <cell r="T167">
            <v>162737.53333333333</v>
          </cell>
          <cell r="U167">
            <v>218288.75739644971</v>
          </cell>
          <cell r="V167">
            <v>-27649.909270216944</v>
          </cell>
        </row>
        <row r="168">
          <cell r="Q168" t="str">
            <v>241T  TOTAL CYCLOSPORINE</v>
          </cell>
          <cell r="R168">
            <v>0</v>
          </cell>
          <cell r="S168">
            <v>2871</v>
          </cell>
          <cell r="T168">
            <v>0</v>
          </cell>
          <cell r="U168">
            <v>849.40828402366867</v>
          </cell>
          <cell r="V168">
            <v>-107.59171597633133</v>
          </cell>
        </row>
        <row r="169">
          <cell r="Q169" t="str">
            <v>2410   CYCLOSPORINE/GENGRAF</v>
          </cell>
          <cell r="R169">
            <v>0</v>
          </cell>
          <cell r="S169">
            <v>2871</v>
          </cell>
          <cell r="T169">
            <v>0</v>
          </cell>
          <cell r="U169">
            <v>849.40828402366867</v>
          </cell>
          <cell r="V169">
            <v>-107.59171597633133</v>
          </cell>
        </row>
        <row r="170">
          <cell r="Q170" t="str">
            <v>6463 VE050  GENGRAF 25 MG X 50</v>
          </cell>
          <cell r="R170">
            <v>0</v>
          </cell>
          <cell r="S170">
            <v>725</v>
          </cell>
          <cell r="T170">
            <v>0</v>
          </cell>
          <cell r="U170">
            <v>214.49704142011834</v>
          </cell>
          <cell r="V170">
            <v>-27.169625246548321</v>
          </cell>
        </row>
        <row r="171">
          <cell r="Q171" t="str">
            <v>6477 VE050  GENGRAF 50 MG X 50</v>
          </cell>
          <cell r="R171">
            <v>0</v>
          </cell>
          <cell r="S171">
            <v>1624</v>
          </cell>
          <cell r="T171">
            <v>0</v>
          </cell>
          <cell r="U171">
            <v>480.47337278106511</v>
          </cell>
          <cell r="V171">
            <v>-60.859960552268262</v>
          </cell>
        </row>
        <row r="172">
          <cell r="Q172" t="str">
            <v>6479 VE030  GENGRAF 100 MG X 30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Q173" t="str">
            <v>6479 VE050  GENGRAF 100 MG X 50</v>
          </cell>
          <cell r="R173">
            <v>0</v>
          </cell>
          <cell r="S173">
            <v>522</v>
          </cell>
          <cell r="T173">
            <v>0</v>
          </cell>
          <cell r="U173">
            <v>154.43786982248523</v>
          </cell>
          <cell r="V173">
            <v>-19.562130177514774</v>
          </cell>
        </row>
        <row r="174">
          <cell r="Q174" t="str">
            <v>7269 VE050  GENGRAF 100 MG/ML X 50 ML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</row>
        <row r="175">
          <cell r="Q175" t="str">
            <v>1003  UROLOGY</v>
          </cell>
          <cell r="R175">
            <v>1612115.9</v>
          </cell>
          <cell r="S175">
            <v>1412635</v>
          </cell>
          <cell r="T175">
            <v>537371.96666666667</v>
          </cell>
          <cell r="U175">
            <v>417939.34911242605</v>
          </cell>
          <cell r="V175">
            <v>-52938.984220907267</v>
          </cell>
        </row>
        <row r="176">
          <cell r="Q176" t="str">
            <v>0202  TOTAL LEUPROLIDE</v>
          </cell>
          <cell r="R176">
            <v>1483260.3</v>
          </cell>
          <cell r="S176">
            <v>1321082</v>
          </cell>
          <cell r="T176">
            <v>494420.1</v>
          </cell>
          <cell r="U176">
            <v>390852.66272189352</v>
          </cell>
          <cell r="V176">
            <v>-49508.003944773169</v>
          </cell>
        </row>
        <row r="177">
          <cell r="Q177" t="str">
            <v>0320   LEUPROLIDE-DEP 3.75</v>
          </cell>
          <cell r="R177">
            <v>221946.22</v>
          </cell>
          <cell r="S177">
            <v>167396</v>
          </cell>
          <cell r="T177">
            <v>73982.073333333334</v>
          </cell>
          <cell r="U177">
            <v>49525.44378698225</v>
          </cell>
          <cell r="V177">
            <v>-6273.2228796844138</v>
          </cell>
        </row>
        <row r="178">
          <cell r="Q178" t="str">
            <v>G754 VE001  LUPRON DEPOT 3.75</v>
          </cell>
          <cell r="R178">
            <v>221946.22</v>
          </cell>
          <cell r="S178">
            <v>167396</v>
          </cell>
          <cell r="T178">
            <v>73982.073333333334</v>
          </cell>
          <cell r="U178">
            <v>49525.44378698225</v>
          </cell>
          <cell r="V178">
            <v>-6273.2228796844138</v>
          </cell>
        </row>
        <row r="179">
          <cell r="Q179" t="str">
            <v>M054 VE001  LUPRON DEPOT 3.75 - PDS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Q180" t="str">
            <v>0330   LEUPROLIDE-DEPOT 7.5</v>
          </cell>
          <cell r="R180">
            <v>1225182.3500000001</v>
          </cell>
          <cell r="S180">
            <v>1102758</v>
          </cell>
          <cell r="T180">
            <v>408394.1166666667</v>
          </cell>
          <cell r="U180">
            <v>326259.76331360947</v>
          </cell>
          <cell r="V180">
            <v>-41326.236686390534</v>
          </cell>
        </row>
        <row r="181">
          <cell r="Q181" t="str">
            <v>M055 VE001  LUPRON DEPOT 7,5 - PDS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Q182" t="str">
            <v>3629 VE001  LUPRON DEPOT 7,5</v>
          </cell>
          <cell r="R182">
            <v>1225182.3500000001</v>
          </cell>
          <cell r="S182">
            <v>1102758</v>
          </cell>
          <cell r="T182">
            <v>408394.1166666667</v>
          </cell>
          <cell r="U182">
            <v>326259.76331360947</v>
          </cell>
          <cell r="V182">
            <v>-41326.236686390534</v>
          </cell>
        </row>
        <row r="183">
          <cell r="Q183" t="str">
            <v>2060   LEUPROLIDE-DEP 22.50</v>
          </cell>
          <cell r="R183">
            <v>24850.05</v>
          </cell>
          <cell r="S183">
            <v>40905</v>
          </cell>
          <cell r="T183">
            <v>8283.35</v>
          </cell>
          <cell r="U183">
            <v>12102.07100591716</v>
          </cell>
          <cell r="V183">
            <v>-1532.9289940828403</v>
          </cell>
        </row>
        <row r="184">
          <cell r="Q184" t="str">
            <v>M057 VE001  LUPRON DEPOT 22.5 - PDS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Q185" t="str">
            <v>M356 VE001  LUPRON DEPOT 22.5</v>
          </cell>
          <cell r="R185">
            <v>24850.05</v>
          </cell>
          <cell r="S185">
            <v>40905</v>
          </cell>
          <cell r="T185">
            <v>8283.35</v>
          </cell>
          <cell r="U185">
            <v>12102.07100591716</v>
          </cell>
          <cell r="V185">
            <v>-1532.9289940828403</v>
          </cell>
        </row>
        <row r="186">
          <cell r="Q186" t="str">
            <v>2080   LEUPROLIDE-SUBQ</v>
          </cell>
          <cell r="R186">
            <v>11281.68</v>
          </cell>
          <cell r="S186">
            <v>10023</v>
          </cell>
          <cell r="T186">
            <v>3760.56</v>
          </cell>
          <cell r="U186">
            <v>2965.3846153846157</v>
          </cell>
          <cell r="V186">
            <v>-375.6153846153843</v>
          </cell>
        </row>
        <row r="187">
          <cell r="Q187" t="str">
            <v>F047 VE001  LUPRON 2.8</v>
          </cell>
          <cell r="R187">
            <v>11281.68</v>
          </cell>
          <cell r="S187">
            <v>10023</v>
          </cell>
          <cell r="T187">
            <v>3760.56</v>
          </cell>
          <cell r="U187">
            <v>2965.3846153846157</v>
          </cell>
          <cell r="V187">
            <v>-375.6153846153843</v>
          </cell>
        </row>
        <row r="188">
          <cell r="Q188" t="str">
            <v>0210  TOTAL HYTRIN</v>
          </cell>
          <cell r="R188">
            <v>65515.5</v>
          </cell>
          <cell r="S188">
            <v>41617</v>
          </cell>
          <cell r="T188">
            <v>21838.5</v>
          </cell>
          <cell r="U188">
            <v>12312.721893491125</v>
          </cell>
          <cell r="V188">
            <v>-1559.6114398422087</v>
          </cell>
        </row>
        <row r="189">
          <cell r="Q189" t="str">
            <v>0150   HYTRIN</v>
          </cell>
          <cell r="R189">
            <v>65515.5</v>
          </cell>
          <cell r="S189">
            <v>41617</v>
          </cell>
          <cell r="T189">
            <v>21838.5</v>
          </cell>
          <cell r="U189">
            <v>12312.721893491125</v>
          </cell>
          <cell r="V189">
            <v>-1559.6114398422087</v>
          </cell>
        </row>
        <row r="190">
          <cell r="Q190" t="str">
            <v>E429 VE014  ISONTYN 2 MG X 14 COMP</v>
          </cell>
          <cell r="R190">
            <v>12006.02</v>
          </cell>
          <cell r="S190">
            <v>7224</v>
          </cell>
          <cell r="T190">
            <v>4002.0066666666667</v>
          </cell>
          <cell r="U190">
            <v>2137.2781065088757</v>
          </cell>
          <cell r="V190">
            <v>-270.72189349112432</v>
          </cell>
        </row>
        <row r="191">
          <cell r="Q191" t="str">
            <v>E430 VE014  ISONTYN 5 MG X 14 COMP</v>
          </cell>
          <cell r="R191">
            <v>14245</v>
          </cell>
          <cell r="S191">
            <v>11374</v>
          </cell>
          <cell r="T191">
            <v>4748.333333333333</v>
          </cell>
          <cell r="U191">
            <v>3365.0887573964496</v>
          </cell>
          <cell r="V191">
            <v>-426.24457593688385</v>
          </cell>
        </row>
        <row r="192">
          <cell r="Q192" t="str">
            <v>E430 VE028  ISONTYN 5 MG x 28 COMP</v>
          </cell>
          <cell r="R192">
            <v>39264.480000000003</v>
          </cell>
          <cell r="S192">
            <v>23019</v>
          </cell>
          <cell r="T192">
            <v>13088.16</v>
          </cell>
          <cell r="U192">
            <v>6810.3550295857995</v>
          </cell>
          <cell r="V192">
            <v>-862.64497041420054</v>
          </cell>
        </row>
        <row r="193">
          <cell r="Q193" t="str">
            <v>236T  TOTAL UPRIMA</v>
          </cell>
          <cell r="R193">
            <v>63340.1</v>
          </cell>
          <cell r="S193">
            <v>49936</v>
          </cell>
          <cell r="T193">
            <v>21113.366666666665</v>
          </cell>
          <cell r="U193">
            <v>14773.964497041421</v>
          </cell>
          <cell r="V193">
            <v>-1871.3688362919111</v>
          </cell>
        </row>
        <row r="194">
          <cell r="Q194" t="str">
            <v>2240  UPRIMA CO-MARKET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Q195" t="str">
            <v>W108 CK002  UPRIMA 2 MG X 2 TABS.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Q196" t="str">
            <v>W108 CK004  UPRIMA 2 MG X 4 TABS.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Q197" t="str">
            <v>W109 CK002  UPRIMA 3 MG X 2 TABS.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Q198" t="str">
            <v>W109 CK004  UPRIMA 3 MG X 4 TABS.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Q199" t="str">
            <v>2360   UPRIMA</v>
          </cell>
          <cell r="R199">
            <v>63340.1</v>
          </cell>
          <cell r="S199">
            <v>49936</v>
          </cell>
          <cell r="T199">
            <v>21113.366666666665</v>
          </cell>
          <cell r="U199">
            <v>14773.964497041421</v>
          </cell>
          <cell r="V199">
            <v>-1871.3688362919111</v>
          </cell>
        </row>
        <row r="200">
          <cell r="Q200" t="str">
            <v>W108 VE002  UPRIMA 2 MG X 2 TABS.</v>
          </cell>
          <cell r="R200">
            <v>9201.1299999999992</v>
          </cell>
          <cell r="S200">
            <v>7392</v>
          </cell>
          <cell r="T200">
            <v>3067.0433333333331</v>
          </cell>
          <cell r="U200">
            <v>2186.9822485207101</v>
          </cell>
          <cell r="V200">
            <v>-277.01775147928993</v>
          </cell>
        </row>
        <row r="201">
          <cell r="Q201" t="str">
            <v>W108 VE004  UPRIMA 2 MG X 4 TABS.</v>
          </cell>
          <cell r="R201">
            <v>16800</v>
          </cell>
          <cell r="S201">
            <v>4757</v>
          </cell>
          <cell r="T201">
            <v>5600</v>
          </cell>
          <cell r="U201">
            <v>1407.396449704142</v>
          </cell>
          <cell r="V201">
            <v>-178.27021696252473</v>
          </cell>
        </row>
        <row r="202">
          <cell r="Q202" t="str">
            <v>W109 VE002  UPRIMA 3 MG X 2 TABS.</v>
          </cell>
          <cell r="R202">
            <v>13477.3</v>
          </cell>
          <cell r="S202">
            <v>21522</v>
          </cell>
          <cell r="T202">
            <v>4492.4333333333334</v>
          </cell>
          <cell r="U202">
            <v>6367.455621301775</v>
          </cell>
          <cell r="V202">
            <v>-806.54437869822505</v>
          </cell>
        </row>
        <row r="203">
          <cell r="Q203" t="str">
            <v>W109 VE004  UPRIMA 3 MG X 4 TABS.</v>
          </cell>
          <cell r="R203">
            <v>23861.67</v>
          </cell>
          <cell r="S203">
            <v>16265</v>
          </cell>
          <cell r="T203">
            <v>7953.89</v>
          </cell>
          <cell r="U203">
            <v>4812.1301775147931</v>
          </cell>
          <cell r="V203">
            <v>-609.53648915187387</v>
          </cell>
        </row>
        <row r="204">
          <cell r="Q204" t="str">
            <v>2800   UPRIMA FEE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Q205" t="str">
            <v>W100FEE  UPRIMA CMK FEE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Q206" t="str">
            <v>1004  NEONAT. / PEDIATRIC</v>
          </cell>
          <cell r="R206">
            <v>864719.29725385015</v>
          </cell>
          <cell r="S206">
            <v>821332</v>
          </cell>
          <cell r="T206">
            <v>288239.76575128338</v>
          </cell>
          <cell r="U206">
            <v>242997.63313609472</v>
          </cell>
          <cell r="V206">
            <v>-30779.700197238591</v>
          </cell>
        </row>
        <row r="207">
          <cell r="Q207" t="str">
            <v>020T  TOT. SURVANTA</v>
          </cell>
          <cell r="R207">
            <v>86939.68</v>
          </cell>
          <cell r="S207">
            <v>182473</v>
          </cell>
          <cell r="T207">
            <v>28979.893333333333</v>
          </cell>
          <cell r="U207">
            <v>53986.094674556211</v>
          </cell>
          <cell r="V207">
            <v>-6838.2386587771252</v>
          </cell>
        </row>
        <row r="208">
          <cell r="Q208" t="str">
            <v>0200   SURVANTA</v>
          </cell>
          <cell r="R208">
            <v>86939.68</v>
          </cell>
          <cell r="S208">
            <v>182473</v>
          </cell>
          <cell r="T208">
            <v>28979.893333333333</v>
          </cell>
          <cell r="U208">
            <v>53986.094674556211</v>
          </cell>
          <cell r="V208">
            <v>-6838.2386587771252</v>
          </cell>
        </row>
        <row r="209">
          <cell r="Q209" t="str">
            <v>1040 VE004  SURVANTA 4 ML</v>
          </cell>
          <cell r="R209">
            <v>35777.279999999999</v>
          </cell>
          <cell r="S209">
            <v>79127</v>
          </cell>
          <cell r="T209">
            <v>11925.76</v>
          </cell>
          <cell r="U209">
            <v>23410.3550295858</v>
          </cell>
          <cell r="V209">
            <v>-2965.3116370808675</v>
          </cell>
        </row>
        <row r="210">
          <cell r="Q210" t="str">
            <v>1040 VE008  SURVANTA 8 ML</v>
          </cell>
          <cell r="R210">
            <v>51162.400000000001</v>
          </cell>
          <cell r="S210">
            <v>103346</v>
          </cell>
          <cell r="T210">
            <v>17054.133333333331</v>
          </cell>
          <cell r="U210">
            <v>30575.739644970414</v>
          </cell>
          <cell r="V210">
            <v>-3872.9270216962504</v>
          </cell>
        </row>
        <row r="211">
          <cell r="Q211" t="str">
            <v>247T  TOT. SYNAGIS</v>
          </cell>
          <cell r="R211">
            <v>280407.63</v>
          </cell>
          <cell r="S211">
            <v>202961</v>
          </cell>
          <cell r="T211">
            <v>93469.21</v>
          </cell>
          <cell r="U211">
            <v>60047.633136094679</v>
          </cell>
          <cell r="V211">
            <v>-7606.0335305719927</v>
          </cell>
        </row>
        <row r="212">
          <cell r="Q212" t="str">
            <v>2480   SYNAGIS 100MG</v>
          </cell>
          <cell r="R212">
            <v>280407.63</v>
          </cell>
          <cell r="S212">
            <v>202961</v>
          </cell>
          <cell r="T212">
            <v>93469.21</v>
          </cell>
          <cell r="U212">
            <v>60047.633136094679</v>
          </cell>
          <cell r="V212">
            <v>-7606.0335305719927</v>
          </cell>
        </row>
        <row r="213">
          <cell r="Q213" t="str">
            <v>A496 VE001  SYNAGIS 100 MG</v>
          </cell>
          <cell r="R213">
            <v>280407.63</v>
          </cell>
          <cell r="S213">
            <v>202961</v>
          </cell>
          <cell r="T213">
            <v>93469.21</v>
          </cell>
          <cell r="U213">
            <v>60047.633136094679</v>
          </cell>
          <cell r="V213">
            <v>-7606.0335305719927</v>
          </cell>
        </row>
        <row r="214">
          <cell r="Q214" t="str">
            <v>6441  TOTAL PRIME FORMULAS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Q215" t="str">
            <v>0800   SIMILAC POWDER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Q216" t="str">
            <v>0360 VE000  SIMILAC C/HIERRO X 1000 GR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Q217" t="str">
            <v>0360 VE450  SIMILAC C/HIERRO X 450 GR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Q218" t="str">
            <v>6442  TOT. FEEDING PROB. FORMULAS</v>
          </cell>
          <cell r="R218">
            <v>45285.49</v>
          </cell>
          <cell r="S218">
            <v>44152</v>
          </cell>
          <cell r="T218">
            <v>15095.163333333332</v>
          </cell>
          <cell r="U218">
            <v>13062.721893491125</v>
          </cell>
          <cell r="V218">
            <v>-1654.6114398422087</v>
          </cell>
        </row>
        <row r="219">
          <cell r="Q219" t="str">
            <v>0830   ISOMIL POWDER</v>
          </cell>
          <cell r="R219">
            <v>33503.78</v>
          </cell>
          <cell r="S219">
            <v>27098</v>
          </cell>
          <cell r="T219">
            <v>11167.926666666666</v>
          </cell>
          <cell r="U219">
            <v>8017.1597633136098</v>
          </cell>
          <cell r="V219">
            <v>-1015.5069033530563</v>
          </cell>
        </row>
        <row r="220">
          <cell r="Q220" t="str">
            <v>G786 VE000  ISOMIL X 1000 GR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Q221" t="str">
            <v>G786 VE400  ISOMIL X 400 GR</v>
          </cell>
          <cell r="R221">
            <v>0</v>
          </cell>
          <cell r="S221">
            <v>-280</v>
          </cell>
          <cell r="T221">
            <v>0</v>
          </cell>
          <cell r="U221">
            <v>-82.84023668639054</v>
          </cell>
          <cell r="V221">
            <v>10.493096646942789</v>
          </cell>
        </row>
        <row r="222">
          <cell r="Q222" t="str">
            <v>52766VE400  ISOMIL X 400 GR</v>
          </cell>
          <cell r="R222">
            <v>16752.98</v>
          </cell>
          <cell r="S222">
            <v>9483</v>
          </cell>
          <cell r="T222">
            <v>5584.3266666666668</v>
          </cell>
          <cell r="U222">
            <v>2805.6213017751479</v>
          </cell>
          <cell r="V222">
            <v>-355.37869822485209</v>
          </cell>
        </row>
        <row r="223">
          <cell r="Q223" t="str">
            <v>55899VE900  ISOMIL X 900 GR</v>
          </cell>
          <cell r="R223">
            <v>16750.8</v>
          </cell>
          <cell r="S223">
            <v>17895</v>
          </cell>
          <cell r="T223">
            <v>5583.6</v>
          </cell>
          <cell r="U223">
            <v>5294.3786982248521</v>
          </cell>
          <cell r="V223">
            <v>-670.62130177514791</v>
          </cell>
        </row>
        <row r="224">
          <cell r="Q224" t="str">
            <v>7030   PEDIASURE POWDER</v>
          </cell>
          <cell r="R224">
            <v>11781.71</v>
          </cell>
          <cell r="S224">
            <v>17054</v>
          </cell>
          <cell r="T224">
            <v>3927.2366666666662</v>
          </cell>
          <cell r="U224">
            <v>5045.5621301775145</v>
          </cell>
          <cell r="V224">
            <v>-639.10453648915245</v>
          </cell>
        </row>
        <row r="225">
          <cell r="Q225" t="str">
            <v>0373 VE237  PEDIASURE X 237 ML.</v>
          </cell>
          <cell r="R225">
            <v>10762.15</v>
          </cell>
          <cell r="S225">
            <v>16272</v>
          </cell>
          <cell r="T225">
            <v>3587.3833333333332</v>
          </cell>
          <cell r="U225">
            <v>4814.2011834319528</v>
          </cell>
          <cell r="V225">
            <v>-609.79881656804719</v>
          </cell>
        </row>
        <row r="226">
          <cell r="Q226" t="str">
            <v>51808VE237  PEDIASURE CREMA BANANA X 237ML</v>
          </cell>
          <cell r="R226">
            <v>588.44000000000005</v>
          </cell>
          <cell r="S226">
            <v>759</v>
          </cell>
          <cell r="T226">
            <v>196.14666666666665</v>
          </cell>
          <cell r="U226">
            <v>224.55621301775147</v>
          </cell>
          <cell r="V226">
            <v>-28.443786982248525</v>
          </cell>
        </row>
        <row r="227">
          <cell r="Q227" t="str">
            <v>51810VE237  PEDIASURE FRUTILLA X 237ML</v>
          </cell>
          <cell r="R227">
            <v>431.12</v>
          </cell>
          <cell r="S227">
            <v>23</v>
          </cell>
          <cell r="T227">
            <v>143.70666666666668</v>
          </cell>
          <cell r="U227">
            <v>6.8047337278106514</v>
          </cell>
          <cell r="V227">
            <v>-0.86193293885601552</v>
          </cell>
        </row>
        <row r="228">
          <cell r="Q228" t="str">
            <v>6449  SUBTOTAL OTHER PED. NUTR</v>
          </cell>
          <cell r="R228">
            <v>2167.52</v>
          </cell>
          <cell r="S228">
            <v>1534</v>
          </cell>
          <cell r="T228">
            <v>722.50666666666666</v>
          </cell>
          <cell r="U228">
            <v>453.84615384615387</v>
          </cell>
          <cell r="V228">
            <v>-57.487179487179446</v>
          </cell>
        </row>
        <row r="229">
          <cell r="Q229" t="str">
            <v>0230   PEDIALYTE</v>
          </cell>
          <cell r="R229">
            <v>2167.52</v>
          </cell>
          <cell r="S229">
            <v>1534</v>
          </cell>
          <cell r="T229">
            <v>722.50666666666666</v>
          </cell>
          <cell r="U229">
            <v>453.84615384615387</v>
          </cell>
          <cell r="V229">
            <v>-57.487179487179446</v>
          </cell>
        </row>
        <row r="230">
          <cell r="Q230" t="str">
            <v>0365 VE000  PEDIALYTE FRUTADO X 1000 ML</v>
          </cell>
          <cell r="R230">
            <v>2167.52</v>
          </cell>
          <cell r="S230">
            <v>1534</v>
          </cell>
          <cell r="T230">
            <v>722.50666666666666</v>
          </cell>
          <cell r="U230">
            <v>453.84615384615387</v>
          </cell>
          <cell r="V230">
            <v>-57.487179487179446</v>
          </cell>
        </row>
        <row r="231">
          <cell r="Q231" t="str">
            <v>6450  SUBTOTAL OTHER PEDIATRIC</v>
          </cell>
          <cell r="R231">
            <v>429040.95725385012</v>
          </cell>
          <cell r="S231">
            <v>319771</v>
          </cell>
          <cell r="T231">
            <v>143013.65241795004</v>
          </cell>
          <cell r="U231">
            <v>94606.804733727811</v>
          </cell>
          <cell r="V231">
            <v>-11983.528599605517</v>
          </cell>
        </row>
        <row r="232">
          <cell r="Q232" t="str">
            <v>0020   ERYTHROCIN PEDIATRIC</v>
          </cell>
          <cell r="R232">
            <v>92493.51</v>
          </cell>
          <cell r="S232">
            <v>36449</v>
          </cell>
          <cell r="T232">
            <v>30831.17</v>
          </cell>
          <cell r="U232">
            <v>10783.727810650887</v>
          </cell>
          <cell r="V232">
            <v>-1365.9388560157786</v>
          </cell>
        </row>
        <row r="233">
          <cell r="Q233" t="str">
            <v>D707 VE090  PANTOMUCOL FORTE X 90 ML.</v>
          </cell>
          <cell r="R233">
            <v>3076.32</v>
          </cell>
          <cell r="S233">
            <v>1769</v>
          </cell>
          <cell r="T233">
            <v>1025.44</v>
          </cell>
          <cell r="U233">
            <v>523.37278106508882</v>
          </cell>
          <cell r="V233">
            <v>-66.293885601577813</v>
          </cell>
        </row>
        <row r="234">
          <cell r="Q234" t="str">
            <v>6369 VE100  PANTOMICINA 200 E.S. X 100 ML.</v>
          </cell>
          <cell r="R234">
            <v>47205.120000000003</v>
          </cell>
          <cell r="S234">
            <v>13695</v>
          </cell>
          <cell r="T234">
            <v>15735.04</v>
          </cell>
          <cell r="U234">
            <v>4051.7751479289941</v>
          </cell>
          <cell r="V234">
            <v>-513.2248520710059</v>
          </cell>
        </row>
        <row r="235">
          <cell r="Q235" t="str">
            <v>8030 VE100  PEDIAZOLE X 100 ML</v>
          </cell>
          <cell r="R235">
            <v>2372.7600000000002</v>
          </cell>
          <cell r="S235">
            <v>379</v>
          </cell>
          <cell r="T235">
            <v>790.92</v>
          </cell>
          <cell r="U235">
            <v>112.1301775147929</v>
          </cell>
          <cell r="V235">
            <v>-14.203155818540424</v>
          </cell>
        </row>
        <row r="236">
          <cell r="Q236" t="str">
            <v>8527 VE060  PANTOMICINA 400 E.S. X 60 ML.</v>
          </cell>
          <cell r="R236">
            <v>39839.31</v>
          </cell>
          <cell r="S236">
            <v>20606</v>
          </cell>
          <cell r="T236">
            <v>13279.77</v>
          </cell>
          <cell r="U236">
            <v>6096.4497041420118</v>
          </cell>
          <cell r="V236">
            <v>-772.21696252465517</v>
          </cell>
        </row>
        <row r="237">
          <cell r="Q237" t="str">
            <v>0050   CLARI-PEDIATRIC</v>
          </cell>
          <cell r="R237">
            <v>245172.52725385013</v>
          </cell>
          <cell r="S237">
            <v>138945</v>
          </cell>
          <cell r="T237">
            <v>81724.175751283372</v>
          </cell>
          <cell r="U237">
            <v>41107.988165680472</v>
          </cell>
          <cell r="V237">
            <v>-5207.0118343195281</v>
          </cell>
        </row>
        <row r="238">
          <cell r="Q238" t="str">
            <v>L207 VE060  KLARICID FORTE X 60 ML</v>
          </cell>
          <cell r="R238">
            <v>116830.13823677581</v>
          </cell>
          <cell r="S238">
            <v>91535</v>
          </cell>
          <cell r="T238">
            <v>38943.379412258604</v>
          </cell>
          <cell r="U238">
            <v>27081.360946745564</v>
          </cell>
          <cell r="V238">
            <v>-3430.3057199211034</v>
          </cell>
        </row>
        <row r="239">
          <cell r="Q239" t="str">
            <v>L950 VE060  KLARICID 125 X 60 ML</v>
          </cell>
          <cell r="R239">
            <v>82910.225380710675</v>
          </cell>
          <cell r="S239">
            <v>28444</v>
          </cell>
          <cell r="T239">
            <v>27636.741793570225</v>
          </cell>
          <cell r="U239">
            <v>8415.3846153846152</v>
          </cell>
          <cell r="V239">
            <v>-1065.9487179487187</v>
          </cell>
        </row>
        <row r="240">
          <cell r="Q240" t="str">
            <v>L950 VE100  KLARICID 125 X 100 ML</v>
          </cell>
          <cell r="R240">
            <v>45432.163636363643</v>
          </cell>
          <cell r="S240">
            <v>18966</v>
          </cell>
          <cell r="T240">
            <v>15144.054545454548</v>
          </cell>
          <cell r="U240">
            <v>5611.2426035502958</v>
          </cell>
          <cell r="V240">
            <v>-710.75739644970417</v>
          </cell>
        </row>
        <row r="241">
          <cell r="Q241" t="str">
            <v>0090   CLARI C/M SLS PED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Q242" t="str">
            <v>L207 BI060  CENTROMICINA SUSP.250MG X 60ML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Q243" t="str">
            <v>L950 BI060  CENTROMICINA 125 MG X 60ML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4">
          <cell r="Q244" t="str">
            <v>L950 BI100  CENTROMICINA SUSP 125MG X 100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5">
          <cell r="Q245" t="str">
            <v>2181  COUGH-COLD - Ped. Nutrit.</v>
          </cell>
          <cell r="R245">
            <v>91374.92</v>
          </cell>
          <cell r="S245">
            <v>144377</v>
          </cell>
          <cell r="T245">
            <v>30458.306666666667</v>
          </cell>
          <cell r="U245">
            <v>42715.08875739645</v>
          </cell>
          <cell r="V245">
            <v>-5410.5779092702141</v>
          </cell>
        </row>
        <row r="246">
          <cell r="Q246" t="str">
            <v>D710 VE120  COFRON JARABE PEDIAT. X 120 ML</v>
          </cell>
          <cell r="R246">
            <v>91374.92</v>
          </cell>
          <cell r="S246">
            <v>144377</v>
          </cell>
          <cell r="T246">
            <v>30458.306666666667</v>
          </cell>
          <cell r="U246">
            <v>42715.08875739645</v>
          </cell>
          <cell r="V246">
            <v>-5410.5779092702141</v>
          </cell>
        </row>
        <row r="247">
          <cell r="Q247" t="str">
            <v>6500  TOTAL NEON. / PED. - KNOLL</v>
          </cell>
          <cell r="R247">
            <v>20878.02</v>
          </cell>
          <cell r="S247">
            <v>70441</v>
          </cell>
          <cell r="T247">
            <v>6959.34</v>
          </cell>
          <cell r="U247">
            <v>20840.532544378701</v>
          </cell>
          <cell r="V247">
            <v>-2639.8007889546316</v>
          </cell>
        </row>
        <row r="248">
          <cell r="Q248" t="str">
            <v>5700   PANZYTRAT</v>
          </cell>
          <cell r="R248">
            <v>20878.02</v>
          </cell>
          <cell r="S248">
            <v>70441</v>
          </cell>
          <cell r="T248">
            <v>6959.34</v>
          </cell>
          <cell r="U248">
            <v>20840.532544378701</v>
          </cell>
          <cell r="V248">
            <v>-2639.8007889546316</v>
          </cell>
        </row>
        <row r="249">
          <cell r="Q249" t="str">
            <v>N216 VE020  PANCRECURA X 20 CAPS.</v>
          </cell>
          <cell r="R249">
            <v>20878.02</v>
          </cell>
          <cell r="S249">
            <v>70441</v>
          </cell>
          <cell r="T249">
            <v>6959.34</v>
          </cell>
          <cell r="U249">
            <v>20840.532544378701</v>
          </cell>
          <cell r="V249">
            <v>-2639.8007889546316</v>
          </cell>
        </row>
        <row r="250">
          <cell r="Q250" t="str">
            <v>1005  C.N.S</v>
          </cell>
          <cell r="R250">
            <v>2010526.3987557434</v>
          </cell>
          <cell r="S250">
            <v>1959170</v>
          </cell>
          <cell r="T250">
            <v>670175.46625191439</v>
          </cell>
          <cell r="U250">
            <v>579636.09467455617</v>
          </cell>
          <cell r="V250">
            <v>-73420.571992110461</v>
          </cell>
        </row>
        <row r="251">
          <cell r="Q251" t="str">
            <v>205T  TOTAL CNS - ABBOTT</v>
          </cell>
          <cell r="R251">
            <v>1776149.0163746299</v>
          </cell>
          <cell r="S251">
            <v>1539308</v>
          </cell>
          <cell r="T251">
            <v>592049.67212487664</v>
          </cell>
          <cell r="U251">
            <v>455416.56804733723</v>
          </cell>
          <cell r="V251">
            <v>-57686.098619329452</v>
          </cell>
        </row>
        <row r="252">
          <cell r="Q252" t="str">
            <v>0240   DEPAKENE</v>
          </cell>
          <cell r="R252">
            <v>131579.82999999999</v>
          </cell>
          <cell r="S252">
            <v>108620</v>
          </cell>
          <cell r="T252">
            <v>43859.943333333344</v>
          </cell>
          <cell r="U252">
            <v>32136.094674556211</v>
          </cell>
          <cell r="V252">
            <v>-4070.5719921104537</v>
          </cell>
        </row>
        <row r="253">
          <cell r="Q253" t="str">
            <v>5681 VE050  DEPAKENE X 50 CAPSULAS</v>
          </cell>
          <cell r="R253">
            <v>46779</v>
          </cell>
          <cell r="S253">
            <v>43795</v>
          </cell>
          <cell r="T253">
            <v>15593</v>
          </cell>
          <cell r="U253">
            <v>12957.100591715976</v>
          </cell>
          <cell r="V253">
            <v>-1641.2327416173575</v>
          </cell>
        </row>
        <row r="254">
          <cell r="Q254" t="str">
            <v>5682 VE120  DEPAKENE JARABE X 120 ML</v>
          </cell>
          <cell r="R254">
            <v>84800.83</v>
          </cell>
          <cell r="S254">
            <v>64825</v>
          </cell>
          <cell r="T254">
            <v>28266.94333333334</v>
          </cell>
          <cell r="U254">
            <v>19178.994082840236</v>
          </cell>
          <cell r="V254">
            <v>-2429.3392504930962</v>
          </cell>
        </row>
        <row r="255">
          <cell r="Q255" t="str">
            <v>2160   EPIVAL TABS/CAPS</v>
          </cell>
          <cell r="R255">
            <v>488042.81637462968</v>
          </cell>
          <cell r="S255">
            <v>477208</v>
          </cell>
          <cell r="T255">
            <v>162680.93879154319</v>
          </cell>
          <cell r="U255">
            <v>141185.79881656804</v>
          </cell>
          <cell r="V255">
            <v>-17883.534516765299</v>
          </cell>
        </row>
        <row r="256">
          <cell r="Q256" t="str">
            <v>12044VE050  VALCOTE SPRINKLE X 50 CAPS</v>
          </cell>
          <cell r="R256">
            <v>17369.509999999998</v>
          </cell>
          <cell r="S256">
            <v>6278</v>
          </cell>
          <cell r="T256">
            <v>5789.8366666666661</v>
          </cell>
          <cell r="U256">
            <v>1857.396449704142</v>
          </cell>
          <cell r="V256">
            <v>-235.2702169625245</v>
          </cell>
        </row>
        <row r="257">
          <cell r="Q257" t="str">
            <v>12044VE100  VALCOTE SPRINKLE X 100 CAPS</v>
          </cell>
          <cell r="R257">
            <v>15848.51</v>
          </cell>
          <cell r="S257">
            <v>12719</v>
          </cell>
          <cell r="T257">
            <v>5282.836666666667</v>
          </cell>
          <cell r="U257">
            <v>3763.0177514792899</v>
          </cell>
          <cell r="V257">
            <v>-476.64891518737704</v>
          </cell>
        </row>
        <row r="258">
          <cell r="Q258" t="str">
            <v>6212 VE050  VALCOTE 125 MG. X 50 COMP.</v>
          </cell>
          <cell r="R258">
            <v>17275.92195020747</v>
          </cell>
          <cell r="S258">
            <v>12446</v>
          </cell>
          <cell r="T258">
            <v>5758.6406500691564</v>
          </cell>
          <cell r="U258">
            <v>3682.2485207100594</v>
          </cell>
          <cell r="V258">
            <v>-466.41814595660753</v>
          </cell>
        </row>
        <row r="259">
          <cell r="Q259" t="str">
            <v>6214 VE050  VALCOTE 250 MG. X 50 COMP.</v>
          </cell>
          <cell r="R259">
            <v>113716.20482611348</v>
          </cell>
          <cell r="S259">
            <v>119880</v>
          </cell>
          <cell r="T259">
            <v>37905.401608704495</v>
          </cell>
          <cell r="U259">
            <v>35467.455621301779</v>
          </cell>
          <cell r="V259">
            <v>-4492.5443786982214</v>
          </cell>
        </row>
        <row r="260">
          <cell r="Q260" t="str">
            <v>6215 VE050  VALCOTE 500 MG. X 50 COMP.</v>
          </cell>
          <cell r="R260">
            <v>284057.89959830872</v>
          </cell>
          <cell r="S260">
            <v>311711</v>
          </cell>
          <cell r="T260">
            <v>94685.966532769569</v>
          </cell>
          <cell r="U260">
            <v>92222.189349112436</v>
          </cell>
          <cell r="V260">
            <v>-11681.477317554236</v>
          </cell>
        </row>
        <row r="261">
          <cell r="Q261" t="str">
            <v>7126 VE050  VALCOTE E.R.</v>
          </cell>
          <cell r="R261">
            <v>39774.769999999997</v>
          </cell>
          <cell r="S261">
            <v>14174</v>
          </cell>
          <cell r="T261">
            <v>13258.256666666666</v>
          </cell>
          <cell r="U261">
            <v>4193.4911242603548</v>
          </cell>
          <cell r="V261">
            <v>-531.17554240631216</v>
          </cell>
        </row>
        <row r="262">
          <cell r="Q262" t="str">
            <v>2170   OTHER CNS</v>
          </cell>
          <cell r="R262">
            <v>2878.47</v>
          </cell>
          <cell r="S262">
            <v>2514</v>
          </cell>
          <cell r="T262">
            <v>959.49</v>
          </cell>
          <cell r="U262">
            <v>743.78698224852076</v>
          </cell>
          <cell r="V262">
            <v>-94.213017751479242</v>
          </cell>
        </row>
        <row r="263">
          <cell r="Q263" t="str">
            <v>1564 VE010  VALCOTE IV x 10 A.</v>
          </cell>
          <cell r="R263">
            <v>2878.47</v>
          </cell>
          <cell r="S263">
            <v>2514</v>
          </cell>
          <cell r="T263">
            <v>959.49</v>
          </cell>
          <cell r="U263">
            <v>743.78698224852076</v>
          </cell>
          <cell r="V263">
            <v>-94.213017751479242</v>
          </cell>
        </row>
        <row r="264">
          <cell r="Q264" t="str">
            <v>2320   AVONEX</v>
          </cell>
          <cell r="R264">
            <v>1153647.8999999999</v>
          </cell>
          <cell r="S264">
            <v>950966</v>
          </cell>
          <cell r="T264">
            <v>384549.3</v>
          </cell>
          <cell r="U264">
            <v>281350.88757396449</v>
          </cell>
          <cell r="V264">
            <v>-35637.7790927022</v>
          </cell>
        </row>
        <row r="265">
          <cell r="Q265" t="str">
            <v>M561 VE004  AVONEX AMP.</v>
          </cell>
          <cell r="R265">
            <v>1153647.8999999999</v>
          </cell>
          <cell r="S265">
            <v>950966</v>
          </cell>
          <cell r="T265">
            <v>384549.3</v>
          </cell>
          <cell r="U265">
            <v>281350.88757396449</v>
          </cell>
          <cell r="V265">
            <v>-35637.7790927022</v>
          </cell>
        </row>
        <row r="266">
          <cell r="Q266" t="str">
            <v>503T  TOTAL CNS - KNOLL</v>
          </cell>
          <cell r="R266">
            <v>234377.38238111342</v>
          </cell>
          <cell r="S266">
            <v>419862</v>
          </cell>
          <cell r="T266">
            <v>78125.794127037792</v>
          </cell>
          <cell r="U266">
            <v>124219.52662721895</v>
          </cell>
          <cell r="V266">
            <v>-15734.473372781053</v>
          </cell>
        </row>
        <row r="267">
          <cell r="Q267" t="str">
            <v>5060  ZOLEPTIL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</row>
        <row r="268">
          <cell r="Q268" t="str">
            <v>N355 VE030  ZOLEPTIL 50 MG X 30 COMP.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9">
          <cell r="Q269" t="str">
            <v>N364 VE010  ZOLEPTIL 25 MG X 10 COMP.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</row>
        <row r="270">
          <cell r="Q270" t="str">
            <v>N366 VE030  ZOLEPTIL 100 MG X 30 COMP.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</row>
        <row r="271">
          <cell r="Q271" t="str">
            <v>N366 VE060  ZOLEPTIL 100 MG X 60 COMP.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</row>
        <row r="272">
          <cell r="Q272" t="str">
            <v>5200   AKINETON</v>
          </cell>
          <cell r="R272">
            <v>234377.38238111342</v>
          </cell>
          <cell r="S272">
            <v>419862</v>
          </cell>
          <cell r="T272">
            <v>78125.794127037792</v>
          </cell>
          <cell r="U272">
            <v>124219.52662721895</v>
          </cell>
          <cell r="V272">
            <v>-15734.473372781053</v>
          </cell>
        </row>
        <row r="273">
          <cell r="Q273" t="str">
            <v>N276 VE005  AKINETON INY.5 AMP.X 1 ML</v>
          </cell>
          <cell r="R273">
            <v>2174.69</v>
          </cell>
          <cell r="S273">
            <v>1032</v>
          </cell>
          <cell r="T273">
            <v>724.89666666666665</v>
          </cell>
          <cell r="U273">
            <v>305.32544378698225</v>
          </cell>
          <cell r="V273">
            <v>-38.674556213017752</v>
          </cell>
        </row>
        <row r="274">
          <cell r="Q274" t="str">
            <v>N277 VE000  AKINETON 2 MG X 1000 COMP.</v>
          </cell>
          <cell r="R274">
            <v>26457.96</v>
          </cell>
          <cell r="S274">
            <v>2720</v>
          </cell>
          <cell r="T274">
            <v>8819.32</v>
          </cell>
          <cell r="U274">
            <v>804.73372781065086</v>
          </cell>
          <cell r="V274">
            <v>-101.93293885601577</v>
          </cell>
        </row>
        <row r="275">
          <cell r="Q275" t="str">
            <v>N277 VE020  AKINETON 2 MG X 20 COMP.</v>
          </cell>
          <cell r="R275">
            <v>31756.932115418662</v>
          </cell>
          <cell r="S275">
            <v>208764</v>
          </cell>
          <cell r="T275">
            <v>10585.644038472887</v>
          </cell>
          <cell r="U275">
            <v>61764.497041420123</v>
          </cell>
          <cell r="V275">
            <v>-7823.5029585798766</v>
          </cell>
        </row>
        <row r="276">
          <cell r="Q276" t="str">
            <v>N277 VE060  AKINETON 2 MG X 60 COMP.</v>
          </cell>
          <cell r="R276">
            <v>124104.6898200671</v>
          </cell>
          <cell r="S276">
            <v>139714</v>
          </cell>
          <cell r="T276">
            <v>41368.229940022364</v>
          </cell>
          <cell r="U276">
            <v>41335.502958579884</v>
          </cell>
          <cell r="V276">
            <v>-5235.8303747534519</v>
          </cell>
        </row>
        <row r="277">
          <cell r="Q277" t="str">
            <v>N280 VE030  AKINETON RETARD 4 MG X 30 COMP</v>
          </cell>
          <cell r="R277">
            <v>49883.110445627644</v>
          </cell>
          <cell r="S277">
            <v>67632</v>
          </cell>
          <cell r="T277">
            <v>16627.70348187588</v>
          </cell>
          <cell r="U277">
            <v>20009.467455621303</v>
          </cell>
          <cell r="V277">
            <v>-2534.5325443786969</v>
          </cell>
        </row>
        <row r="278">
          <cell r="Q278" t="str">
            <v>2000  HOSPITAL</v>
          </cell>
          <cell r="R278">
            <v>1837974.51</v>
          </cell>
          <cell r="S278">
            <v>1717178</v>
          </cell>
          <cell r="T278">
            <v>612658.17000000004</v>
          </cell>
          <cell r="U278">
            <v>508040.82840236695</v>
          </cell>
          <cell r="V278">
            <v>-64351.838264299673</v>
          </cell>
        </row>
        <row r="279">
          <cell r="Q279" t="str">
            <v>2001  HOSPITAL</v>
          </cell>
          <cell r="R279">
            <v>1837974.51</v>
          </cell>
          <cell r="S279">
            <v>1717178</v>
          </cell>
          <cell r="T279">
            <v>612658.17000000004</v>
          </cell>
          <cell r="U279">
            <v>508040.82840236695</v>
          </cell>
          <cell r="V279">
            <v>-64351.838264299673</v>
          </cell>
        </row>
        <row r="280">
          <cell r="Q280" t="str">
            <v>6025  TOTAL ANESTHESIA</v>
          </cell>
          <cell r="R280">
            <v>1528715.26</v>
          </cell>
          <cell r="S280">
            <v>1593423</v>
          </cell>
          <cell r="T280">
            <v>509571.7533333333</v>
          </cell>
          <cell r="U280">
            <v>471426.92307692312</v>
          </cell>
          <cell r="V280">
            <v>-59714.076923076878</v>
          </cell>
        </row>
        <row r="281">
          <cell r="Q281" t="str">
            <v>0400   FORANE</v>
          </cell>
          <cell r="R281">
            <v>86759.13</v>
          </cell>
          <cell r="S281">
            <v>259670</v>
          </cell>
          <cell r="T281">
            <v>28919.71</v>
          </cell>
          <cell r="U281">
            <v>76825.443786982258</v>
          </cell>
          <cell r="V281">
            <v>-9731.2228796844138</v>
          </cell>
        </row>
        <row r="282">
          <cell r="Q282" t="str">
            <v>B506 VE040  FORANE X 40 ML.</v>
          </cell>
          <cell r="R282">
            <v>16360.55</v>
          </cell>
          <cell r="S282">
            <v>35763</v>
          </cell>
          <cell r="T282">
            <v>5453.5166666666673</v>
          </cell>
          <cell r="U282">
            <v>10580.76923076923</v>
          </cell>
          <cell r="V282">
            <v>-1340.2307692307695</v>
          </cell>
        </row>
        <row r="283">
          <cell r="Q283" t="str">
            <v>B506 VE125  FORANE X 125 ML.</v>
          </cell>
          <cell r="R283">
            <v>70398.58</v>
          </cell>
          <cell r="S283">
            <v>223907</v>
          </cell>
          <cell r="T283">
            <v>23466.193333333333</v>
          </cell>
          <cell r="U283">
            <v>66244.674556213024</v>
          </cell>
          <cell r="V283">
            <v>-8390.9921104536479</v>
          </cell>
        </row>
        <row r="284">
          <cell r="Q284" t="str">
            <v>0410   ETHRANE</v>
          </cell>
          <cell r="R284">
            <v>8883.7099999999991</v>
          </cell>
          <cell r="S284">
            <v>18669</v>
          </cell>
          <cell r="T284">
            <v>2961.2366666666667</v>
          </cell>
          <cell r="U284">
            <v>5523.3727810650889</v>
          </cell>
          <cell r="V284">
            <v>-699.62721893491107</v>
          </cell>
        </row>
        <row r="285">
          <cell r="Q285" t="str">
            <v>9406 VE050  INHELTHRAN X 50 ML</v>
          </cell>
          <cell r="R285">
            <v>5676.97</v>
          </cell>
          <cell r="S285">
            <v>2041</v>
          </cell>
          <cell r="T285">
            <v>1892.3233333333335</v>
          </cell>
          <cell r="U285">
            <v>603.84615384615381</v>
          </cell>
          <cell r="V285">
            <v>-76.48717948717956</v>
          </cell>
        </row>
        <row r="286">
          <cell r="Q286" t="str">
            <v>9406 VE240  INHELTHRAN X 240 ML</v>
          </cell>
          <cell r="R286">
            <v>3206.74</v>
          </cell>
          <cell r="S286">
            <v>16628</v>
          </cell>
          <cell r="T286">
            <v>1068.9133333333332</v>
          </cell>
          <cell r="U286">
            <v>4919.5266272189347</v>
          </cell>
          <cell r="V286">
            <v>-623.14003944773231</v>
          </cell>
        </row>
        <row r="287">
          <cell r="Q287" t="str">
            <v>0430   SEVOFLURANE</v>
          </cell>
          <cell r="R287">
            <v>1323640.82</v>
          </cell>
          <cell r="S287">
            <v>1177803</v>
          </cell>
          <cell r="T287">
            <v>441213.60666666669</v>
          </cell>
          <cell r="U287">
            <v>348462.42603550298</v>
          </cell>
          <cell r="V287">
            <v>-44138.573964497016</v>
          </cell>
        </row>
        <row r="288">
          <cell r="Q288" t="str">
            <v>4456 VP250  SEVORANE X 250 ML(PEN)</v>
          </cell>
          <cell r="R288">
            <v>1055159.72</v>
          </cell>
          <cell r="S288">
            <v>1033148</v>
          </cell>
          <cell r="T288">
            <v>351719.90666666668</v>
          </cell>
          <cell r="U288">
            <v>305665.08875739644</v>
          </cell>
          <cell r="V288">
            <v>-38717.577909270243</v>
          </cell>
        </row>
        <row r="289">
          <cell r="Q289" t="str">
            <v>4456 VV050  SEVORANE x 50 ml</v>
          </cell>
          <cell r="R289">
            <v>268481.09999999998</v>
          </cell>
          <cell r="S289">
            <v>144889</v>
          </cell>
          <cell r="T289">
            <v>89493.7</v>
          </cell>
          <cell r="U289">
            <v>42866.568047337278</v>
          </cell>
          <cell r="V289">
            <v>-5429.7652859960581</v>
          </cell>
        </row>
        <row r="290">
          <cell r="Q290" t="str">
            <v>4456 VV250  SEVORANE x 250 ml</v>
          </cell>
          <cell r="R290">
            <v>0</v>
          </cell>
          <cell r="S290">
            <v>-234</v>
          </cell>
          <cell r="T290">
            <v>0</v>
          </cell>
          <cell r="U290">
            <v>-69.230769230769226</v>
          </cell>
          <cell r="V290">
            <v>8.7692307692307736</v>
          </cell>
        </row>
        <row r="291">
          <cell r="Q291" t="str">
            <v>0440   PROPOFOL</v>
          </cell>
          <cell r="R291">
            <v>43958.86</v>
          </cell>
          <cell r="S291">
            <v>87268</v>
          </cell>
          <cell r="T291">
            <v>14652.953333333333</v>
          </cell>
          <cell r="U291">
            <v>25818.934911242606</v>
          </cell>
          <cell r="V291">
            <v>-3270.3984220907259</v>
          </cell>
        </row>
        <row r="292">
          <cell r="Q292" t="str">
            <v>3852 VE100  PROPOFOL ABBOTT AMP x 5 UNID</v>
          </cell>
          <cell r="R292">
            <v>10913.62</v>
          </cell>
          <cell r="S292">
            <v>41300</v>
          </cell>
          <cell r="T292">
            <v>3637.873333333333</v>
          </cell>
          <cell r="U292">
            <v>12218.934911242604</v>
          </cell>
          <cell r="V292">
            <v>-1547.7317554240617</v>
          </cell>
        </row>
        <row r="293">
          <cell r="Q293" t="str">
            <v>3853 VE020  PROPOFOL ABBOTT 10 MG/ML</v>
          </cell>
          <cell r="R293">
            <v>33045.24</v>
          </cell>
          <cell r="S293">
            <v>45968</v>
          </cell>
          <cell r="T293">
            <v>11015.08</v>
          </cell>
          <cell r="U293">
            <v>13600</v>
          </cell>
          <cell r="V293">
            <v>-1722.6666666666661</v>
          </cell>
        </row>
        <row r="294">
          <cell r="Q294" t="str">
            <v>4020   OTHER ANESTHESIA</v>
          </cell>
          <cell r="R294">
            <v>49872.74</v>
          </cell>
          <cell r="S294">
            <v>45468</v>
          </cell>
          <cell r="T294">
            <v>16624.246666666666</v>
          </cell>
          <cell r="U294">
            <v>13452.07100591716</v>
          </cell>
          <cell r="V294">
            <v>-1703.9289940828403</v>
          </cell>
        </row>
        <row r="295">
          <cell r="Q295" t="str">
            <v>1632 VE010  VECURONIO X 10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Q296" t="str">
            <v>6431 VV001  PENTOTHAL SODICO 1GR X 1 FCO</v>
          </cell>
          <cell r="R296">
            <v>39410.04</v>
          </cell>
          <cell r="S296">
            <v>47781</v>
          </cell>
          <cell r="T296">
            <v>13136.68</v>
          </cell>
          <cell r="U296">
            <v>14136.390532544379</v>
          </cell>
          <cell r="V296">
            <v>-1790.6094674556207</v>
          </cell>
        </row>
        <row r="297">
          <cell r="Q297" t="str">
            <v>7376 VE010  ATRACURIO ABBOTT 5 ML x 10 A.</v>
          </cell>
          <cell r="R297">
            <v>10462.700000000001</v>
          </cell>
          <cell r="S297">
            <v>-2313</v>
          </cell>
          <cell r="T297">
            <v>3487.5666666666671</v>
          </cell>
          <cell r="U297">
            <v>-684.31952662721892</v>
          </cell>
          <cell r="V297">
            <v>86.68047337278108</v>
          </cell>
        </row>
        <row r="298">
          <cell r="Q298" t="str">
            <v>4100   ANESTHETIC KITS/TRAY</v>
          </cell>
          <cell r="R298">
            <v>0</v>
          </cell>
          <cell r="S298">
            <v>3208</v>
          </cell>
          <cell r="T298">
            <v>0</v>
          </cell>
          <cell r="U298">
            <v>949.11242603550295</v>
          </cell>
          <cell r="V298">
            <v>-120.22090729783031</v>
          </cell>
        </row>
        <row r="299">
          <cell r="Q299" t="str">
            <v>E623 VV001  MINIKIT EPIDURAL</v>
          </cell>
          <cell r="R299">
            <v>0</v>
          </cell>
          <cell r="S299">
            <v>3208</v>
          </cell>
          <cell r="T299">
            <v>0</v>
          </cell>
          <cell r="U299">
            <v>949.11242603550295</v>
          </cell>
          <cell r="V299">
            <v>-120.22090729783031</v>
          </cell>
        </row>
        <row r="300">
          <cell r="Q300" t="str">
            <v>4150   PRECEDEX</v>
          </cell>
          <cell r="R300">
            <v>15600</v>
          </cell>
          <cell r="S300">
            <v>1337</v>
          </cell>
          <cell r="T300">
            <v>5200</v>
          </cell>
          <cell r="U300">
            <v>395.5621301775148</v>
          </cell>
          <cell r="V300">
            <v>-50.104536489151883</v>
          </cell>
        </row>
        <row r="301">
          <cell r="Q301" t="str">
            <v>1638 VV005  PRECEDEX</v>
          </cell>
          <cell r="R301">
            <v>15600</v>
          </cell>
          <cell r="S301">
            <v>1337</v>
          </cell>
          <cell r="T301">
            <v>5200</v>
          </cell>
          <cell r="U301">
            <v>395.5621301775148</v>
          </cell>
          <cell r="V301">
            <v>-50.104536489151883</v>
          </cell>
        </row>
        <row r="302">
          <cell r="Q302" t="str">
            <v>4170  CHIROCAINE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Q303" t="str">
            <v>M767 VE010  CHIROCAINE 0,25%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Q304" t="str">
            <v>M768 VE010  CHIROCAINE 0,50%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Q305" t="str">
            <v>M769 VE010  CHIROCAINE 0,75%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</row>
        <row r="306">
          <cell r="Q306" t="str">
            <v>6035  PAIN MANAGEMENT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Q307" t="str">
            <v>4120   PCA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</row>
        <row r="308">
          <cell r="Q308" t="str">
            <v>3559 VE001  PCA SET W/INTEGRAL ANT.VALVE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Q309" t="str">
            <v>9662 VE001  PCA BECTON-DICKINSON SYRINGE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Q310" t="str">
            <v>6075  TOTAL VENIPUNCTURE</v>
          </cell>
          <cell r="R310">
            <v>189078.89</v>
          </cell>
          <cell r="S310">
            <v>68432</v>
          </cell>
          <cell r="T310">
            <v>63026.296666666676</v>
          </cell>
          <cell r="U310">
            <v>20246.153846153848</v>
          </cell>
          <cell r="V310">
            <v>-2564.5128205128203</v>
          </cell>
        </row>
        <row r="311">
          <cell r="Q311" t="str">
            <v>0540   BUTTERFLY</v>
          </cell>
          <cell r="R311">
            <v>47763.41</v>
          </cell>
          <cell r="S311">
            <v>23601</v>
          </cell>
          <cell r="T311">
            <v>15921.136666666669</v>
          </cell>
          <cell r="U311">
            <v>6982.544378698226</v>
          </cell>
          <cell r="V311">
            <v>-884.45562130177404</v>
          </cell>
        </row>
        <row r="312">
          <cell r="Q312" t="str">
            <v>4492 VE001  BUTTERFLY 21 X 1 UN.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</row>
        <row r="313">
          <cell r="Q313" t="str">
            <v>4492 VE050  BUTTERFLY 21G X 50UN</v>
          </cell>
          <cell r="R313">
            <v>14575.68</v>
          </cell>
          <cell r="S313">
            <v>7784</v>
          </cell>
          <cell r="T313">
            <v>4858.5600000000004</v>
          </cell>
          <cell r="U313">
            <v>2302.958579881657</v>
          </cell>
          <cell r="V313">
            <v>-291.70808678500953</v>
          </cell>
        </row>
        <row r="314">
          <cell r="Q314" t="str">
            <v>4506 VE001  BUTTERFLY 25 X 1 UN.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</row>
        <row r="315">
          <cell r="Q315" t="str">
            <v>4506 VE050  BUTTERFLY 25G X 50UN</v>
          </cell>
          <cell r="R315">
            <v>11494.24</v>
          </cell>
          <cell r="S315">
            <v>4967</v>
          </cell>
          <cell r="T315">
            <v>3831.4133333333339</v>
          </cell>
          <cell r="U315">
            <v>1469.5266272189349</v>
          </cell>
          <cell r="V315">
            <v>-186.14003944773185</v>
          </cell>
        </row>
        <row r="316">
          <cell r="Q316" t="str">
            <v>4550 VE001  BUTTERFLY INTERM. 19 X1UN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</row>
        <row r="317">
          <cell r="Q317" t="str">
            <v>4550 VE050  BUTTERFLY INTERM. 19G X 50 UN</v>
          </cell>
          <cell r="R317">
            <v>131.28</v>
          </cell>
          <cell r="S317">
            <v>171</v>
          </cell>
          <cell r="T317">
            <v>43.76</v>
          </cell>
          <cell r="U317">
            <v>50.591715976331365</v>
          </cell>
          <cell r="V317">
            <v>-6.4082840236686351</v>
          </cell>
        </row>
        <row r="318">
          <cell r="Q318" t="str">
            <v>4565 VE001  BUTTERFLY 23 X 1 UN.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</row>
        <row r="319">
          <cell r="Q319" t="str">
            <v>4565 VE050  BUTTERFLY 23G X 50UN</v>
          </cell>
          <cell r="R319">
            <v>10334.08</v>
          </cell>
          <cell r="S319">
            <v>3471</v>
          </cell>
          <cell r="T319">
            <v>3444.6933333333332</v>
          </cell>
          <cell r="U319">
            <v>1026.9230769230769</v>
          </cell>
          <cell r="V319">
            <v>-130.07692307692309</v>
          </cell>
        </row>
        <row r="320">
          <cell r="Q320" t="str">
            <v>4573 VE001  BUTTERFLY SHORT 25 X 1 UN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</row>
        <row r="321">
          <cell r="Q321" t="str">
            <v>4573 VE050  BUTTERFLY SHORT 25G X 50 UN</v>
          </cell>
          <cell r="R321">
            <v>1261.44</v>
          </cell>
          <cell r="S321">
            <v>104</v>
          </cell>
          <cell r="T321">
            <v>420.48</v>
          </cell>
          <cell r="U321">
            <v>30.76923076923077</v>
          </cell>
          <cell r="V321">
            <v>-3.8974358974358942</v>
          </cell>
        </row>
        <row r="322">
          <cell r="Q322" t="str">
            <v>4590 VE001  BUTTERFLY 19 X 1 UN.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</row>
        <row r="323">
          <cell r="Q323" t="str">
            <v>4590 VE050  BUTTERFLY 19G X 50UN</v>
          </cell>
          <cell r="R323">
            <v>5282.72</v>
          </cell>
          <cell r="S323">
            <v>4493</v>
          </cell>
          <cell r="T323">
            <v>1760.9066666666668</v>
          </cell>
          <cell r="U323">
            <v>1329.2899408284025</v>
          </cell>
          <cell r="V323">
            <v>-168.37672583826429</v>
          </cell>
        </row>
        <row r="324">
          <cell r="Q324" t="str">
            <v>4721 VE001  BUTTERFLY INTERM. 21 X1UN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</row>
        <row r="325">
          <cell r="Q325" t="str">
            <v>4721 VE050  BUTTERFLY INTERM. 21G X 50 UN</v>
          </cell>
          <cell r="R325">
            <v>751.4</v>
          </cell>
          <cell r="S325">
            <v>551</v>
          </cell>
          <cell r="T325">
            <v>250.4666666666667</v>
          </cell>
          <cell r="U325">
            <v>163.01775147928996</v>
          </cell>
          <cell r="V325">
            <v>-20.648915187376701</v>
          </cell>
        </row>
        <row r="326">
          <cell r="Q326" t="str">
            <v>4871 VE001  BUTTERFLY INTERM. 23 X1UN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</row>
        <row r="327">
          <cell r="Q327" t="str">
            <v>4871 VE050  BUTTERFLY INTERM. 23G X 50 UN</v>
          </cell>
          <cell r="R327">
            <v>1595.07</v>
          </cell>
          <cell r="S327">
            <v>1200</v>
          </cell>
          <cell r="T327">
            <v>531.69000000000005</v>
          </cell>
          <cell r="U327">
            <v>355.02958579881658</v>
          </cell>
          <cell r="V327">
            <v>-44.970414201183416</v>
          </cell>
        </row>
        <row r="328">
          <cell r="Q328" t="str">
            <v>4995 VE001  BUTTERFLY 27 X 1 UN.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</row>
        <row r="329">
          <cell r="Q329" t="str">
            <v>4995 VE050  BUTTERFLY 27G X 50UN</v>
          </cell>
          <cell r="R329">
            <v>1065.8</v>
          </cell>
          <cell r="S329">
            <v>597</v>
          </cell>
          <cell r="T329">
            <v>355.26666666666665</v>
          </cell>
          <cell r="U329">
            <v>176.62721893491124</v>
          </cell>
          <cell r="V329">
            <v>-22.372781065088759</v>
          </cell>
        </row>
        <row r="330">
          <cell r="Q330" t="str">
            <v>5827 VE001  BUTTERFLY INTERM. 25 X1UN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</row>
        <row r="331">
          <cell r="Q331" t="str">
            <v>5827 VE050  BUTTERFLY INTERM. 25G X 50 UN</v>
          </cell>
          <cell r="R331">
            <v>1271.7</v>
          </cell>
          <cell r="S331">
            <v>263</v>
          </cell>
          <cell r="T331">
            <v>423.9</v>
          </cell>
          <cell r="U331">
            <v>77.810650887573971</v>
          </cell>
          <cell r="V331">
            <v>-9.8560157790927008</v>
          </cell>
        </row>
        <row r="332">
          <cell r="Q332" t="str">
            <v>0550   ABBOCATH-T</v>
          </cell>
          <cell r="R332">
            <v>141315.48000000001</v>
          </cell>
          <cell r="S332">
            <v>44831</v>
          </cell>
          <cell r="T332">
            <v>47105.16</v>
          </cell>
          <cell r="U332">
            <v>13263.609467455621</v>
          </cell>
          <cell r="V332">
            <v>-1680.0571992110454</v>
          </cell>
        </row>
        <row r="333">
          <cell r="Q333" t="str">
            <v>G713 VE001  ABBOCATH-T 14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</row>
        <row r="334">
          <cell r="Q334" t="str">
            <v>G713 VE050  ABBOCATH-T 14G X 50 UN</v>
          </cell>
          <cell r="R334">
            <v>4473.7</v>
          </cell>
          <cell r="S334">
            <v>-1287</v>
          </cell>
          <cell r="T334">
            <v>1491.2333333333333</v>
          </cell>
          <cell r="U334">
            <v>-380.76923076923077</v>
          </cell>
          <cell r="V334">
            <v>48.230769230769226</v>
          </cell>
        </row>
        <row r="335">
          <cell r="Q335" t="str">
            <v>G714 VE001  ABBOCATH-T 16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</row>
        <row r="336">
          <cell r="Q336" t="str">
            <v>G714 VE050  ABBOCATH-T 16G X 50 UN</v>
          </cell>
          <cell r="R336">
            <v>4362.96</v>
          </cell>
          <cell r="S336">
            <v>2401</v>
          </cell>
          <cell r="T336">
            <v>1454.32</v>
          </cell>
          <cell r="U336">
            <v>710.35502958579889</v>
          </cell>
          <cell r="V336">
            <v>-89.978303747534483</v>
          </cell>
        </row>
        <row r="337">
          <cell r="Q337" t="str">
            <v>G715 VE001  ABBOCATH-T 18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</row>
        <row r="338">
          <cell r="Q338" t="str">
            <v>G715 VE050  ABBOCATH-T 18G X 50 UN</v>
          </cell>
          <cell r="R338">
            <v>25946.42</v>
          </cell>
          <cell r="S338">
            <v>8538</v>
          </cell>
          <cell r="T338">
            <v>8648.8066666666673</v>
          </cell>
          <cell r="U338">
            <v>2526.0355029585799</v>
          </cell>
          <cell r="V338">
            <v>-319.96449704142015</v>
          </cell>
        </row>
        <row r="339">
          <cell r="Q339" t="str">
            <v>G717 VE001  ABBOCATH-T 20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Q340" t="str">
            <v>G717 VE050  ABBOCATH-T 20G X 50 UN</v>
          </cell>
          <cell r="R340">
            <v>48432.32</v>
          </cell>
          <cell r="S340">
            <v>23508</v>
          </cell>
          <cell r="T340">
            <v>16144.106666666667</v>
          </cell>
          <cell r="U340">
            <v>6955.0295857988167</v>
          </cell>
          <cell r="V340">
            <v>-880.9704142011833</v>
          </cell>
        </row>
        <row r="341">
          <cell r="Q341" t="str">
            <v>G719 VE001  ABBOCATH-T 22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Q342" t="str">
            <v>G719 VE050  ABBOCATH-T 22G X 50 UN</v>
          </cell>
          <cell r="R342">
            <v>27455.08</v>
          </cell>
          <cell r="S342">
            <v>7764</v>
          </cell>
          <cell r="T342">
            <v>9151.6933333333345</v>
          </cell>
          <cell r="U342">
            <v>2297.0414201183435</v>
          </cell>
          <cell r="V342">
            <v>-290.95857988165653</v>
          </cell>
        </row>
        <row r="343">
          <cell r="Q343" t="str">
            <v>G720 VE001  ABBOCATH-T 24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Q344" t="str">
            <v>G720 VE050  ABBOCATH-T 24G X 50 UN</v>
          </cell>
          <cell r="R344">
            <v>30645</v>
          </cell>
          <cell r="S344">
            <v>3907</v>
          </cell>
          <cell r="T344">
            <v>10215</v>
          </cell>
          <cell r="U344">
            <v>1155.9171597633137</v>
          </cell>
          <cell r="V344">
            <v>-146.41617357001951</v>
          </cell>
        </row>
        <row r="345">
          <cell r="Q345" t="str">
            <v>6076  TOT. HOSP. PHARMACEUTICALS</v>
          </cell>
          <cell r="R345">
            <v>47627.1</v>
          </cell>
          <cell r="S345">
            <v>3013</v>
          </cell>
          <cell r="T345">
            <v>15875.7</v>
          </cell>
          <cell r="U345">
            <v>891.42011834319521</v>
          </cell>
          <cell r="V345">
            <v>-112.91321499013816</v>
          </cell>
        </row>
        <row r="346">
          <cell r="Q346" t="str">
            <v>0620   CALCIJEX</v>
          </cell>
          <cell r="R346">
            <v>7067.1</v>
          </cell>
          <cell r="S346">
            <v>104</v>
          </cell>
          <cell r="T346">
            <v>2355.6999999999998</v>
          </cell>
          <cell r="U346">
            <v>30.769230769230759</v>
          </cell>
          <cell r="V346">
            <v>-3.8974358974359049</v>
          </cell>
        </row>
        <row r="347">
          <cell r="Q347" t="str">
            <v>1200 VE005  CALCITRIOL ABBOTT X 1 MCG.</v>
          </cell>
          <cell r="R347">
            <v>1503.68</v>
          </cell>
          <cell r="S347">
            <v>-140</v>
          </cell>
          <cell r="T347">
            <v>501.22666666666669</v>
          </cell>
          <cell r="U347">
            <v>-41.42011834319527</v>
          </cell>
          <cell r="V347">
            <v>5.2465483234713943</v>
          </cell>
        </row>
        <row r="348">
          <cell r="Q348" t="str">
            <v>1200 VE010  CALCITRIOL ABBOTT X 1 MCG.</v>
          </cell>
          <cell r="R348">
            <v>2060.7600000000002</v>
          </cell>
          <cell r="S348">
            <v>86</v>
          </cell>
          <cell r="T348">
            <v>686.92</v>
          </cell>
          <cell r="U348">
            <v>25.443786982248522</v>
          </cell>
          <cell r="V348">
            <v>-3.222879684418146</v>
          </cell>
        </row>
        <row r="349">
          <cell r="Q349" t="str">
            <v>1210 VE005  CALCITRIOL ABBOTT X 2 MCG.</v>
          </cell>
          <cell r="R349">
            <v>1272.96</v>
          </cell>
          <cell r="S349">
            <v>-138</v>
          </cell>
          <cell r="T349">
            <v>424.32</v>
          </cell>
          <cell r="U349">
            <v>-40.828402366863905</v>
          </cell>
          <cell r="V349">
            <v>5.1715976331360949</v>
          </cell>
        </row>
        <row r="350">
          <cell r="Q350" t="str">
            <v>1210 VE010  CALCITRIOL ABBOTT X 2 MCG.</v>
          </cell>
          <cell r="R350">
            <v>2229.6999999999998</v>
          </cell>
          <cell r="S350">
            <v>296</v>
          </cell>
          <cell r="T350">
            <v>743.23333333333312</v>
          </cell>
          <cell r="U350">
            <v>87.573964497041416</v>
          </cell>
          <cell r="V350">
            <v>-11.092702169625255</v>
          </cell>
        </row>
        <row r="351">
          <cell r="Q351" t="str">
            <v>4160   SIMDAX</v>
          </cell>
          <cell r="R351">
            <v>40560</v>
          </cell>
          <cell r="S351">
            <v>2909</v>
          </cell>
          <cell r="T351">
            <v>13520</v>
          </cell>
          <cell r="U351">
            <v>860.6508875739645</v>
          </cell>
          <cell r="V351">
            <v>-109.01577909270213</v>
          </cell>
        </row>
        <row r="352">
          <cell r="Q352" t="str">
            <v>M974 VE001  SIMDAX</v>
          </cell>
          <cell r="R352">
            <v>40560</v>
          </cell>
          <cell r="S352">
            <v>2909</v>
          </cell>
          <cell r="T352">
            <v>13520</v>
          </cell>
          <cell r="U352">
            <v>860.6508875739645</v>
          </cell>
          <cell r="V352">
            <v>-109.01577909270213</v>
          </cell>
        </row>
        <row r="353">
          <cell r="Q353" t="str">
            <v>6090  TOT. SPECIALTY HOSP. PRODUCT</v>
          </cell>
          <cell r="R353">
            <v>4452.84</v>
          </cell>
          <cell r="S353">
            <v>1844</v>
          </cell>
          <cell r="T353">
            <v>1484.28</v>
          </cell>
          <cell r="U353">
            <v>545.56213017751486</v>
          </cell>
          <cell r="V353">
            <v>-69.104536489151769</v>
          </cell>
        </row>
        <row r="354">
          <cell r="Q354" t="str">
            <v>0530   OTHER DDDS</v>
          </cell>
          <cell r="R354">
            <v>4452.84</v>
          </cell>
          <cell r="S354">
            <v>1844</v>
          </cell>
          <cell r="T354">
            <v>1484.28</v>
          </cell>
          <cell r="U354">
            <v>545.56213017751486</v>
          </cell>
          <cell r="V354">
            <v>-69.104536489151769</v>
          </cell>
        </row>
        <row r="355">
          <cell r="Q355" t="str">
            <v>3796 VE012  KETOROLAC ABBOTT 60 mg</v>
          </cell>
          <cell r="R355">
            <v>4452.84</v>
          </cell>
          <cell r="S355">
            <v>1844</v>
          </cell>
          <cell r="T355">
            <v>1484.28</v>
          </cell>
          <cell r="U355">
            <v>545.56213017751486</v>
          </cell>
          <cell r="V355">
            <v>-69.104536489151769</v>
          </cell>
        </row>
        <row r="356">
          <cell r="Q356" t="str">
            <v>6200  SUBTOTAL OTHER HOSPITAL</v>
          </cell>
          <cell r="R356">
            <v>68100.42</v>
          </cell>
          <cell r="S356">
            <v>50466</v>
          </cell>
          <cell r="T356">
            <v>22700.14</v>
          </cell>
          <cell r="U356">
            <v>14930.76923076923</v>
          </cell>
          <cell r="V356">
            <v>-1891.2307692307695</v>
          </cell>
        </row>
        <row r="357">
          <cell r="Q357" t="str">
            <v>0600   RECEPTAL LINERS</v>
          </cell>
          <cell r="R357">
            <v>68100.42</v>
          </cell>
          <cell r="S357">
            <v>50466</v>
          </cell>
          <cell r="T357">
            <v>22700.14</v>
          </cell>
          <cell r="U357">
            <v>14930.76923076923</v>
          </cell>
          <cell r="V357">
            <v>-1891.2307692307695</v>
          </cell>
        </row>
        <row r="358">
          <cell r="Q358" t="str">
            <v>G901 VE010  BOLSA RECEPTAL X 2 LTS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Q359" t="str">
            <v>G901 VE050  BOLSA RECEPTAL X 2 LTS.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Q360" t="str">
            <v>G902 VE010  BOLSA RECEPTAL X2LTS C/FILTRO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Q361" t="str">
            <v>G902 VE050  BOLSA RECEPTAL X 2LTS C/FILTRO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Q362" t="str">
            <v>G905 VE010  BOLSA RECEPTAL X2LTS ORTOPEDIA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Q363" t="str">
            <v>G905 VE050  BOLSA RECEPTAL X2LTS ORTOPEDIA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Q364" t="str">
            <v>43024VE001  RECEPTAL LINER 2L X 1 UN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Q365" t="str">
            <v>43024VE010  RECEPTAL LINER 2L X 10 UN</v>
          </cell>
          <cell r="R365">
            <v>48411.88</v>
          </cell>
          <cell r="S365">
            <v>34777</v>
          </cell>
          <cell r="T365">
            <v>16137.293333333333</v>
          </cell>
          <cell r="U365">
            <v>10289.053254437869</v>
          </cell>
          <cell r="V365">
            <v>-1303.2800788954646</v>
          </cell>
        </row>
        <row r="366">
          <cell r="Q366" t="str">
            <v>43042VE001  RECEPTAL LINER 2L C/VALV X1UN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Q367" t="str">
            <v>43042VE010  RECEPTAL LINER 2L C/VALV X10UN</v>
          </cell>
          <cell r="R367">
            <v>19054.61</v>
          </cell>
          <cell r="S367">
            <v>15689</v>
          </cell>
          <cell r="T367">
            <v>6351.5366666666669</v>
          </cell>
          <cell r="U367">
            <v>4641.7159763313612</v>
          </cell>
          <cell r="V367">
            <v>-587.95069033530581</v>
          </cell>
        </row>
        <row r="368">
          <cell r="Q368" t="str">
            <v>43048VE001  RECEPTAL LINER 1.5L C/VALVX1U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Q369" t="str">
            <v>43048VE010  RECEPTAL LINER 1.5L C/VALVX10U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Q370" t="str">
            <v>43056VE001  RECEPTAL LINER 1L C/VALV X1UN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Q371" t="str">
            <v>43056VE010  RECEPTAL LINER 1L C/VALV X10UN</v>
          </cell>
          <cell r="R371">
            <v>633.92999999999995</v>
          </cell>
          <cell r="S371">
            <v>0</v>
          </cell>
          <cell r="T371">
            <v>211.31</v>
          </cell>
          <cell r="U371">
            <v>0</v>
          </cell>
          <cell r="V371">
            <v>0</v>
          </cell>
        </row>
        <row r="372">
          <cell r="Q372" t="str">
            <v>43309VE001  SHUT OFF VALVE X 1 UN.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Q373" t="str">
            <v>43309VE010  SHUT OFF VALVE X 10 UN.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Q374" t="str">
            <v>0650   RECEPTAL ACCESSORIES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Q375" t="str">
            <v>43445VE001  RECEPTAL CANISTER 2L X 1 UN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Q376" t="str">
            <v>43445VE010  RECEPTAL CANISTER 2L X 10 UN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Q377" t="str">
            <v>0660   OTHER HOSPITAL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Q378" t="str">
            <v>11254VE001  T-BAR HOOKS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Q379" t="str">
            <v>3979 VE001  HEPARINA 5000 X  5 ML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Q380" t="str">
            <v>3000  NUTRITIONAL</v>
          </cell>
          <cell r="R380">
            <v>1369711.57</v>
          </cell>
          <cell r="S380">
            <v>1217958</v>
          </cell>
          <cell r="T380">
            <v>456570.52333333332</v>
          </cell>
          <cell r="U380">
            <v>360342.60355029587</v>
          </cell>
          <cell r="V380">
            <v>-45643.396449704131</v>
          </cell>
        </row>
        <row r="381">
          <cell r="Q381" t="str">
            <v>3001  MED. NUTRITIONAL</v>
          </cell>
          <cell r="R381">
            <v>847221.75</v>
          </cell>
          <cell r="S381">
            <v>888820</v>
          </cell>
          <cell r="T381">
            <v>282407.25</v>
          </cell>
          <cell r="U381">
            <v>262964.49704142014</v>
          </cell>
          <cell r="V381">
            <v>-33308.836291913176</v>
          </cell>
        </row>
        <row r="382">
          <cell r="Q382" t="str">
            <v>049T  TOT. IV NUTRITIONAL</v>
          </cell>
          <cell r="R382">
            <v>0</v>
          </cell>
          <cell r="S382">
            <v>-413</v>
          </cell>
          <cell r="T382">
            <v>0</v>
          </cell>
          <cell r="U382">
            <v>-122.18934911242603</v>
          </cell>
          <cell r="V382">
            <v>15.477317554240628</v>
          </cell>
        </row>
        <row r="383">
          <cell r="Q383" t="str">
            <v>0490   IV NUTRITIONALS</v>
          </cell>
          <cell r="R383">
            <v>0</v>
          </cell>
          <cell r="S383">
            <v>-413</v>
          </cell>
          <cell r="T383">
            <v>0</v>
          </cell>
          <cell r="U383">
            <v>-122.18934911242603</v>
          </cell>
          <cell r="V383">
            <v>15.477317554240628</v>
          </cell>
        </row>
        <row r="384">
          <cell r="Q384" t="str">
            <v>2991 VL001  AMINOACIDOS 10% 500 ML X 1 FCO</v>
          </cell>
          <cell r="R384">
            <v>0</v>
          </cell>
          <cell r="S384">
            <v>-58</v>
          </cell>
          <cell r="T384">
            <v>0</v>
          </cell>
          <cell r="U384">
            <v>-17.159763313609467</v>
          </cell>
          <cell r="V384">
            <v>2.173570019723865</v>
          </cell>
        </row>
        <row r="385">
          <cell r="Q385" t="str">
            <v>2992 VL001  AMINOACIDOS 7% 500ML X 1 FCO.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Q386" t="str">
            <v>9786 VL001  LIPIDOS 10% X 500 ML X 1 FCO.</v>
          </cell>
          <cell r="R386">
            <v>0</v>
          </cell>
          <cell r="S386">
            <v>-327</v>
          </cell>
          <cell r="T386">
            <v>0</v>
          </cell>
          <cell r="U386">
            <v>-96.745562130177518</v>
          </cell>
          <cell r="V386">
            <v>12.254437869822482</v>
          </cell>
        </row>
        <row r="387">
          <cell r="Q387" t="str">
            <v>9789 VL001  LIPIDOS 20% 500 ML X 1 FCO.</v>
          </cell>
          <cell r="R387">
            <v>0</v>
          </cell>
          <cell r="S387">
            <v>-28</v>
          </cell>
          <cell r="T387">
            <v>0</v>
          </cell>
          <cell r="U387">
            <v>-8.2840236686390529</v>
          </cell>
          <cell r="V387">
            <v>1.049309664694281</v>
          </cell>
        </row>
        <row r="388">
          <cell r="Q388" t="str">
            <v>8000  TOTAL CORE PRODUCTS</v>
          </cell>
          <cell r="R388">
            <v>133799.76</v>
          </cell>
          <cell r="S388">
            <v>183541</v>
          </cell>
          <cell r="T388">
            <v>44599.92</v>
          </cell>
          <cell r="U388">
            <v>54302.071005917169</v>
          </cell>
          <cell r="V388">
            <v>-6878.262327416167</v>
          </cell>
        </row>
        <row r="389">
          <cell r="Q389" t="str">
            <v>0890   ENSURE</v>
          </cell>
          <cell r="R389">
            <v>101024.92</v>
          </cell>
          <cell r="S389">
            <v>181152</v>
          </cell>
          <cell r="T389">
            <v>33674.973333333328</v>
          </cell>
          <cell r="U389">
            <v>53595.266272189358</v>
          </cell>
          <cell r="V389">
            <v>-6788.7337278106424</v>
          </cell>
        </row>
        <row r="390">
          <cell r="Q390" t="str">
            <v>M142 VE400  ENSURE POLVO FRESA</v>
          </cell>
          <cell r="R390">
            <v>3180.78</v>
          </cell>
          <cell r="S390">
            <v>604</v>
          </cell>
          <cell r="T390">
            <v>1060.26</v>
          </cell>
          <cell r="U390">
            <v>178.69822485207101</v>
          </cell>
          <cell r="V390">
            <v>-22.635108481262336</v>
          </cell>
        </row>
        <row r="391">
          <cell r="Q391" t="str">
            <v>M143 VE400  ENSURE POLVO CHOCOLATE</v>
          </cell>
          <cell r="R391">
            <v>2818.74</v>
          </cell>
          <cell r="S391">
            <v>987</v>
          </cell>
          <cell r="T391">
            <v>939.58</v>
          </cell>
          <cell r="U391">
            <v>292.01183431952666</v>
          </cell>
          <cell r="V391">
            <v>-36.988165680473344</v>
          </cell>
        </row>
        <row r="392">
          <cell r="Q392" t="str">
            <v>0750 VE000  ENSURE POLVO 1000 GRS.</v>
          </cell>
          <cell r="R392">
            <v>29306.52</v>
          </cell>
          <cell r="S392">
            <v>65772</v>
          </cell>
          <cell r="T392">
            <v>9768.84</v>
          </cell>
          <cell r="U392">
            <v>19459.171597633136</v>
          </cell>
          <cell r="V392">
            <v>-2464.8284023668639</v>
          </cell>
        </row>
        <row r="393">
          <cell r="Q393" t="str">
            <v>0750 VE400  ENSURE POLVO X 400 GRAMOS</v>
          </cell>
          <cell r="R393">
            <v>65718.880000000005</v>
          </cell>
          <cell r="S393">
            <v>113789</v>
          </cell>
          <cell r="T393">
            <v>21906.293333333331</v>
          </cell>
          <cell r="U393">
            <v>33665.384615384617</v>
          </cell>
          <cell r="V393">
            <v>-4264.2820512820472</v>
          </cell>
        </row>
        <row r="394">
          <cell r="Q394" t="str">
            <v>7600   OTHER CORE PRODUCTS</v>
          </cell>
          <cell r="R394">
            <v>7231.32</v>
          </cell>
          <cell r="S394">
            <v>-609</v>
          </cell>
          <cell r="T394">
            <v>2410.44</v>
          </cell>
          <cell r="U394">
            <v>-180.17751479289947</v>
          </cell>
          <cell r="V394">
            <v>22.822485207100527</v>
          </cell>
        </row>
        <row r="395">
          <cell r="Q395" t="str">
            <v>0790 VE004  ENSURE POSTRE CHOC-PACK 142 gr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Q396" t="str">
            <v>0792 VE004  ENSURE POSTRE VAI -PACK 142 gr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Q397" t="str">
            <v>0798 VE004  ENSURE POSTRE CARAMELO - PACK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Q398" t="str">
            <v>54844VE004  ENSURE PUDDING VAINILLA</v>
          </cell>
          <cell r="R398">
            <v>3682.44</v>
          </cell>
          <cell r="S398">
            <v>-1794</v>
          </cell>
          <cell r="T398">
            <v>1227.48</v>
          </cell>
          <cell r="U398">
            <v>-530.76923076923083</v>
          </cell>
          <cell r="V398">
            <v>67.23076923076917</v>
          </cell>
        </row>
        <row r="399">
          <cell r="Q399" t="str">
            <v>54846VE004  ENSURE PUDDING CHOCOLATE</v>
          </cell>
          <cell r="R399">
            <v>2067</v>
          </cell>
          <cell r="S399">
            <v>532</v>
          </cell>
          <cell r="T399">
            <v>689</v>
          </cell>
          <cell r="U399">
            <v>157.39644970414201</v>
          </cell>
          <cell r="V399">
            <v>-19.936883629191328</v>
          </cell>
        </row>
        <row r="400">
          <cell r="Q400" t="str">
            <v>54848VE004  ENSURE PUDDING CARAMELO</v>
          </cell>
          <cell r="R400">
            <v>1481.88</v>
          </cell>
          <cell r="S400">
            <v>653</v>
          </cell>
          <cell r="T400">
            <v>493.96</v>
          </cell>
          <cell r="U400">
            <v>193.19526627218934</v>
          </cell>
          <cell r="V400">
            <v>-24.471400394477314</v>
          </cell>
        </row>
        <row r="401">
          <cell r="Q401" t="str">
            <v>8120   ENRICH/ENRICH PLUS</v>
          </cell>
          <cell r="R401">
            <v>9329.32</v>
          </cell>
          <cell r="S401">
            <v>4534</v>
          </cell>
          <cell r="T401">
            <v>3109.7733333333331</v>
          </cell>
          <cell r="U401">
            <v>1341.4201183431953</v>
          </cell>
          <cell r="V401">
            <v>-169.91321499013793</v>
          </cell>
        </row>
        <row r="402">
          <cell r="Q402" t="str">
            <v>0756 VE001  ENSURE C/FIBRA CHOCOLATE</v>
          </cell>
          <cell r="R402">
            <v>0</v>
          </cell>
          <cell r="S402">
            <v>-793</v>
          </cell>
          <cell r="T402">
            <v>0</v>
          </cell>
          <cell r="U402">
            <v>-234.61538461538461</v>
          </cell>
          <cell r="V402">
            <v>29.717948717948701</v>
          </cell>
        </row>
        <row r="403">
          <cell r="Q403" t="str">
            <v>0759 VE001  ENSURE CON FIBRA - VAINILLA</v>
          </cell>
          <cell r="R403">
            <v>9329.32</v>
          </cell>
          <cell r="S403">
            <v>5327</v>
          </cell>
          <cell r="T403">
            <v>3109.7733333333331</v>
          </cell>
          <cell r="U403">
            <v>1576.0355029585799</v>
          </cell>
          <cell r="V403">
            <v>-199.63116370808689</v>
          </cell>
        </row>
        <row r="404">
          <cell r="Q404" t="str">
            <v>8130   ENSURE PLUS TETRA</v>
          </cell>
          <cell r="R404">
            <v>11995.72</v>
          </cell>
          <cell r="S404">
            <v>-1536</v>
          </cell>
          <cell r="T404">
            <v>3998.5733333333333</v>
          </cell>
          <cell r="U404">
            <v>-454.43786982248525</v>
          </cell>
          <cell r="V404">
            <v>57.562130177514746</v>
          </cell>
        </row>
        <row r="405">
          <cell r="Q405" t="str">
            <v>M420 VE003  ENSURE PLUS DRINK CHOCOLATE</v>
          </cell>
          <cell r="R405">
            <v>1488.52</v>
          </cell>
          <cell r="S405">
            <v>-665</v>
          </cell>
          <cell r="T405">
            <v>496.17333333333335</v>
          </cell>
          <cell r="U405">
            <v>-196.74556213017752</v>
          </cell>
          <cell r="V405">
            <v>24.921104536489139</v>
          </cell>
        </row>
        <row r="406">
          <cell r="Q406" t="str">
            <v>M421 VE003  ENSURE PLUS DRINK FRUTILLA</v>
          </cell>
          <cell r="R406">
            <v>2045.72</v>
          </cell>
          <cell r="S406">
            <v>-1041</v>
          </cell>
          <cell r="T406">
            <v>681.90666666666664</v>
          </cell>
          <cell r="U406">
            <v>-307.9881656804734</v>
          </cell>
          <cell r="V406">
            <v>39.011834319526599</v>
          </cell>
        </row>
        <row r="407">
          <cell r="Q407" t="str">
            <v>M424 VE003  ENSURE PLUS DRINK VAINILLA</v>
          </cell>
          <cell r="R407">
            <v>8461.48</v>
          </cell>
          <cell r="S407">
            <v>170</v>
          </cell>
          <cell r="T407">
            <v>2820.4933333333333</v>
          </cell>
          <cell r="U407">
            <v>50.295857988165679</v>
          </cell>
          <cell r="V407">
            <v>-6.3708086785009854</v>
          </cell>
        </row>
        <row r="408">
          <cell r="Q408" t="str">
            <v>8190   ENLIVE</v>
          </cell>
          <cell r="R408">
            <v>4218.4799999999996</v>
          </cell>
          <cell r="S408">
            <v>0</v>
          </cell>
          <cell r="T408">
            <v>1406.16</v>
          </cell>
          <cell r="U408">
            <v>0</v>
          </cell>
          <cell r="V408">
            <v>0</v>
          </cell>
        </row>
        <row r="409">
          <cell r="Q409" t="str">
            <v>M514 VE001  ENLIVE</v>
          </cell>
          <cell r="R409">
            <v>4218.4799999999996</v>
          </cell>
          <cell r="S409">
            <v>0</v>
          </cell>
          <cell r="T409">
            <v>1406.16</v>
          </cell>
          <cell r="U409">
            <v>0</v>
          </cell>
          <cell r="V409">
            <v>0</v>
          </cell>
        </row>
        <row r="410">
          <cell r="Q410" t="str">
            <v>810T  TOTAL TUBE PRODUCTS</v>
          </cell>
          <cell r="R410">
            <v>488133.68</v>
          </cell>
          <cell r="S410">
            <v>499152</v>
          </cell>
          <cell r="T410">
            <v>162711.22666666668</v>
          </cell>
          <cell r="U410">
            <v>147678.10650887576</v>
          </cell>
          <cell r="V410">
            <v>-18705.89349112424</v>
          </cell>
        </row>
        <row r="411">
          <cell r="Q411" t="str">
            <v>7310   JEVITY</v>
          </cell>
          <cell r="R411">
            <v>135443.24</v>
          </cell>
          <cell r="S411">
            <v>134105</v>
          </cell>
          <cell r="T411">
            <v>45147.746666666666</v>
          </cell>
          <cell r="U411">
            <v>39676.035502958584</v>
          </cell>
          <cell r="V411">
            <v>-5025.6311637080798</v>
          </cell>
        </row>
        <row r="412">
          <cell r="Q412" t="str">
            <v>M635 VE001  JEVITY PLUS X 500 ML</v>
          </cell>
          <cell r="R412">
            <v>2395.92</v>
          </cell>
          <cell r="S412">
            <v>-426</v>
          </cell>
          <cell r="T412">
            <v>798.64</v>
          </cell>
          <cell r="U412">
            <v>-126.03550295857988</v>
          </cell>
          <cell r="V412">
            <v>15.964497041420117</v>
          </cell>
        </row>
        <row r="413">
          <cell r="Q413" t="str">
            <v>0682 VE001  JEVITY RTH X 1000 ML.</v>
          </cell>
          <cell r="R413">
            <v>120694.47</v>
          </cell>
          <cell r="S413">
            <v>115579</v>
          </cell>
          <cell r="T413">
            <v>40231.49</v>
          </cell>
          <cell r="U413">
            <v>34194.970414201183</v>
          </cell>
          <cell r="V413">
            <v>-4331.3629191321525</v>
          </cell>
        </row>
        <row r="414">
          <cell r="Q414" t="str">
            <v>53114VE001  JEVITY PLUS X 1500 ML</v>
          </cell>
          <cell r="R414">
            <v>5796.9</v>
          </cell>
          <cell r="S414">
            <v>1702</v>
          </cell>
          <cell r="T414">
            <v>1932.3</v>
          </cell>
          <cell r="U414">
            <v>503.5502958579882</v>
          </cell>
          <cell r="V414">
            <v>-63.783037475345168</v>
          </cell>
        </row>
        <row r="415">
          <cell r="Q415" t="str">
            <v>53124VE001  JEVITY PLUS X 1000 ML</v>
          </cell>
          <cell r="R415">
            <v>6555.95</v>
          </cell>
          <cell r="S415">
            <v>17250</v>
          </cell>
          <cell r="T415">
            <v>2185.3166666666666</v>
          </cell>
          <cell r="U415">
            <v>5103.5502958579882</v>
          </cell>
          <cell r="V415">
            <v>-646.4497041420118</v>
          </cell>
        </row>
        <row r="416">
          <cell r="Q416" t="str">
            <v>7360   OSMOLITE</v>
          </cell>
          <cell r="R416">
            <v>87016.68</v>
          </cell>
          <cell r="S416">
            <v>80250</v>
          </cell>
          <cell r="T416">
            <v>29005.56</v>
          </cell>
          <cell r="U416">
            <v>23742.603550295858</v>
          </cell>
          <cell r="V416">
            <v>-3007.3964497041416</v>
          </cell>
        </row>
        <row r="417">
          <cell r="Q417" t="str">
            <v>0668 VE001  OSMOLITE HN RTH</v>
          </cell>
          <cell r="R417">
            <v>87016.68</v>
          </cell>
          <cell r="S417">
            <v>80250</v>
          </cell>
          <cell r="T417">
            <v>29005.56</v>
          </cell>
          <cell r="U417">
            <v>23742.603550295858</v>
          </cell>
          <cell r="V417">
            <v>-3007.3964497041416</v>
          </cell>
        </row>
        <row r="418">
          <cell r="Q418" t="str">
            <v>8100   ENSURE PLUS CANS</v>
          </cell>
          <cell r="R418">
            <v>265673.76</v>
          </cell>
          <cell r="S418">
            <v>284797</v>
          </cell>
          <cell r="T418">
            <v>88557.92</v>
          </cell>
          <cell r="U418">
            <v>84259.467455621314</v>
          </cell>
          <cell r="V418">
            <v>-10672.865877712014</v>
          </cell>
        </row>
        <row r="419">
          <cell r="Q419" t="str">
            <v>0702 VV001  ENSURE PLUS-CHOCOLATE X 237ML.</v>
          </cell>
          <cell r="R419">
            <v>31404.240000000002</v>
          </cell>
          <cell r="S419">
            <v>29861</v>
          </cell>
          <cell r="T419">
            <v>10468.08</v>
          </cell>
          <cell r="U419">
            <v>8834.6153846153848</v>
          </cell>
          <cell r="V419">
            <v>-1119.0512820512813</v>
          </cell>
        </row>
        <row r="420">
          <cell r="Q420" t="str">
            <v>0707 VV001  ENSURE PLUS-VAINILLA X 237 ML</v>
          </cell>
          <cell r="R420">
            <v>189773.48</v>
          </cell>
          <cell r="S420">
            <v>220105</v>
          </cell>
          <cell r="T420">
            <v>63257.826666666668</v>
          </cell>
          <cell r="U420">
            <v>65119.8224852071</v>
          </cell>
          <cell r="V420">
            <v>-8248.5108481262287</v>
          </cell>
        </row>
        <row r="421">
          <cell r="Q421" t="str">
            <v>0717 VV001  ENSURE PLUS-CAFE X 237 ML.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Q422" t="str">
            <v>0718 VV001  ENSURE PLUS-FRUTILLA X 237 ML.</v>
          </cell>
          <cell r="R422">
            <v>44496.04</v>
          </cell>
          <cell r="S422">
            <v>34831</v>
          </cell>
          <cell r="T422">
            <v>14832.013333333334</v>
          </cell>
          <cell r="U422">
            <v>10305.029585798817</v>
          </cell>
          <cell r="V422">
            <v>-1305.3037475345172</v>
          </cell>
        </row>
        <row r="423">
          <cell r="Q423" t="str">
            <v>820T  TOTAL DISEASE SPECIFIC</v>
          </cell>
          <cell r="R423">
            <v>117592.97</v>
          </cell>
          <cell r="S423">
            <v>89863</v>
          </cell>
          <cell r="T423">
            <v>39197.656666666662</v>
          </cell>
          <cell r="U423">
            <v>26586.686390532544</v>
          </cell>
          <cell r="V423">
            <v>-3367.6469428007877</v>
          </cell>
        </row>
        <row r="424">
          <cell r="Q424" t="str">
            <v>0710   SUPLENA</v>
          </cell>
          <cell r="R424">
            <v>4722.25</v>
          </cell>
          <cell r="S424">
            <v>7625</v>
          </cell>
          <cell r="T424">
            <v>1574.0833333333333</v>
          </cell>
          <cell r="U424">
            <v>2255.9171597633135</v>
          </cell>
          <cell r="V424">
            <v>-285.74950690335299</v>
          </cell>
        </row>
        <row r="425">
          <cell r="Q425" t="str">
            <v>50164VE001  SUPLENA VAINILLA X 237 ML</v>
          </cell>
          <cell r="R425">
            <v>4722.25</v>
          </cell>
          <cell r="S425">
            <v>7625</v>
          </cell>
          <cell r="T425">
            <v>1574.0833333333333</v>
          </cell>
          <cell r="U425">
            <v>2255.9171597633135</v>
          </cell>
          <cell r="V425">
            <v>-285.74950690335299</v>
          </cell>
        </row>
        <row r="426">
          <cell r="Q426" t="str">
            <v>0870   PULMOCARE</v>
          </cell>
          <cell r="R426">
            <v>7333.04</v>
          </cell>
          <cell r="S426">
            <v>4426</v>
          </cell>
          <cell r="T426">
            <v>2444.3466666666668</v>
          </cell>
          <cell r="U426">
            <v>1309.4674556213017</v>
          </cell>
          <cell r="V426">
            <v>-165.86587771203153</v>
          </cell>
        </row>
        <row r="427">
          <cell r="Q427" t="str">
            <v>0699 VE001  PULMOCARE X 237 ML.</v>
          </cell>
          <cell r="R427">
            <v>7333.04</v>
          </cell>
          <cell r="S427">
            <v>4426</v>
          </cell>
          <cell r="T427">
            <v>2444.3466666666668</v>
          </cell>
          <cell r="U427">
            <v>1309.4674556213017</v>
          </cell>
          <cell r="V427">
            <v>-165.86587771203153</v>
          </cell>
        </row>
        <row r="428">
          <cell r="Q428" t="str">
            <v>7340   PROSURE</v>
          </cell>
          <cell r="R428">
            <v>4033.7</v>
          </cell>
          <cell r="S428">
            <v>1681</v>
          </cell>
          <cell r="T428">
            <v>1344.5666666666666</v>
          </cell>
          <cell r="U428">
            <v>497.3372781065089</v>
          </cell>
          <cell r="V428">
            <v>-62.996055226824467</v>
          </cell>
        </row>
        <row r="429">
          <cell r="Q429" t="str">
            <v>51304VE237  ADVERA CHOCOLATE X 237 ML</v>
          </cell>
          <cell r="R429">
            <v>919.6</v>
          </cell>
          <cell r="S429">
            <v>657</v>
          </cell>
          <cell r="T429">
            <v>306.5333333333333</v>
          </cell>
          <cell r="U429">
            <v>194.37869822485209</v>
          </cell>
          <cell r="V429">
            <v>-24.621301775147913</v>
          </cell>
        </row>
        <row r="430">
          <cell r="Q430" t="str">
            <v>52452VE237  ADVERA VAINILLA X 237 ML</v>
          </cell>
          <cell r="R430">
            <v>3114.1</v>
          </cell>
          <cell r="S430">
            <v>1024</v>
          </cell>
          <cell r="T430">
            <v>1038.0333333333333</v>
          </cell>
          <cell r="U430">
            <v>302.95857988165682</v>
          </cell>
          <cell r="V430">
            <v>-38.374753451676497</v>
          </cell>
        </row>
        <row r="431">
          <cell r="Q431" t="str">
            <v>52918VE237  ADVERA NARANJA X 237 ML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Q432" t="str">
            <v>7430   TOTAL GLUCERNA</v>
          </cell>
          <cell r="R432">
            <v>38447</v>
          </cell>
          <cell r="S432">
            <v>35502</v>
          </cell>
          <cell r="T432">
            <v>12815.666666666668</v>
          </cell>
          <cell r="U432">
            <v>10503.550295857989</v>
          </cell>
          <cell r="V432">
            <v>-1330.4497041420109</v>
          </cell>
        </row>
        <row r="433">
          <cell r="Q433" t="str">
            <v>M048 VE001  GLUCERNA SR VAINILLA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Q434" t="str">
            <v>50240VV001  GLUCERNA X 237 ML</v>
          </cell>
          <cell r="R434">
            <v>21406.5</v>
          </cell>
          <cell r="S434">
            <v>17845</v>
          </cell>
          <cell r="T434">
            <v>7135.5</v>
          </cell>
          <cell r="U434">
            <v>5279.5857988165681</v>
          </cell>
          <cell r="V434">
            <v>-668.74753451676497</v>
          </cell>
        </row>
        <row r="435">
          <cell r="Q435" t="str">
            <v>51206VE001  GLUCERNA RTH X 1000 ML</v>
          </cell>
          <cell r="R435">
            <v>17040.5</v>
          </cell>
          <cell r="S435">
            <v>17657</v>
          </cell>
          <cell r="T435">
            <v>5680.166666666667</v>
          </cell>
          <cell r="U435">
            <v>5223.9644970414201</v>
          </cell>
          <cell r="V435">
            <v>-661.70216962524682</v>
          </cell>
        </row>
        <row r="436">
          <cell r="Q436" t="str">
            <v>7550   PERATIVE</v>
          </cell>
          <cell r="R436">
            <v>9670.1</v>
          </cell>
          <cell r="S436">
            <v>9872</v>
          </cell>
          <cell r="T436">
            <v>3223.3666666666668</v>
          </cell>
          <cell r="U436">
            <v>2920.7100591715975</v>
          </cell>
          <cell r="V436">
            <v>-369.95660749506897</v>
          </cell>
        </row>
        <row r="437">
          <cell r="Q437" t="str">
            <v>51948VE001  ALTERNA RTH</v>
          </cell>
          <cell r="R437">
            <v>9670.1</v>
          </cell>
          <cell r="S437">
            <v>9872</v>
          </cell>
          <cell r="T437">
            <v>3223.3666666666668</v>
          </cell>
          <cell r="U437">
            <v>2920.7100591715975</v>
          </cell>
          <cell r="V437">
            <v>-369.95660749506897</v>
          </cell>
        </row>
        <row r="438">
          <cell r="Q438" t="str">
            <v>8000   OXEPA</v>
          </cell>
          <cell r="R438">
            <v>9606.66</v>
          </cell>
          <cell r="S438">
            <v>738</v>
          </cell>
          <cell r="T438">
            <v>3202.22</v>
          </cell>
          <cell r="U438">
            <v>218.3431952662722</v>
          </cell>
          <cell r="V438">
            <v>-27.656804733727796</v>
          </cell>
        </row>
        <row r="439">
          <cell r="Q439" t="str">
            <v>M648 VE001  OXEPA 500 ML</v>
          </cell>
          <cell r="R439">
            <v>9606.66</v>
          </cell>
          <cell r="S439">
            <v>738</v>
          </cell>
          <cell r="T439">
            <v>3202.22</v>
          </cell>
          <cell r="U439">
            <v>218.3431952662722</v>
          </cell>
          <cell r="V439">
            <v>-27.656804733727796</v>
          </cell>
        </row>
        <row r="440">
          <cell r="Q440" t="str">
            <v>8070   OTHER DISEASE SPECIFIC</v>
          </cell>
          <cell r="R440">
            <v>43780.22</v>
          </cell>
          <cell r="S440">
            <v>30019</v>
          </cell>
          <cell r="T440">
            <v>14593.406666666666</v>
          </cell>
          <cell r="U440">
            <v>8881.3609467455626</v>
          </cell>
          <cell r="V440">
            <v>-1124.9723865877713</v>
          </cell>
        </row>
        <row r="441">
          <cell r="Q441" t="str">
            <v>50630VE001  ALITRAQ X 456</v>
          </cell>
          <cell r="R441">
            <v>22192.38</v>
          </cell>
          <cell r="S441">
            <v>20355</v>
          </cell>
          <cell r="T441">
            <v>7397.46</v>
          </cell>
          <cell r="U441">
            <v>6022.1893491124265</v>
          </cell>
          <cell r="V441">
            <v>-762.8106508875735</v>
          </cell>
        </row>
        <row r="442">
          <cell r="Q442" t="str">
            <v>50632VE001  NEPRO X 237 ML</v>
          </cell>
          <cell r="R442">
            <v>0</v>
          </cell>
          <cell r="S442">
            <v>-82</v>
          </cell>
          <cell r="T442">
            <v>0</v>
          </cell>
          <cell r="U442">
            <v>-24.260355029585799</v>
          </cell>
          <cell r="V442">
            <v>3.0729783037475329</v>
          </cell>
        </row>
        <row r="443">
          <cell r="Q443" t="str">
            <v>55013VE001  NEPRO</v>
          </cell>
          <cell r="R443">
            <v>21587.84</v>
          </cell>
          <cell r="S443">
            <v>9746</v>
          </cell>
          <cell r="T443">
            <v>7195.9466666666667</v>
          </cell>
          <cell r="U443">
            <v>2883.4319526627219</v>
          </cell>
          <cell r="V443">
            <v>-365.23471400394465</v>
          </cell>
        </row>
        <row r="444">
          <cell r="Q444" t="str">
            <v>8600  TOTAL DEVICES</v>
          </cell>
          <cell r="R444">
            <v>34213.519999999997</v>
          </cell>
          <cell r="S444">
            <v>48561</v>
          </cell>
          <cell r="T444">
            <v>11404.506666666668</v>
          </cell>
          <cell r="U444">
            <v>14367.15976331361</v>
          </cell>
          <cell r="V444">
            <v>-1819.8402366863902</v>
          </cell>
        </row>
        <row r="445">
          <cell r="Q445" t="str">
            <v>0880   NUTR PUMP SETS</v>
          </cell>
          <cell r="R445">
            <v>32025.9</v>
          </cell>
          <cell r="S445">
            <v>44626</v>
          </cell>
          <cell r="T445">
            <v>10675.3</v>
          </cell>
          <cell r="U445">
            <v>13202.958579881657</v>
          </cell>
          <cell r="V445">
            <v>-1672.374753451677</v>
          </cell>
        </row>
        <row r="446">
          <cell r="Q446" t="str">
            <v>M221 VV001  PATROL P.SET SCREW CAP</v>
          </cell>
          <cell r="R446">
            <v>9846</v>
          </cell>
          <cell r="S446">
            <v>3557</v>
          </cell>
          <cell r="T446">
            <v>3282</v>
          </cell>
          <cell r="U446">
            <v>1052.3668639053255</v>
          </cell>
          <cell r="V446">
            <v>-133.2998027613412</v>
          </cell>
        </row>
        <row r="447">
          <cell r="Q447" t="str">
            <v>0052 VE001  FLEXIFLO III SET C/BOLSA 1000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Q448" t="str">
            <v>0056 VE001  FLEXIFLO - EASY FEED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Q449" t="str">
            <v>0061 VV001  SET ENTERAL POR GRAVEDAD</v>
          </cell>
          <cell r="R449">
            <v>2302.8000000000002</v>
          </cell>
          <cell r="S449">
            <v>-1214</v>
          </cell>
          <cell r="T449">
            <v>767.6</v>
          </cell>
          <cell r="U449">
            <v>-359.17159763313612</v>
          </cell>
          <cell r="V449">
            <v>45.495069033530569</v>
          </cell>
        </row>
        <row r="450">
          <cell r="Q450" t="str">
            <v>0068 VV001  FLEXITAINER X 500 ML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Q451" t="str">
            <v>0069 VV001  FLEXITAINER X 1000 ML</v>
          </cell>
          <cell r="R451">
            <v>0</v>
          </cell>
          <cell r="S451">
            <v>201</v>
          </cell>
          <cell r="T451">
            <v>0</v>
          </cell>
          <cell r="U451">
            <v>59.467455621301774</v>
          </cell>
          <cell r="V451">
            <v>-7.5325443786982262</v>
          </cell>
        </row>
        <row r="452">
          <cell r="Q452" t="str">
            <v>0071 VE001  COMPANION SET PIN + BAG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Q453" t="str">
            <v>0077 VE001  FLEXIFLO III SET ROSCA X 1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Q454" t="str">
            <v>0078 VE001  FLEXIFLO III SET PIN X 1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Q455" t="str">
            <v>0086 VE001  COMPANION SET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Q456" t="str">
            <v>0088 VE001  COMPANION SET PIN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Q457" t="str">
            <v>0089 VE001  FLEXIFLO - TOP-FILL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Q458" t="str">
            <v>50604VE001  QUANTUM SET FLUSH RTH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Q459" t="str">
            <v>50606VE001  QUANTUM SET TOP FILL FLUSH BAG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Q460" t="str">
            <v>50608VE001  QUANTUM SET TOP FILL BAG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Q461" t="str">
            <v>52040VV001  SET PATROL CON PIN</v>
          </cell>
          <cell r="R461">
            <v>17393.2</v>
          </cell>
          <cell r="S461">
            <v>32260</v>
          </cell>
          <cell r="T461">
            <v>5797.7333333333336</v>
          </cell>
          <cell r="U461">
            <v>9544.378698224853</v>
          </cell>
          <cell r="V461">
            <v>-1208.9546351084809</v>
          </cell>
        </row>
        <row r="462">
          <cell r="Q462" t="str">
            <v>52048VV001  SET PATROL CON BOLSA</v>
          </cell>
          <cell r="R462">
            <v>2483.9</v>
          </cell>
          <cell r="S462">
            <v>9822</v>
          </cell>
          <cell r="T462">
            <v>827.9666666666667</v>
          </cell>
          <cell r="U462">
            <v>2905.9171597633135</v>
          </cell>
          <cell r="V462">
            <v>-368.08284023668648</v>
          </cell>
        </row>
        <row r="463">
          <cell r="Q463" t="str">
            <v>0940   TUBES</v>
          </cell>
          <cell r="R463">
            <v>2187.62</v>
          </cell>
          <cell r="S463">
            <v>3935</v>
          </cell>
          <cell r="T463">
            <v>729.20666666666659</v>
          </cell>
          <cell r="U463">
            <v>1164.2011834319528</v>
          </cell>
          <cell r="V463">
            <v>-147.46548323471393</v>
          </cell>
        </row>
        <row r="464">
          <cell r="Q464" t="str">
            <v>M931 VE001  FLEXIFLO 08 FR.C/MANDRIL 45"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Q465" t="str">
            <v>M932 VE001  FLEXIFLO 10 FR.C/MANDRIL 45"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Q466" t="str">
            <v>M933 VE001  FLEXIFLO 12 FR.C/MANDRIL 45"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Q467" t="str">
            <v>0471 VV001  FLEXIFLO 08 FR.C/MANDRIL 36"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Q468" t="str">
            <v>0472 VV001  FLEXIFLO 08 FRENCH 45"</v>
          </cell>
          <cell r="R468">
            <v>0</v>
          </cell>
          <cell r="S468">
            <v>-368</v>
          </cell>
          <cell r="T468">
            <v>0</v>
          </cell>
          <cell r="U468">
            <v>-108.87573964497042</v>
          </cell>
          <cell r="V468">
            <v>13.790927021696248</v>
          </cell>
        </row>
        <row r="469">
          <cell r="Q469" t="str">
            <v>0473 VV001  FLEXIFLO 08 FR.C/MANDRIL 45"</v>
          </cell>
          <cell r="R469">
            <v>1450.22</v>
          </cell>
          <cell r="S469">
            <v>2827</v>
          </cell>
          <cell r="T469">
            <v>483.40666666666658</v>
          </cell>
          <cell r="U469">
            <v>836.39053254437874</v>
          </cell>
          <cell r="V469">
            <v>-105.94280078895463</v>
          </cell>
        </row>
        <row r="470">
          <cell r="Q470" t="str">
            <v>0474 VV001  FLEXIFLO 12 FRENCH 36"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Q471" t="str">
            <v>0475 VV001  FLEXIFLO 12 FR.C/MANDRIL 45"</v>
          </cell>
          <cell r="R471">
            <v>737.4</v>
          </cell>
          <cell r="S471">
            <v>265</v>
          </cell>
          <cell r="T471">
            <v>245.8</v>
          </cell>
          <cell r="U471">
            <v>78.402366863905328</v>
          </cell>
          <cell r="V471">
            <v>-9.9309664694280002</v>
          </cell>
        </row>
        <row r="472">
          <cell r="Q472" t="str">
            <v>0476 VV001  FLEXIFLO 10 FR.C/MANDRIL 45"</v>
          </cell>
          <cell r="R472">
            <v>0</v>
          </cell>
          <cell r="S472">
            <v>1211</v>
          </cell>
          <cell r="T472">
            <v>0</v>
          </cell>
          <cell r="U472">
            <v>358.28402366863907</v>
          </cell>
          <cell r="V472">
            <v>-45.38264299802762</v>
          </cell>
        </row>
        <row r="473">
          <cell r="Q473" t="str">
            <v>9000  TOT. NUTRITIONAL - KNOLL</v>
          </cell>
          <cell r="R473">
            <v>73481.820000000007</v>
          </cell>
          <cell r="S473">
            <v>68116</v>
          </cell>
          <cell r="T473">
            <v>24493.94</v>
          </cell>
          <cell r="U473">
            <v>20152.662721893492</v>
          </cell>
          <cell r="V473">
            <v>-2552.6706114398403</v>
          </cell>
        </row>
        <row r="474">
          <cell r="Q474" t="str">
            <v>5680   IRUXOL</v>
          </cell>
          <cell r="R474">
            <v>73481.820000000007</v>
          </cell>
          <cell r="S474">
            <v>68116</v>
          </cell>
          <cell r="T474">
            <v>24493.94</v>
          </cell>
          <cell r="U474">
            <v>20152.662721893492</v>
          </cell>
          <cell r="V474">
            <v>-2552.6706114398403</v>
          </cell>
        </row>
        <row r="475">
          <cell r="Q475" t="str">
            <v>N120 VE015  IRUXOL X 15 GRAMOS UNGUENTO</v>
          </cell>
          <cell r="R475">
            <v>28754.5</v>
          </cell>
          <cell r="S475">
            <v>50963</v>
          </cell>
          <cell r="T475">
            <v>9584.8333333333339</v>
          </cell>
          <cell r="U475">
            <v>15077.810650887575</v>
          </cell>
          <cell r="V475">
            <v>-1909.8560157790926</v>
          </cell>
        </row>
        <row r="476">
          <cell r="Q476" t="str">
            <v>N120 VE030  IRUXOL X 30 GRAMOS UNGUENTO</v>
          </cell>
          <cell r="R476">
            <v>26393.58</v>
          </cell>
          <cell r="S476">
            <v>5566</v>
          </cell>
          <cell r="T476">
            <v>8797.86</v>
          </cell>
          <cell r="U476">
            <v>1646.7455621301776</v>
          </cell>
          <cell r="V476">
            <v>-208.58777120315563</v>
          </cell>
        </row>
        <row r="477">
          <cell r="Q477" t="str">
            <v>N120 VE050  IRUXOL X 50 GRAMOS UNGUENTO</v>
          </cell>
          <cell r="R477">
            <v>18333.740000000002</v>
          </cell>
          <cell r="S477">
            <v>11587</v>
          </cell>
          <cell r="T477">
            <v>6111.2466666666669</v>
          </cell>
          <cell r="U477">
            <v>3428.1065088757396</v>
          </cell>
          <cell r="V477">
            <v>-434.22682445759392</v>
          </cell>
        </row>
        <row r="478">
          <cell r="Q478" t="str">
            <v>3002  EDDS</v>
          </cell>
          <cell r="R478">
            <v>522489.82</v>
          </cell>
          <cell r="S478">
            <v>329138</v>
          </cell>
          <cell r="T478">
            <v>174163.27333333332</v>
          </cell>
          <cell r="U478">
            <v>97378.106508875746</v>
          </cell>
          <cell r="V478">
            <v>-12334.560157790926</v>
          </cell>
        </row>
        <row r="479">
          <cell r="Q479" t="str">
            <v>056T  TOTAL DRUM CADRIGE</v>
          </cell>
          <cell r="R479">
            <v>20422.439999999999</v>
          </cell>
          <cell r="S479">
            <v>-3108</v>
          </cell>
          <cell r="T479">
            <v>6807.48</v>
          </cell>
          <cell r="U479">
            <v>-919.526627218935</v>
          </cell>
          <cell r="V479">
            <v>116.473372781065</v>
          </cell>
        </row>
        <row r="480">
          <cell r="Q480" t="str">
            <v>0580   OTHER VENIPUNCTURE</v>
          </cell>
          <cell r="R480">
            <v>20422.439999999999</v>
          </cell>
          <cell r="S480">
            <v>-3108</v>
          </cell>
          <cell r="T480">
            <v>6807.48</v>
          </cell>
          <cell r="U480">
            <v>-919.526627218935</v>
          </cell>
          <cell r="V480">
            <v>116.473372781065</v>
          </cell>
        </row>
        <row r="481">
          <cell r="Q481" t="str">
            <v>G892 VE001  DRUM CARTRIDGE C/INTRODUCTOR</v>
          </cell>
          <cell r="R481">
            <v>20422.439999999999</v>
          </cell>
          <cell r="S481">
            <v>-2825</v>
          </cell>
          <cell r="T481">
            <v>6807.48</v>
          </cell>
          <cell r="U481">
            <v>-835.79881656804741</v>
          </cell>
          <cell r="V481">
            <v>105.86785009861921</v>
          </cell>
        </row>
        <row r="482">
          <cell r="Q482" t="str">
            <v>M167 VV001  DRUM CARTRIDGE C/INTRODUCTOR</v>
          </cell>
          <cell r="R482">
            <v>0</v>
          </cell>
          <cell r="S482">
            <v>-283</v>
          </cell>
          <cell r="T482">
            <v>0</v>
          </cell>
          <cell r="U482">
            <v>-83.727810650887577</v>
          </cell>
          <cell r="V482">
            <v>10.605522682445752</v>
          </cell>
        </row>
        <row r="483">
          <cell r="Q483" t="str">
            <v>063T  TOTAL DIAL A FLO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</row>
        <row r="484">
          <cell r="Q484" t="str">
            <v>0630   DIAL-A-FLO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</row>
        <row r="485">
          <cell r="Q485" t="str">
            <v>F751 VV001  DIAL A FLO ESTERILIZADO X 1 UN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</row>
        <row r="486">
          <cell r="Q486" t="str">
            <v>6080  TOTAL CRITICAL CARE</v>
          </cell>
          <cell r="R486">
            <v>0</v>
          </cell>
          <cell r="S486">
            <v>2380</v>
          </cell>
          <cell r="T486">
            <v>0</v>
          </cell>
          <cell r="U486">
            <v>704.14201183431953</v>
          </cell>
          <cell r="V486">
            <v>-89.191321499013839</v>
          </cell>
        </row>
        <row r="487">
          <cell r="Q487" t="str">
            <v>4610   CRITICAL CARE</v>
          </cell>
          <cell r="R487">
            <v>0</v>
          </cell>
          <cell r="S487">
            <v>2380</v>
          </cell>
          <cell r="T487">
            <v>0</v>
          </cell>
          <cell r="U487">
            <v>704.14201183431953</v>
          </cell>
          <cell r="V487">
            <v>-89.191321499013839</v>
          </cell>
        </row>
        <row r="488">
          <cell r="Q488" t="str">
            <v>G987 VV001  INTRODUCER 8 FRENCH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Q489" t="str">
            <v>41229VV001  MULTIFLEX TERMODILUCION 4L</v>
          </cell>
          <cell r="R489">
            <v>0</v>
          </cell>
          <cell r="S489">
            <v>1107</v>
          </cell>
          <cell r="T489">
            <v>0</v>
          </cell>
          <cell r="U489">
            <v>327.51479289940829</v>
          </cell>
          <cell r="V489">
            <v>-41.485207100591708</v>
          </cell>
        </row>
        <row r="490">
          <cell r="Q490" t="str">
            <v>41413VE001  MULTIPLE LUMEN CUP 3L CAT.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Q491" t="str">
            <v>41421VE001  THERMOSET ABRAZADERA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Q492" t="str">
            <v>41423VV001  THERMOSET TUBULADURA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Q493" t="str">
            <v>42002VV001  INTRAFLO CFS2-03</v>
          </cell>
          <cell r="R493">
            <v>0</v>
          </cell>
          <cell r="S493">
            <v>14</v>
          </cell>
          <cell r="T493">
            <v>0</v>
          </cell>
          <cell r="U493">
            <v>4.1420118343195265</v>
          </cell>
          <cell r="V493">
            <v>-0.5246548323471405</v>
          </cell>
        </row>
        <row r="494">
          <cell r="Q494" t="str">
            <v>42608VE001  TRANSPAC 4 KIT DTNVF</v>
          </cell>
          <cell r="R494">
            <v>0</v>
          </cell>
          <cell r="S494">
            <v>1259</v>
          </cell>
          <cell r="T494">
            <v>0</v>
          </cell>
          <cell r="U494">
            <v>372.48520710059171</v>
          </cell>
          <cell r="V494">
            <v>-47.181459566074977</v>
          </cell>
        </row>
        <row r="495">
          <cell r="Q495" t="str">
            <v>42661VE014  TRANSPAC 4 CABLE TEKTRONIK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Q496" t="str">
            <v>42661VE022  TRANSPAC 4 CABLE SIEMENS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Q497" t="str">
            <v>50324VV001  OPTICATH CATETER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Q498" t="str">
            <v>50355VE001  OPTICATH PEDIATRIC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Q499" t="str">
            <v>50404VE001  OPTICATH 4F 40 CM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Q500" t="str">
            <v>50405VE001  OPTICATH 4F 25 CM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Q501" t="str">
            <v>6125  TOTAL EDDS</v>
          </cell>
          <cell r="R501">
            <v>502067.38</v>
          </cell>
          <cell r="S501">
            <v>329866</v>
          </cell>
          <cell r="T501">
            <v>167355.79333333331</v>
          </cell>
          <cell r="U501">
            <v>97593.491124260356</v>
          </cell>
          <cell r="V501">
            <v>-12361.842209072973</v>
          </cell>
        </row>
        <row r="502">
          <cell r="Q502" t="str">
            <v>4070   EDDS PUMP SETS</v>
          </cell>
          <cell r="R502">
            <v>502067.38</v>
          </cell>
          <cell r="S502">
            <v>329866</v>
          </cell>
          <cell r="T502">
            <v>167355.79333333331</v>
          </cell>
          <cell r="U502">
            <v>97593.491124260356</v>
          </cell>
          <cell r="V502">
            <v>-12361.842209072973</v>
          </cell>
        </row>
        <row r="503">
          <cell r="Q503" t="str">
            <v>F825 VV001  PUMP SET DC CONV EV</v>
          </cell>
          <cell r="R503">
            <v>47227.6</v>
          </cell>
          <cell r="S503">
            <v>14969</v>
          </cell>
          <cell r="T503">
            <v>15742.533333333333</v>
          </cell>
          <cell r="U503">
            <v>4428.6982248520708</v>
          </cell>
          <cell r="V503">
            <v>-560.96844181459619</v>
          </cell>
        </row>
        <row r="504">
          <cell r="Q504" t="str">
            <v>L217 VV001  PUMP SET-NITROGLICERINA-FOTOSE</v>
          </cell>
          <cell r="R504">
            <v>11404.25</v>
          </cell>
          <cell r="S504">
            <v>0</v>
          </cell>
          <cell r="T504">
            <v>3801.4166666666665</v>
          </cell>
          <cell r="U504">
            <v>0</v>
          </cell>
          <cell r="V504">
            <v>0</v>
          </cell>
        </row>
        <row r="505">
          <cell r="Q505" t="str">
            <v>L218 VV001  PUMP SET NITRO LC 5000</v>
          </cell>
          <cell r="R505">
            <v>15336</v>
          </cell>
          <cell r="S505">
            <v>17326</v>
          </cell>
          <cell r="T505">
            <v>5112</v>
          </cell>
          <cell r="U505">
            <v>5126.0355029585799</v>
          </cell>
          <cell r="V505">
            <v>-649.29783037475318</v>
          </cell>
        </row>
        <row r="506">
          <cell r="Q506" t="str">
            <v>11697VV001  PUMP SET MACRO CONV.</v>
          </cell>
          <cell r="R506">
            <v>97355.05</v>
          </cell>
          <cell r="S506">
            <v>60797</v>
          </cell>
          <cell r="T506">
            <v>32451.683333333334</v>
          </cell>
          <cell r="U506">
            <v>17987.278106508875</v>
          </cell>
          <cell r="V506">
            <v>-2278.3885601577931</v>
          </cell>
        </row>
        <row r="507">
          <cell r="Q507" t="str">
            <v>11877VV001  PUMP SET SECUND LC 5000</v>
          </cell>
          <cell r="R507">
            <v>2303.64</v>
          </cell>
          <cell r="S507">
            <v>1255</v>
          </cell>
          <cell r="T507">
            <v>767.88</v>
          </cell>
          <cell r="U507">
            <v>371.30177514792899</v>
          </cell>
          <cell r="V507">
            <v>-47.031558185404322</v>
          </cell>
        </row>
        <row r="508">
          <cell r="Q508" t="str">
            <v>1648 VV001  PUMP SET DC CON VENT/NO VENT</v>
          </cell>
          <cell r="R508">
            <v>225348.12</v>
          </cell>
          <cell r="S508">
            <v>173505</v>
          </cell>
          <cell r="T508">
            <v>75116.039999999994</v>
          </cell>
          <cell r="U508">
            <v>51332.840236686396</v>
          </cell>
          <cell r="V508">
            <v>-6502.1597633136043</v>
          </cell>
        </row>
        <row r="509">
          <cell r="Q509" t="str">
            <v>1756 VE001  PUMP SET NONVENTED I.V.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Q510" t="str">
            <v>1765 VE001  PUMP SET 40 MM.SCREW CAP.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Q511" t="str">
            <v>1784 VE001  PUMP SET SANGRE - NO VENTEADO-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Q512" t="str">
            <v>1785 VE001  PUMP SET - HEMOSET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Q513" t="str">
            <v>1801 VV001  PUMP SET ENTERAL</v>
          </cell>
          <cell r="R513">
            <v>2007.72</v>
          </cell>
          <cell r="S513">
            <v>0</v>
          </cell>
          <cell r="T513">
            <v>669.24</v>
          </cell>
          <cell r="U513">
            <v>0</v>
          </cell>
          <cell r="V513">
            <v>0</v>
          </cell>
        </row>
        <row r="514">
          <cell r="Q514" t="str">
            <v>2422 VE001  PUMP SET LC 5000 -2 JER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Q515" t="str">
            <v>6480 VE001  PUMP SET DOBLE CANAL LC 5000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Q516" t="str">
            <v>9243 VV001  PUMP SET MICRO</v>
          </cell>
          <cell r="R516">
            <v>101085</v>
          </cell>
          <cell r="S516">
            <v>62014</v>
          </cell>
          <cell r="T516">
            <v>33695</v>
          </cell>
          <cell r="U516">
            <v>18347.337278106508</v>
          </cell>
          <cell r="V516">
            <v>-2323.996055226824</v>
          </cell>
        </row>
        <row r="517">
          <cell r="Q517" t="str">
            <v>4080   OTHER EDDS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Q518" t="str">
            <v>2006 VE002  I.V. POLE STAND BASE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Q519" t="str">
            <v>4000  MANUFACTURA</v>
          </cell>
          <cell r="R519">
            <v>0</v>
          </cell>
          <cell r="S519">
            <v>208467</v>
          </cell>
          <cell r="T519">
            <v>0</v>
          </cell>
          <cell r="U519">
            <v>61676.627218934911</v>
          </cell>
          <cell r="V519">
            <v>-7812.3727810650889</v>
          </cell>
        </row>
        <row r="520">
          <cell r="Q520" t="str">
            <v>1007  TERCEROS</v>
          </cell>
          <cell r="R520">
            <v>0</v>
          </cell>
          <cell r="S520">
            <v>208467</v>
          </cell>
          <cell r="T520">
            <v>0</v>
          </cell>
          <cell r="U520">
            <v>61676.627218934911</v>
          </cell>
          <cell r="V520">
            <v>-7812.3727810650889</v>
          </cell>
        </row>
        <row r="521">
          <cell r="Q521" t="str">
            <v>901T  OTHER CONSUMER</v>
          </cell>
          <cell r="R521">
            <v>0</v>
          </cell>
          <cell r="S521">
            <v>208467</v>
          </cell>
          <cell r="T521">
            <v>0</v>
          </cell>
          <cell r="U521">
            <v>61676.627218934911</v>
          </cell>
          <cell r="V521">
            <v>-7812.3727810650889</v>
          </cell>
        </row>
        <row r="522">
          <cell r="Q522" t="str">
            <v>0350   BULK/CONTR OTH PHARM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Q523" t="str">
            <v>BI0101300238  120AMIOREL COMPUESTO D.M. X 120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Q524" t="str">
            <v>BI0201301635  120BISOLVON COMPOSITUM N.F. X 120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Q525" t="str">
            <v>BI0201301851  120BISOLVON EXPEC. PEDIATR. X 120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Q526" t="str">
            <v>0990   OTHER CONSUMER</v>
          </cell>
          <cell r="R526">
            <v>0</v>
          </cell>
          <cell r="S526">
            <v>208467</v>
          </cell>
          <cell r="T526">
            <v>0</v>
          </cell>
          <cell r="U526">
            <v>61676.627218934911</v>
          </cell>
          <cell r="V526">
            <v>-7812.3727810650889</v>
          </cell>
        </row>
        <row r="527">
          <cell r="Q527" t="str">
            <v>3889 CK000  CHUKER X 1000 COMP.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Q528" t="str">
            <v>3889 CK500  CHUKER X 500 COMP.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Q529" t="str">
            <v>3889 UR000  SUCARYL SODICO X 1000</v>
          </cell>
          <cell r="R529">
            <v>0</v>
          </cell>
          <cell r="S529">
            <v>122141</v>
          </cell>
          <cell r="T529">
            <v>0</v>
          </cell>
          <cell r="U529">
            <v>36136.390532544377</v>
          </cell>
          <cell r="V529">
            <v>-4577.2761341222867</v>
          </cell>
        </row>
        <row r="530">
          <cell r="Q530" t="str">
            <v>3889 UR200  SUCARYL SODICO X 200</v>
          </cell>
          <cell r="R530">
            <v>0</v>
          </cell>
          <cell r="S530">
            <v>16160</v>
          </cell>
          <cell r="T530">
            <v>0</v>
          </cell>
          <cell r="U530">
            <v>4781.0650887573966</v>
          </cell>
          <cell r="V530">
            <v>-605.60157790927042</v>
          </cell>
        </row>
        <row r="531">
          <cell r="Q531" t="str">
            <v>3889 UR500  SUCARYL SODICO X 500</v>
          </cell>
          <cell r="R531">
            <v>0</v>
          </cell>
          <cell r="S531">
            <v>70166</v>
          </cell>
          <cell r="T531">
            <v>0</v>
          </cell>
          <cell r="U531">
            <v>20759.171597633136</v>
          </cell>
          <cell r="V531">
            <v>-2629.4950690335318</v>
          </cell>
        </row>
        <row r="532">
          <cell r="Q532" t="str">
            <v>3889 VE000  SUCARYL SODICO X 1000 COMP.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Q533" t="str">
            <v>3889 VE200  SUCARYL SODICO X 200 COMP.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Q534" t="str">
            <v>3889 VE500  SUCARYL SODICO X 500 COMP.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V535">
            <v>0</v>
          </cell>
        </row>
        <row r="536">
          <cell r="V536">
            <v>0</v>
          </cell>
        </row>
        <row r="537">
          <cell r="V537">
            <v>0</v>
          </cell>
        </row>
        <row r="538">
          <cell r="V538">
            <v>0</v>
          </cell>
        </row>
        <row r="539">
          <cell r="V539">
            <v>0</v>
          </cell>
        </row>
        <row r="540">
          <cell r="V540">
            <v>0</v>
          </cell>
        </row>
        <row r="541">
          <cell r="V541">
            <v>0</v>
          </cell>
        </row>
        <row r="542">
          <cell r="V542">
            <v>0</v>
          </cell>
        </row>
        <row r="543">
          <cell r="V543">
            <v>0</v>
          </cell>
        </row>
        <row r="544">
          <cell r="V544">
            <v>0</v>
          </cell>
        </row>
        <row r="545">
          <cell r="V545">
            <v>0</v>
          </cell>
        </row>
        <row r="546">
          <cell r="V546">
            <v>0</v>
          </cell>
        </row>
        <row r="547">
          <cell r="V547">
            <v>0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Master"/>
      <sheetName val="Index"/>
      <sheetName val="Summary"/>
      <sheetName val="2009A TM PU"/>
      <sheetName val="2009A TM ASP PU"/>
      <sheetName val="2009A TM $"/>
      <sheetName val="2009A TM CEU"/>
      <sheetName val="2009A TM ASP CEU"/>
      <sheetName val="2009A IM PU"/>
      <sheetName val="2009A IM $ TM ASP"/>
      <sheetName val="2009A IM CEU"/>
      <sheetName val="2009A IM CEU TM ASP"/>
      <sheetName val="2009A IM ASP PU"/>
      <sheetName val="2009A IM $ IM ASP"/>
      <sheetName val="2009A IM CEU IM ASP"/>
      <sheetName val="2009 ACT TM $"/>
      <sheetName val="2009 ACT IM $ IM ASP"/>
      <sheetName val="Summary Conversion Table"/>
    </sheetNames>
    <sheetDataSet>
      <sheetData sheetId="0" refreshError="1">
        <row r="6">
          <cell r="M6" t="str">
            <v>ALOG</v>
          </cell>
          <cell r="N6" t="str">
            <v>No</v>
          </cell>
        </row>
        <row r="7">
          <cell r="M7" t="str">
            <v>AMS</v>
          </cell>
          <cell r="N7" t="str">
            <v>Yes</v>
          </cell>
        </row>
        <row r="8">
          <cell r="M8" t="str">
            <v>Indonesia</v>
          </cell>
        </row>
        <row r="9">
          <cell r="M9" t="str">
            <v>Malaysia</v>
          </cell>
        </row>
        <row r="10">
          <cell r="M10" t="str">
            <v>Philippines</v>
          </cell>
        </row>
        <row r="11">
          <cell r="M11" t="str">
            <v>Singapore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ParamData"/>
      <sheetName val="DataAbsolute - Regular"/>
      <sheetName val="DataAbsolute - Contract"/>
      <sheetName val="DataVariance - Regular"/>
      <sheetName val="DataVariance - Contract"/>
      <sheetName val="P15A"/>
      <sheetName val="P15C"/>
      <sheetName val="P15T"/>
      <sheetName val="P15F"/>
      <sheetName val="SCH_C"/>
    </sheetNames>
    <sheetDataSet>
      <sheetData sheetId="0" refreshError="1"/>
      <sheetData sheetId="1" refreshError="1">
        <row r="3">
          <cell r="D3">
            <v>2006</v>
          </cell>
        </row>
        <row r="19">
          <cell r="D19" t="str">
            <v>OCT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IM $"/>
      <sheetName val="TM $"/>
      <sheetName val="INPUT &gt;&gt;&gt;&gt;&gt;"/>
      <sheetName val="INDEX"/>
      <sheetName val="Item Master"/>
      <sheetName val="IM Discount%"/>
      <sheetName val="IM Full Price"/>
      <sheetName val="IM ASP"/>
      <sheetName val="IM PU Actual + Forecast"/>
      <sheetName val="IM $ Actual"/>
      <sheetName val="NI_MIX_Cube_P&amp;L"/>
      <sheetName val="NI_MIX_Cube_P&amp;L_Var"/>
      <sheetName val="PO Price Check"/>
      <sheetName val="PO Price"/>
      <sheetName val="IM ASP % of PO Price"/>
      <sheetName val="TM $ Actual"/>
      <sheetName val="TM PU Actual + Forecast"/>
      <sheetName val="Inventory On Hand"/>
      <sheetName val="Inventory In Transit"/>
      <sheetName val="Actual Inventory (OH+IT)"/>
      <sheetName val="Inventory Balance (Calculated)"/>
      <sheetName val="Inventory Balance (Reconcile)"/>
      <sheetName val="DOH Caln (units)"/>
      <sheetName val="DOH Caln (at PO px)"/>
      <sheetName val="DOH Caln (at PO px)-scenario"/>
      <sheetName val="IM PU Actual + Forecast (POpx)"/>
      <sheetName val="TM PU Actual + Forecast (POpx)"/>
      <sheetName val="Actual Inventory (POpx)"/>
    </sheetNames>
    <sheetDataSet>
      <sheetData sheetId="0"/>
      <sheetData sheetId="1"/>
      <sheetData sheetId="2"/>
      <sheetData sheetId="3"/>
      <sheetData sheetId="4"/>
      <sheetData sheetId="5">
        <row r="8">
          <cell r="A8">
            <v>40543</v>
          </cell>
        </row>
        <row r="9">
          <cell r="A9">
            <v>40574</v>
          </cell>
        </row>
        <row r="10">
          <cell r="A10">
            <v>40602</v>
          </cell>
        </row>
        <row r="11">
          <cell r="A11">
            <v>40633</v>
          </cell>
        </row>
        <row r="12">
          <cell r="A12">
            <v>40663</v>
          </cell>
        </row>
        <row r="13">
          <cell r="A13">
            <v>40694</v>
          </cell>
        </row>
        <row r="14">
          <cell r="A14">
            <v>40724</v>
          </cell>
        </row>
        <row r="15">
          <cell r="A15">
            <v>40755</v>
          </cell>
        </row>
        <row r="16">
          <cell r="A16">
            <v>40786</v>
          </cell>
        </row>
        <row r="17">
          <cell r="A17">
            <v>40816</v>
          </cell>
        </row>
        <row r="18">
          <cell r="A18">
            <v>40847</v>
          </cell>
        </row>
        <row r="19">
          <cell r="A19">
            <v>40877</v>
          </cell>
        </row>
        <row r="20">
          <cell r="A20">
            <v>40908</v>
          </cell>
        </row>
        <row r="21">
          <cell r="A21">
            <v>40939</v>
          </cell>
        </row>
        <row r="22">
          <cell r="A22">
            <v>40968</v>
          </cell>
        </row>
        <row r="23">
          <cell r="A23">
            <v>40999</v>
          </cell>
        </row>
        <row r="24">
          <cell r="A24">
            <v>41029</v>
          </cell>
        </row>
        <row r="25">
          <cell r="A25">
            <v>41060</v>
          </cell>
        </row>
        <row r="26">
          <cell r="A26">
            <v>41090</v>
          </cell>
        </row>
        <row r="27">
          <cell r="A27">
            <v>41121</v>
          </cell>
        </row>
        <row r="28">
          <cell r="A28">
            <v>41152</v>
          </cell>
        </row>
        <row r="29">
          <cell r="A29">
            <v>41182</v>
          </cell>
        </row>
        <row r="30">
          <cell r="A30">
            <v>41213</v>
          </cell>
        </row>
        <row r="31">
          <cell r="A31">
            <v>41243</v>
          </cell>
        </row>
        <row r="32">
          <cell r="A32">
            <v>41274</v>
          </cell>
        </row>
        <row r="33">
          <cell r="A33">
            <v>41305</v>
          </cell>
        </row>
        <row r="34">
          <cell r="A34">
            <v>41333</v>
          </cell>
        </row>
        <row r="35">
          <cell r="A35">
            <v>41364</v>
          </cell>
        </row>
        <row r="36">
          <cell r="A36">
            <v>41394</v>
          </cell>
        </row>
        <row r="37">
          <cell r="A37">
            <v>41425</v>
          </cell>
        </row>
        <row r="38">
          <cell r="A38">
            <v>41455</v>
          </cell>
        </row>
        <row r="39">
          <cell r="A39">
            <v>41486</v>
          </cell>
        </row>
        <row r="40">
          <cell r="A40">
            <v>41517</v>
          </cell>
        </row>
        <row r="41">
          <cell r="A41">
            <v>41547</v>
          </cell>
        </row>
        <row r="42">
          <cell r="A42">
            <v>41578</v>
          </cell>
        </row>
        <row r="43">
          <cell r="A43">
            <v>41608</v>
          </cell>
        </row>
        <row r="44">
          <cell r="A44">
            <v>41639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1">
          <cell r="R11">
            <v>22.237620000000003</v>
          </cell>
        </row>
      </sheetData>
      <sheetData sheetId="28">
        <row r="11">
          <cell r="R11">
            <v>0</v>
          </cell>
        </row>
      </sheetData>
      <sheetData sheetId="29">
        <row r="11">
          <cell r="Q11">
            <v>88.315250000000006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M $"/>
      <sheetName val="INPUT &gt;&gt;&gt;&gt;&gt;"/>
      <sheetName val="INDEX"/>
      <sheetName val="IM Full Price"/>
      <sheetName val="IM ASP"/>
      <sheetName val="IM PU Actual + Forecast"/>
      <sheetName val="IM $ Actual"/>
      <sheetName val="PO Price-amended"/>
      <sheetName val="TM PU Actual + Forecast-amended"/>
      <sheetName val="Cost per PU (Euro)"/>
      <sheetName val="Euro exch rate"/>
      <sheetName val="Cost per PU (USD)"/>
      <sheetName val="TCGM per PU (USD)"/>
      <sheetName val="Std Cost per PU (USD)"/>
      <sheetName val="TM $"/>
      <sheetName val="Cost $"/>
      <sheetName val="TCGM $"/>
      <sheetName val="Std Cost $"/>
      <sheetName val="Std Mgn $"/>
      <sheetName val="ABS Summary"/>
      <sheetName val="ASP"/>
      <sheetName val="FS_Cube_P&amp;L"/>
      <sheetName val="FS_Cube_P&amp;L_Var"/>
      <sheetName val="TM $ Actual"/>
      <sheetName val="Forecasted Price"/>
      <sheetName val="2013P TM ASP PU"/>
      <sheetName val="2012P TM ASP PU"/>
      <sheetName val="TM $ (ADS purpose)"/>
      <sheetName val="Inventory PU Actual + Forecast"/>
    </sheetNames>
    <sheetDataSet>
      <sheetData sheetId="0"/>
      <sheetData sheetId="1"/>
      <sheetData sheetId="2"/>
      <sheetData sheetId="3" refreshError="1">
        <row r="8">
          <cell r="A8">
            <v>40543</v>
          </cell>
        </row>
        <row r="9">
          <cell r="A9">
            <v>40574</v>
          </cell>
        </row>
        <row r="10">
          <cell r="A10">
            <v>40602</v>
          </cell>
        </row>
        <row r="11">
          <cell r="A11">
            <v>40633</v>
          </cell>
        </row>
        <row r="12">
          <cell r="A12">
            <v>40663</v>
          </cell>
        </row>
        <row r="13">
          <cell r="A13">
            <v>40694</v>
          </cell>
        </row>
        <row r="14">
          <cell r="A14">
            <v>40724</v>
          </cell>
        </row>
        <row r="15">
          <cell r="A15">
            <v>40755</v>
          </cell>
        </row>
        <row r="16">
          <cell r="A16">
            <v>40786</v>
          </cell>
        </row>
        <row r="17">
          <cell r="A17">
            <v>40816</v>
          </cell>
        </row>
        <row r="18">
          <cell r="A18">
            <v>40847</v>
          </cell>
        </row>
        <row r="19">
          <cell r="A19">
            <v>40877</v>
          </cell>
        </row>
        <row r="20">
          <cell r="A20">
            <v>40908</v>
          </cell>
        </row>
        <row r="21">
          <cell r="A21">
            <v>40939</v>
          </cell>
        </row>
        <row r="22">
          <cell r="A22">
            <v>40968</v>
          </cell>
        </row>
        <row r="23">
          <cell r="A23">
            <v>40999</v>
          </cell>
        </row>
        <row r="24">
          <cell r="A24">
            <v>41029</v>
          </cell>
        </row>
        <row r="25">
          <cell r="A25">
            <v>41060</v>
          </cell>
        </row>
        <row r="26">
          <cell r="A26">
            <v>41090</v>
          </cell>
        </row>
        <row r="27">
          <cell r="A27">
            <v>41121</v>
          </cell>
        </row>
        <row r="28">
          <cell r="A28">
            <v>41152</v>
          </cell>
        </row>
        <row r="29">
          <cell r="A29">
            <v>41182</v>
          </cell>
        </row>
        <row r="30">
          <cell r="A30">
            <v>41213</v>
          </cell>
        </row>
        <row r="31">
          <cell r="A31">
            <v>41243</v>
          </cell>
        </row>
        <row r="32">
          <cell r="A32">
            <v>41274</v>
          </cell>
        </row>
        <row r="33">
          <cell r="A33">
            <v>41305</v>
          </cell>
        </row>
        <row r="34">
          <cell r="A34">
            <v>41333</v>
          </cell>
        </row>
        <row r="35">
          <cell r="A35">
            <v>41364</v>
          </cell>
        </row>
        <row r="36">
          <cell r="A36">
            <v>41394</v>
          </cell>
        </row>
        <row r="37">
          <cell r="A37">
            <v>41425</v>
          </cell>
        </row>
        <row r="38">
          <cell r="A38">
            <v>41455</v>
          </cell>
        </row>
        <row r="39">
          <cell r="A39">
            <v>41486</v>
          </cell>
        </row>
        <row r="40">
          <cell r="A40">
            <v>41517</v>
          </cell>
        </row>
        <row r="41">
          <cell r="A41">
            <v>41547</v>
          </cell>
        </row>
        <row r="42">
          <cell r="A42">
            <v>41578</v>
          </cell>
        </row>
        <row r="43">
          <cell r="A43">
            <v>41608</v>
          </cell>
        </row>
        <row r="44">
          <cell r="A44">
            <v>41639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H"/>
      <sheetName val="DSO"/>
      <sheetName val="P07C"/>
      <sheetName val="Dairy"/>
      <sheetName val="Instructions"/>
      <sheetName val="Abt MS"/>
      <sheetName val="SEVORANE"/>
      <sheetName val="Abt ASp &amp; MS v Generic"/>
      <sheetName val="DATA"/>
    </sheetNames>
    <sheetDataSet>
      <sheetData sheetId="0" refreshError="1">
        <row r="223">
          <cell r="C223">
            <v>86.94</v>
          </cell>
          <cell r="D223">
            <v>81.7</v>
          </cell>
          <cell r="E223">
            <v>88.06</v>
          </cell>
          <cell r="F223">
            <v>77.150000000000006</v>
          </cell>
          <cell r="G223">
            <v>86</v>
          </cell>
          <cell r="H223">
            <v>86.06</v>
          </cell>
          <cell r="I223">
            <v>87.24</v>
          </cell>
          <cell r="J223">
            <v>82.85</v>
          </cell>
          <cell r="K223">
            <v>87.8</v>
          </cell>
          <cell r="L223">
            <v>88.04</v>
          </cell>
          <cell r="M223">
            <v>90.11</v>
          </cell>
          <cell r="N223">
            <v>76.87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 rate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daytum2"/>
      <sheetName val="excel-to-adaytum"/>
      <sheetName val="excel-to-excel"/>
      <sheetName val="M1A"/>
      <sheetName val="M1B"/>
      <sheetName val="M2A"/>
      <sheetName val="M2A (CON)"/>
      <sheetName val="M2S"/>
      <sheetName val="M2O"/>
      <sheetName val="M2P"/>
      <sheetName val="M2C"/>
      <sheetName val="M4A"/>
      <sheetName val="M4B"/>
      <sheetName val="M6A(LC)"/>
      <sheetName val="M6A(USD)"/>
      <sheetName val="M6A(USD) cons"/>
      <sheetName val="M6A(LC) GAIT"/>
      <sheetName val="M6A(USD) GAIT"/>
      <sheetName val="M6B"/>
      <sheetName val="M8A"/>
      <sheetName val="M8A (2)"/>
      <sheetName val="M8B"/>
      <sheetName val="M10A"/>
      <sheetName val="M10B"/>
      <sheetName val="M11A"/>
      <sheetName val="M11B"/>
      <sheetName val="M12"/>
      <sheetName val="M14A"/>
      <sheetName val="M14B"/>
      <sheetName val="M14D"/>
      <sheetName val="M14 EF"/>
      <sheetName val="M15T"/>
      <sheetName val="M16A"/>
      <sheetName val="M16F"/>
      <sheetName val="M17"/>
      <sheetName val="M18"/>
      <sheetName val="P09A"/>
      <sheetName val="P09A USD"/>
      <sheetName val="D1"/>
      <sheetName val="D2"/>
    </sheetNames>
    <sheetDataSet>
      <sheetData sheetId="0" refreshError="1">
        <row r="112">
          <cell r="B112" t="str">
            <v>XXX - AFFILIATE</v>
          </cell>
          <cell r="F112" t="str">
            <v>AFFILIATE</v>
          </cell>
          <cell r="G112" t="str">
            <v>XXX</v>
          </cell>
          <cell r="H112" t="str">
            <v>PHARMACEUTICAL</v>
          </cell>
        </row>
        <row r="113">
          <cell r="A113">
            <v>2</v>
          </cell>
          <cell r="B113" t="str">
            <v>067 - FINISKLIN</v>
          </cell>
          <cell r="F113" t="str">
            <v>FINISKLIN</v>
          </cell>
          <cell r="G113" t="str">
            <v>067</v>
          </cell>
          <cell r="H113" t="str">
            <v>HOSPITAL</v>
          </cell>
        </row>
        <row r="114">
          <cell r="A114">
            <v>3</v>
          </cell>
          <cell r="B114" t="str">
            <v>068 - COOTEHILL</v>
          </cell>
          <cell r="F114" t="str">
            <v>COOTEHILL</v>
          </cell>
          <cell r="G114" t="str">
            <v>068</v>
          </cell>
          <cell r="H114" t="str">
            <v>NUTRITIONAL</v>
          </cell>
        </row>
        <row r="115">
          <cell r="A115">
            <v>4</v>
          </cell>
          <cell r="B115" t="str">
            <v>069 - DONEGAL</v>
          </cell>
          <cell r="F115" t="str">
            <v>DONEGAL</v>
          </cell>
          <cell r="G115" t="str">
            <v>069</v>
          </cell>
          <cell r="H115" t="str">
            <v>HOSPITAL</v>
          </cell>
        </row>
        <row r="116">
          <cell r="A116">
            <v>5</v>
          </cell>
          <cell r="B116" t="str">
            <v>072 - SLIGO</v>
          </cell>
          <cell r="F116" t="str">
            <v>SLIGO</v>
          </cell>
          <cell r="G116" t="str">
            <v>072</v>
          </cell>
          <cell r="H116" t="str">
            <v>HOSPITAL</v>
          </cell>
        </row>
        <row r="117">
          <cell r="A117">
            <v>6</v>
          </cell>
          <cell r="B117" t="str">
            <v>073 - IRELAND POTENT DRUG</v>
          </cell>
          <cell r="F117" t="str">
            <v>IRELAND POTENT DRUG</v>
          </cell>
          <cell r="G117" t="str">
            <v>073</v>
          </cell>
          <cell r="H117" t="str">
            <v>CHEMICAL</v>
          </cell>
        </row>
        <row r="118">
          <cell r="A118">
            <v>7</v>
          </cell>
          <cell r="B118" t="str">
            <v>1012 - NOLA</v>
          </cell>
          <cell r="F118" t="str">
            <v>NOLA</v>
          </cell>
          <cell r="G118" t="str">
            <v>1012</v>
          </cell>
          <cell r="H118" t="str">
            <v>DISTRIBUTION</v>
          </cell>
        </row>
        <row r="119">
          <cell r="A119">
            <v>8</v>
          </cell>
          <cell r="B119" t="str">
            <v>104 - ZWOLLE</v>
          </cell>
          <cell r="F119" t="str">
            <v>ZWOLLE</v>
          </cell>
          <cell r="G119" t="str">
            <v>104</v>
          </cell>
          <cell r="H119" t="str">
            <v>NUTRITIONAL</v>
          </cell>
        </row>
        <row r="120">
          <cell r="A120">
            <v>9</v>
          </cell>
          <cell r="B120" t="str">
            <v>110 - GRANADA</v>
          </cell>
          <cell r="F120" t="str">
            <v>GRANADA</v>
          </cell>
          <cell r="G120" t="str">
            <v>110</v>
          </cell>
          <cell r="H120" t="str">
            <v>NUTRITIONAL</v>
          </cell>
        </row>
        <row r="121">
          <cell r="A121">
            <v>10</v>
          </cell>
          <cell r="B121" t="str">
            <v>121 - ALOG</v>
          </cell>
          <cell r="F121" t="str">
            <v>ALOG</v>
          </cell>
          <cell r="G121" t="str">
            <v>121</v>
          </cell>
          <cell r="H121" t="str">
            <v>DISTRIBUTION</v>
          </cell>
        </row>
        <row r="122">
          <cell r="A122">
            <v>11</v>
          </cell>
          <cell r="B122" t="str">
            <v>361 - IMO</v>
          </cell>
          <cell r="F122" t="str">
            <v>IMO</v>
          </cell>
          <cell r="G122" t="str">
            <v>361</v>
          </cell>
          <cell r="H122" t="str">
            <v>HFU/IMO D.C.</v>
          </cell>
        </row>
        <row r="123">
          <cell r="A123">
            <v>12</v>
          </cell>
          <cell r="B123" t="str">
            <v>AIOT - GMS TORONTO</v>
          </cell>
          <cell r="F123" t="str">
            <v>GMS TORONTO</v>
          </cell>
          <cell r="G123" t="str">
            <v>AIOT</v>
          </cell>
          <cell r="H123" t="str">
            <v>PHARMACEUTICAL</v>
          </cell>
        </row>
        <row r="124">
          <cell r="A124">
            <v>13</v>
          </cell>
          <cell r="B124" t="str">
            <v>M01 - MEXICO</v>
          </cell>
          <cell r="F124" t="str">
            <v>MEXICO</v>
          </cell>
          <cell r="G124" t="str">
            <v>M01</v>
          </cell>
          <cell r="H124" t="str">
            <v>PHARMACEUTICAL</v>
          </cell>
        </row>
        <row r="125">
          <cell r="A125">
            <v>14</v>
          </cell>
          <cell r="B125" t="str">
            <v>M02 - BRAZIL</v>
          </cell>
          <cell r="F125" t="str">
            <v>BRAZIL</v>
          </cell>
          <cell r="G125" t="str">
            <v>M02</v>
          </cell>
          <cell r="H125" t="str">
            <v>PHARMACEUTICAL</v>
          </cell>
        </row>
        <row r="126">
          <cell r="A126">
            <v>15</v>
          </cell>
          <cell r="B126" t="str">
            <v>M03 - LU CHEMICAL</v>
          </cell>
          <cell r="F126" t="str">
            <v>LU CHEMICAL</v>
          </cell>
          <cell r="G126" t="str">
            <v>M03</v>
          </cell>
          <cell r="H126" t="str">
            <v>CHEMICAL</v>
          </cell>
        </row>
        <row r="127">
          <cell r="A127">
            <v>16</v>
          </cell>
          <cell r="B127" t="str">
            <v>M05 - UK CHEMICAL</v>
          </cell>
          <cell r="F127" t="str">
            <v>UK CHEMICAL</v>
          </cell>
          <cell r="G127" t="str">
            <v>M05</v>
          </cell>
          <cell r="H127" t="str">
            <v>CHEMICAL</v>
          </cell>
        </row>
        <row r="128">
          <cell r="A128">
            <v>17</v>
          </cell>
          <cell r="B128" t="str">
            <v>M10 - COLOMBIA</v>
          </cell>
          <cell r="F128" t="str">
            <v>COLOMBIA</v>
          </cell>
          <cell r="G128" t="str">
            <v>M10</v>
          </cell>
          <cell r="H128" t="str">
            <v>PHARMACEUTICAL</v>
          </cell>
        </row>
        <row r="129">
          <cell r="A129">
            <v>18</v>
          </cell>
          <cell r="B129" t="str">
            <v>M18 - CHINA</v>
          </cell>
          <cell r="F129" t="str">
            <v>CHINA</v>
          </cell>
          <cell r="G129" t="str">
            <v>M18</v>
          </cell>
          <cell r="H129" t="str">
            <v>PHARMACEUTICAL</v>
          </cell>
        </row>
        <row r="130">
          <cell r="A130">
            <v>19</v>
          </cell>
          <cell r="B130" t="str">
            <v>M19 - VALENCIENNES</v>
          </cell>
          <cell r="F130" t="str">
            <v>VALENCIENNES</v>
          </cell>
          <cell r="G130" t="str">
            <v>M19</v>
          </cell>
          <cell r="H130" t="str">
            <v>PHARMACEUTICAL</v>
          </cell>
        </row>
        <row r="131">
          <cell r="A131">
            <v>20</v>
          </cell>
          <cell r="B131" t="str">
            <v>M20 - ARGENTINA</v>
          </cell>
          <cell r="F131" t="str">
            <v>ARGENTINA</v>
          </cell>
          <cell r="G131" t="str">
            <v>M20</v>
          </cell>
          <cell r="H131" t="str">
            <v>PHARMACEUTICAL</v>
          </cell>
        </row>
        <row r="132">
          <cell r="A132">
            <v>21</v>
          </cell>
          <cell r="B132" t="str">
            <v>M23 - LU PHARMA</v>
          </cell>
          <cell r="F132" t="str">
            <v>LU PHARMACEUTICAL</v>
          </cell>
          <cell r="G132" t="str">
            <v>M23</v>
          </cell>
          <cell r="H132" t="str">
            <v>PHARMACEUTICAL</v>
          </cell>
        </row>
        <row r="133">
          <cell r="A133">
            <v>22</v>
          </cell>
          <cell r="B133" t="str">
            <v>M31 - LISCATE</v>
          </cell>
          <cell r="F133" t="str">
            <v>LISCATE</v>
          </cell>
          <cell r="G133" t="str">
            <v>M31</v>
          </cell>
          <cell r="H133" t="str">
            <v>PHARMACEUTICAL</v>
          </cell>
        </row>
        <row r="134">
          <cell r="A134">
            <v>23</v>
          </cell>
          <cell r="B134" t="str">
            <v>M40 - SPAIN</v>
          </cell>
          <cell r="F134" t="str">
            <v>SPAIN</v>
          </cell>
          <cell r="G134" t="str">
            <v>M40</v>
          </cell>
          <cell r="H134" t="str">
            <v>PHARMACEUTICAL</v>
          </cell>
        </row>
        <row r="135">
          <cell r="A135">
            <v>24</v>
          </cell>
          <cell r="B135" t="str">
            <v>M45 - SAN ANTONINO</v>
          </cell>
          <cell r="F135" t="str">
            <v>SAN ANTONINO</v>
          </cell>
          <cell r="G135" t="str">
            <v>M45</v>
          </cell>
          <cell r="H135" t="str">
            <v>PHARMACEUTICAL</v>
          </cell>
        </row>
        <row r="136">
          <cell r="A136">
            <v>25</v>
          </cell>
          <cell r="B136" t="str">
            <v>M46 - LIESTAL</v>
          </cell>
          <cell r="F136" t="str">
            <v>LIESTAL</v>
          </cell>
          <cell r="G136" t="str">
            <v>M46</v>
          </cell>
          <cell r="H136" t="str">
            <v>CHEMICAL</v>
          </cell>
        </row>
        <row r="137">
          <cell r="A137">
            <v>26</v>
          </cell>
          <cell r="B137" t="str">
            <v>M57 - INDIA</v>
          </cell>
          <cell r="F137" t="str">
            <v>INDIA</v>
          </cell>
          <cell r="G137" t="str">
            <v>M57</v>
          </cell>
          <cell r="H137" t="str">
            <v>PHARMACEUTICAL</v>
          </cell>
        </row>
        <row r="138">
          <cell r="A138">
            <v>27</v>
          </cell>
          <cell r="B138" t="str">
            <v>M60 - MONTREAL</v>
          </cell>
          <cell r="F138" t="str">
            <v>MONTREAL</v>
          </cell>
          <cell r="G138" t="str">
            <v>M60</v>
          </cell>
          <cell r="H138" t="str">
            <v>PHARMACEUTICAL</v>
          </cell>
        </row>
        <row r="139">
          <cell r="A139">
            <v>28</v>
          </cell>
          <cell r="B139" t="str">
            <v>M61 - BROCKVILLE</v>
          </cell>
          <cell r="F139" t="str">
            <v>BROCKVILLE</v>
          </cell>
          <cell r="G139" t="str">
            <v>M61</v>
          </cell>
          <cell r="H139" t="str">
            <v>NUTRITIONAL</v>
          </cell>
        </row>
        <row r="140">
          <cell r="A140">
            <v>29</v>
          </cell>
          <cell r="B140" t="str">
            <v>M62 - TORONTO</v>
          </cell>
          <cell r="F140" t="str">
            <v>TORONTO</v>
          </cell>
          <cell r="G140" t="str">
            <v>M62</v>
          </cell>
          <cell r="H140" t="str">
            <v>PHARMACEUTICAL</v>
          </cell>
        </row>
        <row r="141">
          <cell r="A141">
            <v>30</v>
          </cell>
          <cell r="B141" t="str">
            <v>M63 - INDONESIA</v>
          </cell>
          <cell r="F141" t="str">
            <v>INDONESIA</v>
          </cell>
          <cell r="G141" t="str">
            <v>M63</v>
          </cell>
          <cell r="H141" t="str">
            <v>PHARMACEUTICAL</v>
          </cell>
        </row>
        <row r="142">
          <cell r="A142">
            <v>31</v>
          </cell>
          <cell r="B142" t="str">
            <v>M64 - JAPAN</v>
          </cell>
          <cell r="F142" t="str">
            <v>JAPAN</v>
          </cell>
          <cell r="G142" t="str">
            <v>M64</v>
          </cell>
          <cell r="H142" t="str">
            <v>PHARMACEUTICAL</v>
          </cell>
        </row>
        <row r="143">
          <cell r="A143">
            <v>32</v>
          </cell>
          <cell r="B143" t="str">
            <v>M73 - PAKISTAN</v>
          </cell>
          <cell r="F143" t="str">
            <v>PAKISTAN</v>
          </cell>
          <cell r="G143" t="str">
            <v>M73</v>
          </cell>
          <cell r="H143" t="str">
            <v>PHARMACEUTICAL</v>
          </cell>
        </row>
        <row r="144">
          <cell r="A144">
            <v>33</v>
          </cell>
          <cell r="B144" t="str">
            <v>M75 - UK PHARMA</v>
          </cell>
          <cell r="F144" t="str">
            <v>UK PHARMACEUTICAL</v>
          </cell>
          <cell r="G144" t="str">
            <v>M75</v>
          </cell>
          <cell r="H144" t="str">
            <v>PHARMACEUTICAL</v>
          </cell>
        </row>
        <row r="145">
          <cell r="A145">
            <v>34</v>
          </cell>
          <cell r="B145" t="str">
            <v>M81 - ST. REMY</v>
          </cell>
          <cell r="F145" t="str">
            <v>ST. REMY</v>
          </cell>
          <cell r="G145" t="str">
            <v>M81</v>
          </cell>
          <cell r="H145" t="str">
            <v>PHARMACEUTICAL</v>
          </cell>
        </row>
        <row r="146">
          <cell r="A146">
            <v>35</v>
          </cell>
          <cell r="B146" t="str">
            <v>M82 - LAB ABBOTT</v>
          </cell>
          <cell r="F146" t="str">
            <v>LAB ABBOTT</v>
          </cell>
          <cell r="G146" t="str">
            <v>M82</v>
          </cell>
          <cell r="H146" t="str">
            <v>CHEMICAL</v>
          </cell>
        </row>
        <row r="147">
          <cell r="A147">
            <v>36</v>
          </cell>
          <cell r="B147" t="str">
            <v>M92 - ITALY</v>
          </cell>
          <cell r="F147" t="str">
            <v>ITALY</v>
          </cell>
          <cell r="G147" t="str">
            <v>M92</v>
          </cell>
          <cell r="H147" t="str">
            <v>PHARMACEUTICAL</v>
          </cell>
        </row>
        <row r="148">
          <cell r="A148">
            <v>37</v>
          </cell>
          <cell r="B148" t="str">
            <v>EUR / CAN ADJ</v>
          </cell>
          <cell r="F148" t="str">
            <v>EUROPE / CANADA ADJUSTMENT</v>
          </cell>
          <cell r="G148" t="str">
            <v>M33</v>
          </cell>
          <cell r="H148" t="str">
            <v>PHARMACEUTICAL</v>
          </cell>
        </row>
        <row r="149">
          <cell r="A149">
            <v>38</v>
          </cell>
          <cell r="B149" t="str">
            <v>LA ADJ</v>
          </cell>
          <cell r="F149" t="str">
            <v>LATIN AMERICA ADJUSTMENT</v>
          </cell>
          <cell r="H149" t="str">
            <v>PHARMACEUTICAL</v>
          </cell>
        </row>
        <row r="150">
          <cell r="A150">
            <v>39</v>
          </cell>
          <cell r="B150" t="str">
            <v>PAA ADJ</v>
          </cell>
          <cell r="F150" t="str">
            <v>PACIFIC ASIA AREA ADJUSTMENT</v>
          </cell>
          <cell r="H150" t="str">
            <v>PHARMACEUTICAL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reas"/>
      <sheetName val="AIO"/>
      <sheetName val="SPS"/>
      <sheetName val="HFU"/>
      <sheetName val="NUTRITIONALS"/>
      <sheetName val="STRAT PROJ"/>
      <sheetName val="DIVEXP"/>
      <sheetName val="ROYALTIES"/>
      <sheetName val="CONTING"/>
      <sheetName val="CORP CONTING"/>
      <sheetName val="vs PLAN"/>
      <sheetName val="vs PY"/>
      <sheetName val="Summary vs PYR"/>
    </sheetNames>
    <sheetDataSet>
      <sheetData sheetId="0" refreshError="1"/>
      <sheetData sheetId="1" refreshError="1"/>
      <sheetData sheetId="2" refreshError="1">
        <row r="2">
          <cell r="B2" t="str">
            <v>ABBOTT INTERNATIONAL</v>
          </cell>
        </row>
        <row r="3">
          <cell r="B3" t="str">
            <v>NET SALES &amp; DIVISION MARGIN</v>
          </cell>
        </row>
        <row r="4">
          <cell r="B4" t="str">
            <v>2003 UPDATE</v>
          </cell>
        </row>
        <row r="5">
          <cell r="D5" t="str">
            <v>NET SALES</v>
          </cell>
          <cell r="S5" t="str">
            <v>DIVISION MARGIN</v>
          </cell>
        </row>
        <row r="6">
          <cell r="B6" t="str">
            <v>ABBOTT INTERNATIONAL OPERATIONS</v>
          </cell>
          <cell r="I6" t="str">
            <v>VAR FAV/(UNFAV) 2003 UPDATE VS. 2003 PLAN</v>
          </cell>
          <cell r="Y6" t="str">
            <v>VAR FAV/(UNFAV) 2003 UPDATE VS. 2003 PLAN</v>
          </cell>
        </row>
        <row r="7">
          <cell r="B7" t="str">
            <v>($000'S)</v>
          </cell>
          <cell r="D7" t="str">
            <v>2001</v>
          </cell>
          <cell r="E7" t="str">
            <v>2002</v>
          </cell>
          <cell r="F7" t="str">
            <v>2003</v>
          </cell>
          <cell r="G7" t="str">
            <v>2003</v>
          </cell>
          <cell r="H7" t="str">
            <v>2003</v>
          </cell>
          <cell r="I7" t="str">
            <v>OTHER</v>
          </cell>
          <cell r="K7" t="str">
            <v>TOTAL</v>
          </cell>
          <cell r="L7" t="str">
            <v>PERF</v>
          </cell>
          <cell r="O7">
            <v>0</v>
          </cell>
          <cell r="S7" t="str">
            <v>2001</v>
          </cell>
          <cell r="T7" t="str">
            <v>2002</v>
          </cell>
          <cell r="U7" t="str">
            <v>2003</v>
          </cell>
          <cell r="V7" t="str">
            <v>2003</v>
          </cell>
          <cell r="W7" t="str">
            <v>2003</v>
          </cell>
          <cell r="Y7" t="str">
            <v>OTHER</v>
          </cell>
          <cell r="AA7" t="str">
            <v>TOTAL</v>
          </cell>
          <cell r="AB7" t="str">
            <v>PERF</v>
          </cell>
          <cell r="AE7">
            <v>0</v>
          </cell>
        </row>
        <row r="8">
          <cell r="D8" t="str">
            <v>ACTUAL</v>
          </cell>
          <cell r="E8" t="str">
            <v>ACTUAL</v>
          </cell>
          <cell r="F8" t="str">
            <v>PRE-PLAN</v>
          </cell>
          <cell r="G8" t="str">
            <v>PLAN</v>
          </cell>
          <cell r="H8" t="str">
            <v>UPDATE</v>
          </cell>
          <cell r="I8" t="str">
            <v>PERF</v>
          </cell>
          <cell r="J8" t="str">
            <v>HUMIRA</v>
          </cell>
          <cell r="K8" t="str">
            <v>PERF</v>
          </cell>
          <cell r="L8" t="str">
            <v>%</v>
          </cell>
          <cell r="M8" t="str">
            <v>SELSUN</v>
          </cell>
          <cell r="N8" t="str">
            <v>D2E7</v>
          </cell>
          <cell r="O8" t="str">
            <v>EXCH</v>
          </cell>
          <cell r="P8" t="str">
            <v>TOTAL</v>
          </cell>
          <cell r="Q8" t="str">
            <v>%</v>
          </cell>
          <cell r="S8" t="str">
            <v>ACTUAL</v>
          </cell>
          <cell r="T8" t="str">
            <v>ACTUAL</v>
          </cell>
          <cell r="U8" t="str">
            <v>PRE-PLAN</v>
          </cell>
          <cell r="V8" t="str">
            <v>PLAN</v>
          </cell>
          <cell r="W8" t="str">
            <v>UPDATE</v>
          </cell>
          <cell r="Y8" t="str">
            <v>PERF</v>
          </cell>
          <cell r="Z8" t="str">
            <v>HUMIRA</v>
          </cell>
          <cell r="AA8" t="str">
            <v>PERF</v>
          </cell>
          <cell r="AB8" t="str">
            <v>%</v>
          </cell>
          <cell r="AC8" t="str">
            <v>SELSUN</v>
          </cell>
          <cell r="AD8" t="str">
            <v>D2E7</v>
          </cell>
          <cell r="AE8" t="str">
            <v>EXCH</v>
          </cell>
          <cell r="AF8" t="str">
            <v>TOTAL</v>
          </cell>
          <cell r="AG8" t="str">
            <v>%</v>
          </cell>
        </row>
        <row r="10">
          <cell r="B10" t="str">
            <v>UK</v>
          </cell>
          <cell r="D10">
            <v>0</v>
          </cell>
          <cell r="E10">
            <v>79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5723</v>
          </cell>
          <cell r="U10">
            <v>3294</v>
          </cell>
          <cell r="V10">
            <v>1048</v>
          </cell>
          <cell r="W10">
            <v>-2574</v>
          </cell>
          <cell r="Y10">
            <v>-3495</v>
          </cell>
          <cell r="Z10">
            <v>0</v>
          </cell>
          <cell r="AA10">
            <v>-3495</v>
          </cell>
          <cell r="AB10">
            <v>-333.49236641221376</v>
          </cell>
          <cell r="AE10">
            <v>-127</v>
          </cell>
          <cell r="AF10">
            <v>-3622</v>
          </cell>
          <cell r="AG10">
            <v>-345.61068702290078</v>
          </cell>
        </row>
        <row r="11">
          <cell r="B11" t="str">
            <v>LAB ABBOTT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O11">
            <v>0</v>
          </cell>
          <cell r="P11">
            <v>0</v>
          </cell>
          <cell r="Q11">
            <v>0</v>
          </cell>
          <cell r="S11">
            <v>3168</v>
          </cell>
          <cell r="T11">
            <v>10522</v>
          </cell>
          <cell r="U11">
            <v>-2671</v>
          </cell>
          <cell r="V11">
            <v>-2437</v>
          </cell>
          <cell r="W11">
            <v>2303</v>
          </cell>
          <cell r="Y11">
            <v>3255</v>
          </cell>
          <cell r="Z11">
            <v>0</v>
          </cell>
          <cell r="AA11">
            <v>3255</v>
          </cell>
          <cell r="AB11">
            <v>133.56585966352071</v>
          </cell>
          <cell r="AE11">
            <v>1485</v>
          </cell>
          <cell r="AF11">
            <v>4740</v>
          </cell>
          <cell r="AG11">
            <v>194.50143619203939</v>
          </cell>
        </row>
        <row r="12">
          <cell r="B12" t="str">
            <v>MONTREAL</v>
          </cell>
          <cell r="D12">
            <v>0</v>
          </cell>
          <cell r="E12">
            <v>4752</v>
          </cell>
          <cell r="F12">
            <v>4846</v>
          </cell>
          <cell r="G12">
            <v>4846</v>
          </cell>
          <cell r="H12">
            <v>5008</v>
          </cell>
          <cell r="I12">
            <v>-155</v>
          </cell>
          <cell r="J12">
            <v>0</v>
          </cell>
          <cell r="K12">
            <v>-155</v>
          </cell>
          <cell r="L12">
            <v>-3.1985142385472556</v>
          </cell>
          <cell r="O12">
            <v>317</v>
          </cell>
          <cell r="P12">
            <v>162</v>
          </cell>
          <cell r="Q12">
            <v>3.342963268675196</v>
          </cell>
          <cell r="S12">
            <v>0</v>
          </cell>
          <cell r="T12">
            <v>-1981</v>
          </cell>
          <cell r="U12">
            <v>-1676</v>
          </cell>
          <cell r="V12">
            <v>-2275</v>
          </cell>
          <cell r="W12">
            <v>-2786</v>
          </cell>
          <cell r="Y12">
            <v>-235</v>
          </cell>
          <cell r="Z12">
            <v>0</v>
          </cell>
          <cell r="AA12">
            <v>-235</v>
          </cell>
          <cell r="AB12">
            <v>-10.329670329670328</v>
          </cell>
          <cell r="AE12">
            <v>-276</v>
          </cell>
          <cell r="AF12">
            <v>-511</v>
          </cell>
          <cell r="AG12">
            <v>-22.46153846153846</v>
          </cell>
        </row>
        <row r="13">
          <cell r="B13" t="str">
            <v>TORONTO</v>
          </cell>
          <cell r="D13">
            <v>0</v>
          </cell>
          <cell r="E13">
            <v>1017</v>
          </cell>
          <cell r="F13">
            <v>2533</v>
          </cell>
          <cell r="G13">
            <v>2533</v>
          </cell>
          <cell r="H13">
            <v>1216</v>
          </cell>
          <cell r="I13">
            <v>-1341</v>
          </cell>
          <cell r="J13">
            <v>0</v>
          </cell>
          <cell r="K13">
            <v>-1341</v>
          </cell>
          <cell r="L13">
            <v>-52.941176470588239</v>
          </cell>
          <cell r="O13">
            <v>24</v>
          </cell>
          <cell r="P13">
            <v>-1317</v>
          </cell>
          <cell r="Q13">
            <v>-51.993683379392031</v>
          </cell>
          <cell r="S13">
            <v>0</v>
          </cell>
          <cell r="T13">
            <v>-1229</v>
          </cell>
          <cell r="U13">
            <v>-569</v>
          </cell>
          <cell r="V13">
            <v>-569</v>
          </cell>
          <cell r="W13">
            <v>-858</v>
          </cell>
          <cell r="Y13">
            <v>-236</v>
          </cell>
          <cell r="Z13">
            <v>0</v>
          </cell>
          <cell r="AA13">
            <v>-236</v>
          </cell>
          <cell r="AB13">
            <v>-41.476274165202106</v>
          </cell>
          <cell r="AE13">
            <v>-53</v>
          </cell>
          <cell r="AF13">
            <v>-289</v>
          </cell>
          <cell r="AG13">
            <v>-50.790861159929705</v>
          </cell>
        </row>
        <row r="14">
          <cell r="B14" t="str">
            <v xml:space="preserve">MADRID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S14">
            <v>199</v>
          </cell>
          <cell r="T14">
            <v>1179</v>
          </cell>
          <cell r="U14">
            <v>-9</v>
          </cell>
          <cell r="V14">
            <v>-10</v>
          </cell>
          <cell r="W14">
            <v>-784</v>
          </cell>
          <cell r="Y14">
            <v>-712</v>
          </cell>
          <cell r="Z14">
            <v>0</v>
          </cell>
          <cell r="AA14">
            <v>-712</v>
          </cell>
          <cell r="AB14">
            <v>-7120</v>
          </cell>
          <cell r="AE14">
            <v>-62</v>
          </cell>
          <cell r="AF14">
            <v>-774</v>
          </cell>
          <cell r="AG14">
            <v>-7740.0000000000009</v>
          </cell>
        </row>
        <row r="15">
          <cell r="B15" t="str">
            <v>VALENCIENNES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S15">
            <v>-406</v>
          </cell>
          <cell r="T15">
            <v>-1870</v>
          </cell>
          <cell r="U15">
            <v>-682</v>
          </cell>
          <cell r="V15">
            <v>-734</v>
          </cell>
          <cell r="W15">
            <v>-1722</v>
          </cell>
          <cell r="Y15">
            <v>-863</v>
          </cell>
          <cell r="Z15">
            <v>0</v>
          </cell>
          <cell r="AA15">
            <v>-863</v>
          </cell>
          <cell r="AB15">
            <v>-117.57493188010899</v>
          </cell>
          <cell r="AE15">
            <v>-125</v>
          </cell>
          <cell r="AF15">
            <v>-988</v>
          </cell>
          <cell r="AG15">
            <v>-134.60490463215257</v>
          </cell>
        </row>
        <row r="16">
          <cell r="B16" t="str">
            <v>LISCATE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O16">
            <v>0</v>
          </cell>
          <cell r="P16">
            <v>0</v>
          </cell>
          <cell r="Q16">
            <v>0</v>
          </cell>
          <cell r="S16">
            <v>-341</v>
          </cell>
          <cell r="T16">
            <v>0</v>
          </cell>
          <cell r="U16">
            <v>135</v>
          </cell>
          <cell r="V16">
            <v>521</v>
          </cell>
          <cell r="W16">
            <v>465</v>
          </cell>
          <cell r="Y16">
            <v>-104</v>
          </cell>
          <cell r="Z16">
            <v>0</v>
          </cell>
          <cell r="AA16">
            <v>-104</v>
          </cell>
          <cell r="AB16">
            <v>-19.961612284069098</v>
          </cell>
          <cell r="AE16">
            <v>48</v>
          </cell>
          <cell r="AF16">
            <v>-56</v>
          </cell>
          <cell r="AG16">
            <v>-10.748560460652591</v>
          </cell>
        </row>
        <row r="17">
          <cell r="B17" t="str">
            <v>LIESTAL</v>
          </cell>
          <cell r="D17">
            <v>0</v>
          </cell>
          <cell r="E17">
            <v>11322</v>
          </cell>
          <cell r="F17">
            <v>12092</v>
          </cell>
          <cell r="G17">
            <v>12408</v>
          </cell>
          <cell r="H17">
            <v>13581</v>
          </cell>
          <cell r="I17">
            <v>-405</v>
          </cell>
          <cell r="J17">
            <v>0</v>
          </cell>
          <cell r="K17">
            <v>-405</v>
          </cell>
          <cell r="L17">
            <v>-3.2640232108317213</v>
          </cell>
          <cell r="O17">
            <v>1578</v>
          </cell>
          <cell r="P17">
            <v>1173</v>
          </cell>
          <cell r="Q17">
            <v>9.4535783365570598</v>
          </cell>
          <cell r="S17">
            <v>-825</v>
          </cell>
          <cell r="T17">
            <v>6635</v>
          </cell>
          <cell r="U17">
            <v>-525</v>
          </cell>
          <cell r="V17">
            <v>-505</v>
          </cell>
          <cell r="W17">
            <v>-5</v>
          </cell>
          <cell r="Y17">
            <v>468</v>
          </cell>
          <cell r="Z17">
            <v>0</v>
          </cell>
          <cell r="AA17">
            <v>468</v>
          </cell>
          <cell r="AB17">
            <v>92.673267326732685</v>
          </cell>
          <cell r="AE17">
            <v>32</v>
          </cell>
          <cell r="AF17">
            <v>500</v>
          </cell>
          <cell r="AG17">
            <v>99.009900990099013</v>
          </cell>
        </row>
        <row r="18">
          <cell r="B18" t="str">
            <v>SAN ANTONINO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Q18">
            <v>0</v>
          </cell>
          <cell r="S18">
            <v>-1974</v>
          </cell>
          <cell r="T18">
            <v>7049</v>
          </cell>
          <cell r="U18">
            <v>0</v>
          </cell>
          <cell r="V18">
            <v>0</v>
          </cell>
          <cell r="W18">
            <v>1390</v>
          </cell>
          <cell r="Y18">
            <v>1249</v>
          </cell>
          <cell r="Z18">
            <v>0</v>
          </cell>
          <cell r="AA18">
            <v>1249</v>
          </cell>
          <cell r="AB18">
            <v>0</v>
          </cell>
          <cell r="AE18">
            <v>141</v>
          </cell>
          <cell r="AF18">
            <v>1390</v>
          </cell>
          <cell r="AG18">
            <v>0</v>
          </cell>
        </row>
        <row r="19">
          <cell r="B19" t="str">
            <v>LUDWIGSHAFEN</v>
          </cell>
          <cell r="D19">
            <v>22091</v>
          </cell>
          <cell r="E19">
            <v>16440</v>
          </cell>
          <cell r="F19">
            <v>16245</v>
          </cell>
          <cell r="G19">
            <v>17509</v>
          </cell>
          <cell r="H19">
            <v>12514</v>
          </cell>
          <cell r="I19">
            <v>-6607</v>
          </cell>
          <cell r="J19">
            <v>0</v>
          </cell>
          <cell r="K19">
            <v>-6607</v>
          </cell>
          <cell r="L19">
            <v>-37.734879204980295</v>
          </cell>
          <cell r="O19">
            <v>1612</v>
          </cell>
          <cell r="P19">
            <v>-4995</v>
          </cell>
          <cell r="Q19">
            <v>-28.528185504597637</v>
          </cell>
          <cell r="S19">
            <v>-26766</v>
          </cell>
          <cell r="T19">
            <v>7141</v>
          </cell>
          <cell r="U19">
            <v>10550</v>
          </cell>
          <cell r="V19">
            <v>10816</v>
          </cell>
          <cell r="W19">
            <v>12361</v>
          </cell>
          <cell r="Y19">
            <v>-224</v>
          </cell>
          <cell r="Z19">
            <v>0</v>
          </cell>
          <cell r="AA19">
            <v>-224</v>
          </cell>
          <cell r="AB19">
            <v>-2.0710059171597637</v>
          </cell>
          <cell r="AE19">
            <v>1769</v>
          </cell>
          <cell r="AF19">
            <v>1545</v>
          </cell>
          <cell r="AG19">
            <v>14.284393491124261</v>
          </cell>
        </row>
        <row r="20">
          <cell r="B20" t="str">
            <v>ITALY</v>
          </cell>
          <cell r="D20">
            <v>0</v>
          </cell>
          <cell r="E20">
            <v>90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1004</v>
          </cell>
          <cell r="U20">
            <v>1472</v>
          </cell>
          <cell r="V20">
            <v>3153</v>
          </cell>
          <cell r="W20">
            <v>4795</v>
          </cell>
          <cell r="Y20">
            <v>851</v>
          </cell>
          <cell r="Z20">
            <v>0</v>
          </cell>
          <cell r="AA20">
            <v>851</v>
          </cell>
          <cell r="AB20">
            <v>26.990168093878847</v>
          </cell>
          <cell r="AE20">
            <v>791</v>
          </cell>
          <cell r="AF20">
            <v>1642</v>
          </cell>
          <cell r="AG20">
            <v>52.077386615921341</v>
          </cell>
        </row>
        <row r="21">
          <cell r="B21" t="str">
            <v>LU CHEMICAL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6860</v>
          </cell>
          <cell r="I21">
            <v>5980</v>
          </cell>
          <cell r="J21">
            <v>0</v>
          </cell>
          <cell r="K21">
            <v>5980</v>
          </cell>
          <cell r="L21">
            <v>0</v>
          </cell>
          <cell r="O21">
            <v>880</v>
          </cell>
          <cell r="P21">
            <v>6860</v>
          </cell>
          <cell r="Q21">
            <v>0</v>
          </cell>
          <cell r="S21">
            <v>69</v>
          </cell>
          <cell r="T21">
            <v>0</v>
          </cell>
          <cell r="U21">
            <v>0</v>
          </cell>
          <cell r="V21">
            <v>0</v>
          </cell>
          <cell r="W21">
            <v>-3971</v>
          </cell>
          <cell r="Y21">
            <v>-3305</v>
          </cell>
          <cell r="Z21">
            <v>0</v>
          </cell>
          <cell r="AA21">
            <v>-3305</v>
          </cell>
          <cell r="AB21">
            <v>0</v>
          </cell>
          <cell r="AE21">
            <v>-666</v>
          </cell>
          <cell r="AF21">
            <v>-3971</v>
          </cell>
          <cell r="AG21">
            <v>0</v>
          </cell>
        </row>
        <row r="22">
          <cell r="B22" t="str">
            <v>UK CHEMICAL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1383</v>
          </cell>
          <cell r="I22">
            <v>1383</v>
          </cell>
          <cell r="J22">
            <v>0</v>
          </cell>
          <cell r="K22">
            <v>1383</v>
          </cell>
          <cell r="L22">
            <v>0</v>
          </cell>
          <cell r="O22">
            <v>0</v>
          </cell>
          <cell r="P22">
            <v>1383</v>
          </cell>
          <cell r="Q22">
            <v>0</v>
          </cell>
          <cell r="S22">
            <v>69</v>
          </cell>
          <cell r="T22">
            <v>0</v>
          </cell>
          <cell r="U22">
            <v>0</v>
          </cell>
          <cell r="V22">
            <v>0</v>
          </cell>
          <cell r="W22">
            <v>2988</v>
          </cell>
          <cell r="Y22">
            <v>2895</v>
          </cell>
          <cell r="Z22">
            <v>0</v>
          </cell>
          <cell r="AA22">
            <v>2895</v>
          </cell>
          <cell r="AB22">
            <v>0</v>
          </cell>
          <cell r="AE22">
            <v>93</v>
          </cell>
          <cell r="AF22">
            <v>2988</v>
          </cell>
          <cell r="AG22">
            <v>0</v>
          </cell>
        </row>
        <row r="23">
          <cell r="B23" t="str">
            <v>FRANCE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-631</v>
          </cell>
          <cell r="U23">
            <v>-1683</v>
          </cell>
          <cell r="V23">
            <v>-1480</v>
          </cell>
          <cell r="W23">
            <v>-1012</v>
          </cell>
          <cell r="Y23">
            <v>521</v>
          </cell>
          <cell r="Z23">
            <v>0</v>
          </cell>
          <cell r="AA23">
            <v>521</v>
          </cell>
          <cell r="AB23">
            <v>35.202702702702702</v>
          </cell>
          <cell r="AE23">
            <v>-53</v>
          </cell>
          <cell r="AF23">
            <v>468</v>
          </cell>
          <cell r="AG23">
            <v>31.621621621621621</v>
          </cell>
        </row>
        <row r="24">
          <cell r="B24" t="str">
            <v>GMS TORONTO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>
            <v>0</v>
          </cell>
          <cell r="S24">
            <v>69</v>
          </cell>
          <cell r="T24">
            <v>0</v>
          </cell>
          <cell r="U24">
            <v>0</v>
          </cell>
          <cell r="V24">
            <v>-2260</v>
          </cell>
          <cell r="W24">
            <v>-1250</v>
          </cell>
          <cell r="Y24">
            <v>1010</v>
          </cell>
          <cell r="Z24">
            <v>0</v>
          </cell>
          <cell r="AA24">
            <v>1010</v>
          </cell>
          <cell r="AB24">
            <v>44.690265486725664</v>
          </cell>
          <cell r="AE24">
            <v>0</v>
          </cell>
          <cell r="AF24">
            <v>1010</v>
          </cell>
          <cell r="AG24">
            <v>44.690265486725664</v>
          </cell>
        </row>
        <row r="25">
          <cell r="B25" t="str">
            <v>EUROPE / CANADA ADJ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O25">
            <v>0</v>
          </cell>
          <cell r="P25">
            <v>1</v>
          </cell>
          <cell r="Q25">
            <v>0</v>
          </cell>
          <cell r="S25">
            <v>0</v>
          </cell>
          <cell r="T25">
            <v>-5831</v>
          </cell>
          <cell r="U25">
            <v>3577</v>
          </cell>
          <cell r="V25">
            <v>4259</v>
          </cell>
          <cell r="W25">
            <v>-392</v>
          </cell>
          <cell r="Y25">
            <v>-4249</v>
          </cell>
          <cell r="Z25">
            <v>-400</v>
          </cell>
          <cell r="AA25">
            <v>-4649</v>
          </cell>
          <cell r="AB25">
            <v>-109.15707912655552</v>
          </cell>
          <cell r="AE25">
            <v>-2</v>
          </cell>
          <cell r="AF25">
            <v>-4651</v>
          </cell>
          <cell r="AG25">
            <v>-109.20403850669172</v>
          </cell>
        </row>
        <row r="26">
          <cell r="B26" t="str">
            <v xml:space="preserve">    TOTAL EUROPE / CANADA</v>
          </cell>
          <cell r="D26">
            <v>22091</v>
          </cell>
          <cell r="E26">
            <v>33700</v>
          </cell>
          <cell r="F26">
            <v>35716</v>
          </cell>
          <cell r="G26">
            <v>37296</v>
          </cell>
          <cell r="H26">
            <v>40563</v>
          </cell>
          <cell r="I26">
            <v>-1144</v>
          </cell>
          <cell r="J26">
            <v>0</v>
          </cell>
          <cell r="K26">
            <v>-1144</v>
          </cell>
          <cell r="L26">
            <v>-3.0673530673530673</v>
          </cell>
          <cell r="M26">
            <v>0</v>
          </cell>
          <cell r="N26">
            <v>0</v>
          </cell>
          <cell r="O26">
            <v>4411</v>
          </cell>
          <cell r="P26">
            <v>3267</v>
          </cell>
          <cell r="Q26">
            <v>8.7596525096525095</v>
          </cell>
          <cell r="S26">
            <v>-26738</v>
          </cell>
          <cell r="T26">
            <v>27711</v>
          </cell>
          <cell r="U26">
            <v>11213</v>
          </cell>
          <cell r="V26">
            <v>9527</v>
          </cell>
          <cell r="W26">
            <v>8948</v>
          </cell>
          <cell r="Y26">
            <v>-3174</v>
          </cell>
          <cell r="Z26">
            <v>-400</v>
          </cell>
          <cell r="AA26">
            <v>-3574</v>
          </cell>
          <cell r="AB26">
            <v>-37.514432665057207</v>
          </cell>
          <cell r="AC26">
            <v>0</v>
          </cell>
          <cell r="AD26">
            <v>0</v>
          </cell>
          <cell r="AE26">
            <v>2995</v>
          </cell>
          <cell r="AF26">
            <v>-579</v>
          </cell>
          <cell r="AG26">
            <v>-6.0774640495434031</v>
          </cell>
        </row>
        <row r="28">
          <cell r="B28" t="str">
            <v>KNOLL MEXICO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S28">
            <v>-77</v>
          </cell>
          <cell r="T28">
            <v>1191</v>
          </cell>
          <cell r="U28">
            <v>0</v>
          </cell>
          <cell r="V28">
            <v>0</v>
          </cell>
          <cell r="W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KNOLL COLOMBIA</v>
          </cell>
          <cell r="D29">
            <v>0</v>
          </cell>
          <cell r="E29">
            <v>1777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  <cell r="S29">
            <v>-102</v>
          </cell>
          <cell r="T29">
            <v>151</v>
          </cell>
          <cell r="U29">
            <v>0</v>
          </cell>
          <cell r="V29">
            <v>0</v>
          </cell>
          <cell r="W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KNOLL BRAZIL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  <cell r="P30">
            <v>0</v>
          </cell>
          <cell r="Q30">
            <v>0</v>
          </cell>
          <cell r="S30">
            <v>280</v>
          </cell>
          <cell r="T30">
            <v>1843</v>
          </cell>
          <cell r="U30">
            <v>2130</v>
          </cell>
          <cell r="V30">
            <v>2355</v>
          </cell>
          <cell r="W30">
            <v>1434</v>
          </cell>
          <cell r="Y30">
            <v>-998</v>
          </cell>
          <cell r="Z30">
            <v>0</v>
          </cell>
          <cell r="AA30">
            <v>-998</v>
          </cell>
          <cell r="AB30">
            <v>-42.377919320594479</v>
          </cell>
          <cell r="AE30">
            <v>77</v>
          </cell>
          <cell r="AF30">
            <v>-921</v>
          </cell>
          <cell r="AG30">
            <v>-39.108280254777071</v>
          </cell>
        </row>
        <row r="31">
          <cell r="B31" t="str">
            <v>KNOLL INDIA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1257</v>
          </cell>
          <cell r="U31">
            <v>486</v>
          </cell>
          <cell r="V31">
            <v>546</v>
          </cell>
          <cell r="W31">
            <v>362</v>
          </cell>
          <cell r="Y31">
            <v>-203</v>
          </cell>
          <cell r="Z31">
            <v>0</v>
          </cell>
          <cell r="AA31">
            <v>-203</v>
          </cell>
          <cell r="AB31">
            <v>-37.179487179487182</v>
          </cell>
          <cell r="AE31">
            <v>19</v>
          </cell>
          <cell r="AF31">
            <v>-184</v>
          </cell>
          <cell r="AG31">
            <v>-33.699633699633701</v>
          </cell>
        </row>
        <row r="32">
          <cell r="B32" t="str">
            <v>KNOLL PAKISTAN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S32">
            <v>684</v>
          </cell>
          <cell r="T32">
            <v>269</v>
          </cell>
          <cell r="U32">
            <v>0</v>
          </cell>
          <cell r="V32">
            <v>0</v>
          </cell>
          <cell r="W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KNOLL JAPAN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O33">
            <v>0</v>
          </cell>
          <cell r="P33">
            <v>0</v>
          </cell>
          <cell r="Q33">
            <v>0</v>
          </cell>
          <cell r="S33">
            <v>252</v>
          </cell>
          <cell r="T33">
            <v>4253</v>
          </cell>
          <cell r="U33">
            <v>3620</v>
          </cell>
          <cell r="V33">
            <v>4010</v>
          </cell>
          <cell r="W33">
            <v>3280</v>
          </cell>
          <cell r="Y33">
            <v>-896</v>
          </cell>
          <cell r="Z33">
            <v>0</v>
          </cell>
          <cell r="AA33">
            <v>-896</v>
          </cell>
          <cell r="AB33">
            <v>-22.344139650872819</v>
          </cell>
          <cell r="AE33">
            <v>166</v>
          </cell>
          <cell r="AF33">
            <v>-730</v>
          </cell>
          <cell r="AG33">
            <v>-18.204488778054863</v>
          </cell>
        </row>
        <row r="34">
          <cell r="B34" t="str">
            <v>KNOLL SWITZERLAND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O34">
            <v>0</v>
          </cell>
          <cell r="P34">
            <v>0</v>
          </cell>
          <cell r="Q34">
            <v>0</v>
          </cell>
          <cell r="S34">
            <v>252</v>
          </cell>
          <cell r="T34">
            <v>-89</v>
          </cell>
          <cell r="U34">
            <v>3620</v>
          </cell>
          <cell r="V34">
            <v>0</v>
          </cell>
          <cell r="W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MEXICO</v>
          </cell>
          <cell r="D35">
            <v>0</v>
          </cell>
          <cell r="E35">
            <v>0</v>
          </cell>
          <cell r="F35">
            <v>0</v>
          </cell>
          <cell r="G35">
            <v>502</v>
          </cell>
          <cell r="H35">
            <v>570</v>
          </cell>
          <cell r="I35">
            <v>75</v>
          </cell>
          <cell r="J35">
            <v>0</v>
          </cell>
          <cell r="K35">
            <v>75</v>
          </cell>
          <cell r="L35">
            <v>14.940239043824702</v>
          </cell>
          <cell r="O35">
            <v>-7</v>
          </cell>
          <cell r="P35">
            <v>68</v>
          </cell>
          <cell r="Q35">
            <v>13.545816733067728</v>
          </cell>
          <cell r="S35">
            <v>0</v>
          </cell>
          <cell r="T35">
            <v>709</v>
          </cell>
          <cell r="U35">
            <v>-303</v>
          </cell>
          <cell r="V35">
            <v>1625</v>
          </cell>
          <cell r="W35">
            <v>2535</v>
          </cell>
          <cell r="Y35">
            <v>968</v>
          </cell>
          <cell r="Z35">
            <v>0</v>
          </cell>
          <cell r="AA35">
            <v>968</v>
          </cell>
          <cell r="AB35">
            <v>59.569230769230771</v>
          </cell>
          <cell r="AE35">
            <v>-58</v>
          </cell>
          <cell r="AF35">
            <v>910</v>
          </cell>
          <cell r="AG35">
            <v>56.000000000000007</v>
          </cell>
        </row>
        <row r="36">
          <cell r="B36" t="str">
            <v>ARGENTINA</v>
          </cell>
          <cell r="D36">
            <v>0</v>
          </cell>
          <cell r="E36">
            <v>611</v>
          </cell>
          <cell r="F36">
            <v>585</v>
          </cell>
          <cell r="G36">
            <v>582</v>
          </cell>
          <cell r="H36">
            <v>1032</v>
          </cell>
          <cell r="I36">
            <v>29</v>
          </cell>
          <cell r="J36">
            <v>0</v>
          </cell>
          <cell r="K36">
            <v>29</v>
          </cell>
          <cell r="L36">
            <v>4.9828178694158076</v>
          </cell>
          <cell r="O36">
            <v>421</v>
          </cell>
          <cell r="P36">
            <v>450</v>
          </cell>
          <cell r="Q36">
            <v>77.319587628865989</v>
          </cell>
          <cell r="S36">
            <v>0</v>
          </cell>
          <cell r="T36">
            <v>-2123</v>
          </cell>
          <cell r="U36">
            <v>-413</v>
          </cell>
          <cell r="V36">
            <v>-609</v>
          </cell>
          <cell r="W36">
            <v>-1871</v>
          </cell>
          <cell r="Y36">
            <v>-402</v>
          </cell>
          <cell r="Z36">
            <v>0</v>
          </cell>
          <cell r="AA36">
            <v>-402</v>
          </cell>
          <cell r="AB36">
            <v>-66.009852216748769</v>
          </cell>
          <cell r="AE36">
            <v>-860</v>
          </cell>
          <cell r="AF36">
            <v>-1262</v>
          </cell>
          <cell r="AG36">
            <v>-207.22495894909687</v>
          </cell>
        </row>
        <row r="37">
          <cell r="B37" t="str">
            <v>SAO PAULO - BRAZIL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AUSTRALIA</v>
          </cell>
          <cell r="D38">
            <v>0</v>
          </cell>
          <cell r="E38">
            <v>301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  <cell r="T38">
            <v>552</v>
          </cell>
          <cell r="U38">
            <v>-865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PAKISTAN</v>
          </cell>
          <cell r="D39">
            <v>0</v>
          </cell>
          <cell r="E39">
            <v>0</v>
          </cell>
          <cell r="F39">
            <v>242</v>
          </cell>
          <cell r="G39">
            <v>242</v>
          </cell>
          <cell r="H39">
            <v>607</v>
          </cell>
          <cell r="I39">
            <v>327</v>
          </cell>
          <cell r="J39">
            <v>0</v>
          </cell>
          <cell r="K39">
            <v>327</v>
          </cell>
          <cell r="L39">
            <v>135.12396694214877</v>
          </cell>
          <cell r="O39">
            <v>38</v>
          </cell>
          <cell r="P39">
            <v>365</v>
          </cell>
          <cell r="Q39">
            <v>150.82644628099175</v>
          </cell>
          <cell r="S39">
            <v>0</v>
          </cell>
          <cell r="T39">
            <v>3785</v>
          </cell>
          <cell r="U39">
            <v>1387</v>
          </cell>
          <cell r="V39">
            <v>1593</v>
          </cell>
          <cell r="W39">
            <v>2311</v>
          </cell>
          <cell r="Y39">
            <v>565</v>
          </cell>
          <cell r="Z39">
            <v>0</v>
          </cell>
          <cell r="AA39">
            <v>565</v>
          </cell>
          <cell r="AB39">
            <v>35.467671060891398</v>
          </cell>
          <cell r="AE39">
            <v>153</v>
          </cell>
          <cell r="AF39">
            <v>718</v>
          </cell>
          <cell r="AG39">
            <v>45.072190834902699</v>
          </cell>
        </row>
        <row r="40">
          <cell r="B40" t="str">
            <v>COLOMBIA</v>
          </cell>
          <cell r="D40">
            <v>0</v>
          </cell>
          <cell r="E40">
            <v>242</v>
          </cell>
          <cell r="F40">
            <v>171</v>
          </cell>
          <cell r="G40">
            <v>155</v>
          </cell>
          <cell r="H40">
            <v>53</v>
          </cell>
          <cell r="I40">
            <v>-120</v>
          </cell>
          <cell r="J40">
            <v>0</v>
          </cell>
          <cell r="K40">
            <v>-120</v>
          </cell>
          <cell r="L40">
            <v>-77.41935483870968</v>
          </cell>
          <cell r="O40">
            <v>18</v>
          </cell>
          <cell r="P40">
            <v>-102</v>
          </cell>
          <cell r="Q40">
            <v>-65.806451612903231</v>
          </cell>
          <cell r="S40">
            <v>0</v>
          </cell>
          <cell r="T40">
            <v>2555</v>
          </cell>
          <cell r="U40">
            <v>1683</v>
          </cell>
          <cell r="V40">
            <v>1586</v>
          </cell>
          <cell r="W40">
            <v>1337</v>
          </cell>
          <cell r="Y40">
            <v>-242</v>
          </cell>
          <cell r="Z40">
            <v>0</v>
          </cell>
          <cell r="AA40">
            <v>-242</v>
          </cell>
          <cell r="AB40">
            <v>-15.258511979823455</v>
          </cell>
          <cell r="AE40">
            <v>-7</v>
          </cell>
          <cell r="AF40">
            <v>-249</v>
          </cell>
          <cell r="AG40">
            <v>-15.699873896595207</v>
          </cell>
        </row>
        <row r="41">
          <cell r="B41" t="str">
            <v>CHINA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  <cell r="T41">
            <v>-394</v>
          </cell>
          <cell r="U41">
            <v>-799</v>
          </cell>
          <cell r="V41">
            <v>-868</v>
          </cell>
          <cell r="W41">
            <v>-685</v>
          </cell>
          <cell r="Y41">
            <v>182</v>
          </cell>
          <cell r="Z41">
            <v>0</v>
          </cell>
          <cell r="AA41">
            <v>182</v>
          </cell>
          <cell r="AB41">
            <v>20.967741935483872</v>
          </cell>
          <cell r="AE41">
            <v>1</v>
          </cell>
          <cell r="AF41">
            <v>183</v>
          </cell>
          <cell r="AG41">
            <v>21.082949308755762</v>
          </cell>
        </row>
        <row r="42">
          <cell r="B42" t="str">
            <v>S. AFRICA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O42">
            <v>0</v>
          </cell>
          <cell r="P42">
            <v>0</v>
          </cell>
          <cell r="Q42">
            <v>0</v>
          </cell>
          <cell r="S42">
            <v>0</v>
          </cell>
          <cell r="T42">
            <v>-265</v>
          </cell>
          <cell r="U42">
            <v>-116</v>
          </cell>
          <cell r="V42">
            <v>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INDIA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O43">
            <v>0</v>
          </cell>
          <cell r="P43">
            <v>0</v>
          </cell>
          <cell r="Q43">
            <v>0</v>
          </cell>
          <cell r="S43">
            <v>0</v>
          </cell>
          <cell r="T43">
            <v>150</v>
          </cell>
          <cell r="U43">
            <v>0</v>
          </cell>
          <cell r="V43">
            <v>0</v>
          </cell>
          <cell r="W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INDONESIA</v>
          </cell>
          <cell r="D44">
            <v>0</v>
          </cell>
          <cell r="E44">
            <v>0</v>
          </cell>
          <cell r="F44">
            <v>255</v>
          </cell>
          <cell r="G44">
            <v>255</v>
          </cell>
          <cell r="H44">
            <v>0</v>
          </cell>
          <cell r="I44">
            <v>-255</v>
          </cell>
          <cell r="J44">
            <v>0</v>
          </cell>
          <cell r="K44">
            <v>-255</v>
          </cell>
          <cell r="L44">
            <v>-100</v>
          </cell>
          <cell r="O44">
            <v>0</v>
          </cell>
          <cell r="P44">
            <v>-255</v>
          </cell>
          <cell r="Q44">
            <v>-100</v>
          </cell>
          <cell r="S44">
            <v>0</v>
          </cell>
          <cell r="T44">
            <v>-67</v>
          </cell>
          <cell r="U44">
            <v>50</v>
          </cell>
          <cell r="V44">
            <v>58</v>
          </cell>
          <cell r="W44">
            <v>377</v>
          </cell>
          <cell r="Y44">
            <v>299</v>
          </cell>
          <cell r="Z44">
            <v>0</v>
          </cell>
          <cell r="AA44">
            <v>299</v>
          </cell>
          <cell r="AB44">
            <v>515.51724137931035</v>
          </cell>
          <cell r="AE44">
            <v>20</v>
          </cell>
          <cell r="AF44">
            <v>319</v>
          </cell>
          <cell r="AG44">
            <v>550</v>
          </cell>
        </row>
        <row r="45">
          <cell r="B45" t="str">
            <v>ABT HEALTHCARE PVT LTD</v>
          </cell>
          <cell r="D45">
            <v>0</v>
          </cell>
          <cell r="E45">
            <v>0</v>
          </cell>
          <cell r="F45">
            <v>255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  <cell r="Q45">
            <v>0</v>
          </cell>
          <cell r="S45">
            <v>0</v>
          </cell>
          <cell r="T45">
            <v>-82</v>
          </cell>
          <cell r="U45">
            <v>50</v>
          </cell>
          <cell r="V45">
            <v>0</v>
          </cell>
          <cell r="W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GMS PAKISTAN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  <cell r="U46">
            <v>0</v>
          </cell>
          <cell r="V46">
            <v>-360</v>
          </cell>
          <cell r="W46">
            <v>-360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GMS COLOMBIA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T47">
            <v>0</v>
          </cell>
          <cell r="U47">
            <v>0</v>
          </cell>
          <cell r="V47">
            <v>-7404</v>
          </cell>
          <cell r="W47">
            <v>-8018</v>
          </cell>
          <cell r="Y47">
            <v>-614</v>
          </cell>
          <cell r="Z47">
            <v>0</v>
          </cell>
          <cell r="AA47">
            <v>-614</v>
          </cell>
          <cell r="AB47">
            <v>-8.2928146947595902</v>
          </cell>
          <cell r="AE47">
            <v>0</v>
          </cell>
          <cell r="AF47">
            <v>-614</v>
          </cell>
          <cell r="AG47">
            <v>-8.2928146947595902</v>
          </cell>
        </row>
        <row r="48">
          <cell r="B48" t="str">
            <v>GMS JAPAN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  <cell r="U48">
            <v>0</v>
          </cell>
          <cell r="V48">
            <v>-260</v>
          </cell>
          <cell r="W48">
            <v>-260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LA / PAA / JAPAN ADJ.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-487</v>
          </cell>
          <cell r="U49">
            <v>-1095</v>
          </cell>
          <cell r="V49">
            <v>144</v>
          </cell>
          <cell r="W49">
            <v>-659</v>
          </cell>
          <cell r="Y49">
            <v>-803</v>
          </cell>
          <cell r="Z49">
            <v>0</v>
          </cell>
          <cell r="AA49">
            <v>-803</v>
          </cell>
          <cell r="AB49">
            <v>-557.63888888888891</v>
          </cell>
          <cell r="AE49">
            <v>0</v>
          </cell>
          <cell r="AF49">
            <v>-803</v>
          </cell>
          <cell r="AG49">
            <v>-557.63888888888891</v>
          </cell>
        </row>
        <row r="50">
          <cell r="B50" t="str">
            <v xml:space="preserve">    TOTAL LA / PAA / JAPAN</v>
          </cell>
          <cell r="D50">
            <v>0</v>
          </cell>
          <cell r="E50">
            <v>2931</v>
          </cell>
          <cell r="F50">
            <v>1508</v>
          </cell>
          <cell r="G50">
            <v>1736</v>
          </cell>
          <cell r="H50">
            <v>2262</v>
          </cell>
          <cell r="I50">
            <v>56</v>
          </cell>
          <cell r="J50">
            <v>0</v>
          </cell>
          <cell r="K50">
            <v>56</v>
          </cell>
          <cell r="L50">
            <v>3.225806451612903</v>
          </cell>
          <cell r="M50">
            <v>0</v>
          </cell>
          <cell r="N50">
            <v>0</v>
          </cell>
          <cell r="O50">
            <v>470</v>
          </cell>
          <cell r="P50">
            <v>526</v>
          </cell>
          <cell r="Q50">
            <v>30.299539170506911</v>
          </cell>
          <cell r="S50">
            <v>1289</v>
          </cell>
          <cell r="T50">
            <v>13208</v>
          </cell>
          <cell r="U50">
            <v>9435</v>
          </cell>
          <cell r="V50">
            <v>2416</v>
          </cell>
          <cell r="W50">
            <v>-217</v>
          </cell>
          <cell r="Y50">
            <v>-2144</v>
          </cell>
          <cell r="Z50">
            <v>0</v>
          </cell>
          <cell r="AA50">
            <v>-2144</v>
          </cell>
          <cell r="AB50">
            <v>-88.741721854304629</v>
          </cell>
          <cell r="AC50">
            <v>0</v>
          </cell>
          <cell r="AD50">
            <v>0</v>
          </cell>
          <cell r="AE50">
            <v>-489</v>
          </cell>
          <cell r="AF50">
            <v>-2633</v>
          </cell>
          <cell r="AG50">
            <v>-108.98178807947019</v>
          </cell>
        </row>
        <row r="52">
          <cell r="B52" t="str">
            <v>IRELAND MFG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-3317</v>
          </cell>
          <cell r="U52">
            <v>-5833</v>
          </cell>
          <cell r="V52">
            <v>-6188</v>
          </cell>
          <cell r="W52">
            <v>-7548</v>
          </cell>
          <cell r="Y52">
            <v>-383</v>
          </cell>
          <cell r="Z52">
            <v>0</v>
          </cell>
          <cell r="AA52">
            <v>-383</v>
          </cell>
          <cell r="AB52">
            <v>-6.1893988364576602</v>
          </cell>
          <cell r="AE52">
            <v>-977</v>
          </cell>
          <cell r="AF52">
            <v>-1360</v>
          </cell>
          <cell r="AG52">
            <v>-21.978021978021978</v>
          </cell>
        </row>
        <row r="54">
          <cell r="B54" t="str">
            <v>TOTAL PHARMACEUTICAL</v>
          </cell>
          <cell r="D54">
            <v>22091</v>
          </cell>
          <cell r="E54">
            <v>36631</v>
          </cell>
          <cell r="F54">
            <v>37224</v>
          </cell>
          <cell r="G54">
            <v>39032</v>
          </cell>
          <cell r="H54">
            <v>42825</v>
          </cell>
          <cell r="I54">
            <v>-1088</v>
          </cell>
          <cell r="J54">
            <v>0</v>
          </cell>
          <cell r="K54">
            <v>-1088</v>
          </cell>
          <cell r="L54">
            <v>-2.7874564459930316</v>
          </cell>
          <cell r="M54">
            <v>0</v>
          </cell>
          <cell r="N54">
            <v>0</v>
          </cell>
          <cell r="O54">
            <v>4881</v>
          </cell>
          <cell r="P54">
            <v>3793</v>
          </cell>
          <cell r="Q54">
            <v>9.717667554826809</v>
          </cell>
          <cell r="S54">
            <v>-25449</v>
          </cell>
          <cell r="T54">
            <v>37602</v>
          </cell>
          <cell r="U54">
            <v>14815</v>
          </cell>
          <cell r="V54">
            <v>5755</v>
          </cell>
          <cell r="W54">
            <v>1183</v>
          </cell>
          <cell r="Y54">
            <v>-5701</v>
          </cell>
          <cell r="Z54">
            <v>-400</v>
          </cell>
          <cell r="AA54">
            <v>-6101</v>
          </cell>
          <cell r="AB54">
            <v>-106.01216333622936</v>
          </cell>
          <cell r="AC54">
            <v>0</v>
          </cell>
          <cell r="AD54">
            <v>0</v>
          </cell>
          <cell r="AE54">
            <v>1529</v>
          </cell>
          <cell r="AF54">
            <v>-4572</v>
          </cell>
          <cell r="AG54">
            <v>-79.44396177237185</v>
          </cell>
        </row>
        <row r="56">
          <cell r="B56" t="str">
            <v>SLIGO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-2089</v>
          </cell>
          <cell r="T56">
            <v>-1688</v>
          </cell>
          <cell r="U56">
            <v>-539</v>
          </cell>
          <cell r="V56">
            <v>-241</v>
          </cell>
          <cell r="W56">
            <v>419</v>
          </cell>
          <cell r="Y56">
            <v>-344</v>
          </cell>
          <cell r="Z56">
            <v>0</v>
          </cell>
          <cell r="AA56">
            <v>-344</v>
          </cell>
          <cell r="AB56">
            <v>-142.73858921161826</v>
          </cell>
          <cell r="AE56">
            <v>1004</v>
          </cell>
          <cell r="AF56">
            <v>660</v>
          </cell>
          <cell r="AG56">
            <v>273.85892116182572</v>
          </cell>
        </row>
        <row r="57">
          <cell r="B57" t="str">
            <v>DONEGAL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-547</v>
          </cell>
          <cell r="T57">
            <v>-704</v>
          </cell>
          <cell r="U57">
            <v>-434</v>
          </cell>
          <cell r="V57">
            <v>-644</v>
          </cell>
          <cell r="W57">
            <v>-814</v>
          </cell>
          <cell r="Y57">
            <v>-239</v>
          </cell>
          <cell r="Z57">
            <v>0</v>
          </cell>
          <cell r="AA57">
            <v>-239</v>
          </cell>
          <cell r="AB57">
            <v>-37.111801242236027</v>
          </cell>
          <cell r="AE57">
            <v>69</v>
          </cell>
          <cell r="AF57">
            <v>-170</v>
          </cell>
          <cell r="AG57">
            <v>-26.397515527950311</v>
          </cell>
        </row>
        <row r="58">
          <cell r="B58" t="str">
            <v>FINISKLIN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-331</v>
          </cell>
          <cell r="T58">
            <v>-354</v>
          </cell>
          <cell r="U58">
            <v>-431</v>
          </cell>
          <cell r="V58">
            <v>-474</v>
          </cell>
          <cell r="W58">
            <v>-377</v>
          </cell>
          <cell r="Y58">
            <v>-34</v>
          </cell>
          <cell r="Z58">
            <v>0</v>
          </cell>
          <cell r="AA58">
            <v>-34</v>
          </cell>
          <cell r="AB58">
            <v>-7.1729957805907167</v>
          </cell>
          <cell r="AE58">
            <v>131</v>
          </cell>
          <cell r="AF58">
            <v>97</v>
          </cell>
          <cell r="AG58">
            <v>20.464135021097047</v>
          </cell>
        </row>
        <row r="59">
          <cell r="B59" t="str">
            <v>TOTAL HOSPITAL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-2967</v>
          </cell>
          <cell r="T59">
            <v>-2746</v>
          </cell>
          <cell r="U59">
            <v>-1404</v>
          </cell>
          <cell r="V59">
            <v>-1359</v>
          </cell>
          <cell r="W59">
            <v>-772</v>
          </cell>
          <cell r="Y59">
            <v>-617</v>
          </cell>
          <cell r="Z59">
            <v>0</v>
          </cell>
          <cell r="AA59">
            <v>-617</v>
          </cell>
          <cell r="AB59">
            <v>45.401030169242091</v>
          </cell>
          <cell r="AC59">
            <v>0</v>
          </cell>
          <cell r="AD59">
            <v>0</v>
          </cell>
          <cell r="AE59">
            <v>1204</v>
          </cell>
          <cell r="AF59">
            <v>587</v>
          </cell>
          <cell r="AG59">
            <v>43.193524650478295</v>
          </cell>
        </row>
        <row r="61">
          <cell r="B61" t="str">
            <v>ABBOTT LOGISTICS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>
            <v>-8937</v>
          </cell>
          <cell r="T61">
            <v>-12031</v>
          </cell>
          <cell r="U61">
            <v>-12472</v>
          </cell>
          <cell r="V61">
            <v>-12841</v>
          </cell>
          <cell r="W61">
            <v>-14966</v>
          </cell>
          <cell r="Y61">
            <v>271</v>
          </cell>
          <cell r="Z61">
            <v>-582</v>
          </cell>
          <cell r="AA61">
            <v>-311</v>
          </cell>
          <cell r="AB61">
            <v>-2.4219297562495132</v>
          </cell>
          <cell r="AE61">
            <v>-1814</v>
          </cell>
          <cell r="AF61">
            <v>-2125</v>
          </cell>
          <cell r="AG61">
            <v>-16.548555408457286</v>
          </cell>
        </row>
        <row r="62">
          <cell r="B62" t="str">
            <v>NOLA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S62">
            <v>-5513</v>
          </cell>
          <cell r="T62">
            <v>-6751</v>
          </cell>
          <cell r="U62">
            <v>-6933</v>
          </cell>
          <cell r="V62">
            <v>-6798</v>
          </cell>
          <cell r="W62">
            <v>-6668</v>
          </cell>
          <cell r="Y62">
            <v>130</v>
          </cell>
          <cell r="Z62">
            <v>0</v>
          </cell>
          <cell r="AA62">
            <v>130</v>
          </cell>
          <cell r="AB62">
            <v>1.9123271550456016</v>
          </cell>
          <cell r="AE62">
            <v>0</v>
          </cell>
          <cell r="AF62">
            <v>130</v>
          </cell>
          <cell r="AG62">
            <v>1.9123271550456016</v>
          </cell>
        </row>
        <row r="63">
          <cell r="B63" t="str">
            <v>TOTAL DISTRIBUTION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S63">
            <v>-14450</v>
          </cell>
          <cell r="T63">
            <v>-18782</v>
          </cell>
          <cell r="U63">
            <v>-19405</v>
          </cell>
          <cell r="V63">
            <v>-19639</v>
          </cell>
          <cell r="W63">
            <v>-21634</v>
          </cell>
          <cell r="Y63">
            <v>401</v>
          </cell>
          <cell r="Z63">
            <v>-582</v>
          </cell>
          <cell r="AA63">
            <v>-181</v>
          </cell>
          <cell r="AB63">
            <v>-0.92163552115688174</v>
          </cell>
          <cell r="AC63">
            <v>0</v>
          </cell>
          <cell r="AD63">
            <v>0</v>
          </cell>
          <cell r="AE63">
            <v>-1814</v>
          </cell>
          <cell r="AF63">
            <v>-1995</v>
          </cell>
          <cell r="AG63">
            <v>-10.158358368552371</v>
          </cell>
        </row>
        <row r="64">
          <cell r="B64" t="str">
            <v>BROCKVILLE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T64">
            <v>-434</v>
          </cell>
          <cell r="U64">
            <v>-459</v>
          </cell>
          <cell r="V64">
            <v>-834</v>
          </cell>
          <cell r="W64">
            <v>-11</v>
          </cell>
          <cell r="Y64">
            <v>833</v>
          </cell>
          <cell r="Z64">
            <v>0</v>
          </cell>
          <cell r="AA64">
            <v>833</v>
          </cell>
          <cell r="AB64">
            <v>99.880095923261393</v>
          </cell>
          <cell r="AE64">
            <v>-10</v>
          </cell>
          <cell r="AF64">
            <v>823</v>
          </cell>
          <cell r="AG64">
            <v>98.681055155875299</v>
          </cell>
        </row>
        <row r="65">
          <cell r="B65" t="str">
            <v>PRODUCTION ADMIN W/O NUTR OPS 6KC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-7259</v>
          </cell>
          <cell r="T65">
            <v>-13864</v>
          </cell>
          <cell r="U65">
            <v>-14088</v>
          </cell>
          <cell r="V65">
            <v>-16157</v>
          </cell>
          <cell r="W65">
            <v>-14604</v>
          </cell>
          <cell r="Y65">
            <v>1738</v>
          </cell>
          <cell r="Z65">
            <v>0</v>
          </cell>
          <cell r="AA65">
            <v>1738</v>
          </cell>
          <cell r="AB65">
            <v>10.756947453116297</v>
          </cell>
          <cell r="AE65">
            <v>-185</v>
          </cell>
          <cell r="AF65">
            <v>1553</v>
          </cell>
          <cell r="AG65">
            <v>9.6119329083369447</v>
          </cell>
        </row>
        <row r="66">
          <cell r="B66" t="str">
            <v>MATERIALS MANAGEMENT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>
            <v>-3130</v>
          </cell>
          <cell r="T66">
            <v>-3794</v>
          </cell>
          <cell r="U66">
            <v>-3469</v>
          </cell>
          <cell r="V66">
            <v>-3377</v>
          </cell>
          <cell r="W66">
            <v>-3348</v>
          </cell>
          <cell r="Y66">
            <v>29</v>
          </cell>
          <cell r="Z66">
            <v>0</v>
          </cell>
          <cell r="AA66">
            <v>29</v>
          </cell>
          <cell r="AB66">
            <v>0.85875037015102162</v>
          </cell>
          <cell r="AC66">
            <v>0</v>
          </cell>
          <cell r="AD66">
            <v>0</v>
          </cell>
          <cell r="AE66">
            <v>0</v>
          </cell>
          <cell r="AF66">
            <v>29</v>
          </cell>
          <cell r="AG66">
            <v>0.85875037015102162</v>
          </cell>
        </row>
        <row r="67">
          <cell r="B67" t="str">
            <v>GMS PEW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-474</v>
          </cell>
          <cell r="T67">
            <v>0</v>
          </cell>
          <cell r="U67">
            <v>-4417</v>
          </cell>
          <cell r="V67">
            <v>-2051</v>
          </cell>
          <cell r="W67">
            <v>-1351</v>
          </cell>
          <cell r="Y67">
            <v>700</v>
          </cell>
          <cell r="Z67">
            <v>0</v>
          </cell>
          <cell r="AA67">
            <v>700</v>
          </cell>
          <cell r="AB67">
            <v>34.129692832764505</v>
          </cell>
          <cell r="AE67">
            <v>0</v>
          </cell>
          <cell r="AF67">
            <v>700</v>
          </cell>
          <cell r="AG67">
            <v>34.129692832764505</v>
          </cell>
        </row>
        <row r="68">
          <cell r="B68" t="str">
            <v>SUPPLY CHAIN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-474</v>
          </cell>
          <cell r="T68">
            <v>-3750</v>
          </cell>
          <cell r="U68">
            <v>-4417</v>
          </cell>
          <cell r="V68">
            <v>-4478</v>
          </cell>
          <cell r="W68">
            <v>-6118</v>
          </cell>
          <cell r="Y68">
            <v>-1640</v>
          </cell>
          <cell r="Z68">
            <v>0</v>
          </cell>
          <cell r="AA68">
            <v>-1640</v>
          </cell>
          <cell r="AB68">
            <v>-36.62349263063868</v>
          </cell>
          <cell r="AE68">
            <v>0</v>
          </cell>
          <cell r="AF68">
            <v>-1640</v>
          </cell>
          <cell r="AG68">
            <v>-36.62349263063868</v>
          </cell>
        </row>
        <row r="69">
          <cell r="B69" t="str">
            <v>ALOG FINANCE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-474</v>
          </cell>
          <cell r="T69">
            <v>-23</v>
          </cell>
          <cell r="U69">
            <v>-4417</v>
          </cell>
          <cell r="V69">
            <v>0</v>
          </cell>
          <cell r="W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B70" t="str">
            <v>FINANCE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-2595</v>
          </cell>
          <cell r="T70">
            <v>-3535</v>
          </cell>
          <cell r="U70">
            <v>-3694</v>
          </cell>
          <cell r="V70">
            <v>-2244</v>
          </cell>
          <cell r="W70">
            <v>-2341</v>
          </cell>
          <cell r="Y70">
            <v>-97</v>
          </cell>
          <cell r="Z70">
            <v>0</v>
          </cell>
          <cell r="AA70">
            <v>-97</v>
          </cell>
          <cell r="AB70">
            <v>-4.3226381461675585</v>
          </cell>
          <cell r="AC70">
            <v>0</v>
          </cell>
          <cell r="AD70">
            <v>0</v>
          </cell>
          <cell r="AE70">
            <v>0</v>
          </cell>
          <cell r="AF70">
            <v>-97</v>
          </cell>
          <cell r="AG70">
            <v>-4.3226381461675585</v>
          </cell>
        </row>
        <row r="71">
          <cell r="B71" t="str">
            <v>HEADQUARTERS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S71">
            <v>-14406</v>
          </cell>
          <cell r="T71">
            <v>-24966</v>
          </cell>
          <cell r="U71">
            <v>-34502</v>
          </cell>
          <cell r="V71">
            <v>-28307</v>
          </cell>
          <cell r="W71">
            <v>-27762</v>
          </cell>
          <cell r="Y71">
            <v>730</v>
          </cell>
          <cell r="Z71">
            <v>0</v>
          </cell>
          <cell r="AA71">
            <v>730</v>
          </cell>
          <cell r="AB71">
            <v>2.5788674179531563</v>
          </cell>
          <cell r="AC71">
            <v>0</v>
          </cell>
          <cell r="AD71">
            <v>0</v>
          </cell>
          <cell r="AE71">
            <v>-185</v>
          </cell>
          <cell r="AF71">
            <v>545</v>
          </cell>
          <cell r="AG71">
            <v>1.9253188257321512</v>
          </cell>
        </row>
        <row r="72">
          <cell r="B72" t="str">
            <v>DIRECT CHARGES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T72">
            <v>-2410</v>
          </cell>
          <cell r="U72">
            <v>0</v>
          </cell>
          <cell r="V72">
            <v>-1705</v>
          </cell>
          <cell r="W72">
            <v>-2595</v>
          </cell>
          <cell r="Y72">
            <v>-915</v>
          </cell>
          <cell r="Z72">
            <v>0</v>
          </cell>
          <cell r="AA72">
            <v>-915</v>
          </cell>
          <cell r="AB72">
            <v>-53.665689149560116</v>
          </cell>
          <cell r="AE72">
            <v>25</v>
          </cell>
          <cell r="AF72">
            <v>-890</v>
          </cell>
          <cell r="AG72">
            <v>-52.199413489736067</v>
          </cell>
        </row>
        <row r="73">
          <cell r="B73" t="str">
            <v>OTHER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-7748</v>
          </cell>
          <cell r="T73">
            <v>0</v>
          </cell>
          <cell r="U73">
            <v>7205</v>
          </cell>
          <cell r="V73">
            <v>0</v>
          </cell>
          <cell r="W73">
            <v>-3</v>
          </cell>
          <cell r="Y73">
            <v>-3</v>
          </cell>
          <cell r="Z73">
            <v>0</v>
          </cell>
          <cell r="AA73">
            <v>-3</v>
          </cell>
          <cell r="AB73">
            <v>0</v>
          </cell>
          <cell r="AE73">
            <v>0</v>
          </cell>
          <cell r="AF73">
            <v>-3</v>
          </cell>
          <cell r="AG73">
            <v>0</v>
          </cell>
        </row>
        <row r="74">
          <cell r="B74" t="str">
            <v>GMS PEW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-474</v>
          </cell>
          <cell r="T74">
            <v>0</v>
          </cell>
          <cell r="U74">
            <v>-4417</v>
          </cell>
          <cell r="V74">
            <v>-2051</v>
          </cell>
          <cell r="W74">
            <v>-1351</v>
          </cell>
          <cell r="Y74">
            <v>700</v>
          </cell>
          <cell r="Z74">
            <v>0</v>
          </cell>
          <cell r="AA74">
            <v>700</v>
          </cell>
          <cell r="AB74">
            <v>34.129692832764505</v>
          </cell>
          <cell r="AE74">
            <v>0</v>
          </cell>
          <cell r="AF74">
            <v>700</v>
          </cell>
          <cell r="AG74">
            <v>34.129692832764505</v>
          </cell>
        </row>
        <row r="75">
          <cell r="B75" t="str">
            <v xml:space="preserve">    TOTAL AIO WITHOUT NUTRITIONALS</v>
          </cell>
          <cell r="D75" t="e">
            <v>#REF!</v>
          </cell>
          <cell r="E75">
            <v>36631</v>
          </cell>
          <cell r="F75" t="e">
            <v>#REF!</v>
          </cell>
          <cell r="G75">
            <v>39032</v>
          </cell>
          <cell r="H75">
            <v>42825</v>
          </cell>
          <cell r="I75">
            <v>-1088</v>
          </cell>
          <cell r="J75">
            <v>0</v>
          </cell>
          <cell r="K75">
            <v>-1088</v>
          </cell>
          <cell r="L75">
            <v>-2.7874564459930316</v>
          </cell>
          <cell r="M75" t="e">
            <v>#REF!</v>
          </cell>
          <cell r="N75" t="e">
            <v>#REF!</v>
          </cell>
          <cell r="O75">
            <v>4881</v>
          </cell>
          <cell r="P75">
            <v>3793</v>
          </cell>
          <cell r="Q75">
            <v>9.717667554826809</v>
          </cell>
          <cell r="S75" t="e">
            <v>#REF!</v>
          </cell>
          <cell r="T75">
            <v>-11302</v>
          </cell>
          <cell r="U75">
            <v>-33291</v>
          </cell>
          <cell r="V75">
            <v>-45255</v>
          </cell>
          <cell r="W75">
            <v>-51583</v>
          </cell>
          <cell r="Y75">
            <v>-6105</v>
          </cell>
          <cell r="Z75">
            <v>-982</v>
          </cell>
          <cell r="AA75">
            <v>-7087</v>
          </cell>
          <cell r="AB75">
            <v>-15.660148049939233</v>
          </cell>
          <cell r="AC75" t="e">
            <v>#REF!</v>
          </cell>
          <cell r="AD75" t="e">
            <v>#REF!</v>
          </cell>
          <cell r="AE75">
            <v>759</v>
          </cell>
          <cell r="AF75">
            <v>-6328</v>
          </cell>
          <cell r="AG75">
            <v>-13.982985305491106</v>
          </cell>
        </row>
        <row r="76">
          <cell r="B76" t="str">
            <v>ALOG FINANCE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>
            <v>-474</v>
          </cell>
          <cell r="T76">
            <v>-23</v>
          </cell>
          <cell r="U76">
            <v>-4417</v>
          </cell>
          <cell r="V76">
            <v>0</v>
          </cell>
          <cell r="W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B77" t="str">
            <v>FINANCE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-2595</v>
          </cell>
          <cell r="T77">
            <v>-3535</v>
          </cell>
          <cell r="U77">
            <v>-3694</v>
          </cell>
          <cell r="V77">
            <v>-2244</v>
          </cell>
          <cell r="W77">
            <v>-2341</v>
          </cell>
          <cell r="Y77">
            <v>-97</v>
          </cell>
          <cell r="Z77">
            <v>0</v>
          </cell>
          <cell r="AA77">
            <v>-97</v>
          </cell>
          <cell r="AB77">
            <v>-4.3226381461675585</v>
          </cell>
          <cell r="AE77">
            <v>0</v>
          </cell>
          <cell r="AF77">
            <v>-97</v>
          </cell>
          <cell r="AG77">
            <v>-4.3226381461675585</v>
          </cell>
        </row>
        <row r="78">
          <cell r="B78" t="str">
            <v>NUTR OPS 6KC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-7709</v>
          </cell>
          <cell r="T78">
            <v>1482</v>
          </cell>
          <cell r="U78">
            <v>-2090</v>
          </cell>
          <cell r="V78">
            <v>1793</v>
          </cell>
          <cell r="W78">
            <v>1681</v>
          </cell>
          <cell r="Y78">
            <v>-112</v>
          </cell>
          <cell r="Z78">
            <v>0</v>
          </cell>
          <cell r="AA78">
            <v>-112</v>
          </cell>
          <cell r="AB78">
            <v>-6.246514221974345</v>
          </cell>
          <cell r="AC78">
            <v>0</v>
          </cell>
          <cell r="AD78">
            <v>0</v>
          </cell>
          <cell r="AE78">
            <v>0</v>
          </cell>
          <cell r="AF78">
            <v>-112</v>
          </cell>
          <cell r="AG78">
            <v>-6.246514221974345</v>
          </cell>
        </row>
        <row r="79">
          <cell r="B79" t="str">
            <v>ZWOLLE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-7709</v>
          </cell>
          <cell r="T79">
            <v>-5561</v>
          </cell>
          <cell r="U79">
            <v>-2090</v>
          </cell>
          <cell r="V79">
            <v>-2511</v>
          </cell>
          <cell r="W79">
            <v>-663</v>
          </cell>
          <cell r="Y79">
            <v>618</v>
          </cell>
          <cell r="Z79">
            <v>0</v>
          </cell>
          <cell r="AA79">
            <v>618</v>
          </cell>
          <cell r="AB79">
            <v>24.611708482676224</v>
          </cell>
          <cell r="AE79">
            <v>1230</v>
          </cell>
          <cell r="AF79">
            <v>1848</v>
          </cell>
          <cell r="AG79">
            <v>73.596176821983278</v>
          </cell>
        </row>
        <row r="80">
          <cell r="B80" t="str">
            <v>COOTEHILL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142</v>
          </cell>
          <cell r="T80">
            <v>807</v>
          </cell>
          <cell r="U80">
            <v>59</v>
          </cell>
          <cell r="V80">
            <v>-833</v>
          </cell>
          <cell r="W80">
            <v>-1157</v>
          </cell>
          <cell r="Y80">
            <v>-227</v>
          </cell>
          <cell r="Z80">
            <v>0</v>
          </cell>
          <cell r="AA80">
            <v>-227</v>
          </cell>
          <cell r="AB80">
            <v>-27.250900360144058</v>
          </cell>
          <cell r="AE80">
            <v>-97</v>
          </cell>
          <cell r="AF80">
            <v>-324</v>
          </cell>
          <cell r="AG80">
            <v>-38.895558223289314</v>
          </cell>
        </row>
        <row r="81">
          <cell r="B81" t="str">
            <v>GRANADA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-5563</v>
          </cell>
          <cell r="T81">
            <v>-6942</v>
          </cell>
          <cell r="U81">
            <v>-4429</v>
          </cell>
          <cell r="V81">
            <v>-4779</v>
          </cell>
          <cell r="W81">
            <v>-5239</v>
          </cell>
          <cell r="Y81">
            <v>163</v>
          </cell>
          <cell r="Z81">
            <v>0</v>
          </cell>
          <cell r="AA81">
            <v>163</v>
          </cell>
          <cell r="AB81">
            <v>3.410755388156518</v>
          </cell>
          <cell r="AE81">
            <v>-623</v>
          </cell>
          <cell r="AF81">
            <v>-460</v>
          </cell>
          <cell r="AG81">
            <v>-9.6254446536932416</v>
          </cell>
        </row>
        <row r="82">
          <cell r="B82" t="str">
            <v>BROCKVILLE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  <cell r="T82">
            <v>-434</v>
          </cell>
          <cell r="U82">
            <v>-459</v>
          </cell>
          <cell r="V82">
            <v>-834</v>
          </cell>
          <cell r="W82">
            <v>-11</v>
          </cell>
          <cell r="Y82">
            <v>833</v>
          </cell>
          <cell r="Z82">
            <v>0</v>
          </cell>
          <cell r="AA82">
            <v>833</v>
          </cell>
          <cell r="AB82">
            <v>99.880095923261393</v>
          </cell>
          <cell r="AC82">
            <v>0</v>
          </cell>
          <cell r="AD82">
            <v>0</v>
          </cell>
          <cell r="AE82">
            <v>-10</v>
          </cell>
          <cell r="AF82">
            <v>823</v>
          </cell>
          <cell r="AG82">
            <v>98.681055155875299</v>
          </cell>
        </row>
      </sheetData>
      <sheetData sheetId="3" refreshError="1"/>
      <sheetData sheetId="4" refreshError="1"/>
      <sheetData sheetId="5" refreshError="1"/>
      <sheetData sheetId="6" refreshError="1">
        <row r="6">
          <cell r="I6" t="str">
            <v>VAR FAV/(UNFAV)</v>
          </cell>
        </row>
        <row r="7">
          <cell r="I7" t="str">
            <v>2003 UPDATE VS. 2003 PLAN</v>
          </cell>
        </row>
        <row r="8">
          <cell r="B8" t="str">
            <v>STRATEGIC PROJECTS</v>
          </cell>
          <cell r="D8" t="str">
            <v>2001</v>
          </cell>
          <cell r="E8" t="str">
            <v>2002</v>
          </cell>
          <cell r="F8" t="str">
            <v>2003</v>
          </cell>
          <cell r="G8" t="str">
            <v>2003</v>
          </cell>
          <cell r="H8" t="str">
            <v>2003</v>
          </cell>
        </row>
        <row r="9">
          <cell r="B9">
            <v>0</v>
          </cell>
          <cell r="D9" t="str">
            <v>ACTUAL</v>
          </cell>
          <cell r="E9" t="str">
            <v>ACTUAL</v>
          </cell>
          <cell r="F9" t="str">
            <v>PREPLAN</v>
          </cell>
          <cell r="G9" t="str">
            <v>PLAN</v>
          </cell>
          <cell r="H9" t="str">
            <v>UPDATE</v>
          </cell>
          <cell r="I9" t="str">
            <v>OTHER</v>
          </cell>
          <cell r="J9" t="str">
            <v>HUMIRA</v>
          </cell>
          <cell r="K9" t="str">
            <v>TOTAL</v>
          </cell>
          <cell r="L9" t="str">
            <v>%</v>
          </cell>
        </row>
        <row r="11">
          <cell r="B11" t="str">
            <v>PHARM - UROLOGY/OTHER PHARM</v>
          </cell>
          <cell r="D11">
            <v>22592</v>
          </cell>
          <cell r="E11">
            <v>17529</v>
          </cell>
          <cell r="F11">
            <v>12322</v>
          </cell>
          <cell r="G11">
            <v>10771</v>
          </cell>
          <cell r="H11">
            <v>17592</v>
          </cell>
          <cell r="I11">
            <v>-6821</v>
          </cell>
          <cell r="J11">
            <v>0</v>
          </cell>
          <cell r="K11">
            <v>-6821</v>
          </cell>
          <cell r="L11">
            <v>-0.63300000000000001</v>
          </cell>
        </row>
        <row r="13">
          <cell r="B13" t="str">
            <v>PHARM - ANTI/INFECTIVES &amp; VIRALS</v>
          </cell>
          <cell r="D13">
            <v>11226</v>
          </cell>
          <cell r="E13">
            <v>7516</v>
          </cell>
          <cell r="F13">
            <v>10912</v>
          </cell>
          <cell r="G13">
            <v>10237</v>
          </cell>
          <cell r="H13">
            <v>10362</v>
          </cell>
          <cell r="I13">
            <v>-125</v>
          </cell>
          <cell r="J13">
            <v>0</v>
          </cell>
          <cell r="K13">
            <v>-125</v>
          </cell>
          <cell r="L13">
            <v>-1.2E-2</v>
          </cell>
        </row>
        <row r="14">
          <cell r="B14">
            <v>0</v>
          </cell>
        </row>
        <row r="15">
          <cell r="B15" t="str">
            <v>HOSPITAL - AI</v>
          </cell>
          <cell r="D15">
            <v>14853</v>
          </cell>
          <cell r="E15">
            <v>12091</v>
          </cell>
          <cell r="F15">
            <v>9770</v>
          </cell>
          <cell r="G15">
            <v>8670</v>
          </cell>
          <cell r="H15">
            <v>7959</v>
          </cell>
          <cell r="I15">
            <v>711</v>
          </cell>
          <cell r="J15">
            <v>0</v>
          </cell>
          <cell r="K15">
            <v>711</v>
          </cell>
          <cell r="L15">
            <v>8.2000000000000003E-2</v>
          </cell>
        </row>
        <row r="17">
          <cell r="B17" t="str">
            <v>SPECIAL PROJECTS</v>
          </cell>
          <cell r="D17">
            <v>2374</v>
          </cell>
          <cell r="E17">
            <v>510</v>
          </cell>
          <cell r="F17">
            <v>1590</v>
          </cell>
          <cell r="G17">
            <v>1440</v>
          </cell>
          <cell r="H17">
            <v>1240</v>
          </cell>
          <cell r="I17">
            <v>200</v>
          </cell>
          <cell r="J17">
            <v>0</v>
          </cell>
          <cell r="K17">
            <v>200</v>
          </cell>
          <cell r="L17">
            <v>0.13900000000000001</v>
          </cell>
        </row>
        <row r="19">
          <cell r="B19" t="str">
            <v>KNOLL:</v>
          </cell>
          <cell r="D19">
            <v>5120</v>
          </cell>
          <cell r="E19">
            <v>3422</v>
          </cell>
          <cell r="F19">
            <v>5117</v>
          </cell>
          <cell r="G19">
            <v>4617</v>
          </cell>
          <cell r="H19">
            <v>4370</v>
          </cell>
          <cell r="I19">
            <v>247</v>
          </cell>
          <cell r="K19">
            <v>247</v>
          </cell>
          <cell r="L19">
            <v>5.2999999999999999E-2</v>
          </cell>
        </row>
        <row r="20">
          <cell r="B20" t="str">
            <v>CARDIOVASCULAR</v>
          </cell>
          <cell r="D20">
            <v>2008</v>
          </cell>
          <cell r="E20">
            <v>2676</v>
          </cell>
          <cell r="F20">
            <v>6415</v>
          </cell>
          <cell r="G20">
            <v>5640</v>
          </cell>
          <cell r="H20">
            <v>4644</v>
          </cell>
          <cell r="I20">
            <v>996</v>
          </cell>
          <cell r="J20">
            <v>0</v>
          </cell>
          <cell r="K20">
            <v>996</v>
          </cell>
          <cell r="L20">
            <v>0.17699999999999999</v>
          </cell>
        </row>
        <row r="21">
          <cell r="B21" t="str">
            <v>OBESITY-REDUCTIL</v>
          </cell>
          <cell r="D21">
            <v>2267</v>
          </cell>
          <cell r="E21">
            <v>6630</v>
          </cell>
          <cell r="F21">
            <v>6843</v>
          </cell>
          <cell r="G21">
            <v>5626</v>
          </cell>
          <cell r="H21">
            <v>4497</v>
          </cell>
          <cell r="I21">
            <v>1129</v>
          </cell>
          <cell r="J21">
            <v>0</v>
          </cell>
          <cell r="K21">
            <v>1129</v>
          </cell>
          <cell r="L21">
            <v>0.20100000000000001</v>
          </cell>
        </row>
        <row r="22">
          <cell r="B22" t="str">
            <v>IMMUNOLOGY</v>
          </cell>
          <cell r="D22">
            <v>2601</v>
          </cell>
          <cell r="E22">
            <v>14946</v>
          </cell>
          <cell r="F22">
            <v>18089</v>
          </cell>
          <cell r="G22">
            <v>15739</v>
          </cell>
          <cell r="H22">
            <v>18059</v>
          </cell>
          <cell r="I22">
            <v>-320</v>
          </cell>
          <cell r="J22">
            <v>-2000</v>
          </cell>
          <cell r="K22">
            <v>-2320</v>
          </cell>
          <cell r="L22">
            <v>-0.14699999999999999</v>
          </cell>
        </row>
        <row r="23">
          <cell r="B23" t="str">
            <v>ANALGESICS</v>
          </cell>
          <cell r="D23">
            <v>10</v>
          </cell>
          <cell r="E23">
            <v>0</v>
          </cell>
          <cell r="F23">
            <v>15</v>
          </cell>
          <cell r="G23">
            <v>15</v>
          </cell>
          <cell r="H23">
            <v>15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 t="str">
            <v>TRAINING</v>
          </cell>
          <cell r="D24">
            <v>10</v>
          </cell>
          <cell r="E24">
            <v>0</v>
          </cell>
          <cell r="F24">
            <v>0</v>
          </cell>
          <cell r="G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 t="str">
            <v>OTHER / KNOLL</v>
          </cell>
          <cell r="D25">
            <v>138</v>
          </cell>
          <cell r="E25">
            <v>-17</v>
          </cell>
          <cell r="F25">
            <v>0</v>
          </cell>
          <cell r="G25">
            <v>568</v>
          </cell>
          <cell r="H25">
            <v>285</v>
          </cell>
          <cell r="I25">
            <v>283</v>
          </cell>
          <cell r="J25">
            <v>0</v>
          </cell>
          <cell r="K25">
            <v>283</v>
          </cell>
          <cell r="L25">
            <v>0.498</v>
          </cell>
        </row>
        <row r="26">
          <cell r="B26" t="str">
            <v>CARDIOVASCULAR</v>
          </cell>
          <cell r="D26">
            <v>2008</v>
          </cell>
          <cell r="E26">
            <v>2676</v>
          </cell>
          <cell r="F26">
            <v>6415</v>
          </cell>
          <cell r="G26">
            <v>5640</v>
          </cell>
          <cell r="H26">
            <v>4644</v>
          </cell>
          <cell r="I26">
            <v>996</v>
          </cell>
          <cell r="K26">
            <v>996</v>
          </cell>
          <cell r="L26">
            <v>0.17699999999999999</v>
          </cell>
        </row>
        <row r="27">
          <cell r="B27" t="str">
            <v>UNIDENTIFIED TASK</v>
          </cell>
          <cell r="D27">
            <v>2267</v>
          </cell>
          <cell r="E27">
            <v>0</v>
          </cell>
          <cell r="F27">
            <v>6843</v>
          </cell>
          <cell r="G27">
            <v>0</v>
          </cell>
          <cell r="H27">
            <v>-700</v>
          </cell>
          <cell r="I27">
            <v>700</v>
          </cell>
          <cell r="J27">
            <v>0</v>
          </cell>
          <cell r="K27">
            <v>700</v>
          </cell>
          <cell r="L27">
            <v>0</v>
          </cell>
        </row>
        <row r="28">
          <cell r="B28" t="str">
            <v>IMMUNOLOGY</v>
          </cell>
          <cell r="D28">
            <v>2601</v>
          </cell>
          <cell r="E28">
            <v>14946</v>
          </cell>
          <cell r="F28">
            <v>18089</v>
          </cell>
          <cell r="G28">
            <v>15739</v>
          </cell>
          <cell r="H28">
            <v>18059</v>
          </cell>
          <cell r="I28">
            <v>-320</v>
          </cell>
          <cell r="J28">
            <v>-2000</v>
          </cell>
          <cell r="K28">
            <v>-2320</v>
          </cell>
          <cell r="L28">
            <v>-0.14699999999999999</v>
          </cell>
        </row>
        <row r="29">
          <cell r="B29" t="str">
            <v>TOTAL STRATEGIC PROJECTS W/O NUTRITIONALS</v>
          </cell>
          <cell r="D29">
            <v>58079</v>
          </cell>
          <cell r="E29">
            <v>61881</v>
          </cell>
          <cell r="F29">
            <v>65956</v>
          </cell>
          <cell r="G29">
            <v>58706</v>
          </cell>
          <cell r="H29">
            <v>63953</v>
          </cell>
          <cell r="I29">
            <v>-3247</v>
          </cell>
          <cell r="J29">
            <v>-2000</v>
          </cell>
          <cell r="K29">
            <v>-5247</v>
          </cell>
          <cell r="L29">
            <v>-8.8999999999999996E-2</v>
          </cell>
        </row>
        <row r="30">
          <cell r="B30" t="str">
            <v>TRAINING</v>
          </cell>
          <cell r="D30">
            <v>10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K30">
            <v>0</v>
          </cell>
          <cell r="L30">
            <v>0</v>
          </cell>
        </row>
        <row r="31">
          <cell r="B31" t="str">
            <v>MED NUTR  - AI</v>
          </cell>
          <cell r="D31">
            <v>3326</v>
          </cell>
          <cell r="E31">
            <v>2804</v>
          </cell>
          <cell r="F31">
            <v>5687</v>
          </cell>
          <cell r="G31">
            <v>5197</v>
          </cell>
          <cell r="H31">
            <v>4737</v>
          </cell>
          <cell r="I31">
            <v>460</v>
          </cell>
          <cell r="J31">
            <v>0</v>
          </cell>
          <cell r="K31">
            <v>460</v>
          </cell>
          <cell r="L31">
            <v>8.8999999999999996E-2</v>
          </cell>
        </row>
        <row r="33">
          <cell r="B33" t="str">
            <v>PED NUTR - AI</v>
          </cell>
          <cell r="D33">
            <v>5120</v>
          </cell>
          <cell r="E33">
            <v>3422</v>
          </cell>
          <cell r="F33">
            <v>5117</v>
          </cell>
          <cell r="G33">
            <v>4617</v>
          </cell>
          <cell r="H33">
            <v>4370</v>
          </cell>
          <cell r="I33">
            <v>247</v>
          </cell>
          <cell r="J33">
            <v>0</v>
          </cell>
          <cell r="K33">
            <v>247</v>
          </cell>
          <cell r="L33">
            <v>5.2999999999999999E-2</v>
          </cell>
        </row>
        <row r="35">
          <cell r="B35" t="str">
            <v>NUTRITIONAL R&amp;D</v>
          </cell>
          <cell r="D35">
            <v>66525</v>
          </cell>
          <cell r="E35">
            <v>0</v>
          </cell>
          <cell r="F35">
            <v>76760</v>
          </cell>
          <cell r="G35">
            <v>0</v>
          </cell>
          <cell r="H35">
            <v>2543</v>
          </cell>
          <cell r="I35">
            <v>-2543</v>
          </cell>
          <cell r="J35">
            <v>0</v>
          </cell>
          <cell r="K35">
            <v>-2543</v>
          </cell>
          <cell r="L3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Menu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CONTENTS"/>
      <sheetName val="INSTRUCTIONS"/>
      <sheetName val="INSTRUCTIONS P16L"/>
      <sheetName val="P09H"/>
      <sheetName val="COST ANALY"/>
      <sheetName val="P10C"/>
      <sheetName val="P12C"/>
      <sheetName val="P12I"/>
      <sheetName val="P12G"/>
      <sheetName val="P12D"/>
      <sheetName val="P12H"/>
      <sheetName val="P14D"/>
      <sheetName val="P14E"/>
      <sheetName val="P16L"/>
      <sheetName val="MACRO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structions"/>
      <sheetName val="P-1A"/>
      <sheetName val="P-2B"/>
      <sheetName val="P-2C"/>
      <sheetName val="P-8A"/>
      <sheetName val="P-9A"/>
      <sheetName val="P-11A"/>
      <sheetName val="P-12E_LC"/>
      <sheetName val="P-12E_USD"/>
      <sheetName val="P-12F"/>
      <sheetName val="P-17B"/>
      <sheetName val="P-17C"/>
      <sheetName val="P-29A"/>
      <sheetName val="DSO"/>
      <sheetName val="DOH"/>
      <sheetName val="P-16F"/>
      <sheetName val="P-21A"/>
      <sheetName val="P-7C"/>
      <sheetName val="P-7D"/>
      <sheetName val="P-8B"/>
      <sheetName val="P-30B"/>
      <sheetName val="MACROS"/>
      <sheetName val="Adayt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ABBOTT INTERNATIONAL</v>
          </cell>
        </row>
        <row r="2">
          <cell r="A2" t="str">
            <v>2003 UPDATE</v>
          </cell>
        </row>
        <row r="3">
          <cell r="A3" t="str">
            <v>HUMIRA ANALYSIS</v>
          </cell>
        </row>
        <row r="4">
          <cell r="A4" t="str">
            <v>($000)</v>
          </cell>
        </row>
        <row r="5">
          <cell r="B5" t="str">
            <v>XXXX  AFFILIATE</v>
          </cell>
        </row>
        <row r="8">
          <cell r="D8" t="str">
            <v>2003 PLAN</v>
          </cell>
          <cell r="J8" t="str">
            <v>2003 UPDATE</v>
          </cell>
          <cell r="P8" t="str">
            <v>Q1</v>
          </cell>
          <cell r="T8" t="str">
            <v>Q2</v>
          </cell>
          <cell r="X8" t="str">
            <v>Q3</v>
          </cell>
          <cell r="AB8" t="str">
            <v>Q4</v>
          </cell>
          <cell r="AF8" t="str">
            <v>TOTAL</v>
          </cell>
        </row>
        <row r="9">
          <cell r="D9" t="str">
            <v>Q1</v>
          </cell>
          <cell r="E9" t="str">
            <v>Q2</v>
          </cell>
          <cell r="F9" t="str">
            <v>Q3</v>
          </cell>
          <cell r="G9" t="str">
            <v>Q4</v>
          </cell>
          <cell r="H9" t="str">
            <v>Total</v>
          </cell>
          <cell r="J9" t="str">
            <v>Q1</v>
          </cell>
          <cell r="K9" t="str">
            <v>Q2</v>
          </cell>
          <cell r="L9" t="str">
            <v>Q3</v>
          </cell>
          <cell r="M9" t="str">
            <v>Q4</v>
          </cell>
          <cell r="N9" t="str">
            <v>Total</v>
          </cell>
          <cell r="P9" t="str">
            <v>PERF</v>
          </cell>
          <cell r="Q9" t="str">
            <v>EXG</v>
          </cell>
          <cell r="R9" t="str">
            <v>TOTAL</v>
          </cell>
          <cell r="T9" t="str">
            <v>PERF</v>
          </cell>
          <cell r="U9" t="str">
            <v>EXG</v>
          </cell>
          <cell r="V9" t="str">
            <v>TOTAL</v>
          </cell>
          <cell r="X9" t="str">
            <v>PERF</v>
          </cell>
          <cell r="Y9" t="str">
            <v>EXG</v>
          </cell>
          <cell r="Z9" t="str">
            <v>TOTAL</v>
          </cell>
          <cell r="AB9" t="str">
            <v>PERF</v>
          </cell>
          <cell r="AC9" t="str">
            <v>EXG</v>
          </cell>
          <cell r="AD9" t="str">
            <v>TOTAL</v>
          </cell>
          <cell r="AF9" t="str">
            <v>PERF</v>
          </cell>
          <cell r="AG9" t="str">
            <v>EXG</v>
          </cell>
          <cell r="AH9" t="str">
            <v>TOTAL</v>
          </cell>
        </row>
        <row r="11">
          <cell r="B11" t="str">
            <v>NET SALES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V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B12">
            <v>0</v>
          </cell>
        </row>
        <row r="13">
          <cell r="B13" t="str">
            <v>STD MARGIN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V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B14" t="str">
            <v xml:space="preserve">  % NS</v>
          </cell>
        </row>
        <row r="15">
          <cell r="B15">
            <v>0</v>
          </cell>
        </row>
        <row r="16">
          <cell r="B16" t="str">
            <v>OMC, NET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>
            <v>0</v>
          </cell>
        </row>
        <row r="18">
          <cell r="B18" t="str">
            <v>MFG MARGIN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B19" t="str">
            <v xml:space="preserve">  % NS</v>
          </cell>
        </row>
        <row r="20">
          <cell r="B20">
            <v>0</v>
          </cell>
        </row>
        <row r="21">
          <cell r="B21" t="str">
            <v xml:space="preserve">   ROYALITIES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  <cell r="U21">
            <v>0</v>
          </cell>
          <cell r="V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B22" t="str">
            <v xml:space="preserve">   PROJECT EXPENSE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V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 xml:space="preserve">   PA/QA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B24" t="str">
            <v xml:space="preserve">   FREIGHT/DISTRIB.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B25" t="str">
            <v>OTH CHG TO COS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B26">
            <v>0</v>
          </cell>
        </row>
        <row r="27">
          <cell r="B27" t="str">
            <v>DISTRIB. MARGIN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V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</row>
        <row r="29">
          <cell r="B29" t="str">
            <v>R&amp;D MEDICAL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B30" t="str">
            <v xml:space="preserve">  % NS</v>
          </cell>
        </row>
        <row r="31">
          <cell r="B31">
            <v>0</v>
          </cell>
        </row>
        <row r="32">
          <cell r="B32" t="str">
            <v xml:space="preserve">   ADVERTISING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B33" t="str">
            <v xml:space="preserve">   MKTG ADMIN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B34" t="str">
            <v xml:space="preserve">   SALES FORCE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V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B35" t="str">
            <v xml:space="preserve">   GENERAL ADMIN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Q35">
            <v>0</v>
          </cell>
          <cell r="R35">
            <v>0</v>
          </cell>
          <cell r="T35">
            <v>0</v>
          </cell>
          <cell r="U35">
            <v>0</v>
          </cell>
          <cell r="V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B36" t="str">
            <v>TOTAL SG&amp;A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U36">
            <v>0</v>
          </cell>
          <cell r="V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B37" t="str">
            <v xml:space="preserve">  % NS</v>
          </cell>
        </row>
        <row r="38">
          <cell r="B38">
            <v>0</v>
          </cell>
        </row>
        <row r="39">
          <cell r="B39" t="str">
            <v>DIVISION MARGIN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V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B40" t="str">
            <v xml:space="preserve">  % NS</v>
          </cell>
        </row>
        <row r="44">
          <cell r="D44" t="str">
            <v>2002</v>
          </cell>
          <cell r="F44" t="str">
            <v>2003 UPD VS 2002 ACTUALS</v>
          </cell>
          <cell r="K44" t="str">
            <v>COMMENTARY:</v>
          </cell>
        </row>
        <row r="45">
          <cell r="D45" t="str">
            <v>ACTUALS</v>
          </cell>
          <cell r="F45" t="str">
            <v>PERF</v>
          </cell>
          <cell r="G45" t="str">
            <v>EXG</v>
          </cell>
          <cell r="H45" t="str">
            <v>TOTAL</v>
          </cell>
          <cell r="K45" t="str">
            <v>- Comment on Material Variances.</v>
          </cell>
        </row>
        <row r="47">
          <cell r="B47" t="str">
            <v>NET SALES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>
            <v>0</v>
          </cell>
        </row>
        <row r="49">
          <cell r="B49" t="str">
            <v>STD MARGIN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 xml:space="preserve">  % NS</v>
          </cell>
          <cell r="D50">
            <v>0</v>
          </cell>
        </row>
        <row r="51">
          <cell r="B51">
            <v>0</v>
          </cell>
        </row>
        <row r="52">
          <cell r="B52" t="str">
            <v>OMC, NET</v>
          </cell>
          <cell r="D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</row>
        <row r="54">
          <cell r="B54" t="str">
            <v>MFG MARGIN</v>
          </cell>
          <cell r="D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 xml:space="preserve">  % NS</v>
          </cell>
          <cell r="D55">
            <v>0</v>
          </cell>
        </row>
        <row r="56">
          <cell r="B56">
            <v>0</v>
          </cell>
        </row>
        <row r="57">
          <cell r="B57" t="str">
            <v xml:space="preserve">   ROYALITIES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 xml:space="preserve">   PROJECT EXPENSE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 xml:space="preserve">   PA/QA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 xml:space="preserve">   FREIGHT/DISTRIB.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OTH CHG TO COS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>
            <v>0</v>
          </cell>
        </row>
        <row r="63">
          <cell r="B63" t="str">
            <v>DISTRIB. MARGIN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R&amp;D MEDICAL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 xml:space="preserve">  % NS</v>
          </cell>
          <cell r="D66">
            <v>0</v>
          </cell>
        </row>
        <row r="67">
          <cell r="B67">
            <v>0</v>
          </cell>
        </row>
        <row r="68">
          <cell r="B68" t="str">
            <v xml:space="preserve">   ADVERTISING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 xml:space="preserve">   MKTG ADMIN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 xml:space="preserve">   SALES FORCE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 xml:space="preserve">   GENERAL ADMIN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TOTAL SG&amp;A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 xml:space="preserve">  % NS</v>
          </cell>
          <cell r="D73">
            <v>0</v>
          </cell>
        </row>
        <row r="74">
          <cell r="B74">
            <v>0</v>
          </cell>
        </row>
        <row r="75">
          <cell r="B75" t="str">
            <v>DIVISION MARGIN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 xml:space="preserve">  % NS</v>
          </cell>
          <cell r="D76">
            <v>0</v>
          </cell>
        </row>
        <row r="84">
          <cell r="B84" t="str">
            <v>S:\UPDT\Consolidation\[DOH temp.xls]DOH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ecruitment_Aug"/>
      <sheetName val="New Recruitment_Sep"/>
      <sheetName val="New Recruitment_Oct"/>
      <sheetName val="New Recruitment_Nov"/>
      <sheetName val="New Recruitment_Dec"/>
      <sheetName val="New Recruitment_Jan"/>
      <sheetName val="Compertitor"/>
      <sheetName val="Met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Phnom Penh</v>
          </cell>
          <cell r="C2" t="str">
            <v>Abbott</v>
          </cell>
        </row>
        <row r="3">
          <cell r="C3" t="str">
            <v xml:space="preserve">Abbott Ensure Life </v>
          </cell>
        </row>
        <row r="4">
          <cell r="C4" t="str">
            <v xml:space="preserve">Abbott Gain IQ              </v>
          </cell>
        </row>
        <row r="5">
          <cell r="C5" t="str">
            <v xml:space="preserve">Abbott Gain IQ Kid </v>
          </cell>
        </row>
        <row r="6">
          <cell r="C6" t="str">
            <v xml:space="preserve">Abbott Gain School Advance </v>
          </cell>
        </row>
        <row r="7">
          <cell r="C7" t="str">
            <v>Abbott Glucerna SR</v>
          </cell>
        </row>
        <row r="8">
          <cell r="C8" t="str">
            <v>Abbott Glucerna Triple Care</v>
          </cell>
        </row>
        <row r="9">
          <cell r="C9" t="str">
            <v>Abbott Grow 3+</v>
          </cell>
        </row>
        <row r="10">
          <cell r="C10" t="str">
            <v>Abbott Isomil 1</v>
          </cell>
        </row>
        <row r="11">
          <cell r="C11" t="str">
            <v>Abbott Isomil 2</v>
          </cell>
        </row>
        <row r="12">
          <cell r="C12" t="str">
            <v xml:space="preserve">Abbott Pediasure Powder   </v>
          </cell>
        </row>
        <row r="13">
          <cell r="C13" t="str">
            <v>Abbott Pediasure Triple Sure S</v>
          </cell>
        </row>
        <row r="14">
          <cell r="C14" t="str">
            <v xml:space="preserve">Abbott Similac 1 </v>
          </cell>
        </row>
        <row r="15">
          <cell r="C15" t="str">
            <v xml:space="preserve">Abbott Similac 2          </v>
          </cell>
        </row>
        <row r="16">
          <cell r="C16" t="str">
            <v>Abbott Similac Mum</v>
          </cell>
        </row>
        <row r="17">
          <cell r="C17" t="str">
            <v>Anlene</v>
          </cell>
        </row>
        <row r="18">
          <cell r="C18" t="str">
            <v>Anlene Active</v>
          </cell>
        </row>
        <row r="19">
          <cell r="C19" t="str">
            <v xml:space="preserve">Anlene Gold  </v>
          </cell>
        </row>
        <row r="20">
          <cell r="C20" t="str">
            <v>Anmum</v>
          </cell>
        </row>
        <row r="21">
          <cell r="C21" t="str">
            <v>Appetton Wellness 60+</v>
          </cell>
        </row>
        <row r="22">
          <cell r="C22" t="str">
            <v>Celica</v>
          </cell>
        </row>
        <row r="23">
          <cell r="C23" t="str">
            <v>Dukid Gold 4</v>
          </cell>
        </row>
        <row r="24">
          <cell r="C24" t="str">
            <v>Dumex</v>
          </cell>
        </row>
        <row r="25">
          <cell r="C25" t="str">
            <v xml:space="preserve">Dumex 1 (Dulac)    </v>
          </cell>
        </row>
        <row r="26">
          <cell r="C26" t="str">
            <v xml:space="preserve">Dumex 2 (Dupro)   </v>
          </cell>
        </row>
        <row r="27">
          <cell r="C27" t="str">
            <v>Dumex 3 (Dugro)</v>
          </cell>
        </row>
        <row r="28">
          <cell r="C28" t="str">
            <v>Dumex Gold 1</v>
          </cell>
        </row>
        <row r="29">
          <cell r="C29" t="str">
            <v xml:space="preserve">Dumex Gold 2       </v>
          </cell>
        </row>
        <row r="30">
          <cell r="C30" t="str">
            <v>Dumex Gold 3</v>
          </cell>
        </row>
        <row r="31">
          <cell r="C31" t="str">
            <v xml:space="preserve">Dumex Gold Mama </v>
          </cell>
        </row>
        <row r="32">
          <cell r="C32" t="str">
            <v>Dumex Soya 1</v>
          </cell>
        </row>
        <row r="33">
          <cell r="C33" t="str">
            <v>Dutch Baby</v>
          </cell>
        </row>
        <row r="34">
          <cell r="C34" t="str">
            <v>Dutch Lady</v>
          </cell>
        </row>
        <row r="35">
          <cell r="C35" t="str">
            <v>Enfagrow</v>
          </cell>
        </row>
        <row r="36">
          <cell r="C36" t="str">
            <v>Enfamilk</v>
          </cell>
        </row>
        <row r="37">
          <cell r="C37" t="str">
            <v>Enfamum</v>
          </cell>
        </row>
        <row r="38">
          <cell r="C38" t="str">
            <v>Ensure Liquid</v>
          </cell>
        </row>
        <row r="39">
          <cell r="C39" t="str">
            <v>Fabimilk</v>
          </cell>
        </row>
        <row r="40">
          <cell r="C40" t="str">
            <v>Fabimilk 1</v>
          </cell>
        </row>
        <row r="41">
          <cell r="C41" t="str">
            <v xml:space="preserve">Fabimilk Optimum </v>
          </cell>
        </row>
        <row r="42">
          <cell r="C42" t="str">
            <v>Foremost</v>
          </cell>
        </row>
        <row r="43">
          <cell r="C43" t="str">
            <v xml:space="preserve">Foremost 1 </v>
          </cell>
        </row>
        <row r="44">
          <cell r="C44" t="str">
            <v>Foremost 2</v>
          </cell>
        </row>
        <row r="45">
          <cell r="C45" t="str">
            <v>Foremost 3</v>
          </cell>
        </row>
        <row r="46">
          <cell r="C46" t="str">
            <v>FrancBebe</v>
          </cell>
        </row>
        <row r="47">
          <cell r="C47" t="str">
            <v xml:space="preserve">France BeBe 1  </v>
          </cell>
        </row>
        <row r="48">
          <cell r="C48" t="str">
            <v xml:space="preserve">France BeBe 2 </v>
          </cell>
        </row>
        <row r="49">
          <cell r="C49" t="str">
            <v>France BeBe 3</v>
          </cell>
        </row>
        <row r="50">
          <cell r="C50" t="str">
            <v xml:space="preserve">France Bebe 4 </v>
          </cell>
        </row>
        <row r="51">
          <cell r="C51" t="str">
            <v>Fresh Milk</v>
          </cell>
        </row>
        <row r="52">
          <cell r="C52" t="str">
            <v xml:space="preserve">Lactogen 1              </v>
          </cell>
        </row>
        <row r="53">
          <cell r="C53" t="str">
            <v xml:space="preserve">Lactogen 2             </v>
          </cell>
        </row>
        <row r="54">
          <cell r="C54" t="str">
            <v>Lactogen Gold Lactose</v>
          </cell>
        </row>
        <row r="55">
          <cell r="C55" t="str">
            <v>Lailac</v>
          </cell>
        </row>
        <row r="56">
          <cell r="C56" t="str">
            <v>Matilla</v>
          </cell>
        </row>
        <row r="57">
          <cell r="C57" t="str">
            <v>Nan</v>
          </cell>
        </row>
        <row r="58">
          <cell r="C58" t="str">
            <v>Nan AL110 (Lactose Free)</v>
          </cell>
        </row>
        <row r="59">
          <cell r="C59" t="str">
            <v xml:space="preserve">Nestle </v>
          </cell>
        </row>
        <row r="60">
          <cell r="C60" t="str">
            <v>Nestle Nan 1</v>
          </cell>
        </row>
        <row r="61">
          <cell r="C61" t="str">
            <v>Nestle Nan 2</v>
          </cell>
        </row>
        <row r="62">
          <cell r="C62" t="str">
            <v>Nestle NAN HA</v>
          </cell>
        </row>
        <row r="63">
          <cell r="C63" t="str">
            <v>Nestle NAN HA</v>
          </cell>
        </row>
        <row r="64">
          <cell r="C64" t="str">
            <v>Nutrigold</v>
          </cell>
        </row>
        <row r="65">
          <cell r="C65" t="str">
            <v>Nutrimum</v>
          </cell>
        </row>
        <row r="66">
          <cell r="C66" t="str">
            <v>Pediasure Powder</v>
          </cell>
        </row>
        <row r="67">
          <cell r="C67" t="str">
            <v>Physiolac</v>
          </cell>
        </row>
        <row r="68">
          <cell r="C68" t="str">
            <v>Physiolac 1</v>
          </cell>
        </row>
        <row r="69">
          <cell r="C69" t="str">
            <v>Physiolac 2</v>
          </cell>
        </row>
        <row r="70">
          <cell r="C70" t="str">
            <v>Physiolac 3</v>
          </cell>
        </row>
        <row r="71">
          <cell r="C71" t="str">
            <v>Physiolac Hypoallergy</v>
          </cell>
        </row>
        <row r="72">
          <cell r="C72" t="str">
            <v xml:space="preserve">Physiolac Osmolac </v>
          </cell>
        </row>
        <row r="73">
          <cell r="C73" t="str">
            <v>S-26</v>
          </cell>
        </row>
        <row r="74">
          <cell r="C74" t="str">
            <v>S-26 Step 1</v>
          </cell>
        </row>
        <row r="75">
          <cell r="C75" t="str">
            <v>S-26 Step 2</v>
          </cell>
        </row>
        <row r="76">
          <cell r="C76" t="str">
            <v>S-26 Step 3</v>
          </cell>
        </row>
        <row r="77">
          <cell r="C77" t="str">
            <v>S-26 Step 4</v>
          </cell>
        </row>
        <row r="78">
          <cell r="C78" t="str">
            <v xml:space="preserve">XO </v>
          </cell>
        </row>
        <row r="79">
          <cell r="C79" t="str">
            <v>XO Kid</v>
          </cell>
        </row>
        <row r="80">
          <cell r="C80" t="str">
            <v xml:space="preserve">XO Majesty </v>
          </cell>
        </row>
        <row r="81">
          <cell r="C81" t="str">
            <v>XO Mum</v>
          </cell>
        </row>
        <row r="82">
          <cell r="C82" t="str">
            <v>XO Step 1</v>
          </cell>
        </row>
        <row r="83">
          <cell r="C83" t="str">
            <v>XO Step 2 (3-6 months)</v>
          </cell>
        </row>
        <row r="84">
          <cell r="C84" t="str">
            <v>XO Step 3 (6 - 12 months)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A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5"/>
      <sheetName val="A16"/>
      <sheetName val="A14"/>
      <sheetName val="B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C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D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E"/>
      <sheetName val="E1"/>
      <sheetName val="E2"/>
      <sheetName val="F"/>
      <sheetName val="F1"/>
      <sheetName val="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B1" t="str">
            <v>CY UPDATE</v>
          </cell>
        </row>
        <row r="2">
          <cell r="B2" t="str">
            <v>____________ DIVISION</v>
          </cell>
        </row>
        <row r="3">
          <cell r="B3" t="str">
            <v>ANALYSIS OF CHANGE IN STANDARD MANUFACTURING MARGIN</v>
          </cell>
        </row>
        <row r="4">
          <cell r="B4" t="str">
            <v xml:space="preserve"> ($000)</v>
          </cell>
        </row>
        <row r="7">
          <cell r="S7" t="str">
            <v>CY UPDATE FAV/(UNFAV) VS. CY PLAN</v>
          </cell>
        </row>
        <row r="8">
          <cell r="E8" t="str">
            <v>PY</v>
          </cell>
          <cell r="G8" t="str">
            <v>CY</v>
          </cell>
          <cell r="W8" t="str">
            <v>EXPECTED</v>
          </cell>
        </row>
        <row r="9">
          <cell r="E9" t="str">
            <v>ACTUAL</v>
          </cell>
          <cell r="G9" t="str">
            <v>3 MO. YTD ACTUAL</v>
          </cell>
          <cell r="K9" t="str">
            <v>CY PLAN</v>
          </cell>
          <cell r="O9" t="str">
            <v>CY UPDATE</v>
          </cell>
          <cell r="W9" t="str">
            <v>VOL. FALL</v>
          </cell>
          <cell r="Y9" t="str">
            <v>MIX/</v>
          </cell>
          <cell r="AC9" t="str">
            <v>TOTAL</v>
          </cell>
        </row>
        <row r="10">
          <cell r="B10" t="str">
            <v>KEY PRODUCT</v>
          </cell>
          <cell r="E10" t="str">
            <v>% SALES</v>
          </cell>
          <cell r="G10" t="str">
            <v>$</v>
          </cell>
          <cell r="I10" t="str">
            <v>% SALES</v>
          </cell>
          <cell r="K10" t="str">
            <v>$</v>
          </cell>
          <cell r="M10" t="str">
            <v>% SALES</v>
          </cell>
          <cell r="O10" t="str">
            <v>$</v>
          </cell>
          <cell r="Q10" t="str">
            <v>% SALES</v>
          </cell>
          <cell r="S10" t="str">
            <v>PRICE</v>
          </cell>
          <cell r="U10" t="str">
            <v>COST</v>
          </cell>
          <cell r="W10" t="str">
            <v>THROUGH</v>
          </cell>
          <cell r="Y10" t="str">
            <v>OTHER</v>
          </cell>
          <cell r="AA10" t="str">
            <v>EXCH</v>
          </cell>
          <cell r="AC10" t="str">
            <v>$</v>
          </cell>
          <cell r="AE10" t="str">
            <v>POINTS*</v>
          </cell>
        </row>
        <row r="11">
          <cell r="B11" t="str">
            <v>PRODUCT A</v>
          </cell>
        </row>
        <row r="13">
          <cell r="B13" t="str">
            <v>PRODUCT B</v>
          </cell>
        </row>
        <row r="15">
          <cell r="B15" t="str">
            <v>PRODUCT C</v>
          </cell>
        </row>
        <row r="17">
          <cell r="B17" t="str">
            <v xml:space="preserve">   SUB-TOTAL BY SBU</v>
          </cell>
        </row>
        <row r="19">
          <cell r="B19" t="str">
            <v>TOTAL DIVISION</v>
          </cell>
        </row>
        <row r="23">
          <cell r="B23" t="str">
            <v xml:space="preserve">Note:  Exchange columns required for AI and ADD only.  </v>
          </cell>
        </row>
        <row r="25">
          <cell r="B25" t="str">
            <v>* TOTAL POINTS = Points change on percent to Sales for CY UPDATE VS. CY PLAN.</v>
          </cell>
        </row>
        <row r="27">
          <cell r="B27" t="str">
            <v>o This schedule identifies and analyzes the sources of Change in Standard Manufacturing Margin by SBU and Total Division.</v>
          </cell>
        </row>
        <row r="29">
          <cell r="B29" t="str">
            <v>o Show Standard Margin (Dollars and % Sales) by Key Product using the same definitions as the Key Product Sales schedule.</v>
          </cell>
        </row>
        <row r="31">
          <cell r="B31" t="str">
            <v>o</v>
          </cell>
          <cell r="C31" t="str">
            <v>For PPD, SPD, HPD, ROSS ONLY:</v>
          </cell>
        </row>
        <row r="32">
          <cell r="C32" t="str">
            <v xml:space="preserve">  COST = Impact of Standard Product cost change over prior year. </v>
          </cell>
        </row>
        <row r="33">
          <cell r="C33" t="str">
            <v xml:space="preserve">  EXPECTED VOLUME FALL-THROUGH = Sales volume change (Key Product Sales schedule)  *CY PLAN Standard Margin Profile %'s.</v>
          </cell>
        </row>
        <row r="34">
          <cell r="C34" t="str">
            <v xml:space="preserve">  MIX/OTHER = Total $ - (Price + Cost + Expected Volume Fall-Through)</v>
          </cell>
        </row>
        <row r="36">
          <cell r="B36" t="str">
            <v>o</v>
          </cell>
          <cell r="C36" t="str">
            <v>Identify the dollar variances between price, cost, expected volume fall-through, mix/other and exchange.  The price variance must agree to the price variance on the Key Product Sales schedule.</v>
          </cell>
        </row>
        <row r="38">
          <cell r="B38" t="str">
            <v>o Total Standard Manufacturing Margin for all periods must agree with the Division Responsibility Income Statement.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ParamData"/>
      <sheetName val="DataAbsolute"/>
      <sheetName val="DataVariance"/>
      <sheetName val="Cap_Summ"/>
      <sheetName val="P16A"/>
      <sheetName val="P16B"/>
    </sheetNames>
    <sheetDataSet>
      <sheetData sheetId="0" refreshError="1"/>
      <sheetData sheetId="1" refreshError="1">
        <row r="7">
          <cell r="D7" t="str">
            <v>0371  PAA DIRECT CHGS</v>
          </cell>
        </row>
        <row r="13">
          <cell r="D13" t="str">
            <v>APU_AREA vs PLN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Product Configuration"/>
      <sheetName val="Product Pictures"/>
      <sheetName val="Price Structure"/>
      <sheetName val="Sale Volume"/>
      <sheetName val="Import Duty check"/>
    </sheetNames>
    <sheetDataSet>
      <sheetData sheetId="0" refreshError="1"/>
      <sheetData sheetId="1" refreshError="1"/>
      <sheetData sheetId="2" refreshError="1">
        <row r="10">
          <cell r="C10" t="str">
            <v>Anchor All Round Protection Toothpaste 160g Free TB</v>
          </cell>
          <cell r="D10">
            <v>0.3269328802039082</v>
          </cell>
          <cell r="E10">
            <v>0</v>
          </cell>
          <cell r="F10">
            <v>0</v>
          </cell>
          <cell r="G10">
            <v>2.2885301614273577E-2</v>
          </cell>
          <cell r="H10">
            <v>0.34981818181818181</v>
          </cell>
          <cell r="I10">
            <v>1.890909090909091E-2</v>
          </cell>
          <cell r="J10">
            <v>0.18909090909090909</v>
          </cell>
          <cell r="K10">
            <v>0.37818181818181817</v>
          </cell>
          <cell r="L10">
            <v>9.4545454545454551E-3</v>
          </cell>
          <cell r="M10">
            <v>0.94545454545454544</v>
          </cell>
          <cell r="N10">
            <v>9.4545454545454544E-2</v>
          </cell>
          <cell r="O10">
            <v>1.04</v>
          </cell>
          <cell r="P10">
            <v>0.26</v>
          </cell>
          <cell r="Q10">
            <v>1.3</v>
          </cell>
        </row>
        <row r="11">
          <cell r="C11" t="str">
            <v>Anchor Toothpaste with HAP 150g Free TB</v>
          </cell>
          <cell r="D11">
            <v>0.57841971112999147</v>
          </cell>
          <cell r="E11">
            <v>0</v>
          </cell>
          <cell r="F11">
            <v>0</v>
          </cell>
          <cell r="G11">
            <v>4.0489379779099409E-2</v>
          </cell>
          <cell r="H11">
            <v>0.61890909090909085</v>
          </cell>
          <cell r="I11">
            <v>3.3454545454545452E-2</v>
          </cell>
          <cell r="J11">
            <v>0.33454545454545448</v>
          </cell>
          <cell r="K11">
            <v>0.66909090909090896</v>
          </cell>
          <cell r="L11">
            <v>1.6727272727272726E-2</v>
          </cell>
          <cell r="M11">
            <v>1.6727272727272724</v>
          </cell>
          <cell r="N11">
            <v>0.16727272727272724</v>
          </cell>
          <cell r="O11">
            <v>1.8399999999999999</v>
          </cell>
          <cell r="P11">
            <v>0.45999999999999996</v>
          </cell>
          <cell r="Q11">
            <v>2.2999999999999998</v>
          </cell>
        </row>
        <row r="12">
          <cell r="C12" t="str">
            <v>Anchor Cooling Fresh Gel Toothpaste 150g Free TB</v>
          </cell>
          <cell r="D12">
            <v>0.37723024638912489</v>
          </cell>
          <cell r="E12">
            <v>0</v>
          </cell>
          <cell r="F12">
            <v>0</v>
          </cell>
          <cell r="G12">
            <v>2.6406117247238743E-2</v>
          </cell>
          <cell r="H12">
            <v>0.40363636363636368</v>
          </cell>
          <cell r="I12">
            <v>2.1818181818181816E-2</v>
          </cell>
          <cell r="J12">
            <v>0.21818181818181817</v>
          </cell>
          <cell r="K12">
            <v>0.43636363636363634</v>
          </cell>
          <cell r="L12">
            <v>1.0909090909090908E-2</v>
          </cell>
          <cell r="M12">
            <v>1.0909090909090908</v>
          </cell>
          <cell r="N12">
            <v>0.10909090909090909</v>
          </cell>
          <cell r="O12">
            <v>1.2</v>
          </cell>
          <cell r="P12">
            <v>0.3</v>
          </cell>
          <cell r="Q12">
            <v>1.5</v>
          </cell>
        </row>
        <row r="13">
          <cell r="C13" t="str">
            <v>Anchor Clove Power Toothpaste 175g Free TB</v>
          </cell>
          <cell r="D13">
            <v>0.37723024638912489</v>
          </cell>
          <cell r="E13">
            <v>0</v>
          </cell>
          <cell r="F13">
            <v>0</v>
          </cell>
          <cell r="G13">
            <v>2.6406117247238743E-2</v>
          </cell>
          <cell r="H13">
            <v>0.40363636363636368</v>
          </cell>
          <cell r="I13">
            <v>2.1818181818181816E-2</v>
          </cell>
          <cell r="J13">
            <v>0.21818181818181817</v>
          </cell>
          <cell r="K13">
            <v>0.43636363636363634</v>
          </cell>
          <cell r="L13">
            <v>1.0909090909090908E-2</v>
          </cell>
          <cell r="M13">
            <v>1.0909090909090908</v>
          </cell>
          <cell r="N13">
            <v>0.10909090909090909</v>
          </cell>
          <cell r="O13">
            <v>1.2</v>
          </cell>
          <cell r="P13">
            <v>0.3</v>
          </cell>
          <cell r="Q13">
            <v>1.5</v>
          </cell>
        </row>
        <row r="14">
          <cell r="C14" t="str">
            <v>Anchor Sensitive Toothpaste 100g Free TB</v>
          </cell>
          <cell r="D14">
            <v>0.62871707731520798</v>
          </cell>
          <cell r="E14">
            <v>0</v>
          </cell>
          <cell r="F14">
            <v>0</v>
          </cell>
          <cell r="G14">
            <v>4.4010195412064565E-2</v>
          </cell>
          <cell r="H14">
            <v>0.67272727272727262</v>
          </cell>
          <cell r="I14">
            <v>3.6363636363636362E-2</v>
          </cell>
          <cell r="J14">
            <v>0.36363636363636365</v>
          </cell>
          <cell r="K14">
            <v>0.72727272727272729</v>
          </cell>
          <cell r="L14">
            <v>1.8181818181818181E-2</v>
          </cell>
          <cell r="M14">
            <v>1.8181818181818181</v>
          </cell>
          <cell r="N14">
            <v>0.18181818181818182</v>
          </cell>
          <cell r="O14">
            <v>2</v>
          </cell>
          <cell r="P14">
            <v>0.5</v>
          </cell>
          <cell r="Q14">
            <v>2.5</v>
          </cell>
        </row>
        <row r="15">
          <cell r="C15" t="str">
            <v>Anchor Kids Toothpastes Strawberry Flavour 50g Free TB</v>
          </cell>
          <cell r="D15">
            <v>0.30178419711129983</v>
          </cell>
          <cell r="E15">
            <v>0</v>
          </cell>
          <cell r="F15">
            <v>0</v>
          </cell>
          <cell r="G15">
            <v>2.1124893797790992E-2</v>
          </cell>
          <cell r="H15">
            <v>0.32290909090909081</v>
          </cell>
          <cell r="I15">
            <v>1.7454545454545452E-2</v>
          </cell>
          <cell r="J15">
            <v>0.17454545454545453</v>
          </cell>
          <cell r="K15">
            <v>0.34909090909090906</v>
          </cell>
          <cell r="L15">
            <v>8.7272727272727259E-3</v>
          </cell>
          <cell r="M15">
            <v>0.87272727272727257</v>
          </cell>
          <cell r="N15">
            <v>8.7272727272727266E-2</v>
          </cell>
          <cell r="O15">
            <v>0.96</v>
          </cell>
          <cell r="P15">
            <v>0.24</v>
          </cell>
          <cell r="Q15">
            <v>1.2</v>
          </cell>
        </row>
        <row r="16">
          <cell r="C16" t="str">
            <v>Anchor Kids Toothpastes Bubble Gum Flavour 50g Free TB</v>
          </cell>
          <cell r="D16">
            <v>0.30178419711129983</v>
          </cell>
          <cell r="E16">
            <v>0</v>
          </cell>
          <cell r="F16">
            <v>0</v>
          </cell>
          <cell r="G16">
            <v>2.1124893797790992E-2</v>
          </cell>
          <cell r="H16">
            <v>0.32290909090909081</v>
          </cell>
          <cell r="I16">
            <v>1.7454545454545452E-2</v>
          </cell>
          <cell r="J16">
            <v>0.17454545454545453</v>
          </cell>
          <cell r="K16">
            <v>0.34909090909090906</v>
          </cell>
          <cell r="L16">
            <v>8.7272727272727259E-3</v>
          </cell>
          <cell r="M16">
            <v>0.87272727272727257</v>
          </cell>
          <cell r="N16">
            <v>8.7272727272727266E-2</v>
          </cell>
          <cell r="O16">
            <v>0.96</v>
          </cell>
          <cell r="P16">
            <v>0.24</v>
          </cell>
          <cell r="Q16">
            <v>1.2</v>
          </cell>
        </row>
        <row r="17">
          <cell r="C17" t="str">
            <v>Anchor  Toothbrush Sensitive Spring Care - Ultra Soft</v>
          </cell>
          <cell r="D17">
            <v>0.2514868309260832</v>
          </cell>
          <cell r="E17">
            <v>0</v>
          </cell>
          <cell r="F17">
            <v>0</v>
          </cell>
          <cell r="G17">
            <v>1.7604078164825825E-2</v>
          </cell>
          <cell r="H17">
            <v>0.26909090909090905</v>
          </cell>
          <cell r="I17">
            <v>1.4545454545454545E-2</v>
          </cell>
          <cell r="J17">
            <v>0.14545454545454548</v>
          </cell>
          <cell r="K17">
            <v>0.29090909090909095</v>
          </cell>
          <cell r="L17">
            <v>7.2727272727272727E-3</v>
          </cell>
          <cell r="M17">
            <v>0.72727272727272729</v>
          </cell>
          <cell r="N17">
            <v>7.2727272727272738E-2</v>
          </cell>
          <cell r="O17">
            <v>0.8</v>
          </cell>
          <cell r="P17">
            <v>0.2</v>
          </cell>
          <cell r="Q17">
            <v>1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8581-16EA-4986-B565-F50F54076E02}">
  <dimension ref="B2:M13"/>
  <sheetViews>
    <sheetView topLeftCell="E1" workbookViewId="0">
      <selection activeCell="J1" sqref="J1:J1048576"/>
    </sheetView>
  </sheetViews>
  <sheetFormatPr defaultColWidth="8.77734375" defaultRowHeight="14.4"/>
  <cols>
    <col min="1" max="1" width="6" customWidth="1"/>
    <col min="2" max="2" width="5.5546875" customWidth="1"/>
    <col min="3" max="3" width="18.88671875" customWidth="1"/>
    <col min="4" max="4" width="45.77734375" bestFit="1" customWidth="1"/>
    <col min="5" max="5" width="21.5546875" customWidth="1"/>
    <col min="6" max="6" width="11.88671875" customWidth="1"/>
    <col min="7" max="7" width="10.77734375" customWidth="1"/>
    <col min="8" max="8" width="16.5546875" customWidth="1"/>
    <col min="9" max="9" width="18" customWidth="1"/>
    <col min="10" max="10" width="18.21875" customWidth="1"/>
    <col min="11" max="11" width="16.5546875" customWidth="1"/>
    <col min="13" max="13" width="10.33203125" bestFit="1" customWidth="1"/>
  </cols>
  <sheetData>
    <row r="2" spans="2:13" ht="15.6">
      <c r="D2" s="92" t="s">
        <v>24</v>
      </c>
      <c r="E2" s="92"/>
      <c r="F2" s="92"/>
      <c r="G2" s="92"/>
      <c r="H2" s="92"/>
      <c r="I2" s="92"/>
      <c r="J2" s="92"/>
      <c r="K2" s="92"/>
    </row>
    <row r="3" spans="2:13">
      <c r="B3" s="26"/>
      <c r="C3" s="26"/>
    </row>
    <row r="4" spans="2:13" ht="15" thickBot="1">
      <c r="I4" s="27" t="s">
        <v>31</v>
      </c>
      <c r="J4" s="24" t="s">
        <v>32</v>
      </c>
    </row>
    <row r="5" spans="2:13" ht="24" customHeight="1">
      <c r="B5" s="90" t="s">
        <v>0</v>
      </c>
      <c r="C5" s="93" t="s">
        <v>28</v>
      </c>
      <c r="D5" s="95" t="s">
        <v>1</v>
      </c>
      <c r="E5" s="95" t="s">
        <v>2</v>
      </c>
      <c r="F5" s="97" t="s">
        <v>3</v>
      </c>
      <c r="G5" s="98"/>
      <c r="H5" s="90" t="s">
        <v>21</v>
      </c>
      <c r="I5" s="99" t="s">
        <v>22</v>
      </c>
      <c r="J5" s="101" t="s">
        <v>22</v>
      </c>
      <c r="K5" s="90" t="s">
        <v>23</v>
      </c>
    </row>
    <row r="6" spans="2:13" ht="36" customHeight="1" thickBot="1">
      <c r="B6" s="91"/>
      <c r="C6" s="94"/>
      <c r="D6" s="96" t="s">
        <v>4</v>
      </c>
      <c r="E6" s="96" t="s">
        <v>4</v>
      </c>
      <c r="F6" s="1" t="s">
        <v>5</v>
      </c>
      <c r="G6" s="2" t="s">
        <v>30</v>
      </c>
      <c r="H6" s="91" t="s">
        <v>4</v>
      </c>
      <c r="I6" s="100" t="s">
        <v>4</v>
      </c>
      <c r="J6" s="102" t="s">
        <v>4</v>
      </c>
      <c r="K6" s="91" t="s">
        <v>4</v>
      </c>
    </row>
    <row r="7" spans="2:13" ht="46.05" customHeight="1">
      <c r="B7" s="3" t="s">
        <v>6</v>
      </c>
      <c r="C7" s="18">
        <v>8904000906299</v>
      </c>
      <c r="D7" s="4" t="s">
        <v>7</v>
      </c>
      <c r="E7" s="5"/>
      <c r="F7" s="6">
        <v>12</v>
      </c>
      <c r="G7" s="6">
        <v>72</v>
      </c>
      <c r="H7" s="7">
        <f>(0.945454545454545*G7)*1.02</f>
        <v>69.434181818181784</v>
      </c>
      <c r="I7" s="28">
        <f>H7*1.1</f>
        <v>76.377599999999973</v>
      </c>
      <c r="J7" s="25"/>
      <c r="K7" s="7">
        <f>1.3</f>
        <v>1.3</v>
      </c>
      <c r="L7" s="16"/>
      <c r="M7" s="8"/>
    </row>
    <row r="8" spans="2:13" ht="46.05" customHeight="1">
      <c r="B8" s="9" t="s">
        <v>8</v>
      </c>
      <c r="C8" s="19" t="s">
        <v>25</v>
      </c>
      <c r="D8" s="23" t="s">
        <v>29</v>
      </c>
      <c r="E8" s="11"/>
      <c r="F8" s="12">
        <v>12</v>
      </c>
      <c r="G8" s="12">
        <v>72</v>
      </c>
      <c r="H8" s="13">
        <f>(1.67272727272727*72)*1.02</f>
        <v>122.84509090909071</v>
      </c>
      <c r="I8" s="28">
        <f t="shared" ref="I8:I13" si="0">H8*1.1</f>
        <v>135.12959999999978</v>
      </c>
      <c r="J8" s="25"/>
      <c r="K8" s="7">
        <v>2.2999999999999998</v>
      </c>
      <c r="M8" s="8"/>
    </row>
    <row r="9" spans="2:13" ht="46.05" customHeight="1">
      <c r="B9" s="9" t="s">
        <v>9</v>
      </c>
      <c r="C9" s="20" t="s">
        <v>26</v>
      </c>
      <c r="D9" s="10" t="s">
        <v>10</v>
      </c>
      <c r="E9" s="11"/>
      <c r="F9" s="12">
        <v>12</v>
      </c>
      <c r="G9" s="12">
        <v>72</v>
      </c>
      <c r="H9" s="13">
        <f>(1.09090909090909*72)*1.02</f>
        <v>80.116363636363573</v>
      </c>
      <c r="I9" s="28">
        <f t="shared" si="0"/>
        <v>88.127999999999943</v>
      </c>
      <c r="J9" s="25"/>
      <c r="K9" s="7">
        <v>1.5</v>
      </c>
      <c r="L9" s="17"/>
      <c r="M9" s="8"/>
    </row>
    <row r="10" spans="2:13" ht="46.05" customHeight="1">
      <c r="B10" s="9" t="s">
        <v>11</v>
      </c>
      <c r="C10" s="22" t="s">
        <v>27</v>
      </c>
      <c r="D10" s="10" t="s">
        <v>13</v>
      </c>
      <c r="E10" s="11"/>
      <c r="F10" s="12">
        <v>18</v>
      </c>
      <c r="G10" s="12">
        <v>144</v>
      </c>
      <c r="H10" s="13">
        <f>(1.81818181818182*G10)*1.02</f>
        <v>267.05454545454569</v>
      </c>
      <c r="I10" s="28">
        <f t="shared" si="0"/>
        <v>293.76000000000028</v>
      </c>
      <c r="J10" s="25"/>
      <c r="K10" s="7">
        <v>2.5</v>
      </c>
      <c r="M10" s="8"/>
    </row>
    <row r="11" spans="2:13" ht="46.05" customHeight="1">
      <c r="B11" s="9" t="s">
        <v>12</v>
      </c>
      <c r="C11" s="21">
        <v>8904000906596</v>
      </c>
      <c r="D11" s="10" t="s">
        <v>15</v>
      </c>
      <c r="E11" s="11"/>
      <c r="F11" s="12">
        <v>12</v>
      </c>
      <c r="G11" s="12">
        <v>96</v>
      </c>
      <c r="H11" s="13">
        <f>(0.872727272727273*96)*1.02</f>
        <v>85.457454545454581</v>
      </c>
      <c r="I11" s="28">
        <f t="shared" si="0"/>
        <v>94.003200000000049</v>
      </c>
      <c r="J11" s="25"/>
      <c r="K11" s="7">
        <v>1.2</v>
      </c>
      <c r="M11" s="8"/>
    </row>
    <row r="12" spans="2:13" ht="46.05" customHeight="1">
      <c r="B12" s="9" t="s">
        <v>14</v>
      </c>
      <c r="C12" s="21">
        <v>8904000906589</v>
      </c>
      <c r="D12" s="10" t="s">
        <v>18</v>
      </c>
      <c r="E12" s="11"/>
      <c r="F12" s="12">
        <v>12</v>
      </c>
      <c r="G12" s="12">
        <v>96</v>
      </c>
      <c r="H12" s="13">
        <f>(0.872727272727273*96)*1.02</f>
        <v>85.457454545454581</v>
      </c>
      <c r="I12" s="28">
        <f t="shared" si="0"/>
        <v>94.003200000000049</v>
      </c>
      <c r="J12" s="25"/>
      <c r="K12" s="7">
        <v>1.2</v>
      </c>
      <c r="M12" s="8"/>
    </row>
    <row r="13" spans="2:13" ht="46.05" customHeight="1">
      <c r="B13" s="9" t="s">
        <v>16</v>
      </c>
      <c r="C13" s="21">
        <v>8904000906572</v>
      </c>
      <c r="D13" s="10" t="s">
        <v>17</v>
      </c>
      <c r="E13" s="11"/>
      <c r="F13" s="12">
        <v>12</v>
      </c>
      <c r="G13" s="12">
        <v>96</v>
      </c>
      <c r="H13" s="13">
        <f>(0.872727272727273*96)*1.02</f>
        <v>85.457454545454581</v>
      </c>
      <c r="I13" s="28">
        <f t="shared" si="0"/>
        <v>94.003200000000049</v>
      </c>
      <c r="J13" s="25"/>
      <c r="K13" s="7">
        <v>1.2</v>
      </c>
      <c r="M13" s="8"/>
    </row>
  </sheetData>
  <mergeCells count="10">
    <mergeCell ref="K5:K6"/>
    <mergeCell ref="D2:K2"/>
    <mergeCell ref="C5:C6"/>
    <mergeCell ref="B5:B6"/>
    <mergeCell ref="D5:D6"/>
    <mergeCell ref="E5:E6"/>
    <mergeCell ref="F5:G5"/>
    <mergeCell ref="I5:I6"/>
    <mergeCell ref="H5:H6"/>
    <mergeCell ref="J5:J6"/>
  </mergeCells>
  <phoneticPr fontId="7" type="noConversion"/>
  <pageMargins left="0.7" right="0.7" top="0.75" bottom="0.75" header="0.3" footer="0.3"/>
  <pageSetup orientation="portrait" horizontalDpi="1200" verticalDpi="1200" r:id="rId1"/>
  <ignoredErrors>
    <ignoredError sqref="B7:C1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8915-DD68-4388-8E75-EA18BD3D324A}">
  <dimension ref="A2:AN12"/>
  <sheetViews>
    <sheetView topLeftCell="B1" zoomScaleNormal="100" workbookViewId="0">
      <pane xSplit="2" ySplit="5" topLeftCell="H6" activePane="bottomRight" state="frozen"/>
      <selection activeCell="U4" sqref="U4:W8"/>
      <selection pane="topRight" activeCell="U4" sqref="U4:W8"/>
      <selection pane="bottomLeft" activeCell="U4" sqref="U4:W8"/>
      <selection pane="bottomRight" activeCell="U4" sqref="U4:W8"/>
    </sheetView>
  </sheetViews>
  <sheetFormatPr defaultColWidth="8.77734375" defaultRowHeight="14.4"/>
  <cols>
    <col min="1" max="1" width="5.5546875" style="32" customWidth="1"/>
    <col min="2" max="2" width="18.77734375" style="32" bestFit="1" customWidth="1"/>
    <col min="3" max="3" width="21.5546875" style="32" customWidth="1"/>
    <col min="4" max="4" width="45.5546875" style="32" customWidth="1"/>
    <col min="5" max="6" width="51.5546875" style="32" customWidth="1"/>
    <col min="7" max="8" width="9.77734375" style="32" customWidth="1"/>
    <col min="9" max="9" width="9.77734375" style="32" hidden="1" customWidth="1"/>
    <col min="10" max="10" width="10.77734375" style="32" hidden="1" customWidth="1"/>
    <col min="11" max="11" width="9.77734375" style="32" hidden="1" customWidth="1"/>
    <col min="12" max="12" width="11.21875" style="32" hidden="1" customWidth="1"/>
    <col min="13" max="13" width="10.44140625" style="32" hidden="1" customWidth="1"/>
    <col min="14" max="19" width="8.77734375" style="32" hidden="1" customWidth="1"/>
    <col min="20" max="20" width="10.21875" style="32" hidden="1" customWidth="1"/>
    <col min="21" max="25" width="8.77734375" style="32" hidden="1" customWidth="1"/>
    <col min="26" max="26" width="15.33203125" style="32" hidden="1" customWidth="1"/>
    <col min="27" max="27" width="18.109375" style="32" hidden="1" customWidth="1"/>
    <col min="28" max="28" width="1.5546875" style="32" customWidth="1"/>
    <col min="29" max="32" width="11.33203125" style="32" customWidth="1"/>
    <col min="33" max="16384" width="8.77734375" style="32"/>
  </cols>
  <sheetData>
    <row r="2" spans="1:40" ht="15.45" customHeight="1">
      <c r="A2" s="92" t="s">
        <v>48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40" ht="15" thickBot="1">
      <c r="AD3" s="60" t="s">
        <v>101</v>
      </c>
    </row>
    <row r="4" spans="1:40" ht="24" customHeight="1">
      <c r="A4" s="111" t="s">
        <v>0</v>
      </c>
      <c r="B4" s="111" t="s">
        <v>88</v>
      </c>
      <c r="C4" s="111" t="s">
        <v>39</v>
      </c>
      <c r="D4" s="111" t="s">
        <v>78</v>
      </c>
      <c r="E4" s="111" t="s">
        <v>79</v>
      </c>
      <c r="F4" s="104" t="s">
        <v>96</v>
      </c>
      <c r="G4" s="111" t="s">
        <v>40</v>
      </c>
      <c r="H4" s="111"/>
      <c r="I4" s="103" t="s">
        <v>49</v>
      </c>
      <c r="J4" s="103"/>
      <c r="K4" s="103" t="s">
        <v>50</v>
      </c>
      <c r="L4" s="103"/>
      <c r="M4" s="105" t="s">
        <v>51</v>
      </c>
      <c r="N4" s="106" t="s">
        <v>52</v>
      </c>
      <c r="O4" s="105" t="s">
        <v>53</v>
      </c>
      <c r="P4" s="105"/>
      <c r="Q4" s="105"/>
      <c r="R4" s="109" t="s">
        <v>54</v>
      </c>
      <c r="S4" s="109"/>
      <c r="T4" s="109"/>
      <c r="U4" s="105" t="s">
        <v>55</v>
      </c>
      <c r="V4" s="105"/>
      <c r="W4" s="105"/>
      <c r="X4" s="110" t="s">
        <v>62</v>
      </c>
      <c r="Y4" s="108"/>
      <c r="Z4" s="107" t="s">
        <v>63</v>
      </c>
      <c r="AA4" s="108"/>
      <c r="AC4" s="103" t="s">
        <v>49</v>
      </c>
      <c r="AD4" s="103"/>
      <c r="AE4" s="103" t="s">
        <v>50</v>
      </c>
      <c r="AF4" s="103"/>
      <c r="AG4" s="105" t="s">
        <v>51</v>
      </c>
      <c r="AH4" s="106" t="s">
        <v>52</v>
      </c>
      <c r="AI4" s="103" t="s">
        <v>54</v>
      </c>
      <c r="AJ4" s="103"/>
      <c r="AK4" s="103"/>
      <c r="AL4" s="103" t="s">
        <v>55</v>
      </c>
      <c r="AM4" s="103"/>
      <c r="AN4" s="103"/>
    </row>
    <row r="5" spans="1:40" ht="38.549999999999997" customHeight="1" thickBot="1">
      <c r="A5" s="111"/>
      <c r="B5" s="111"/>
      <c r="C5" s="111" t="s">
        <v>4</v>
      </c>
      <c r="D5" s="111"/>
      <c r="E5" s="111"/>
      <c r="F5" s="104"/>
      <c r="G5" s="34" t="s">
        <v>41</v>
      </c>
      <c r="H5" s="34" t="s">
        <v>42</v>
      </c>
      <c r="I5" s="36" t="s">
        <v>45</v>
      </c>
      <c r="J5" s="36" t="s">
        <v>46</v>
      </c>
      <c r="K5" s="36" t="s">
        <v>45</v>
      </c>
      <c r="L5" s="36" t="s">
        <v>46</v>
      </c>
      <c r="M5" s="105"/>
      <c r="N5" s="106"/>
      <c r="O5" s="40" t="s">
        <v>56</v>
      </c>
      <c r="P5" s="40" t="s">
        <v>57</v>
      </c>
      <c r="Q5" s="40" t="s">
        <v>58</v>
      </c>
      <c r="R5" s="44" t="s">
        <v>56</v>
      </c>
      <c r="S5" s="44" t="s">
        <v>57</v>
      </c>
      <c r="T5" s="44" t="s">
        <v>58</v>
      </c>
      <c r="U5" s="40" t="s">
        <v>56</v>
      </c>
      <c r="V5" s="40" t="s">
        <v>57</v>
      </c>
      <c r="W5" s="40" t="s">
        <v>58</v>
      </c>
      <c r="X5" s="45" t="s">
        <v>64</v>
      </c>
      <c r="Y5" s="45" t="s">
        <v>65</v>
      </c>
      <c r="Z5" s="46" t="s">
        <v>66</v>
      </c>
      <c r="AA5" s="45" t="s">
        <v>67</v>
      </c>
      <c r="AC5" s="36" t="s">
        <v>45</v>
      </c>
      <c r="AD5" s="36" t="s">
        <v>46</v>
      </c>
      <c r="AE5" s="36" t="s">
        <v>45</v>
      </c>
      <c r="AF5" s="36" t="s">
        <v>46</v>
      </c>
      <c r="AG5" s="105"/>
      <c r="AH5" s="106"/>
      <c r="AI5" s="36" t="s">
        <v>57</v>
      </c>
      <c r="AJ5" s="36" t="s">
        <v>58</v>
      </c>
      <c r="AK5" s="36" t="s">
        <v>56</v>
      </c>
      <c r="AL5" s="36" t="s">
        <v>57</v>
      </c>
      <c r="AM5" s="36" t="s">
        <v>58</v>
      </c>
      <c r="AN5" s="36" t="s">
        <v>56</v>
      </c>
    </row>
    <row r="6" spans="1:40" ht="54" customHeight="1">
      <c r="A6" s="43">
        <v>1</v>
      </c>
      <c r="B6" s="35">
        <v>8904000906299</v>
      </c>
      <c r="C6" s="61"/>
      <c r="D6" s="4" t="s">
        <v>7</v>
      </c>
      <c r="E6" s="58" t="s">
        <v>89</v>
      </c>
      <c r="F6" s="58"/>
      <c r="G6" s="6">
        <v>12</v>
      </c>
      <c r="H6" s="6">
        <v>72</v>
      </c>
      <c r="I6" s="38">
        <f>K6/110%</f>
        <v>76.036363636363632</v>
      </c>
      <c r="J6" s="38">
        <f>I6/H6</f>
        <v>1.0560606060606059</v>
      </c>
      <c r="K6" s="37">
        <v>83.64</v>
      </c>
      <c r="L6" s="38">
        <f>K6/H6</f>
        <v>1.1616666666666666</v>
      </c>
      <c r="M6" s="53" t="s">
        <v>61</v>
      </c>
      <c r="N6" s="53" t="s">
        <v>60</v>
      </c>
      <c r="S6" s="8"/>
      <c r="X6" s="49">
        <v>11.52</v>
      </c>
      <c r="Y6" s="50">
        <v>15</v>
      </c>
      <c r="Z6" s="47" t="s">
        <v>68</v>
      </c>
      <c r="AA6" s="47" t="s">
        <v>69</v>
      </c>
      <c r="AC6" s="66">
        <f>AD6*H6</f>
        <v>79.2</v>
      </c>
      <c r="AD6" s="66">
        <f>ROUNDUP(J6,1)</f>
        <v>1.1000000000000001</v>
      </c>
      <c r="AE6" s="66">
        <f>AC6*1.1</f>
        <v>87.12</v>
      </c>
      <c r="AF6" s="66">
        <f>AD6*1.1</f>
        <v>1.2100000000000002</v>
      </c>
      <c r="AG6" s="68" t="s">
        <v>61</v>
      </c>
      <c r="AH6" s="68" t="s">
        <v>60</v>
      </c>
      <c r="AI6" s="66">
        <v>7.3</v>
      </c>
      <c r="AJ6" s="66">
        <v>18.5</v>
      </c>
      <c r="AK6" s="66">
        <v>16.5</v>
      </c>
      <c r="AL6" s="66">
        <v>34.5</v>
      </c>
      <c r="AM6" s="66">
        <v>20.2</v>
      </c>
      <c r="AN6" s="66">
        <v>46</v>
      </c>
    </row>
    <row r="7" spans="1:40" ht="54" customHeight="1">
      <c r="A7" s="43">
        <v>2</v>
      </c>
      <c r="B7" s="19" t="s">
        <v>25</v>
      </c>
      <c r="C7" s="63"/>
      <c r="D7" s="23" t="s">
        <v>38</v>
      </c>
      <c r="E7" s="59" t="s">
        <v>90</v>
      </c>
      <c r="F7" s="59" t="s">
        <v>98</v>
      </c>
      <c r="G7" s="12">
        <v>12</v>
      </c>
      <c r="H7" s="12">
        <v>72</v>
      </c>
      <c r="I7" s="41">
        <f t="shared" ref="I7:I12" si="0">K7/110%</f>
        <v>103.85454545454546</v>
      </c>
      <c r="J7" s="38">
        <f t="shared" ref="J7:J12" si="1">I7/H7</f>
        <v>1.4424242424242424</v>
      </c>
      <c r="K7" s="39">
        <v>114.24000000000001</v>
      </c>
      <c r="L7" s="38">
        <f t="shared" ref="L7:L12" si="2">K7/H7</f>
        <v>1.5866666666666669</v>
      </c>
      <c r="M7" s="53" t="s">
        <v>61</v>
      </c>
      <c r="N7" s="53" t="s">
        <v>60</v>
      </c>
      <c r="S7" s="8"/>
      <c r="X7" s="51">
        <v>10.8</v>
      </c>
      <c r="Y7" s="52">
        <v>14.185</v>
      </c>
      <c r="Z7" s="48" t="s">
        <v>70</v>
      </c>
      <c r="AA7" s="48" t="s">
        <v>71</v>
      </c>
      <c r="AC7" s="66">
        <f t="shared" ref="AC7:AC12" si="3">AD7*H7</f>
        <v>108</v>
      </c>
      <c r="AD7" s="66">
        <f t="shared" ref="AD7:AD12" si="4">ROUNDUP(J7,1)</f>
        <v>1.5</v>
      </c>
      <c r="AE7" s="66">
        <f t="shared" ref="AE7:AE12" si="5">AC7*1.1</f>
        <v>118.80000000000001</v>
      </c>
      <c r="AF7" s="66">
        <f t="shared" ref="AF7:AF12" si="6">AD7*1.1</f>
        <v>1.6500000000000001</v>
      </c>
      <c r="AG7" s="68" t="s">
        <v>61</v>
      </c>
      <c r="AH7" s="68" t="s">
        <v>60</v>
      </c>
      <c r="AI7" s="66">
        <v>7.3</v>
      </c>
      <c r="AJ7" s="66">
        <v>16.8</v>
      </c>
      <c r="AK7" s="66">
        <v>19.8</v>
      </c>
      <c r="AL7" s="66">
        <v>28.5</v>
      </c>
      <c r="AM7" s="66">
        <v>20</v>
      </c>
      <c r="AN7" s="66">
        <v>36.5</v>
      </c>
    </row>
    <row r="8" spans="1:40" ht="54" customHeight="1">
      <c r="A8" s="43">
        <v>3</v>
      </c>
      <c r="B8" s="20" t="s">
        <v>26</v>
      </c>
      <c r="C8" s="63"/>
      <c r="D8" s="10" t="s">
        <v>10</v>
      </c>
      <c r="E8" s="59" t="s">
        <v>91</v>
      </c>
      <c r="F8" s="59"/>
      <c r="G8" s="12">
        <v>12</v>
      </c>
      <c r="H8" s="12">
        <v>72</v>
      </c>
      <c r="I8" s="41">
        <f t="shared" si="0"/>
        <v>81.599999999999994</v>
      </c>
      <c r="J8" s="38">
        <f t="shared" si="1"/>
        <v>1.1333333333333333</v>
      </c>
      <c r="K8" s="39">
        <v>89.76</v>
      </c>
      <c r="L8" s="38">
        <f t="shared" si="2"/>
        <v>1.2466666666666668</v>
      </c>
      <c r="M8" s="53" t="s">
        <v>61</v>
      </c>
      <c r="N8" s="53" t="s">
        <v>60</v>
      </c>
      <c r="S8" s="8"/>
      <c r="X8" s="51">
        <v>10.8</v>
      </c>
      <c r="Y8" s="52">
        <v>14.185</v>
      </c>
      <c r="Z8" s="48" t="s">
        <v>72</v>
      </c>
      <c r="AA8" s="48" t="s">
        <v>73</v>
      </c>
      <c r="AC8" s="66">
        <f t="shared" si="3"/>
        <v>86.4</v>
      </c>
      <c r="AD8" s="66">
        <f t="shared" si="4"/>
        <v>1.2000000000000002</v>
      </c>
      <c r="AE8" s="66">
        <f t="shared" si="5"/>
        <v>95.04000000000002</v>
      </c>
      <c r="AF8" s="66">
        <f t="shared" si="6"/>
        <v>1.3200000000000003</v>
      </c>
      <c r="AG8" s="68" t="s">
        <v>61</v>
      </c>
      <c r="AH8" s="68" t="s">
        <v>60</v>
      </c>
      <c r="AI8" s="66">
        <v>7.3</v>
      </c>
      <c r="AJ8" s="66">
        <v>19.7</v>
      </c>
      <c r="AK8" s="66">
        <v>16.5</v>
      </c>
      <c r="AL8" s="66">
        <v>34.5</v>
      </c>
      <c r="AM8" s="66">
        <v>21.7</v>
      </c>
      <c r="AN8" s="66">
        <v>46</v>
      </c>
    </row>
    <row r="9" spans="1:40" ht="54" customHeight="1">
      <c r="A9" s="43">
        <v>4</v>
      </c>
      <c r="B9" s="22" t="s">
        <v>27</v>
      </c>
      <c r="C9" s="63"/>
      <c r="D9" s="10" t="s">
        <v>13</v>
      </c>
      <c r="E9" s="59" t="s">
        <v>92</v>
      </c>
      <c r="F9" s="59"/>
      <c r="G9" s="12">
        <v>18</v>
      </c>
      <c r="H9" s="12">
        <v>144</v>
      </c>
      <c r="I9" s="41">
        <f t="shared" si="0"/>
        <v>239.23636363636365</v>
      </c>
      <c r="J9" s="38">
        <f t="shared" si="1"/>
        <v>1.6613636363636364</v>
      </c>
      <c r="K9" s="39">
        <v>263.16000000000003</v>
      </c>
      <c r="L9" s="38">
        <f t="shared" si="2"/>
        <v>1.8275000000000001</v>
      </c>
      <c r="M9" s="53" t="s">
        <v>61</v>
      </c>
      <c r="N9" s="53" t="s">
        <v>60</v>
      </c>
      <c r="S9" s="8"/>
      <c r="X9" s="51">
        <v>14.4</v>
      </c>
      <c r="Y9" s="52">
        <v>21.3</v>
      </c>
      <c r="Z9" s="48" t="s">
        <v>74</v>
      </c>
      <c r="AA9" s="48" t="s">
        <v>75</v>
      </c>
      <c r="AC9" s="66">
        <f t="shared" si="3"/>
        <v>244.8</v>
      </c>
      <c r="AD9" s="66">
        <f t="shared" si="4"/>
        <v>1.7000000000000002</v>
      </c>
      <c r="AE9" s="66">
        <f t="shared" si="5"/>
        <v>269.28000000000003</v>
      </c>
      <c r="AF9" s="66">
        <f t="shared" si="6"/>
        <v>1.8700000000000003</v>
      </c>
      <c r="AG9" s="68" t="s">
        <v>61</v>
      </c>
      <c r="AH9" s="68" t="s">
        <v>60</v>
      </c>
      <c r="AI9" s="66">
        <v>6.1</v>
      </c>
      <c r="AJ9" s="66">
        <v>19.399999999999999</v>
      </c>
      <c r="AK9" s="66">
        <v>20.399999999999999</v>
      </c>
      <c r="AL9" s="66">
        <v>42</v>
      </c>
      <c r="AM9" s="66">
        <v>20.7</v>
      </c>
      <c r="AN9" s="66">
        <v>57</v>
      </c>
    </row>
    <row r="10" spans="1:40" ht="54" customHeight="1">
      <c r="A10" s="43">
        <v>5</v>
      </c>
      <c r="B10" s="21">
        <v>8904000906596</v>
      </c>
      <c r="C10" s="63"/>
      <c r="D10" s="10" t="s">
        <v>15</v>
      </c>
      <c r="E10" s="59" t="s">
        <v>93</v>
      </c>
      <c r="F10" s="59" t="s">
        <v>97</v>
      </c>
      <c r="G10" s="12">
        <v>12</v>
      </c>
      <c r="H10" s="12">
        <v>96</v>
      </c>
      <c r="I10" s="41">
        <f t="shared" si="0"/>
        <v>85.309090909090912</v>
      </c>
      <c r="J10" s="38">
        <f t="shared" si="1"/>
        <v>0.88863636363636367</v>
      </c>
      <c r="K10" s="39">
        <v>93.84</v>
      </c>
      <c r="L10" s="38">
        <f t="shared" si="2"/>
        <v>0.97750000000000004</v>
      </c>
      <c r="M10" s="53" t="s">
        <v>59</v>
      </c>
      <c r="N10" s="53" t="s">
        <v>60</v>
      </c>
      <c r="S10" s="8"/>
      <c r="X10" s="51">
        <v>4.8</v>
      </c>
      <c r="Y10" s="52">
        <v>8.75</v>
      </c>
      <c r="Z10" s="48" t="s">
        <v>76</v>
      </c>
      <c r="AA10" s="48" t="s">
        <v>77</v>
      </c>
      <c r="AC10" s="66">
        <f t="shared" si="3"/>
        <v>86.4</v>
      </c>
      <c r="AD10" s="66">
        <f t="shared" si="4"/>
        <v>0.9</v>
      </c>
      <c r="AE10" s="66">
        <f t="shared" si="5"/>
        <v>95.04000000000002</v>
      </c>
      <c r="AF10" s="66">
        <f t="shared" si="6"/>
        <v>0.9900000000000001</v>
      </c>
      <c r="AG10" s="68" t="s">
        <v>59</v>
      </c>
      <c r="AH10" s="68" t="s">
        <v>60</v>
      </c>
      <c r="AI10" s="66">
        <v>6.5</v>
      </c>
      <c r="AJ10" s="66">
        <v>17.7</v>
      </c>
      <c r="AK10" s="66">
        <v>18.2</v>
      </c>
      <c r="AL10" s="66">
        <v>38.5</v>
      </c>
      <c r="AM10" s="66">
        <v>19.7</v>
      </c>
      <c r="AN10" s="66">
        <v>41</v>
      </c>
    </row>
    <row r="11" spans="1:40" ht="54" customHeight="1">
      <c r="A11" s="43">
        <v>6</v>
      </c>
      <c r="B11" s="21">
        <v>8904000906589</v>
      </c>
      <c r="C11" s="63"/>
      <c r="D11" s="10" t="s">
        <v>18</v>
      </c>
      <c r="E11" s="59" t="s">
        <v>94</v>
      </c>
      <c r="F11" s="59" t="s">
        <v>99</v>
      </c>
      <c r="G11" s="12">
        <v>12</v>
      </c>
      <c r="H11" s="12">
        <v>96</v>
      </c>
      <c r="I11" s="41">
        <f t="shared" si="0"/>
        <v>85.309090909090912</v>
      </c>
      <c r="J11" s="38">
        <f t="shared" si="1"/>
        <v>0.88863636363636367</v>
      </c>
      <c r="K11" s="39">
        <v>93.84</v>
      </c>
      <c r="L11" s="38">
        <f t="shared" si="2"/>
        <v>0.97750000000000004</v>
      </c>
      <c r="M11" s="53" t="s">
        <v>59</v>
      </c>
      <c r="N11" s="53" t="s">
        <v>60</v>
      </c>
      <c r="S11" s="8"/>
      <c r="X11" s="51">
        <v>4.8</v>
      </c>
      <c r="Y11" s="52">
        <v>8.75</v>
      </c>
      <c r="Z11" s="48" t="s">
        <v>76</v>
      </c>
      <c r="AA11" s="48" t="s">
        <v>77</v>
      </c>
      <c r="AC11" s="66">
        <f t="shared" si="3"/>
        <v>86.4</v>
      </c>
      <c r="AD11" s="66">
        <f t="shared" si="4"/>
        <v>0.9</v>
      </c>
      <c r="AE11" s="66">
        <f t="shared" si="5"/>
        <v>95.04000000000002</v>
      </c>
      <c r="AF11" s="66">
        <f t="shared" si="6"/>
        <v>0.9900000000000001</v>
      </c>
      <c r="AG11" s="68" t="s">
        <v>59</v>
      </c>
      <c r="AH11" s="68" t="s">
        <v>60</v>
      </c>
      <c r="AI11" s="66">
        <v>6.5</v>
      </c>
      <c r="AJ11" s="66">
        <v>17.7</v>
      </c>
      <c r="AK11" s="66">
        <v>18.2</v>
      </c>
      <c r="AL11" s="66">
        <v>38.5</v>
      </c>
      <c r="AM11" s="66">
        <v>19.7</v>
      </c>
      <c r="AN11" s="66">
        <v>41</v>
      </c>
    </row>
    <row r="12" spans="1:40" ht="54" customHeight="1">
      <c r="A12" s="43">
        <v>7</v>
      </c>
      <c r="B12" s="21">
        <v>8904000906572</v>
      </c>
      <c r="C12" s="63"/>
      <c r="D12" s="10" t="s">
        <v>17</v>
      </c>
      <c r="E12" s="59" t="s">
        <v>95</v>
      </c>
      <c r="F12" s="59" t="s">
        <v>100</v>
      </c>
      <c r="G12" s="12">
        <v>12</v>
      </c>
      <c r="H12" s="12">
        <v>96</v>
      </c>
      <c r="I12" s="41">
        <f t="shared" si="0"/>
        <v>85.309090909090912</v>
      </c>
      <c r="J12" s="38">
        <f t="shared" si="1"/>
        <v>0.88863636363636367</v>
      </c>
      <c r="K12" s="39">
        <v>93.84</v>
      </c>
      <c r="L12" s="38">
        <f t="shared" si="2"/>
        <v>0.97750000000000004</v>
      </c>
      <c r="M12" s="53" t="s">
        <v>59</v>
      </c>
      <c r="N12" s="53" t="s">
        <v>60</v>
      </c>
      <c r="S12" s="8"/>
      <c r="X12" s="51">
        <v>4.8</v>
      </c>
      <c r="Y12" s="52">
        <v>8.75</v>
      </c>
      <c r="Z12" s="48" t="s">
        <v>76</v>
      </c>
      <c r="AA12" s="48" t="s">
        <v>77</v>
      </c>
      <c r="AC12" s="66">
        <f t="shared" si="3"/>
        <v>86.4</v>
      </c>
      <c r="AD12" s="66">
        <f t="shared" si="4"/>
        <v>0.9</v>
      </c>
      <c r="AE12" s="66">
        <f t="shared" si="5"/>
        <v>95.04000000000002</v>
      </c>
      <c r="AF12" s="66">
        <f t="shared" si="6"/>
        <v>0.9900000000000001</v>
      </c>
      <c r="AG12" s="68" t="s">
        <v>59</v>
      </c>
      <c r="AH12" s="68" t="s">
        <v>60</v>
      </c>
      <c r="AI12" s="66">
        <v>6.5</v>
      </c>
      <c r="AJ12" s="66">
        <v>17.7</v>
      </c>
      <c r="AK12" s="66">
        <v>18.2</v>
      </c>
      <c r="AL12" s="66">
        <v>38.5</v>
      </c>
      <c r="AM12" s="66">
        <v>19.7</v>
      </c>
      <c r="AN12" s="66">
        <v>41</v>
      </c>
    </row>
  </sheetData>
  <mergeCells count="23">
    <mergeCell ref="A2:L2"/>
    <mergeCell ref="A4:A5"/>
    <mergeCell ref="B4:B5"/>
    <mergeCell ref="C4:C5"/>
    <mergeCell ref="D4:D5"/>
    <mergeCell ref="G4:H4"/>
    <mergeCell ref="I4:J4"/>
    <mergeCell ref="K4:L4"/>
    <mergeCell ref="E4:E5"/>
    <mergeCell ref="AL4:AN4"/>
    <mergeCell ref="F4:F5"/>
    <mergeCell ref="AC4:AD4"/>
    <mergeCell ref="AE4:AF4"/>
    <mergeCell ref="AG4:AG5"/>
    <mergeCell ref="AH4:AH5"/>
    <mergeCell ref="AI4:AK4"/>
    <mergeCell ref="Z4:AA4"/>
    <mergeCell ref="M4:M5"/>
    <mergeCell ref="N4:N5"/>
    <mergeCell ref="O4:Q4"/>
    <mergeCell ref="R4:T4"/>
    <mergeCell ref="U4:W4"/>
    <mergeCell ref="X4:Y4"/>
  </mergeCells>
  <phoneticPr fontId="7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FD72-E2E9-40B4-87EC-436462E82C91}">
  <dimension ref="B2:Q12"/>
  <sheetViews>
    <sheetView topLeftCell="F1" zoomScale="90" zoomScaleNormal="90" workbookViewId="0">
      <selection activeCell="U4" sqref="U4:W8"/>
    </sheetView>
  </sheetViews>
  <sheetFormatPr defaultColWidth="8.77734375" defaultRowHeight="14.4"/>
  <cols>
    <col min="1" max="1" width="6" customWidth="1"/>
    <col min="2" max="2" width="5.5546875" customWidth="1"/>
    <col min="3" max="3" width="17.5546875" bestFit="1" customWidth="1"/>
    <col min="4" max="4" width="21.5546875" customWidth="1"/>
    <col min="5" max="5" width="48.21875" customWidth="1"/>
    <col min="6" max="6" width="50.21875" customWidth="1"/>
    <col min="7" max="7" width="11.88671875" customWidth="1"/>
    <col min="8" max="8" width="10.77734375" customWidth="1"/>
    <col min="9" max="11" width="9.77734375" hidden="1" customWidth="1"/>
    <col min="12" max="12" width="2.44140625" customWidth="1"/>
    <col min="13" max="14" width="11.33203125" style="32" customWidth="1"/>
    <col min="15" max="16" width="9.77734375" customWidth="1"/>
    <col min="19" max="19" width="9.5546875" customWidth="1"/>
  </cols>
  <sheetData>
    <row r="2" spans="2:17" ht="15.45" customHeight="1">
      <c r="B2" s="92" t="s">
        <v>47</v>
      </c>
      <c r="C2" s="92"/>
      <c r="D2" s="92"/>
      <c r="E2" s="92"/>
      <c r="F2" s="92"/>
      <c r="G2" s="92"/>
      <c r="H2" s="92"/>
      <c r="I2" s="92"/>
      <c r="J2" s="92"/>
      <c r="K2" s="92"/>
    </row>
    <row r="4" spans="2:17" ht="24" customHeight="1">
      <c r="B4" s="111" t="s">
        <v>0</v>
      </c>
      <c r="C4" s="111" t="s">
        <v>88</v>
      </c>
      <c r="D4" s="111" t="s">
        <v>39</v>
      </c>
      <c r="E4" s="111" t="s">
        <v>78</v>
      </c>
      <c r="F4" s="111" t="s">
        <v>79</v>
      </c>
      <c r="G4" s="112" t="s">
        <v>40</v>
      </c>
      <c r="H4" s="113"/>
      <c r="I4" s="103" t="s">
        <v>43</v>
      </c>
      <c r="J4" s="103"/>
      <c r="K4" s="114" t="s">
        <v>44</v>
      </c>
      <c r="M4" s="103" t="s">
        <v>50</v>
      </c>
      <c r="N4" s="103"/>
      <c r="O4" s="103" t="s">
        <v>44</v>
      </c>
      <c r="P4" s="103" t="s">
        <v>44</v>
      </c>
    </row>
    <row r="5" spans="2:17" ht="27.45" customHeight="1">
      <c r="B5" s="111"/>
      <c r="C5" s="111"/>
      <c r="D5" s="111" t="s">
        <v>4</v>
      </c>
      <c r="E5" s="111"/>
      <c r="F5" s="111"/>
      <c r="G5" s="34" t="s">
        <v>41</v>
      </c>
      <c r="H5" s="34" t="s">
        <v>42</v>
      </c>
      <c r="I5" s="36" t="s">
        <v>45</v>
      </c>
      <c r="J5" s="36" t="s">
        <v>46</v>
      </c>
      <c r="K5" s="115"/>
      <c r="M5" s="36" t="s">
        <v>45</v>
      </c>
      <c r="N5" s="36" t="s">
        <v>46</v>
      </c>
      <c r="O5" s="103"/>
      <c r="P5" s="103"/>
    </row>
    <row r="6" spans="2:17" ht="54" customHeight="1">
      <c r="B6" s="56">
        <v>1</v>
      </c>
      <c r="C6" s="18">
        <v>8904000906299</v>
      </c>
      <c r="D6" s="5"/>
      <c r="E6" s="4" t="s">
        <v>7</v>
      </c>
      <c r="F6" s="54" t="s">
        <v>80</v>
      </c>
      <c r="G6" s="6">
        <v>12</v>
      </c>
      <c r="H6" s="6">
        <v>72</v>
      </c>
      <c r="I6" s="37">
        <v>82</v>
      </c>
      <c r="J6" s="38">
        <f t="shared" ref="J6:J12" si="0">I6/H6</f>
        <v>1.1388888888888888</v>
      </c>
      <c r="K6" s="37">
        <f>VLOOKUP(E6,'[23]Price Structure'!$C$10:$Q$17,15,0)</f>
        <v>1.3</v>
      </c>
      <c r="L6" s="42"/>
      <c r="M6" s="66">
        <f>N6*H6</f>
        <v>87.120000000000019</v>
      </c>
      <c r="N6" s="66">
        <v>1.2100000000000002</v>
      </c>
      <c r="O6" s="67">
        <f t="shared" ref="O6:O11" si="1">P6/4000</f>
        <v>1.625</v>
      </c>
      <c r="P6" s="67">
        <v>6500</v>
      </c>
      <c r="Q6" s="65"/>
    </row>
    <row r="7" spans="2:17" ht="54" customHeight="1">
      <c r="B7" s="43">
        <v>2</v>
      </c>
      <c r="C7" s="19" t="s">
        <v>25</v>
      </c>
      <c r="D7" s="11"/>
      <c r="E7" s="23" t="s">
        <v>86</v>
      </c>
      <c r="F7" s="55" t="s">
        <v>81</v>
      </c>
      <c r="G7" s="12">
        <v>12</v>
      </c>
      <c r="H7" s="12">
        <v>72</v>
      </c>
      <c r="I7" s="39">
        <v>112</v>
      </c>
      <c r="J7" s="38">
        <f t="shared" si="0"/>
        <v>1.5555555555555556</v>
      </c>
      <c r="K7" s="37">
        <v>2.2999999999999998</v>
      </c>
      <c r="L7" s="42"/>
      <c r="M7" s="66">
        <f t="shared" ref="M7:M12" si="2">N7*H7</f>
        <v>118.80000000000001</v>
      </c>
      <c r="N7" s="66">
        <v>1.6500000000000001</v>
      </c>
      <c r="O7" s="67">
        <f t="shared" si="1"/>
        <v>2.125</v>
      </c>
      <c r="P7" s="67">
        <v>8500</v>
      </c>
      <c r="Q7" s="65"/>
    </row>
    <row r="8" spans="2:17" ht="54" customHeight="1">
      <c r="B8" s="43">
        <v>3</v>
      </c>
      <c r="C8" s="20" t="s">
        <v>26</v>
      </c>
      <c r="D8" s="11"/>
      <c r="E8" s="10" t="s">
        <v>10</v>
      </c>
      <c r="F8" s="55" t="s">
        <v>82</v>
      </c>
      <c r="G8" s="12">
        <v>12</v>
      </c>
      <c r="H8" s="12">
        <v>72</v>
      </c>
      <c r="I8" s="39">
        <v>88</v>
      </c>
      <c r="J8" s="38">
        <f t="shared" si="0"/>
        <v>1.2222222222222223</v>
      </c>
      <c r="K8" s="37">
        <f>VLOOKUP(E8,'[23]Price Structure'!$C$10:$Q$17,15,0)</f>
        <v>1.5</v>
      </c>
      <c r="L8" s="42"/>
      <c r="M8" s="66">
        <f t="shared" si="2"/>
        <v>95.04000000000002</v>
      </c>
      <c r="N8" s="66">
        <v>1.3200000000000003</v>
      </c>
      <c r="O8" s="67">
        <f t="shared" si="1"/>
        <v>1.7</v>
      </c>
      <c r="P8" s="67">
        <v>6800</v>
      </c>
      <c r="Q8" s="65"/>
    </row>
    <row r="9" spans="2:17" ht="54" customHeight="1">
      <c r="B9" s="43">
        <v>4</v>
      </c>
      <c r="C9" s="22" t="s">
        <v>27</v>
      </c>
      <c r="D9" s="11"/>
      <c r="E9" s="10" t="s">
        <v>13</v>
      </c>
      <c r="F9" s="55" t="s">
        <v>83</v>
      </c>
      <c r="G9" s="12">
        <v>18</v>
      </c>
      <c r="H9" s="12">
        <v>144</v>
      </c>
      <c r="I9" s="39">
        <v>258</v>
      </c>
      <c r="J9" s="38">
        <f t="shared" si="0"/>
        <v>1.7916666666666667</v>
      </c>
      <c r="K9" s="37">
        <f>VLOOKUP(E9,'[23]Price Structure'!$C$10:$Q$17,15,0)</f>
        <v>2.5</v>
      </c>
      <c r="L9" s="42"/>
      <c r="M9" s="66">
        <f t="shared" si="2"/>
        <v>269.28000000000003</v>
      </c>
      <c r="N9" s="66">
        <v>1.8700000000000003</v>
      </c>
      <c r="O9" s="67">
        <f t="shared" si="1"/>
        <v>2.4500000000000002</v>
      </c>
      <c r="P9" s="67">
        <v>9800</v>
      </c>
      <c r="Q9" s="65"/>
    </row>
    <row r="10" spans="2:17" ht="54" customHeight="1">
      <c r="B10" s="43">
        <v>5</v>
      </c>
      <c r="C10" s="21">
        <v>8904000906596</v>
      </c>
      <c r="D10" s="11"/>
      <c r="E10" s="10" t="s">
        <v>15</v>
      </c>
      <c r="F10" s="55" t="s">
        <v>84</v>
      </c>
      <c r="G10" s="12">
        <v>12</v>
      </c>
      <c r="H10" s="12">
        <v>96</v>
      </c>
      <c r="I10" s="39">
        <v>92</v>
      </c>
      <c r="J10" s="38">
        <f t="shared" si="0"/>
        <v>0.95833333333333337</v>
      </c>
      <c r="K10" s="37">
        <f>VLOOKUP(E10,'[23]Price Structure'!$C$10:$Q$17,15,0)</f>
        <v>1.2</v>
      </c>
      <c r="L10" s="42"/>
      <c r="M10" s="66">
        <f t="shared" si="2"/>
        <v>95.04</v>
      </c>
      <c r="N10" s="66">
        <v>0.9900000000000001</v>
      </c>
      <c r="O10" s="67">
        <f t="shared" si="1"/>
        <v>1.375</v>
      </c>
      <c r="P10" s="67">
        <v>5500</v>
      </c>
      <c r="Q10" s="65"/>
    </row>
    <row r="11" spans="2:17" ht="54" customHeight="1">
      <c r="B11" s="43">
        <v>6</v>
      </c>
      <c r="C11" s="21">
        <v>8904000906589</v>
      </c>
      <c r="D11" s="11"/>
      <c r="E11" s="10" t="s">
        <v>18</v>
      </c>
      <c r="F11" s="55" t="s">
        <v>85</v>
      </c>
      <c r="G11" s="12">
        <v>12</v>
      </c>
      <c r="H11" s="12">
        <v>96</v>
      </c>
      <c r="I11" s="39">
        <v>92</v>
      </c>
      <c r="J11" s="38">
        <f t="shared" si="0"/>
        <v>0.95833333333333337</v>
      </c>
      <c r="K11" s="37">
        <v>1.2</v>
      </c>
      <c r="L11" s="42"/>
      <c r="M11" s="66">
        <f t="shared" si="2"/>
        <v>95.04</v>
      </c>
      <c r="N11" s="66">
        <v>0.9900000000000001</v>
      </c>
      <c r="O11" s="67">
        <f t="shared" si="1"/>
        <v>1.375</v>
      </c>
      <c r="P11" s="67">
        <v>5500</v>
      </c>
      <c r="Q11" s="65"/>
    </row>
    <row r="12" spans="2:17" ht="54" customHeight="1">
      <c r="B12" s="43">
        <v>7</v>
      </c>
      <c r="C12" s="21">
        <v>8904000906572</v>
      </c>
      <c r="D12" s="11"/>
      <c r="E12" s="10" t="s">
        <v>17</v>
      </c>
      <c r="F12" s="55" t="s">
        <v>87</v>
      </c>
      <c r="G12" s="12">
        <v>12</v>
      </c>
      <c r="H12" s="12">
        <v>96</v>
      </c>
      <c r="I12" s="39">
        <v>92</v>
      </c>
      <c r="J12" s="38">
        <f t="shared" si="0"/>
        <v>0.95833333333333337</v>
      </c>
      <c r="K12" s="37">
        <f>VLOOKUP(E12,'[23]Price Structure'!$C$10:$Q$17,15,0)</f>
        <v>1.2</v>
      </c>
      <c r="L12" s="42"/>
      <c r="M12" s="66">
        <f t="shared" si="2"/>
        <v>95.04</v>
      </c>
      <c r="N12" s="66">
        <v>0.9900000000000001</v>
      </c>
      <c r="O12" s="67">
        <f>P12/4000</f>
        <v>1.375</v>
      </c>
      <c r="P12" s="67">
        <v>5500</v>
      </c>
      <c r="Q12" s="65"/>
    </row>
  </sheetData>
  <mergeCells count="12">
    <mergeCell ref="M4:N4"/>
    <mergeCell ref="O4:O5"/>
    <mergeCell ref="P4:P5"/>
    <mergeCell ref="B2:K2"/>
    <mergeCell ref="B4:B5"/>
    <mergeCell ref="C4:C5"/>
    <mergeCell ref="E4:E5"/>
    <mergeCell ref="D4:D5"/>
    <mergeCell ref="G4:H4"/>
    <mergeCell ref="I4:J4"/>
    <mergeCell ref="K4:K5"/>
    <mergeCell ref="F4:F5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402E-AD46-4EDB-8E49-A2D1AF4987E2}">
  <dimension ref="B2:AA12"/>
  <sheetViews>
    <sheetView topLeftCell="G1" zoomScale="90" zoomScaleNormal="90" workbookViewId="0">
      <selection activeCell="U4" sqref="U4:W8"/>
    </sheetView>
  </sheetViews>
  <sheetFormatPr defaultColWidth="8.77734375" defaultRowHeight="14.4"/>
  <cols>
    <col min="1" max="1" width="6" customWidth="1"/>
    <col min="2" max="2" width="5.5546875" customWidth="1"/>
    <col min="3" max="3" width="17.5546875" bestFit="1" customWidth="1"/>
    <col min="4" max="4" width="21.5546875" customWidth="1"/>
    <col min="5" max="5" width="48.21875" customWidth="1"/>
    <col min="6" max="6" width="50.21875" customWidth="1"/>
    <col min="7" max="7" width="11.88671875" customWidth="1"/>
    <col min="8" max="8" width="10.77734375" customWidth="1"/>
    <col min="9" max="11" width="9.77734375" hidden="1" customWidth="1"/>
    <col min="12" max="12" width="2.44140625" customWidth="1"/>
    <col min="13" max="14" width="11.33203125" style="32" customWidth="1"/>
    <col min="15" max="16" width="9.77734375" customWidth="1"/>
    <col min="19" max="19" width="25.21875" bestFit="1" customWidth="1"/>
    <col min="20" max="20" width="10.109375" bestFit="1" customWidth="1"/>
    <col min="24" max="24" width="13.6640625" bestFit="1" customWidth="1"/>
    <col min="27" max="27" width="8.6640625" bestFit="1" customWidth="1"/>
  </cols>
  <sheetData>
    <row r="2" spans="2:27" ht="15.45" customHeight="1">
      <c r="B2" s="92" t="s">
        <v>47</v>
      </c>
      <c r="C2" s="92"/>
      <c r="D2" s="92"/>
      <c r="E2" s="92"/>
      <c r="F2" s="92"/>
      <c r="G2" s="92"/>
      <c r="H2" s="92"/>
      <c r="I2" s="92"/>
      <c r="J2" s="92"/>
      <c r="K2" s="92"/>
    </row>
    <row r="4" spans="2:27" ht="24" customHeight="1">
      <c r="B4" s="111" t="s">
        <v>0</v>
      </c>
      <c r="C4" s="111" t="s">
        <v>88</v>
      </c>
      <c r="D4" s="111" t="s">
        <v>39</v>
      </c>
      <c r="E4" s="111" t="s">
        <v>78</v>
      </c>
      <c r="F4" s="111" t="s">
        <v>79</v>
      </c>
      <c r="G4" s="112" t="s">
        <v>40</v>
      </c>
      <c r="H4" s="113"/>
      <c r="I4" s="103" t="s">
        <v>43</v>
      </c>
      <c r="J4" s="103"/>
      <c r="K4" s="114" t="s">
        <v>44</v>
      </c>
      <c r="M4" s="103" t="s">
        <v>50</v>
      </c>
      <c r="N4" s="103"/>
      <c r="O4" s="114" t="s">
        <v>44</v>
      </c>
      <c r="P4" s="114" t="s">
        <v>44</v>
      </c>
      <c r="V4" t="s">
        <v>41</v>
      </c>
      <c r="Y4" t="s">
        <v>111</v>
      </c>
    </row>
    <row r="5" spans="2:27" ht="27.45" customHeight="1">
      <c r="B5" s="111"/>
      <c r="C5" s="111"/>
      <c r="D5" s="111" t="s">
        <v>4</v>
      </c>
      <c r="E5" s="111"/>
      <c r="F5" s="111"/>
      <c r="G5" s="34" t="s">
        <v>41</v>
      </c>
      <c r="H5" s="34" t="s">
        <v>42</v>
      </c>
      <c r="I5" s="36" t="s">
        <v>45</v>
      </c>
      <c r="J5" s="36" t="s">
        <v>46</v>
      </c>
      <c r="K5" s="115"/>
      <c r="M5" s="36" t="s">
        <v>45</v>
      </c>
      <c r="N5" s="36" t="s">
        <v>46</v>
      </c>
      <c r="O5" s="115"/>
      <c r="P5" s="115"/>
      <c r="T5" t="s">
        <v>102</v>
      </c>
      <c r="U5" t="s">
        <v>108</v>
      </c>
      <c r="V5" t="s">
        <v>114</v>
      </c>
      <c r="W5" t="s">
        <v>109</v>
      </c>
      <c r="X5" t="s">
        <v>113</v>
      </c>
      <c r="Y5" t="s">
        <v>110</v>
      </c>
      <c r="Z5" t="s">
        <v>112</v>
      </c>
      <c r="AA5" t="s">
        <v>107</v>
      </c>
    </row>
    <row r="6" spans="2:27" ht="54" customHeight="1">
      <c r="B6" s="56">
        <v>1</v>
      </c>
      <c r="C6" s="18">
        <v>8904000906299</v>
      </c>
      <c r="D6" s="5"/>
      <c r="E6" s="4" t="s">
        <v>7</v>
      </c>
      <c r="F6" s="54" t="s">
        <v>80</v>
      </c>
      <c r="G6" s="6">
        <v>12</v>
      </c>
      <c r="H6" s="6">
        <v>72</v>
      </c>
      <c r="I6" s="37">
        <v>82</v>
      </c>
      <c r="J6" s="38">
        <f t="shared" ref="J6:J12" si="0">I6/H6</f>
        <v>1.1388888888888888</v>
      </c>
      <c r="K6" s="37">
        <f>VLOOKUP(E6,'[23]Price Structure'!$C$10:$Q$17,15,0)</f>
        <v>1.3</v>
      </c>
      <c r="L6" s="42"/>
      <c r="M6" s="62">
        <f>N6*H6</f>
        <v>87.120000000000019</v>
      </c>
      <c r="N6" s="62">
        <v>1.2100000000000002</v>
      </c>
      <c r="O6" s="64">
        <f t="shared" ref="O6:O11" si="1">P6/4000</f>
        <v>1.625</v>
      </c>
      <c r="P6" s="64">
        <v>6500</v>
      </c>
      <c r="Q6" s="65">
        <f>O6/N6-1</f>
        <v>0.3429752066115701</v>
      </c>
      <c r="S6" t="s">
        <v>104</v>
      </c>
      <c r="T6">
        <v>1.6</v>
      </c>
      <c r="U6">
        <v>1.66</v>
      </c>
      <c r="V6" s="57">
        <f>8.5/6</f>
        <v>1.4166666666666667</v>
      </c>
      <c r="W6">
        <v>1.88</v>
      </c>
      <c r="X6">
        <v>1.59</v>
      </c>
      <c r="Y6">
        <v>3</v>
      </c>
      <c r="AA6">
        <v>1.7</v>
      </c>
    </row>
    <row r="7" spans="2:27" ht="54" customHeight="1">
      <c r="B7" s="43">
        <v>2</v>
      </c>
      <c r="C7" s="19" t="s">
        <v>25</v>
      </c>
      <c r="D7" s="11"/>
      <c r="E7" s="23" t="s">
        <v>86</v>
      </c>
      <c r="F7" s="55" t="s">
        <v>81</v>
      </c>
      <c r="G7" s="12">
        <v>12</v>
      </c>
      <c r="H7" s="12">
        <v>72</v>
      </c>
      <c r="I7" s="39">
        <v>112</v>
      </c>
      <c r="J7" s="38">
        <f t="shared" si="0"/>
        <v>1.5555555555555556</v>
      </c>
      <c r="K7" s="37">
        <v>2.2999999999999998</v>
      </c>
      <c r="L7" s="42"/>
      <c r="M7" s="62">
        <f t="shared" ref="M7:M12" si="2">N7*H7</f>
        <v>118.80000000000001</v>
      </c>
      <c r="N7" s="62">
        <v>1.6500000000000001</v>
      </c>
      <c r="O7" s="64">
        <f t="shared" si="1"/>
        <v>2.125</v>
      </c>
      <c r="P7" s="64">
        <v>8500</v>
      </c>
      <c r="Q7" s="65">
        <f t="shared" ref="Q7:Q12" si="3">O7/N7-1</f>
        <v>0.28787878787878785</v>
      </c>
      <c r="S7" t="s">
        <v>105</v>
      </c>
      <c r="T7">
        <v>1.9</v>
      </c>
      <c r="U7">
        <v>1.9</v>
      </c>
      <c r="V7" s="57">
        <f>9.31/6</f>
        <v>1.5516666666666667</v>
      </c>
      <c r="W7">
        <v>1.93</v>
      </c>
      <c r="X7">
        <v>1.88</v>
      </c>
    </row>
    <row r="8" spans="2:27" ht="54" customHeight="1">
      <c r="B8" s="43">
        <v>3</v>
      </c>
      <c r="C8" s="20" t="s">
        <v>26</v>
      </c>
      <c r="D8" s="11"/>
      <c r="E8" s="10" t="s">
        <v>10</v>
      </c>
      <c r="F8" s="55" t="s">
        <v>82</v>
      </c>
      <c r="G8" s="12">
        <v>12</v>
      </c>
      <c r="H8" s="12">
        <v>72</v>
      </c>
      <c r="I8" s="39">
        <v>88</v>
      </c>
      <c r="J8" s="38">
        <f t="shared" si="0"/>
        <v>1.2222222222222223</v>
      </c>
      <c r="K8" s="37">
        <f>VLOOKUP(E8,'[23]Price Structure'!$C$10:$Q$17,15,0)</f>
        <v>1.5</v>
      </c>
      <c r="L8" s="42"/>
      <c r="M8" s="62">
        <f t="shared" si="2"/>
        <v>95.04000000000002</v>
      </c>
      <c r="N8" s="62">
        <v>1.3200000000000003</v>
      </c>
      <c r="O8" s="64">
        <f t="shared" si="1"/>
        <v>1.7</v>
      </c>
      <c r="P8" s="64">
        <v>6800</v>
      </c>
      <c r="Q8" s="65">
        <f t="shared" si="3"/>
        <v>0.28787878787878762</v>
      </c>
      <c r="S8" t="s">
        <v>106</v>
      </c>
      <c r="T8">
        <v>1.5</v>
      </c>
      <c r="U8">
        <v>1.8</v>
      </c>
      <c r="V8" s="57">
        <f>7.66/6</f>
        <v>1.2766666666666666</v>
      </c>
      <c r="W8">
        <v>1.83</v>
      </c>
      <c r="X8">
        <v>1.59</v>
      </c>
      <c r="Y8">
        <v>2.35</v>
      </c>
      <c r="Z8">
        <v>1.8</v>
      </c>
    </row>
    <row r="9" spans="2:27" ht="54" customHeight="1">
      <c r="B9" s="43">
        <v>4</v>
      </c>
      <c r="C9" s="22" t="s">
        <v>27</v>
      </c>
      <c r="D9" s="11"/>
      <c r="E9" s="10" t="s">
        <v>13</v>
      </c>
      <c r="F9" s="55" t="s">
        <v>83</v>
      </c>
      <c r="G9" s="12">
        <v>18</v>
      </c>
      <c r="H9" s="12">
        <v>144</v>
      </c>
      <c r="I9" s="39">
        <v>258</v>
      </c>
      <c r="J9" s="38">
        <f t="shared" si="0"/>
        <v>1.7916666666666667</v>
      </c>
      <c r="K9" s="37">
        <f>VLOOKUP(E9,'[23]Price Structure'!$C$10:$Q$17,15,0)</f>
        <v>2.5</v>
      </c>
      <c r="L9" s="42"/>
      <c r="M9" s="62">
        <f t="shared" si="2"/>
        <v>269.28000000000003</v>
      </c>
      <c r="N9" s="62">
        <v>1.8700000000000003</v>
      </c>
      <c r="O9" s="64">
        <f t="shared" si="1"/>
        <v>2.4500000000000002</v>
      </c>
      <c r="P9" s="64">
        <v>9800</v>
      </c>
      <c r="Q9" s="65">
        <f t="shared" si="3"/>
        <v>0.31016042780748654</v>
      </c>
      <c r="S9" t="s">
        <v>115</v>
      </c>
      <c r="T9">
        <v>4.2</v>
      </c>
      <c r="U9">
        <v>4.2</v>
      </c>
      <c r="V9" s="57">
        <v>3.92</v>
      </c>
      <c r="W9">
        <v>4.34</v>
      </c>
    </row>
    <row r="10" spans="2:27" ht="54" customHeight="1">
      <c r="B10" s="43">
        <v>5</v>
      </c>
      <c r="C10" s="21">
        <v>8904000906596</v>
      </c>
      <c r="D10" s="11"/>
      <c r="E10" s="10" t="s">
        <v>15</v>
      </c>
      <c r="F10" s="55" t="s">
        <v>84</v>
      </c>
      <c r="G10" s="12">
        <v>12</v>
      </c>
      <c r="H10" s="12">
        <v>96</v>
      </c>
      <c r="I10" s="39">
        <v>92</v>
      </c>
      <c r="J10" s="38">
        <f t="shared" si="0"/>
        <v>0.95833333333333337</v>
      </c>
      <c r="K10" s="37">
        <f>VLOOKUP(E10,'[23]Price Structure'!$C$10:$Q$17,15,0)</f>
        <v>1.2</v>
      </c>
      <c r="L10" s="42"/>
      <c r="M10" s="62">
        <f t="shared" si="2"/>
        <v>95.04</v>
      </c>
      <c r="N10" s="62">
        <v>0.9900000000000001</v>
      </c>
      <c r="O10" s="64">
        <f t="shared" si="1"/>
        <v>1.375</v>
      </c>
      <c r="P10" s="64">
        <v>5500</v>
      </c>
      <c r="Q10" s="65">
        <f t="shared" si="3"/>
        <v>0.38888888888888884</v>
      </c>
      <c r="S10" t="s">
        <v>103</v>
      </c>
      <c r="T10">
        <v>1.1000000000000001</v>
      </c>
      <c r="U10">
        <v>1.1000000000000001</v>
      </c>
      <c r="V10" s="57">
        <f>5.8/6</f>
        <v>0.96666666666666667</v>
      </c>
      <c r="W10">
        <v>1.02</v>
      </c>
      <c r="Y10">
        <v>1.5</v>
      </c>
    </row>
    <row r="11" spans="2:27" ht="54" customHeight="1">
      <c r="B11" s="43">
        <v>6</v>
      </c>
      <c r="C11" s="21">
        <v>8904000906589</v>
      </c>
      <c r="D11" s="11"/>
      <c r="E11" s="10" t="s">
        <v>18</v>
      </c>
      <c r="F11" s="55" t="s">
        <v>85</v>
      </c>
      <c r="G11" s="12">
        <v>12</v>
      </c>
      <c r="H11" s="12">
        <v>96</v>
      </c>
      <c r="I11" s="39">
        <v>92</v>
      </c>
      <c r="J11" s="38">
        <f t="shared" si="0"/>
        <v>0.95833333333333337</v>
      </c>
      <c r="K11" s="37">
        <v>1.2</v>
      </c>
      <c r="L11" s="42"/>
      <c r="M11" s="62">
        <f t="shared" si="2"/>
        <v>95.04</v>
      </c>
      <c r="N11" s="62">
        <v>0.9900000000000001</v>
      </c>
      <c r="O11" s="64">
        <f t="shared" si="1"/>
        <v>1.375</v>
      </c>
      <c r="P11" s="64">
        <v>5500</v>
      </c>
      <c r="Q11" s="65">
        <f t="shared" si="3"/>
        <v>0.38888888888888884</v>
      </c>
      <c r="S11" t="s">
        <v>103</v>
      </c>
      <c r="T11">
        <v>1.1000000000000001</v>
      </c>
      <c r="U11">
        <v>1.1000000000000001</v>
      </c>
      <c r="V11" s="57">
        <f t="shared" ref="V11:V12" si="4">5.8/6</f>
        <v>0.96666666666666667</v>
      </c>
      <c r="W11">
        <v>1.02</v>
      </c>
      <c r="Y11">
        <v>1.5</v>
      </c>
    </row>
    <row r="12" spans="2:27" ht="54" customHeight="1">
      <c r="B12" s="43">
        <v>7</v>
      </c>
      <c r="C12" s="21">
        <v>8904000906572</v>
      </c>
      <c r="D12" s="11"/>
      <c r="E12" s="10" t="s">
        <v>17</v>
      </c>
      <c r="F12" s="55" t="s">
        <v>87</v>
      </c>
      <c r="G12" s="12">
        <v>12</v>
      </c>
      <c r="H12" s="12">
        <v>96</v>
      </c>
      <c r="I12" s="39">
        <v>92</v>
      </c>
      <c r="J12" s="38">
        <f t="shared" si="0"/>
        <v>0.95833333333333337</v>
      </c>
      <c r="K12" s="37">
        <f>VLOOKUP(E12,'[23]Price Structure'!$C$10:$Q$17,15,0)</f>
        <v>1.2</v>
      </c>
      <c r="L12" s="42"/>
      <c r="M12" s="62">
        <f t="shared" si="2"/>
        <v>95.04</v>
      </c>
      <c r="N12" s="62">
        <v>0.9900000000000001</v>
      </c>
      <c r="O12" s="64">
        <f>P12/4000</f>
        <v>1.375</v>
      </c>
      <c r="P12" s="64">
        <v>5500</v>
      </c>
      <c r="Q12" s="65">
        <f t="shared" si="3"/>
        <v>0.38888888888888884</v>
      </c>
      <c r="S12" t="s">
        <v>103</v>
      </c>
      <c r="T12">
        <v>1.1000000000000001</v>
      </c>
      <c r="U12">
        <v>1.1000000000000001</v>
      </c>
      <c r="V12" s="57">
        <f t="shared" si="4"/>
        <v>0.96666666666666667</v>
      </c>
      <c r="W12">
        <v>1.02</v>
      </c>
      <c r="Y12">
        <v>1.5</v>
      </c>
    </row>
  </sheetData>
  <mergeCells count="12">
    <mergeCell ref="M4:N4"/>
    <mergeCell ref="O4:O5"/>
    <mergeCell ref="P4:P5"/>
    <mergeCell ref="B2:K2"/>
    <mergeCell ref="B4:B5"/>
    <mergeCell ref="C4:C5"/>
    <mergeCell ref="D4:D5"/>
    <mergeCell ref="E4:E5"/>
    <mergeCell ref="F4:F5"/>
    <mergeCell ref="G4:H4"/>
    <mergeCell ref="I4:J4"/>
    <mergeCell ref="K4:K5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6597-7589-41DA-ADD2-382EB5E14386}">
  <sheetPr>
    <pageSetUpPr fitToPage="1"/>
  </sheetPr>
  <dimension ref="A1:O20"/>
  <sheetViews>
    <sheetView tabSelected="1" view="pageBreakPreview" topLeftCell="B1" zoomScale="60" zoomScaleNormal="70" zoomScalePageLayoutView="40" workbookViewId="0">
      <selection activeCell="I1" sqref="I1:J1048576"/>
    </sheetView>
  </sheetViews>
  <sheetFormatPr defaultColWidth="8.77734375" defaultRowHeight="18"/>
  <cols>
    <col min="1" max="1" width="6" style="69" hidden="1" customWidth="1"/>
    <col min="2" max="2" width="5.77734375" style="69" customWidth="1"/>
    <col min="3" max="3" width="28.33203125" style="69" customWidth="1"/>
    <col min="4" max="4" width="37.109375" style="69" customWidth="1"/>
    <col min="5" max="5" width="68.44140625" style="69" customWidth="1"/>
    <col min="6" max="6" width="74.33203125" style="69" customWidth="1"/>
    <col min="7" max="7" width="14" style="69" customWidth="1"/>
    <col min="8" max="8" width="12.44140625" style="69" customWidth="1"/>
    <col min="9" max="9" width="14.6640625" style="71" customWidth="1"/>
    <col min="10" max="11" width="15" style="71" customWidth="1"/>
    <col min="12" max="12" width="17" style="71" customWidth="1"/>
    <col min="13" max="13" width="17.44140625" style="69" customWidth="1"/>
    <col min="14" max="14" width="29.5546875" style="69" customWidth="1"/>
    <col min="15" max="16384" width="8.77734375" style="69"/>
  </cols>
  <sheetData>
    <row r="1" spans="2:15" ht="18" customHeight="1">
      <c r="C1" s="70"/>
    </row>
    <row r="2" spans="2:15" ht="154.80000000000001" customHeight="1">
      <c r="B2" s="118" t="s">
        <v>121</v>
      </c>
      <c r="C2" s="118"/>
      <c r="D2" s="118"/>
      <c r="E2" s="118"/>
      <c r="F2" s="118"/>
      <c r="G2" s="118"/>
      <c r="H2" s="118"/>
      <c r="I2" s="122"/>
      <c r="J2" s="122"/>
      <c r="K2" s="122"/>
      <c r="L2" s="122"/>
      <c r="M2" s="122"/>
      <c r="N2" s="122"/>
      <c r="O2" s="122"/>
    </row>
    <row r="3" spans="2:15" ht="33.6" customHeight="1">
      <c r="B3" s="121" t="s">
        <v>43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</row>
    <row r="4" spans="2:15" ht="40.5" customHeight="1">
      <c r="B4" s="119" t="s">
        <v>0</v>
      </c>
      <c r="C4" s="120" t="s">
        <v>88</v>
      </c>
      <c r="D4" s="119" t="s">
        <v>39</v>
      </c>
      <c r="E4" s="119" t="s">
        <v>78</v>
      </c>
      <c r="F4" s="119" t="s">
        <v>79</v>
      </c>
      <c r="G4" s="120" t="s">
        <v>40</v>
      </c>
      <c r="H4" s="120"/>
      <c r="I4" s="117" t="s">
        <v>49</v>
      </c>
      <c r="J4" s="117"/>
      <c r="K4" s="117" t="s">
        <v>123</v>
      </c>
      <c r="L4" s="117"/>
      <c r="M4" s="116" t="s">
        <v>119</v>
      </c>
      <c r="N4" s="116" t="s">
        <v>120</v>
      </c>
    </row>
    <row r="5" spans="2:15" ht="27" customHeight="1">
      <c r="B5" s="119"/>
      <c r="C5" s="120"/>
      <c r="D5" s="119" t="s">
        <v>4</v>
      </c>
      <c r="E5" s="119"/>
      <c r="F5" s="119"/>
      <c r="G5" s="72" t="s">
        <v>41</v>
      </c>
      <c r="H5" s="72" t="s">
        <v>42</v>
      </c>
      <c r="I5" s="73" t="s">
        <v>45</v>
      </c>
      <c r="J5" s="73" t="s">
        <v>46</v>
      </c>
      <c r="K5" s="73" t="s">
        <v>45</v>
      </c>
      <c r="L5" s="73" t="s">
        <v>46</v>
      </c>
      <c r="M5" s="117"/>
      <c r="N5" s="117"/>
    </row>
    <row r="6" spans="2:15" ht="96.6" customHeight="1">
      <c r="B6" s="74">
        <v>1</v>
      </c>
      <c r="C6" s="75">
        <v>8904000906299</v>
      </c>
      <c r="D6" s="76"/>
      <c r="E6" s="77" t="s">
        <v>7</v>
      </c>
      <c r="F6" s="77" t="s">
        <v>80</v>
      </c>
      <c r="G6" s="78">
        <v>6</v>
      </c>
      <c r="H6" s="78">
        <v>72</v>
      </c>
      <c r="I6" s="79">
        <v>76.040000000000006</v>
      </c>
      <c r="J6" s="80">
        <f>I6/H6</f>
        <v>1.0561111111111112</v>
      </c>
      <c r="K6" s="79">
        <v>83.64</v>
      </c>
      <c r="L6" s="80">
        <f>K6/H6</f>
        <v>1.1616666666666666</v>
      </c>
      <c r="M6" s="81">
        <f>N6/4000</f>
        <v>1.575</v>
      </c>
      <c r="N6" s="81">
        <v>6300</v>
      </c>
    </row>
    <row r="7" spans="2:15" ht="96.6" customHeight="1">
      <c r="B7" s="74">
        <v>2</v>
      </c>
      <c r="C7" s="82" t="s">
        <v>25</v>
      </c>
      <c r="D7" s="76"/>
      <c r="E7" s="83" t="s">
        <v>86</v>
      </c>
      <c r="F7" s="83" t="s">
        <v>81</v>
      </c>
      <c r="G7" s="78">
        <v>6</v>
      </c>
      <c r="H7" s="78">
        <v>72</v>
      </c>
      <c r="I7" s="79">
        <v>103.85</v>
      </c>
      <c r="J7" s="80">
        <f t="shared" ref="J7:J12" si="0">I7/H7</f>
        <v>1.442361111111111</v>
      </c>
      <c r="K7" s="79">
        <v>114.24</v>
      </c>
      <c r="L7" s="80">
        <f t="shared" ref="L7:L12" si="1">K7/H7</f>
        <v>1.5866666666666667</v>
      </c>
      <c r="M7" s="81">
        <f t="shared" ref="M7:M11" si="2">N7/4000</f>
        <v>2.15</v>
      </c>
      <c r="N7" s="81">
        <v>8600</v>
      </c>
    </row>
    <row r="8" spans="2:15" ht="96.6" customHeight="1">
      <c r="B8" s="74">
        <v>3</v>
      </c>
      <c r="C8" s="84" t="s">
        <v>26</v>
      </c>
      <c r="D8" s="76"/>
      <c r="E8" s="77" t="s">
        <v>10</v>
      </c>
      <c r="F8" s="83" t="s">
        <v>82</v>
      </c>
      <c r="G8" s="78">
        <v>6</v>
      </c>
      <c r="H8" s="78">
        <v>72</v>
      </c>
      <c r="I8" s="79">
        <v>81.599999999999994</v>
      </c>
      <c r="J8" s="80">
        <f t="shared" si="0"/>
        <v>1.1333333333333333</v>
      </c>
      <c r="K8" s="79">
        <v>89.76</v>
      </c>
      <c r="L8" s="80">
        <f t="shared" si="1"/>
        <v>1.2466666666666668</v>
      </c>
      <c r="M8" s="81">
        <f t="shared" si="2"/>
        <v>1.7</v>
      </c>
      <c r="N8" s="81">
        <v>6800</v>
      </c>
    </row>
    <row r="9" spans="2:15" ht="96.6" customHeight="1">
      <c r="B9" s="74">
        <v>4</v>
      </c>
      <c r="C9" s="85" t="s">
        <v>27</v>
      </c>
      <c r="D9" s="76"/>
      <c r="E9" s="77" t="s">
        <v>13</v>
      </c>
      <c r="F9" s="83" t="s">
        <v>83</v>
      </c>
      <c r="G9" s="78">
        <v>6</v>
      </c>
      <c r="H9" s="78">
        <v>144</v>
      </c>
      <c r="I9" s="79">
        <v>239.24</v>
      </c>
      <c r="J9" s="80">
        <f t="shared" si="0"/>
        <v>1.661388888888889</v>
      </c>
      <c r="K9" s="79">
        <v>263.16000000000003</v>
      </c>
      <c r="L9" s="80">
        <f t="shared" si="1"/>
        <v>1.8275000000000001</v>
      </c>
      <c r="M9" s="81">
        <f t="shared" si="2"/>
        <v>2.4500000000000002</v>
      </c>
      <c r="N9" s="81">
        <v>9800</v>
      </c>
    </row>
    <row r="10" spans="2:15" ht="96.6" customHeight="1">
      <c r="B10" s="74">
        <v>5</v>
      </c>
      <c r="C10" s="86">
        <v>8904000906596</v>
      </c>
      <c r="D10" s="76"/>
      <c r="E10" s="77" t="s">
        <v>15</v>
      </c>
      <c r="F10" s="83" t="s">
        <v>84</v>
      </c>
      <c r="G10" s="78">
        <v>6</v>
      </c>
      <c r="H10" s="78">
        <v>96</v>
      </c>
      <c r="I10" s="79">
        <v>85.31</v>
      </c>
      <c r="J10" s="80">
        <f t="shared" si="0"/>
        <v>0.88864583333333336</v>
      </c>
      <c r="K10" s="79">
        <v>93.84</v>
      </c>
      <c r="L10" s="80">
        <f t="shared" si="1"/>
        <v>0.97750000000000004</v>
      </c>
      <c r="M10" s="81">
        <f t="shared" si="2"/>
        <v>1.3</v>
      </c>
      <c r="N10" s="81">
        <v>5200</v>
      </c>
    </row>
    <row r="11" spans="2:15" ht="96.6" customHeight="1">
      <c r="B11" s="74">
        <v>6</v>
      </c>
      <c r="C11" s="86">
        <v>8904000906589</v>
      </c>
      <c r="D11" s="76"/>
      <c r="E11" s="77" t="s">
        <v>18</v>
      </c>
      <c r="F11" s="83" t="s">
        <v>85</v>
      </c>
      <c r="G11" s="78">
        <v>6</v>
      </c>
      <c r="H11" s="78">
        <v>96</v>
      </c>
      <c r="I11" s="79">
        <v>85.31</v>
      </c>
      <c r="J11" s="80">
        <f t="shared" si="0"/>
        <v>0.88864583333333336</v>
      </c>
      <c r="K11" s="79">
        <v>93.84</v>
      </c>
      <c r="L11" s="80">
        <f t="shared" si="1"/>
        <v>0.97750000000000004</v>
      </c>
      <c r="M11" s="81">
        <f t="shared" si="2"/>
        <v>1.3</v>
      </c>
      <c r="N11" s="81">
        <v>5200</v>
      </c>
    </row>
    <row r="12" spans="2:15" ht="96.6" customHeight="1">
      <c r="B12" s="74">
        <v>7</v>
      </c>
      <c r="C12" s="86">
        <v>8904000906572</v>
      </c>
      <c r="D12" s="76"/>
      <c r="E12" s="77" t="s">
        <v>17</v>
      </c>
      <c r="F12" s="83" t="s">
        <v>87</v>
      </c>
      <c r="G12" s="78">
        <v>6</v>
      </c>
      <c r="H12" s="78">
        <v>96</v>
      </c>
      <c r="I12" s="79">
        <v>85.31</v>
      </c>
      <c r="J12" s="80">
        <f t="shared" si="0"/>
        <v>0.88864583333333336</v>
      </c>
      <c r="K12" s="79">
        <v>93.84</v>
      </c>
      <c r="L12" s="80">
        <f t="shared" si="1"/>
        <v>0.97750000000000004</v>
      </c>
      <c r="M12" s="81">
        <f>N12/4000</f>
        <v>1.3</v>
      </c>
      <c r="N12" s="81">
        <v>5200</v>
      </c>
    </row>
    <row r="14" spans="2:15" ht="94.8" hidden="1" customHeight="1">
      <c r="B14" s="87" t="s">
        <v>117</v>
      </c>
      <c r="C14" s="71"/>
      <c r="D14" s="71" t="s">
        <v>118</v>
      </c>
      <c r="E14" s="71"/>
    </row>
    <row r="15" spans="2:15" ht="94.8" hidden="1" customHeight="1">
      <c r="B15" s="71"/>
      <c r="C15" s="71"/>
      <c r="D15" s="71" t="s">
        <v>116</v>
      </c>
      <c r="E15" s="71"/>
    </row>
    <row r="16" spans="2:15" ht="38.4" customHeight="1">
      <c r="C16" s="88" t="s">
        <v>122</v>
      </c>
      <c r="D16" s="89"/>
    </row>
    <row r="17" ht="38.4" customHeight="1"/>
    <row r="20" ht="48" customHeight="1"/>
  </sheetData>
  <mergeCells count="13">
    <mergeCell ref="M4:M5"/>
    <mergeCell ref="N4:N5"/>
    <mergeCell ref="B2:H2"/>
    <mergeCell ref="B4:B5"/>
    <mergeCell ref="C4:C5"/>
    <mergeCell ref="D4:D5"/>
    <mergeCell ref="E4:E5"/>
    <mergeCell ref="F4:F5"/>
    <mergeCell ref="G4:H4"/>
    <mergeCell ref="I4:J4"/>
    <mergeCell ref="B3:N3"/>
    <mergeCell ref="K4:L4"/>
    <mergeCell ref="I2:O2"/>
  </mergeCells>
  <pageMargins left="0.2" right="0.25" top="0.71" bottom="0.36" header="0.37" footer="0.3"/>
  <pageSetup scale="37" fitToHeight="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E219-7775-4427-A4FE-D39300180E79}">
  <dimension ref="B2:T13"/>
  <sheetViews>
    <sheetView zoomScale="80" zoomScaleNormal="80" workbookViewId="0">
      <selection activeCell="I11" sqref="I11"/>
    </sheetView>
  </sheetViews>
  <sheetFormatPr defaultColWidth="8.77734375" defaultRowHeight="14.4"/>
  <cols>
    <col min="1" max="1" width="6" customWidth="1"/>
    <col min="2" max="2" width="5.5546875" customWidth="1"/>
    <col min="3" max="3" width="18.88671875" customWidth="1"/>
    <col min="4" max="4" width="45.77734375" bestFit="1" customWidth="1"/>
    <col min="5" max="5" width="21.5546875" customWidth="1"/>
    <col min="6" max="6" width="11.88671875" customWidth="1"/>
    <col min="7" max="8" width="10.77734375" customWidth="1"/>
    <col min="9" max="9" width="14.21875" customWidth="1"/>
    <col min="10" max="10" width="14.77734375" customWidth="1"/>
    <col min="11" max="11" width="16.5546875" customWidth="1"/>
    <col min="12" max="12" width="6.5546875" customWidth="1"/>
    <col min="13" max="13" width="5.33203125" customWidth="1"/>
    <col min="14" max="20" width="8.77734375" hidden="1" customWidth="1"/>
  </cols>
  <sheetData>
    <row r="2" spans="2:20" ht="22.95" customHeight="1">
      <c r="B2" s="92" t="s">
        <v>33</v>
      </c>
      <c r="C2" s="92"/>
      <c r="D2" s="92"/>
      <c r="E2" s="92"/>
      <c r="F2" s="92"/>
      <c r="G2" s="92"/>
      <c r="H2" s="92"/>
      <c r="I2" s="92"/>
      <c r="J2" s="92"/>
      <c r="K2" s="92"/>
    </row>
    <row r="3" spans="2:20">
      <c r="B3" s="26"/>
      <c r="C3" s="26"/>
    </row>
    <row r="4" spans="2:20" ht="15" thickBot="1"/>
    <row r="5" spans="2:20" ht="24" customHeight="1">
      <c r="B5" s="90" t="s">
        <v>0</v>
      </c>
      <c r="C5" s="93" t="s">
        <v>28</v>
      </c>
      <c r="D5" s="95" t="s">
        <v>1</v>
      </c>
      <c r="E5" s="95" t="s">
        <v>2</v>
      </c>
      <c r="F5" s="97" t="s">
        <v>3</v>
      </c>
      <c r="G5" s="98"/>
      <c r="H5" s="124" t="s">
        <v>34</v>
      </c>
      <c r="I5" s="99" t="s">
        <v>36</v>
      </c>
      <c r="J5" s="101" t="s">
        <v>37</v>
      </c>
      <c r="K5" s="126" t="s">
        <v>35</v>
      </c>
    </row>
    <row r="6" spans="2:20" ht="38.549999999999997" customHeight="1" thickBot="1">
      <c r="B6" s="91"/>
      <c r="C6" s="94"/>
      <c r="D6" s="96" t="s">
        <v>4</v>
      </c>
      <c r="E6" s="96" t="s">
        <v>4</v>
      </c>
      <c r="F6" s="1" t="s">
        <v>5</v>
      </c>
      <c r="G6" s="2" t="s">
        <v>30</v>
      </c>
      <c r="H6" s="125"/>
      <c r="I6" s="100" t="s">
        <v>4</v>
      </c>
      <c r="J6" s="102" t="s">
        <v>4</v>
      </c>
      <c r="K6" s="127" t="s">
        <v>4</v>
      </c>
      <c r="N6" s="31">
        <v>0.02</v>
      </c>
      <c r="O6" s="32"/>
      <c r="R6" s="123">
        <v>0.2</v>
      </c>
      <c r="S6" s="123"/>
    </row>
    <row r="7" spans="2:20" ht="46.05" customHeight="1">
      <c r="B7" s="3" t="s">
        <v>6</v>
      </c>
      <c r="C7" s="18">
        <v>8904000906299</v>
      </c>
      <c r="D7" s="4" t="s">
        <v>7</v>
      </c>
      <c r="E7" s="5"/>
      <c r="F7" s="6">
        <v>12</v>
      </c>
      <c r="G7" s="6">
        <v>72</v>
      </c>
      <c r="H7" s="29">
        <f>VLOOKUP(D7,'[23]Price Structure'!$C$10:$O$17,13,0)</f>
        <v>1.04</v>
      </c>
      <c r="I7" s="30">
        <f>H7</f>
        <v>1.04</v>
      </c>
      <c r="J7" s="25">
        <f t="shared" ref="J7:J13" si="0">I7*1.02</f>
        <v>1.0608</v>
      </c>
      <c r="K7" s="33">
        <f>1.3</f>
        <v>1.3</v>
      </c>
      <c r="M7" s="8"/>
      <c r="N7" s="17">
        <f>I7*2%</f>
        <v>2.0800000000000003E-2</v>
      </c>
      <c r="O7" s="17">
        <f>I7+N7</f>
        <v>1.0608</v>
      </c>
      <c r="P7" s="17">
        <f>J7-O7</f>
        <v>0</v>
      </c>
      <c r="Q7" s="17"/>
      <c r="R7" s="17">
        <f>H7*25%</f>
        <v>0.26</v>
      </c>
      <c r="S7" s="17">
        <f>H7+R7</f>
        <v>1.3</v>
      </c>
      <c r="T7" s="17">
        <f>K7-S7</f>
        <v>0</v>
      </c>
    </row>
    <row r="8" spans="2:20" ht="46.05" customHeight="1">
      <c r="B8" s="9" t="s">
        <v>8</v>
      </c>
      <c r="C8" s="19" t="s">
        <v>25</v>
      </c>
      <c r="D8" s="23" t="s">
        <v>29</v>
      </c>
      <c r="E8" s="11"/>
      <c r="F8" s="12">
        <v>12</v>
      </c>
      <c r="G8" s="12">
        <v>72</v>
      </c>
      <c r="H8" s="29">
        <v>1.8399999999999999</v>
      </c>
      <c r="I8" s="30">
        <f t="shared" ref="I8:I13" si="1">H8</f>
        <v>1.8399999999999999</v>
      </c>
      <c r="J8" s="25">
        <f t="shared" si="0"/>
        <v>1.8767999999999998</v>
      </c>
      <c r="K8" s="33">
        <v>2.2999999999999998</v>
      </c>
      <c r="M8" s="8"/>
      <c r="N8" s="17">
        <f t="shared" ref="N8:N13" si="2">I8*2%</f>
        <v>3.6799999999999999E-2</v>
      </c>
      <c r="O8" s="17">
        <f t="shared" ref="O8:O13" si="3">I8+N8</f>
        <v>1.8767999999999998</v>
      </c>
      <c r="P8" s="17">
        <f t="shared" ref="P8:P13" si="4">J8-O8</f>
        <v>0</v>
      </c>
      <c r="Q8" s="17"/>
      <c r="R8" s="17">
        <f t="shared" ref="R8:R13" si="5">H8*25%</f>
        <v>0.45999999999999996</v>
      </c>
      <c r="S8" s="17">
        <f t="shared" ref="S8:S13" si="6">H8+R8</f>
        <v>2.2999999999999998</v>
      </c>
      <c r="T8" s="17">
        <f t="shared" ref="T8:T13" si="7">K8-S8</f>
        <v>0</v>
      </c>
    </row>
    <row r="9" spans="2:20" ht="46.05" customHeight="1">
      <c r="B9" s="9" t="s">
        <v>9</v>
      </c>
      <c r="C9" s="20" t="s">
        <v>26</v>
      </c>
      <c r="D9" s="10" t="s">
        <v>10</v>
      </c>
      <c r="E9" s="11"/>
      <c r="F9" s="12">
        <v>12</v>
      </c>
      <c r="G9" s="12">
        <v>72</v>
      </c>
      <c r="H9" s="29">
        <f>VLOOKUP(D9,'[23]Price Structure'!$C$10:$O$17,13,0)</f>
        <v>1.2</v>
      </c>
      <c r="I9" s="30">
        <f t="shared" si="1"/>
        <v>1.2</v>
      </c>
      <c r="J9" s="25">
        <f t="shared" si="0"/>
        <v>1.224</v>
      </c>
      <c r="K9" s="33">
        <v>1.5</v>
      </c>
      <c r="M9" s="8"/>
      <c r="N9" s="17">
        <f t="shared" si="2"/>
        <v>2.4E-2</v>
      </c>
      <c r="O9" s="17">
        <f t="shared" si="3"/>
        <v>1.224</v>
      </c>
      <c r="P9" s="17">
        <f t="shared" si="4"/>
        <v>0</v>
      </c>
      <c r="Q9" s="17"/>
      <c r="R9" s="17">
        <f t="shared" si="5"/>
        <v>0.3</v>
      </c>
      <c r="S9" s="17">
        <f t="shared" si="6"/>
        <v>1.5</v>
      </c>
      <c r="T9" s="17">
        <f t="shared" si="7"/>
        <v>0</v>
      </c>
    </row>
    <row r="10" spans="2:20" ht="46.05" customHeight="1">
      <c r="B10" s="9" t="s">
        <v>11</v>
      </c>
      <c r="C10" s="22" t="s">
        <v>27</v>
      </c>
      <c r="D10" s="10" t="s">
        <v>13</v>
      </c>
      <c r="E10" s="11"/>
      <c r="F10" s="12">
        <v>18</v>
      </c>
      <c r="G10" s="12">
        <v>144</v>
      </c>
      <c r="H10" s="29">
        <f>VLOOKUP(D10,'[23]Price Structure'!$C$10:$O$17,13,0)</f>
        <v>2</v>
      </c>
      <c r="I10" s="30">
        <f t="shared" si="1"/>
        <v>2</v>
      </c>
      <c r="J10" s="25">
        <f t="shared" si="0"/>
        <v>2.04</v>
      </c>
      <c r="K10" s="33">
        <v>2.5</v>
      </c>
      <c r="M10" s="8"/>
      <c r="N10" s="17">
        <f t="shared" si="2"/>
        <v>0.04</v>
      </c>
      <c r="O10" s="17">
        <f t="shared" si="3"/>
        <v>2.04</v>
      </c>
      <c r="P10" s="17">
        <f t="shared" si="4"/>
        <v>0</v>
      </c>
      <c r="Q10" s="17"/>
      <c r="R10" s="17">
        <f t="shared" si="5"/>
        <v>0.5</v>
      </c>
      <c r="S10" s="17">
        <f t="shared" si="6"/>
        <v>2.5</v>
      </c>
      <c r="T10" s="17">
        <f t="shared" si="7"/>
        <v>0</v>
      </c>
    </row>
    <row r="11" spans="2:20" ht="46.05" customHeight="1">
      <c r="B11" s="9" t="s">
        <v>12</v>
      </c>
      <c r="C11" s="21">
        <v>8904000906596</v>
      </c>
      <c r="D11" s="10" t="s">
        <v>15</v>
      </c>
      <c r="E11" s="11"/>
      <c r="F11" s="12">
        <v>12</v>
      </c>
      <c r="G11" s="12">
        <v>96</v>
      </c>
      <c r="H11" s="29">
        <f>VLOOKUP(D11,'[23]Price Structure'!$C$10:$O$17,13,0)</f>
        <v>0.96</v>
      </c>
      <c r="I11" s="30">
        <f t="shared" si="1"/>
        <v>0.96</v>
      </c>
      <c r="J11" s="25">
        <f t="shared" si="0"/>
        <v>0.97919999999999996</v>
      </c>
      <c r="K11" s="33">
        <v>1.2</v>
      </c>
      <c r="M11" s="8"/>
      <c r="N11" s="17">
        <f t="shared" si="2"/>
        <v>1.9199999999999998E-2</v>
      </c>
      <c r="O11" s="17">
        <f t="shared" si="3"/>
        <v>0.97919999999999996</v>
      </c>
      <c r="P11" s="17">
        <f t="shared" si="4"/>
        <v>0</v>
      </c>
      <c r="Q11" s="17"/>
      <c r="R11" s="17">
        <f t="shared" si="5"/>
        <v>0.24</v>
      </c>
      <c r="S11" s="17">
        <f t="shared" si="6"/>
        <v>1.2</v>
      </c>
      <c r="T11" s="17">
        <f t="shared" si="7"/>
        <v>0</v>
      </c>
    </row>
    <row r="12" spans="2:20" ht="46.05" customHeight="1">
      <c r="B12" s="9" t="s">
        <v>14</v>
      </c>
      <c r="C12" s="21">
        <v>8904000906589</v>
      </c>
      <c r="D12" s="10" t="s">
        <v>18</v>
      </c>
      <c r="E12" s="11"/>
      <c r="F12" s="12">
        <v>12</v>
      </c>
      <c r="G12" s="12">
        <v>96</v>
      </c>
      <c r="H12" s="29">
        <v>0.96</v>
      </c>
      <c r="I12" s="30">
        <f t="shared" si="1"/>
        <v>0.96</v>
      </c>
      <c r="J12" s="25">
        <f t="shared" si="0"/>
        <v>0.97919999999999996</v>
      </c>
      <c r="K12" s="33">
        <v>1.2</v>
      </c>
      <c r="M12" s="8"/>
      <c r="N12" s="17">
        <f t="shared" si="2"/>
        <v>1.9199999999999998E-2</v>
      </c>
      <c r="O12" s="17">
        <f t="shared" si="3"/>
        <v>0.97919999999999996</v>
      </c>
      <c r="P12" s="17">
        <f t="shared" si="4"/>
        <v>0</v>
      </c>
      <c r="Q12" s="17"/>
      <c r="R12" s="17">
        <f t="shared" si="5"/>
        <v>0.24</v>
      </c>
      <c r="S12" s="17">
        <f t="shared" si="6"/>
        <v>1.2</v>
      </c>
      <c r="T12" s="17">
        <f t="shared" si="7"/>
        <v>0</v>
      </c>
    </row>
    <row r="13" spans="2:20" ht="46.05" customHeight="1">
      <c r="B13" s="9" t="s">
        <v>16</v>
      </c>
      <c r="C13" s="21">
        <v>8904000906572</v>
      </c>
      <c r="D13" s="10" t="s">
        <v>17</v>
      </c>
      <c r="E13" s="11"/>
      <c r="F13" s="12">
        <v>12</v>
      </c>
      <c r="G13" s="12">
        <v>96</v>
      </c>
      <c r="H13" s="29">
        <f>VLOOKUP(D13,'[23]Price Structure'!$C$10:$O$17,13,0)</f>
        <v>0.96</v>
      </c>
      <c r="I13" s="30">
        <f t="shared" si="1"/>
        <v>0.96</v>
      </c>
      <c r="J13" s="25">
        <f t="shared" si="0"/>
        <v>0.97919999999999996</v>
      </c>
      <c r="K13" s="33">
        <v>1.2</v>
      </c>
      <c r="M13" s="8"/>
      <c r="N13" s="17">
        <f t="shared" si="2"/>
        <v>1.9199999999999998E-2</v>
      </c>
      <c r="O13" s="17">
        <f t="shared" si="3"/>
        <v>0.97919999999999996</v>
      </c>
      <c r="P13" s="17">
        <f t="shared" si="4"/>
        <v>0</v>
      </c>
      <c r="Q13" s="17"/>
      <c r="R13" s="17">
        <f t="shared" si="5"/>
        <v>0.24</v>
      </c>
      <c r="S13" s="17">
        <f t="shared" si="6"/>
        <v>1.2</v>
      </c>
      <c r="T13" s="17">
        <f t="shared" si="7"/>
        <v>0</v>
      </c>
    </row>
  </sheetData>
  <mergeCells count="11">
    <mergeCell ref="B2:K2"/>
    <mergeCell ref="R6:S6"/>
    <mergeCell ref="B5:B6"/>
    <mergeCell ref="C5:C6"/>
    <mergeCell ref="D5:D6"/>
    <mergeCell ref="E5:E6"/>
    <mergeCell ref="F5:G5"/>
    <mergeCell ref="H5:H6"/>
    <mergeCell ref="I5:I6"/>
    <mergeCell ref="J5:J6"/>
    <mergeCell ref="K5:K6"/>
  </mergeCells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4885-858B-425E-BE73-5316D370F154}">
  <dimension ref="A1:G10"/>
  <sheetViews>
    <sheetView zoomScaleNormal="100" workbookViewId="0">
      <selection activeCell="C23" sqref="C23"/>
    </sheetView>
  </sheetViews>
  <sheetFormatPr defaultColWidth="8.77734375" defaultRowHeight="14.4"/>
  <cols>
    <col min="1" max="6" width="26.21875" customWidth="1"/>
    <col min="7" max="7" width="25.5546875" customWidth="1"/>
  </cols>
  <sheetData>
    <row r="1" spans="1:7" ht="36">
      <c r="A1" s="15" t="s">
        <v>7</v>
      </c>
      <c r="B1" s="15" t="s">
        <v>20</v>
      </c>
      <c r="C1" s="15" t="s">
        <v>19</v>
      </c>
      <c r="D1" s="15" t="s">
        <v>13</v>
      </c>
      <c r="E1" s="15" t="s">
        <v>15</v>
      </c>
      <c r="F1" s="15" t="s">
        <v>18</v>
      </c>
      <c r="G1" s="15" t="s">
        <v>17</v>
      </c>
    </row>
    <row r="2" spans="1:7">
      <c r="A2" s="128"/>
      <c r="B2" s="128"/>
      <c r="C2" s="128"/>
      <c r="D2" s="128"/>
      <c r="E2" s="128"/>
      <c r="F2" s="128"/>
      <c r="G2" s="128"/>
    </row>
    <row r="3" spans="1:7">
      <c r="A3" s="129"/>
      <c r="B3" s="129"/>
      <c r="C3" s="129"/>
      <c r="D3" s="129"/>
      <c r="E3" s="129"/>
      <c r="F3" s="129"/>
      <c r="G3" s="129"/>
    </row>
    <row r="4" spans="1:7">
      <c r="A4" s="129"/>
      <c r="B4" s="129"/>
      <c r="C4" s="129"/>
      <c r="D4" s="129"/>
      <c r="E4" s="129"/>
      <c r="F4" s="129"/>
      <c r="G4" s="129"/>
    </row>
    <row r="5" spans="1:7">
      <c r="A5" s="129"/>
      <c r="B5" s="129"/>
      <c r="C5" s="129"/>
      <c r="D5" s="129"/>
      <c r="E5" s="129"/>
      <c r="F5" s="129"/>
      <c r="G5" s="129"/>
    </row>
    <row r="6" spans="1:7">
      <c r="A6" s="129"/>
      <c r="B6" s="129"/>
      <c r="C6" s="129"/>
      <c r="D6" s="129"/>
      <c r="E6" s="129"/>
      <c r="F6" s="129"/>
      <c r="G6" s="129"/>
    </row>
    <row r="7" spans="1:7">
      <c r="A7" s="129"/>
      <c r="B7" s="129"/>
      <c r="C7" s="129"/>
      <c r="D7" s="129"/>
      <c r="E7" s="129"/>
      <c r="F7" s="129"/>
      <c r="G7" s="129"/>
    </row>
    <row r="8" spans="1:7">
      <c r="A8" s="129"/>
      <c r="B8" s="129"/>
      <c r="C8" s="129"/>
      <c r="D8" s="129"/>
      <c r="E8" s="129"/>
      <c r="F8" s="129"/>
      <c r="G8" s="129"/>
    </row>
    <row r="9" spans="1:7">
      <c r="A9" s="130"/>
      <c r="B9" s="130"/>
      <c r="C9" s="130"/>
      <c r="D9" s="130"/>
      <c r="E9" s="130"/>
      <c r="F9" s="130"/>
      <c r="G9" s="130"/>
    </row>
    <row r="10" spans="1:7">
      <c r="B10" s="14"/>
    </row>
  </sheetData>
  <mergeCells count="7">
    <mergeCell ref="F2:F9"/>
    <mergeCell ref="G2:G9"/>
    <mergeCell ref="A2:A9"/>
    <mergeCell ref="B2:B9"/>
    <mergeCell ref="C2:C9"/>
    <mergeCell ref="D2:D9"/>
    <mergeCell ref="E2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MT Price</vt:lpstr>
      <vt:lpstr>MT</vt:lpstr>
      <vt:lpstr>GT</vt:lpstr>
      <vt:lpstr>Price Compare</vt:lpstr>
      <vt:lpstr>Price</vt:lpstr>
      <vt:lpstr>Price per Piece</vt:lpstr>
      <vt:lpstr>Product Pictures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2026-02-23T09:03:57Z</cp:lastPrinted>
  <dcterms:created xsi:type="dcterms:W3CDTF">2025-08-21T04:49:17Z</dcterms:created>
  <dcterms:modified xsi:type="dcterms:W3CDTF">2026-02-24T03:07:40Z</dcterms:modified>
</cp:coreProperties>
</file>