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Puffin\DerivativeArbitrage\Runtime\ApprovedRuns\"/>
    </mc:Choice>
  </mc:AlternateContent>
  <xr:revisionPtr revIDLastSave="0" documentId="13_ncr:1_{9F1A9060-6BB9-4AB4-AEC3-07F6C1A8EC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timized" sheetId="1" r:id="rId1"/>
    <sheet name="parameters" sheetId="2" r:id="rId2"/>
  </sheets>
  <definedNames>
    <definedName name="_xlnm._FilterDatabase" localSheetId="0" hidden="1">optimized!$A$1:$K$32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1" l="1"/>
  <c r="J2" i="1"/>
  <c r="J3" i="1"/>
  <c r="K17" i="1" s="1" a="1"/>
  <c r="K17" i="1" s="1"/>
  <c r="J4" i="1"/>
  <c r="J5" i="1"/>
  <c r="J6" i="1"/>
  <c r="J7" i="1"/>
  <c r="J8" i="1"/>
  <c r="J9" i="1"/>
  <c r="J10" i="1"/>
  <c r="K10" i="1" s="1" a="1"/>
  <c r="K10" i="1" s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K26" i="1" s="1" a="1"/>
  <c r="K26" i="1" s="1"/>
  <c r="J28" i="1"/>
  <c r="J29" i="1"/>
  <c r="J30" i="1"/>
  <c r="K32" i="1"/>
  <c r="K12" i="1" l="1" a="1"/>
  <c r="K12" i="1" s="1"/>
  <c r="K4" i="1" a="1"/>
  <c r="K4" i="1" s="1"/>
  <c r="K28" i="1" a="1"/>
  <c r="K28" i="1" s="1"/>
  <c r="K20" i="1" a="1"/>
  <c r="K20" i="1" s="1"/>
  <c r="K7" i="1" a="1"/>
  <c r="K7" i="1" s="1"/>
  <c r="K25" i="1" a="1"/>
  <c r="K25" i="1" s="1"/>
  <c r="K18" i="1" a="1"/>
  <c r="K18" i="1" s="1"/>
  <c r="K22" i="1" a="1"/>
  <c r="K22" i="1" s="1"/>
  <c r="K11" i="1" a="1"/>
  <c r="K11" i="1" s="1"/>
  <c r="K8" i="1" a="1"/>
  <c r="K8" i="1" s="1"/>
  <c r="K9" i="1" a="1"/>
  <c r="K9" i="1" s="1"/>
  <c r="K27" i="1" a="1"/>
  <c r="K27" i="1" s="1"/>
  <c r="K24" i="1" a="1"/>
  <c r="K24" i="1" s="1"/>
  <c r="K29" i="1" a="1"/>
  <c r="K29" i="1" s="1"/>
  <c r="K21" i="1" a="1"/>
  <c r="K21" i="1" s="1"/>
  <c r="K5" i="1" a="1"/>
  <c r="K5" i="1" s="1"/>
  <c r="K14" i="1" a="1"/>
  <c r="K14" i="1" s="1"/>
  <c r="K19" i="1" a="1"/>
  <c r="K19" i="1" s="1"/>
  <c r="K16" i="1" a="1"/>
  <c r="K16" i="1" s="1"/>
  <c r="K13" i="1" a="1"/>
  <c r="K13" i="1" s="1"/>
  <c r="K2" i="1" a="1"/>
  <c r="K2" i="1" s="1"/>
  <c r="K30" i="1" a="1"/>
  <c r="K30" i="1" s="1"/>
  <c r="K6" i="1" a="1"/>
  <c r="K6" i="1" s="1"/>
  <c r="K3" i="1" a="1"/>
  <c r="K3" i="1" s="1"/>
  <c r="K23" i="1" a="1"/>
  <c r="K23" i="1" s="1"/>
  <c r="K15" i="1" a="1"/>
  <c r="K15" i="1" s="1"/>
  <c r="K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<sst xmlns="http://schemas.openxmlformats.org/spreadsheetml/2006/main" count="51" uniqueCount="51">
  <si>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spotCarry</t>
  </si>
  <si>
    <t>CarryEstimator</t>
  </si>
  <si>
    <t>optimalWeight</t>
  </si>
  <si>
    <t>ExpectedCarry</t>
  </si>
  <si>
    <t>RealizedCarry</t>
  </si>
  <si>
    <t>excessIM</t>
  </si>
  <si>
    <t>excessMM</t>
  </si>
  <si>
    <t>transactionCost</t>
  </si>
  <si>
    <t>name</t>
  </si>
  <si>
    <t>BCH-PERP</t>
  </si>
  <si>
    <t>MKR-PERP</t>
  </si>
  <si>
    <t>LTC-PERP</t>
  </si>
  <si>
    <t>MATIC-PERP</t>
  </si>
  <si>
    <t>SUSHI-PERP</t>
  </si>
  <si>
    <t>CEL-PERP</t>
  </si>
  <si>
    <t>USDT-PERP</t>
  </si>
  <si>
    <t>TRX-PERP</t>
  </si>
  <si>
    <t>ETH-PERP</t>
  </si>
  <si>
    <t>YFI-PERP</t>
  </si>
  <si>
    <t>SOL-PERP</t>
  </si>
  <si>
    <t>UNI-PERP</t>
  </si>
  <si>
    <t>OMG-PERP</t>
  </si>
  <si>
    <t>BTC-PERP</t>
  </si>
  <si>
    <t>LINK-PERP</t>
  </si>
  <si>
    <t>DOGE-PERP</t>
  </si>
  <si>
    <t>SXP-PERP</t>
  </si>
  <si>
    <t>AAVE-PERP</t>
  </si>
  <si>
    <t>XRP-PERP</t>
  </si>
  <si>
    <t>RUNE-PERP</t>
  </si>
  <si>
    <t>ALPHA-PERP</t>
  </si>
  <si>
    <t>GRT-PERP</t>
  </si>
  <si>
    <t>BNB-PERP</t>
  </si>
  <si>
    <t>BAND-PERP</t>
  </si>
  <si>
    <t>OKB-PERP</t>
  </si>
  <si>
    <t>1INCH-PERP</t>
  </si>
  <si>
    <t>SNX-PERP</t>
  </si>
  <si>
    <t>KNC-PERP</t>
  </si>
  <si>
    <t>BNT-PERP</t>
  </si>
  <si>
    <t>USD</t>
  </si>
  <si>
    <t>total</t>
  </si>
  <si>
    <t>run_date</t>
  </si>
  <si>
    <t>exclusion_list</t>
  </si>
  <si>
    <t>type_allowed</t>
  </si>
  <si>
    <t>max_nb_coins</t>
  </si>
  <si>
    <t>carry_floor</t>
  </si>
  <si>
    <t>slippage_override</t>
  </si>
  <si>
    <t>slippage_scaler</t>
  </si>
  <si>
    <t>slippage_orderbook_depth</t>
  </si>
  <si>
    <t>['', '']</t>
  </si>
  <si>
    <t>['perpetual']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</si>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</sst>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\ hh:mm:ss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9" fontId="1" fillId="0" borderId="1" xfId="2" applyFont="1" applyBorder="1" applyAlignment="1">
      <alignment horizontal="center" vertical="top"/>
    </xf>
    <xf numFmtId="9" fontId="0" fillId="0" borderId="0" xfId="2" applyFon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7" workbookViewId="0">
      <selection activeCell="D30" sqref="D2:D30"/>
    </sheetView>
  </sheetViews>
  <sheetFormatPr defaultRowHeight="14.4" x14ac:dyDescent="0.3"/>
  <cols>
    <col min="1" max="1" width="11.6640625" bestFit="1" customWidth="1"/>
    <col min="2" max="3" width="8.88671875" style="4"/>
    <col min="4" max="4" width="11.33203125" style="6" bestFit="1" customWidth="1"/>
    <col min="5" max="6" width="10.33203125" style="6" bestFit="1" customWidth="1"/>
    <col min="7" max="8" width="11.33203125" style="6" bestFit="1" customWidth="1"/>
    <col min="9" max="9" width="9.33203125" style="6" bestFit="1" customWidth="1"/>
    <col min="10" max="10" width="10.44140625" style="6" bestFit="1" customWidth="1"/>
    <col min="11" max="11" width="11.33203125" style="6" bestFit="1" customWidth="1"/>
  </cols>
  <sheetData>
    <row r="1" spans="1:12" x14ac:dyDescent="0.3">
      <c r="A1" s="1" t="s">
        <v>8</v>
      </c>
      <c r="B1" s="3" t="s">
        <v>0</v>
      </c>
      <c r="C1" s="3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>
        <f>0.1</f>
        <v>0.1</v>
      </c>
      <c r="K1" s="6" t="s">
        <v>50</v>
      </c>
    </row>
    <row r="2" spans="1:12" x14ac:dyDescent="0.3">
      <c r="A2" s="1" t="s">
        <v>9</v>
      </c>
      <c r="B2" s="4">
        <v>9.1429379999999991E-2</v>
      </c>
      <c r="C2" s="4">
        <v>9.4205280000000002E-2</v>
      </c>
      <c r="D2" s="6">
        <v>0</v>
      </c>
      <c r="E2" s="6">
        <v>522.50011871126185</v>
      </c>
      <c r="F2" s="6">
        <v>0</v>
      </c>
      <c r="G2" s="6">
        <v>4991.759557852125</v>
      </c>
      <c r="H2" s="6">
        <v>5102.6875480266172</v>
      </c>
      <c r="I2" s="6">
        <v>-231.52256234990341</v>
      </c>
      <c r="J2" s="6">
        <f>IF(ABS(D2)&gt;$J$1*$D$32,D2,0)</f>
        <v>0</v>
      </c>
      <c r="K2" s="6" cm="1">
        <f t="array" ref="K2">J2*SUM(ABS($D$2:$D$30))/SUM(ABS($J$2:$J$30))</f>
        <v>0</v>
      </c>
      <c r="L2" s="7"/>
    </row>
    <row r="3" spans="1:12" x14ac:dyDescent="0.3">
      <c r="A3" s="1" t="s">
        <v>10</v>
      </c>
      <c r="B3" s="4">
        <v>4.7599379999999997E-2</v>
      </c>
      <c r="C3" s="4">
        <v>6.073585714285714E-2</v>
      </c>
      <c r="D3" s="6">
        <v>0</v>
      </c>
      <c r="E3" s="6">
        <v>95.993746021630713</v>
      </c>
      <c r="F3" s="6">
        <v>0</v>
      </c>
      <c r="G3" s="6">
        <v>1343.4351297038061</v>
      </c>
      <c r="H3" s="6">
        <v>1375.0453680497781</v>
      </c>
      <c r="I3" s="6">
        <v>-65.975083176378504</v>
      </c>
      <c r="J3" s="6">
        <f t="shared" ref="J3:J30" si="0">IF(ABS(D3)&gt;$J$1*$D$32,D3,0)</f>
        <v>0</v>
      </c>
      <c r="K3" s="6" cm="1">
        <f t="array" ref="K3">J3*SUM(ABS($D$2:$D$30))/SUM(ABS($J$2:$J$30))</f>
        <v>0</v>
      </c>
      <c r="L3" s="7"/>
    </row>
    <row r="4" spans="1:12" x14ac:dyDescent="0.3">
      <c r="A4" s="1" t="s">
        <v>11</v>
      </c>
      <c r="B4" s="4">
        <v>-2.761290000000001E-2</v>
      </c>
      <c r="C4" s="4">
        <v>5.7096401785714283E-2</v>
      </c>
      <c r="D4" s="6">
        <v>0</v>
      </c>
      <c r="E4" s="6">
        <v>-1.2655460791114861E-14</v>
      </c>
      <c r="F4" s="6">
        <v>0</v>
      </c>
      <c r="G4" s="6">
        <v>-2.8198902115311168E-13</v>
      </c>
      <c r="H4" s="6">
        <v>-2.6031650249680262E-13</v>
      </c>
      <c r="I4" s="6">
        <v>-9.2523359679158207E-15</v>
      </c>
      <c r="J4" s="6">
        <f t="shared" si="0"/>
        <v>0</v>
      </c>
      <c r="K4" s="6" cm="1">
        <f t="array" ref="K4">J4*SUM(ABS($D$2:$D$30))/SUM(ABS($J$2:$J$30))</f>
        <v>0</v>
      </c>
      <c r="L4" s="7"/>
    </row>
    <row r="5" spans="1:12" x14ac:dyDescent="0.3">
      <c r="A5" s="1" t="s">
        <v>12</v>
      </c>
      <c r="B5" s="4">
        <v>0.23168538</v>
      </c>
      <c r="C5" s="4">
        <v>4.7273785714285713E-2</v>
      </c>
      <c r="D5" s="6">
        <v>0</v>
      </c>
      <c r="E5" s="6">
        <v>1.0867601946725649E-9</v>
      </c>
      <c r="F5" s="6">
        <v>0</v>
      </c>
      <c r="G5" s="6">
        <v>1.839091459678306E-8</v>
      </c>
      <c r="H5" s="6">
        <v>1.8850687461702639E-8</v>
      </c>
      <c r="I5" s="6">
        <v>-9.5961165092500182E-10</v>
      </c>
      <c r="J5" s="6">
        <f t="shared" si="0"/>
        <v>0</v>
      </c>
      <c r="K5" s="6" cm="1">
        <f t="array" ref="K5">J5*SUM(ABS($D$2:$D$30))/SUM(ABS($J$2:$J$30))</f>
        <v>0</v>
      </c>
      <c r="L5" s="7"/>
    </row>
    <row r="6" spans="1:12" x14ac:dyDescent="0.3">
      <c r="A6" s="1" t="s">
        <v>13</v>
      </c>
      <c r="B6" s="4">
        <v>-3.7693800000000032E-3</v>
      </c>
      <c r="C6" s="4">
        <v>3.2418024642857153E-2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f t="shared" si="0"/>
        <v>0</v>
      </c>
      <c r="K6" s="6" cm="1">
        <f t="array" ref="K6">J6*SUM(ABS($D$2:$D$30))/SUM(ABS($J$2:$J$30))</f>
        <v>0</v>
      </c>
      <c r="L6" s="7"/>
    </row>
    <row r="7" spans="1:12" x14ac:dyDescent="0.3">
      <c r="A7" s="1" t="s">
        <v>14</v>
      </c>
      <c r="B7" s="4">
        <v>0.23168538</v>
      </c>
      <c r="C7" s="4">
        <v>1.789725E-2</v>
      </c>
      <c r="D7" s="6">
        <v>24187.13337196262</v>
      </c>
      <c r="E7" s="6">
        <v>356.87790248890627</v>
      </c>
      <c r="F7" s="6">
        <v>5499.1122303645398</v>
      </c>
      <c r="G7" s="6">
        <v>15491.262241649911</v>
      </c>
      <c r="H7" s="6">
        <v>16074.48533930349</v>
      </c>
      <c r="I7" s="6">
        <v>-558.05200011804686</v>
      </c>
      <c r="J7" s="6">
        <f t="shared" si="0"/>
        <v>24187.13337196262</v>
      </c>
      <c r="K7" s="6" cm="1">
        <f t="array" ref="K7">J7*SUM(ABS($D$2:$D$30))/SUM(ABS($J$2:$J$30))</f>
        <v>24187.13337196262</v>
      </c>
      <c r="L7" s="7"/>
    </row>
    <row r="8" spans="1:12" x14ac:dyDescent="0.3">
      <c r="A8" s="1" t="s">
        <v>15</v>
      </c>
      <c r="B8" s="4">
        <v>1.227240000000004E-3</v>
      </c>
      <c r="C8" s="4">
        <v>7.6952957142857187E-3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f t="shared" si="0"/>
        <v>0</v>
      </c>
      <c r="K8" s="6" cm="1">
        <f t="array" ref="K8">J8*SUM(ABS($D$2:$D$30))/SUM(ABS($J$2:$J$30))</f>
        <v>0</v>
      </c>
      <c r="L8" s="7"/>
    </row>
    <row r="9" spans="1:12" x14ac:dyDescent="0.3">
      <c r="A9" s="1" t="s">
        <v>16</v>
      </c>
      <c r="B9" s="4">
        <v>-8.3890619999999999E-2</v>
      </c>
      <c r="C9" s="4">
        <v>5.5502346428571436E-3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f t="shared" si="0"/>
        <v>0</v>
      </c>
      <c r="K9" s="6" cm="1">
        <f t="array" ref="K9">J9*SUM(ABS($D$2:$D$30))/SUM(ABS($J$2:$J$30))</f>
        <v>0</v>
      </c>
      <c r="L9" s="7"/>
    </row>
    <row r="10" spans="1:12" x14ac:dyDescent="0.3">
      <c r="A10" s="1" t="s">
        <v>17</v>
      </c>
      <c r="B10" s="4">
        <v>0.10896138</v>
      </c>
      <c r="C10" s="4">
        <v>-3.8387775000000009E-3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f t="shared" si="0"/>
        <v>0</v>
      </c>
      <c r="K10" s="6" cm="1">
        <f t="array" ref="K10">J10*SUM(ABS($D$2:$D$30))/SUM(ABS($J$2:$J$30))</f>
        <v>0</v>
      </c>
      <c r="L10" s="7"/>
    </row>
    <row r="11" spans="1:12" x14ac:dyDescent="0.3">
      <c r="A11" s="1" t="s">
        <v>18</v>
      </c>
      <c r="B11" s="4">
        <v>-0.10142262</v>
      </c>
      <c r="C11" s="4">
        <v>-1.156798928571429E-2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f t="shared" si="0"/>
        <v>0</v>
      </c>
      <c r="K11" s="6" cm="1">
        <f t="array" ref="K11">J11*SUM(ABS($D$2:$D$30))/SUM(ABS($J$2:$J$30))</f>
        <v>0</v>
      </c>
      <c r="L11" s="7"/>
    </row>
    <row r="12" spans="1:12" x14ac:dyDescent="0.3">
      <c r="A12" s="1" t="s">
        <v>19</v>
      </c>
      <c r="B12" s="4">
        <v>-3.7693800000000062E-3</v>
      </c>
      <c r="C12" s="4">
        <v>-1.3629042857142851E-2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f t="shared" si="0"/>
        <v>0</v>
      </c>
      <c r="K12" s="6" cm="1">
        <f t="array" ref="K12">J12*SUM(ABS($D$2:$D$30))/SUM(ABS($J$2:$J$30))</f>
        <v>0</v>
      </c>
      <c r="L12" s="7"/>
    </row>
    <row r="13" spans="1:12" x14ac:dyDescent="0.3">
      <c r="A13" s="1" t="s">
        <v>20</v>
      </c>
      <c r="B13" s="4">
        <v>5.6365379999999993E-2</v>
      </c>
      <c r="C13" s="4">
        <v>-3.1170435E-2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f t="shared" si="0"/>
        <v>0</v>
      </c>
      <c r="K13" s="6" cm="1">
        <f t="array" ref="K13">J13*SUM(ABS($D$2:$D$30))/SUM(ABS($J$2:$J$30))</f>
        <v>0</v>
      </c>
      <c r="L13" s="7"/>
    </row>
    <row r="14" spans="1:12" x14ac:dyDescent="0.3">
      <c r="A14" s="1" t="s">
        <v>21</v>
      </c>
      <c r="B14" s="4">
        <v>4.7599379999999997E-2</v>
      </c>
      <c r="C14" s="4">
        <v>-3.2663785714285708E-2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f t="shared" si="0"/>
        <v>0</v>
      </c>
      <c r="K14" s="6" cm="1">
        <f t="array" ref="K14">J14*SUM(ABS($D$2:$D$30))/SUM(ABS($J$2:$J$30))</f>
        <v>0</v>
      </c>
      <c r="L14" s="7"/>
    </row>
    <row r="15" spans="1:12" x14ac:dyDescent="0.3">
      <c r="A15" s="1" t="s">
        <v>22</v>
      </c>
      <c r="B15" s="4">
        <v>3.0067379999999991E-2</v>
      </c>
      <c r="C15" s="4">
        <v>-3.3804409285714293E-2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f t="shared" si="0"/>
        <v>0</v>
      </c>
      <c r="K15" s="6" cm="1">
        <f t="array" ref="K15">J15*SUM(ABS($D$2:$D$30))/SUM(ABS($J$2:$J$30))</f>
        <v>0</v>
      </c>
      <c r="L15" s="7"/>
    </row>
    <row r="16" spans="1:12" x14ac:dyDescent="0.3">
      <c r="A16" s="1" t="s">
        <v>23</v>
      </c>
      <c r="B16" s="4">
        <v>-2.5421400000000048E-3</v>
      </c>
      <c r="C16" s="4">
        <v>-4.9966721785714291E-2</v>
      </c>
      <c r="D16" s="6">
        <v>0</v>
      </c>
      <c r="E16" s="6">
        <v>75.704974245772632</v>
      </c>
      <c r="F16" s="6">
        <v>0</v>
      </c>
      <c r="G16" s="6">
        <v>-1927.5539224142069</v>
      </c>
      <c r="H16" s="6">
        <v>-1779.410040167525</v>
      </c>
      <c r="I16" s="6">
        <v>-63.244932066935498</v>
      </c>
      <c r="J16" s="6">
        <f t="shared" si="0"/>
        <v>0</v>
      </c>
      <c r="K16" s="6" cm="1">
        <f t="array" ref="K16">J16*SUM(ABS($D$2:$D$30))/SUM(ABS($J$2:$J$30))</f>
        <v>0</v>
      </c>
      <c r="L16" s="7"/>
    </row>
    <row r="17" spans="1:12" x14ac:dyDescent="0.3">
      <c r="A17" s="1" t="s">
        <v>24</v>
      </c>
      <c r="B17" s="4">
        <v>0.11115288</v>
      </c>
      <c r="C17" s="4">
        <v>-5.4530781428571429E-2</v>
      </c>
      <c r="D17" s="6">
        <v>0</v>
      </c>
      <c r="E17" s="6">
        <v>59.209536092458997</v>
      </c>
      <c r="F17" s="6">
        <v>0</v>
      </c>
      <c r="G17" s="6">
        <v>-1381.3792065856419</v>
      </c>
      <c r="H17" s="6">
        <v>-1275.212071057663</v>
      </c>
      <c r="I17" s="6">
        <v>-45.324404709655909</v>
      </c>
      <c r="J17" s="6">
        <f t="shared" si="0"/>
        <v>0</v>
      </c>
      <c r="K17" s="6" cm="1">
        <f t="array" ref="K17">J17*SUM(ABS($D$2:$D$30))/SUM(ABS($J$2:$J$30))</f>
        <v>0</v>
      </c>
      <c r="L17" s="7"/>
    </row>
    <row r="18" spans="1:12" x14ac:dyDescent="0.3">
      <c r="A18" s="1" t="s">
        <v>25</v>
      </c>
      <c r="B18" s="4">
        <v>3.8833380000000001E-2</v>
      </c>
      <c r="C18" s="4">
        <v>-7.4967040714285726E-2</v>
      </c>
      <c r="D18" s="6">
        <v>0</v>
      </c>
      <c r="E18" s="6">
        <v>11.66889971978922</v>
      </c>
      <c r="F18" s="6">
        <v>0</v>
      </c>
      <c r="G18" s="6">
        <v>-209.21692900890571</v>
      </c>
      <c r="H18" s="6">
        <v>-193.2853116576805</v>
      </c>
      <c r="I18" s="6">
        <v>-6.4974315295957359</v>
      </c>
      <c r="J18" s="6">
        <f t="shared" si="0"/>
        <v>0</v>
      </c>
      <c r="K18" s="6" cm="1">
        <f t="array" ref="K18">J18*SUM(ABS($D$2:$D$30))/SUM(ABS($J$2:$J$30))</f>
        <v>0</v>
      </c>
      <c r="L18" s="7"/>
    </row>
    <row r="19" spans="1:12" x14ac:dyDescent="0.3">
      <c r="A19" s="1" t="s">
        <v>26</v>
      </c>
      <c r="B19" s="4">
        <v>3.7693799999999958E-3</v>
      </c>
      <c r="C19" s="4">
        <v>-9.9752905714285689E-2</v>
      </c>
      <c r="D19" s="6">
        <v>0</v>
      </c>
      <c r="E19" s="6">
        <v>245.35631057669019</v>
      </c>
      <c r="F19" s="6">
        <v>0</v>
      </c>
      <c r="G19" s="6">
        <v>-3306.046520669378</v>
      </c>
      <c r="H19" s="6">
        <v>-3054.2950569510099</v>
      </c>
      <c r="I19" s="6">
        <v>-102.67243192730901</v>
      </c>
      <c r="J19" s="6">
        <f t="shared" si="0"/>
        <v>0</v>
      </c>
      <c r="K19" s="6" cm="1">
        <f t="array" ref="K19">J19*SUM(ABS($D$2:$D$30))/SUM(ABS($J$2:$J$30))</f>
        <v>0</v>
      </c>
      <c r="L19" s="7"/>
    </row>
    <row r="20" spans="1:12" x14ac:dyDescent="0.3">
      <c r="A20" s="1" t="s">
        <v>27</v>
      </c>
      <c r="B20" s="4">
        <v>2.1301379999999991E-2</v>
      </c>
      <c r="C20" s="4">
        <v>-0.1010406728571429</v>
      </c>
      <c r="D20" s="6">
        <v>0</v>
      </c>
      <c r="E20" s="6">
        <v>95.689333357488906</v>
      </c>
      <c r="F20" s="6">
        <v>0</v>
      </c>
      <c r="G20" s="6">
        <v>-1204.842494459117</v>
      </c>
      <c r="H20" s="6">
        <v>-1112.243245976669</v>
      </c>
      <c r="I20" s="6">
        <v>-39.532062282327949</v>
      </c>
      <c r="J20" s="6">
        <f t="shared" si="0"/>
        <v>0</v>
      </c>
      <c r="K20" s="6" cm="1">
        <f t="array" ref="K20">J20*SUM(ABS($D$2:$D$30))/SUM(ABS($J$2:$J$30))</f>
        <v>0</v>
      </c>
      <c r="L20" s="7"/>
    </row>
    <row r="21" spans="1:12" x14ac:dyDescent="0.3">
      <c r="A21" s="1" t="s">
        <v>28</v>
      </c>
      <c r="B21" s="4">
        <v>2.1301379999999991E-2</v>
      </c>
      <c r="C21" s="4">
        <v>-0.1087688410714286</v>
      </c>
      <c r="D21" s="6">
        <v>0</v>
      </c>
      <c r="E21" s="6">
        <v>7.879640883609856E-9</v>
      </c>
      <c r="F21" s="6">
        <v>0</v>
      </c>
      <c r="G21" s="6">
        <v>-1.032325815788576E-7</v>
      </c>
      <c r="H21" s="6">
        <v>-9.544486051238234E-8</v>
      </c>
      <c r="I21" s="6">
        <v>-3.0240160739190152E-9</v>
      </c>
      <c r="J21" s="6">
        <f t="shared" si="0"/>
        <v>0</v>
      </c>
      <c r="K21" s="6" cm="1">
        <f t="array" ref="K21">J21*SUM(ABS($D$2:$D$30))/SUM(ABS($J$2:$J$30))</f>
        <v>0</v>
      </c>
      <c r="L21" s="7"/>
    </row>
    <row r="22" spans="1:12" x14ac:dyDescent="0.3">
      <c r="A22" s="1" t="s">
        <v>29</v>
      </c>
      <c r="B22" s="4">
        <v>0.13525938000000001</v>
      </c>
      <c r="C22" s="4">
        <v>-0.12335014285714289</v>
      </c>
      <c r="D22" s="6">
        <v>0</v>
      </c>
      <c r="E22" s="6">
        <v>4.040753412502654E-8</v>
      </c>
      <c r="F22" s="6">
        <v>0</v>
      </c>
      <c r="G22" s="6">
        <v>-4.403114453988224E-7</v>
      </c>
      <c r="H22" s="6">
        <v>-4.0678225874700839E-7</v>
      </c>
      <c r="I22" s="6">
        <v>-1.3674292428096971E-8</v>
      </c>
      <c r="J22" s="6">
        <f t="shared" si="0"/>
        <v>0</v>
      </c>
      <c r="K22" s="6" cm="1">
        <f t="array" ref="K22">J22*SUM(ABS($D$2:$D$30))/SUM(ABS($J$2:$J$30))</f>
        <v>0</v>
      </c>
      <c r="L22" s="7"/>
    </row>
    <row r="23" spans="1:12" x14ac:dyDescent="0.3">
      <c r="A23" s="1" t="s">
        <v>30</v>
      </c>
      <c r="B23" s="4">
        <v>-0.23291261999999999</v>
      </c>
      <c r="C23" s="4">
        <v>-0.19504350000000001</v>
      </c>
      <c r="D23" s="6">
        <v>-33851.202712785453</v>
      </c>
      <c r="E23" s="6">
        <v>5443.2030947464164</v>
      </c>
      <c r="F23" s="6">
        <v>7048.1965045323786</v>
      </c>
      <c r="G23" s="6">
        <v>-37511.146673300362</v>
      </c>
      <c r="H23" s="6">
        <v>-34654.717998834603</v>
      </c>
      <c r="I23" s="6">
        <v>-92.567684605836845</v>
      </c>
      <c r="J23" s="6">
        <f t="shared" si="0"/>
        <v>-33851.202712785453</v>
      </c>
      <c r="K23" s="6" cm="1">
        <f t="array" ref="K23">J23*SUM(ABS($D$2:$D$30))/SUM(ABS($J$2:$J$30))</f>
        <v>-33851.202712785453</v>
      </c>
      <c r="L23" s="7"/>
    </row>
    <row r="24" spans="1:12" x14ac:dyDescent="0.3">
      <c r="A24" s="1" t="s">
        <v>31</v>
      </c>
      <c r="B24" s="4">
        <v>0.2071405800000001</v>
      </c>
      <c r="C24" s="4">
        <v>-0.20666732035714289</v>
      </c>
      <c r="D24" s="6">
        <v>-39098.372153462522</v>
      </c>
      <c r="E24" s="6">
        <v>6661.6135992943009</v>
      </c>
      <c r="F24" s="6">
        <v>9120.7105262231817</v>
      </c>
      <c r="G24" s="6">
        <v>-41008.190565563011</v>
      </c>
      <c r="H24" s="6">
        <v>-37856.469369257728</v>
      </c>
      <c r="I24" s="6">
        <v>-156.35476334006671</v>
      </c>
      <c r="J24" s="6">
        <f t="shared" si="0"/>
        <v>-39098.372153462522</v>
      </c>
      <c r="K24" s="6" cm="1">
        <f t="array" ref="K24">J24*SUM(ABS($D$2:$D$30))/SUM(ABS($J$2:$J$30))</f>
        <v>-39098.372153462522</v>
      </c>
      <c r="L24" s="7"/>
    </row>
    <row r="25" spans="1:12" x14ac:dyDescent="0.3">
      <c r="A25" s="1" t="s">
        <v>32</v>
      </c>
      <c r="B25" s="4">
        <v>-0.24167862000000001</v>
      </c>
      <c r="C25" s="4">
        <v>-0.24400734964285711</v>
      </c>
      <c r="D25" s="6">
        <v>-17859.702794282533</v>
      </c>
      <c r="E25" s="6">
        <v>3592.742478889013</v>
      </c>
      <c r="F25" s="6">
        <v>0</v>
      </c>
      <c r="G25" s="6">
        <v>-20981.57305470619</v>
      </c>
      <c r="H25" s="6">
        <v>-19398.75263128099</v>
      </c>
      <c r="I25" s="6">
        <v>-614.61810993334825</v>
      </c>
      <c r="J25" s="6">
        <f t="shared" si="0"/>
        <v>-17859.702794282533</v>
      </c>
      <c r="K25" s="6" cm="1">
        <f t="array" ref="K25">J25*SUM(ABS($D$2:$D$30))/SUM(ABS($J$2:$J$30))</f>
        <v>-17859.702794282533</v>
      </c>
      <c r="L25" s="7"/>
    </row>
    <row r="26" spans="1:12" x14ac:dyDescent="0.3">
      <c r="A26" s="1" t="s">
        <v>33</v>
      </c>
      <c r="B26" s="4">
        <v>-1.58287662</v>
      </c>
      <c r="C26" s="4">
        <v>-0.24631938214285709</v>
      </c>
      <c r="D26" s="6">
        <v>-23967.831252650663</v>
      </c>
      <c r="E26" s="6">
        <v>4867.1673447971107</v>
      </c>
      <c r="F26" s="6">
        <v>0</v>
      </c>
      <c r="G26" s="6">
        <v>-26559.199127643409</v>
      </c>
      <c r="H26" s="6">
        <v>-24536.748078098572</v>
      </c>
      <c r="I26" s="6">
        <v>-824.82129257052736</v>
      </c>
      <c r="J26" s="6">
        <f t="shared" si="0"/>
        <v>-23967.831252650663</v>
      </c>
      <c r="K26" s="6" cm="1">
        <f t="array" ref="K26">J26*SUM(ABS($D$2:$D$30))/SUM(ABS($J$2:$J$30))</f>
        <v>-23967.831252650663</v>
      </c>
      <c r="L26" s="7"/>
    </row>
    <row r="27" spans="1:12" x14ac:dyDescent="0.3">
      <c r="A27" s="1" t="s">
        <v>34</v>
      </c>
      <c r="B27" s="4">
        <v>-2.033711999999999E-2</v>
      </c>
      <c r="C27" s="4">
        <v>-0.32988858214285721</v>
      </c>
      <c r="D27" s="6">
        <v>0</v>
      </c>
      <c r="E27" s="6">
        <v>11073.625633804581</v>
      </c>
      <c r="F27" s="6">
        <v>0</v>
      </c>
      <c r="G27" s="6">
        <v>-45286.709757253499</v>
      </c>
      <c r="H27" s="6">
        <v>-41783.880766424831</v>
      </c>
      <c r="I27" s="6">
        <v>-1401.21482799672</v>
      </c>
      <c r="J27" s="6">
        <v>0</v>
      </c>
      <c r="K27" s="6" cm="1">
        <f t="array" ref="K27">J27*SUM(ABS($D$2:$D$30))/SUM(ABS($J$2:$J$30))</f>
        <v>0</v>
      </c>
      <c r="L27" s="7"/>
    </row>
    <row r="28" spans="1:12" x14ac:dyDescent="0.3">
      <c r="A28" s="1" t="s">
        <v>35</v>
      </c>
      <c r="B28" s="4">
        <v>-0.15778800000000001</v>
      </c>
      <c r="C28" s="4">
        <v>-0.34510698428571429</v>
      </c>
      <c r="D28" s="6">
        <v>-43812.739835284025</v>
      </c>
      <c r="E28" s="6">
        <v>12465.310906537239</v>
      </c>
      <c r="F28" s="6">
        <v>21862.729114145521</v>
      </c>
      <c r="G28" s="6">
        <v>-52446.804365369928</v>
      </c>
      <c r="H28" s="6">
        <v>-59009.685655472327</v>
      </c>
      <c r="I28" s="6">
        <v>-428.19641174296288</v>
      </c>
      <c r="J28" s="6">
        <f t="shared" si="0"/>
        <v>-43812.739835284025</v>
      </c>
      <c r="K28" s="6" cm="1">
        <f t="array" ref="K28">J28*SUM(ABS($D$2:$D$30))/SUM(ABS($J$2:$J$30))</f>
        <v>-43812.739835284025</v>
      </c>
      <c r="L28" s="7"/>
    </row>
    <row r="29" spans="1:12" x14ac:dyDescent="0.3">
      <c r="A29" s="1" t="s">
        <v>36</v>
      </c>
      <c r="B29" s="4">
        <v>-0.55979676</v>
      </c>
      <c r="C29" s="4">
        <v>-0.35734964250000012</v>
      </c>
      <c r="D29" s="6">
        <v>-43379.872637370187</v>
      </c>
      <c r="E29" s="6">
        <v>12779.99189099889</v>
      </c>
      <c r="F29" s="6">
        <v>12867.087761867469</v>
      </c>
      <c r="G29" s="6">
        <v>-49300.895446993258</v>
      </c>
      <c r="H29" s="6">
        <v>-55012.196217173943</v>
      </c>
      <c r="I29" s="6">
        <v>-102.4408667148453</v>
      </c>
      <c r="J29" s="6">
        <f t="shared" si="0"/>
        <v>-43379.872637370187</v>
      </c>
      <c r="K29" s="6" cm="1">
        <f t="array" ref="K29">J29*SUM(ABS($D$2:$D$30))/SUM(ABS($J$2:$J$30))</f>
        <v>-43379.872637370187</v>
      </c>
      <c r="L29" s="7"/>
    </row>
    <row r="30" spans="1:12" x14ac:dyDescent="0.3">
      <c r="A30" s="1" t="s">
        <v>37</v>
      </c>
      <c r="B30" s="4">
        <v>-0.40823261999999999</v>
      </c>
      <c r="C30" s="4">
        <v>-0.53550867857142848</v>
      </c>
      <c r="D30" s="6">
        <v>-40719.479832312092</v>
      </c>
      <c r="E30" s="6">
        <v>17977.019466541111</v>
      </c>
      <c r="F30" s="6">
        <v>30644.47242478175</v>
      </c>
      <c r="G30" s="6">
        <v>-51572.122306689802</v>
      </c>
      <c r="H30" s="6">
        <v>-55627.087476134577</v>
      </c>
      <c r="I30" s="6">
        <v>-685.83550322113683</v>
      </c>
      <c r="J30" s="6">
        <f t="shared" si="0"/>
        <v>-40719.479832312092</v>
      </c>
      <c r="K30" s="6" cm="1">
        <f t="array" ref="K30">J30*SUM(ABS($D$2:$D$30))/SUM(ABS($J$2:$J$30))</f>
        <v>-40719.479832312092</v>
      </c>
      <c r="L30" s="7"/>
    </row>
    <row r="31" spans="1:12" x14ac:dyDescent="0.3">
      <c r="A31" s="1" t="s">
        <v>38</v>
      </c>
      <c r="B31" s="4">
        <v>4.0060620000000012E-2</v>
      </c>
      <c r="C31" s="4">
        <v>2.6232776785714281E-2</v>
      </c>
      <c r="D31" s="6">
        <v>318502.06784618483</v>
      </c>
      <c r="E31" s="6">
        <v>0</v>
      </c>
      <c r="F31" s="6">
        <v>0</v>
      </c>
      <c r="G31" s="6">
        <v>312741.75883029099</v>
      </c>
      <c r="H31" s="6">
        <v>312741.75883029099</v>
      </c>
      <c r="I31" s="6">
        <v>0</v>
      </c>
      <c r="K31" s="6">
        <f>K32-SUM(K2:K30)</f>
        <v>318502.06784618483</v>
      </c>
    </row>
    <row r="32" spans="1:12" x14ac:dyDescent="0.3">
      <c r="A32" s="1" t="s">
        <v>39</v>
      </c>
      <c r="B32" s="4">
        <v>-6.670633799999999E-2</v>
      </c>
      <c r="C32" s="4">
        <v>-9.4994602642857154E-2</v>
      </c>
      <c r="D32" s="6">
        <v>100000</v>
      </c>
      <c r="E32" s="6">
        <v>76323.675236872019</v>
      </c>
      <c r="F32" s="6">
        <v>87042.308561914833</v>
      </c>
      <c r="G32" s="6">
        <v>1872.5353883149801</v>
      </c>
      <c r="H32" s="6">
        <v>-6.833300634752959E-3</v>
      </c>
      <c r="I32" s="6">
        <v>-5418.8703683032554</v>
      </c>
      <c r="K32" s="6">
        <f>D32</f>
        <v>100000</v>
      </c>
    </row>
  </sheetData>
  <autoFilter ref="A1:K3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40</v>
      </c>
      <c r="B2" s="2">
        <v>44537.41276310898</v>
      </c>
    </row>
    <row r="3" spans="1:2" x14ac:dyDescent="0.3">
      <c r="A3" s="1" t="s">
        <v>41</v>
      </c>
      <c r="B3" t="s">
        <v>48</v>
      </c>
    </row>
    <row r="4" spans="1:2" x14ac:dyDescent="0.3">
      <c r="A4" s="1" t="s">
        <v>42</v>
      </c>
      <c r="B4" t="s">
        <v>49</v>
      </c>
    </row>
    <row r="5" spans="1:2" x14ac:dyDescent="0.3">
      <c r="A5" s="1" t="s">
        <v>43</v>
      </c>
      <c r="B5">
        <v>99</v>
      </c>
    </row>
    <row r="6" spans="1:2" x14ac:dyDescent="0.3">
      <c r="A6" s="1" t="s">
        <v>44</v>
      </c>
      <c r="B6">
        <v>0.4</v>
      </c>
    </row>
    <row r="7" spans="1:2" x14ac:dyDescent="0.3">
      <c r="A7" s="1" t="s">
        <v>45</v>
      </c>
      <c r="B7">
        <v>2.0000000000000001E-4</v>
      </c>
    </row>
    <row r="8" spans="1:2" x14ac:dyDescent="0.3">
      <c r="A8" s="1" t="s">
        <v>46</v>
      </c>
      <c r="B8">
        <v>1</v>
      </c>
    </row>
    <row r="9" spans="1:2" x14ac:dyDescent="0.3">
      <c r="A9" s="1" t="s">
        <v>47</v>
      </c>
      <c r="B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relkin</cp:lastModifiedBy>
  <dcterms:created xsi:type="dcterms:W3CDTF">2021-12-07T09:54:22Z</dcterms:created>
  <dcterms:modified xsi:type="dcterms:W3CDTF">2021-12-07T10:15:23Z</dcterms:modified>
</cp:coreProperties>
</file>