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1 학교현황\"/>
    </mc:Choice>
  </mc:AlternateContent>
  <xr:revisionPtr revIDLastSave="0" documentId="13_ncr:1_{53E0C0B2-B25E-48C3-AE05-F67591181E9A}" xr6:coauthVersionLast="36" xr6:coauthVersionMax="36" xr10:uidLastSave="{00000000-0000-0000-0000-000000000000}"/>
  <bookViews>
    <workbookView xWindow="0" yWindow="0" windowWidth="28800" windowHeight="11850" tabRatio="697" xr2:uid="{00000000-000D-0000-FFFF-FFFF00000000}"/>
  </bookViews>
  <sheets>
    <sheet name="총괄" sheetId="23" r:id="rId1"/>
    <sheet name="구군별" sheetId="22" r:id="rId2"/>
    <sheet name="(고교)계열별" sheetId="21" r:id="rId3"/>
    <sheet name="유치원" sheetId="25" r:id="rId4"/>
    <sheet name="초등학교" sheetId="7" r:id="rId5"/>
    <sheet name="중학교" sheetId="14" r:id="rId6"/>
    <sheet name="고등학교" sheetId="15" r:id="rId7"/>
    <sheet name="특수학교" sheetId="16" r:id="rId8"/>
    <sheet name="고등기술학교" sheetId="11" r:id="rId9"/>
    <sheet name="방송통신중고등학교" sheetId="20" r:id="rId10"/>
    <sheet name="각종학교(각종,외국인,대안)" sheetId="12" r:id="rId11"/>
    <sheet name="국제학교" sheetId="17" r:id="rId12"/>
    <sheet name="학력인정평생교육시설 " sheetId="24" r:id="rId13"/>
  </sheets>
  <definedNames>
    <definedName name="_xlnm._FilterDatabase" localSheetId="6" hidden="1">고등학교!$A$5:$AB$5</definedName>
    <definedName name="HTML_CodePage" hidden="1">949</definedName>
    <definedName name="HTML_Control" localSheetId="3" hidden="1">{"'학교별'!$A$4:$I$16"}</definedName>
    <definedName name="HTML_Control" localSheetId="7" hidden="1">{"'학교별'!$A$4:$I$16"}</definedName>
    <definedName name="HTML_Control" hidden="1">{"'학교별'!$A$4:$I$16"}</definedName>
    <definedName name="HTML_Description" hidden="1">""</definedName>
    <definedName name="HTML_Email" hidden="1">""</definedName>
    <definedName name="HTML_Header" hidden="1">"학교별"</definedName>
    <definedName name="HTML_LastUpdate" hidden="1">"01-05-12"</definedName>
    <definedName name="HTML_LineAfter" hidden="1">FALSE</definedName>
    <definedName name="HTML_LineBefore" hidden="1">FALSE</definedName>
    <definedName name="HTML_Name" hidden="1">"홍일표"</definedName>
    <definedName name="HTML_OBDlg2" hidden="1">TRUE</definedName>
    <definedName name="HTML_OBDlg4" hidden="1">TRUE</definedName>
    <definedName name="HTML_OS" hidden="1">0</definedName>
    <definedName name="HTML_PathFile" hidden="1">"C:\My Documents\홍일표\수용일반\ㅁㅁㅁ.htm"</definedName>
    <definedName name="HTML_Title" hidden="1">"신설진행협의"</definedName>
    <definedName name="_xlnm.Print_Area" localSheetId="12">#REF!</definedName>
    <definedName name="_xlnm.Print_Area">#REF!</definedName>
    <definedName name="PRINT_AREA_MI" localSheetId="6">#REF!</definedName>
    <definedName name="PRINT_AREA_MI" localSheetId="11">#REF!</definedName>
    <definedName name="PRINT_AREA_MI" localSheetId="3">#REF!</definedName>
    <definedName name="PRINT_AREA_MI" localSheetId="5">#REF!</definedName>
    <definedName name="PRINT_AREA_MI" localSheetId="12">#REF!</definedName>
    <definedName name="PRINT_AREA_MI">#REF!</definedName>
    <definedName name="_xlnm.Print_Titles" localSheetId="10">'각종학교(각종,외국인,대안)'!$3:$5</definedName>
    <definedName name="_xlnm.Print_Titles" localSheetId="8">고등기술학교!$3:$5</definedName>
    <definedName name="_xlnm.Print_Titles" localSheetId="6">고등학교!$3:$5</definedName>
    <definedName name="_xlnm.Print_Titles" localSheetId="1">구군별!$A:$A</definedName>
    <definedName name="_xlnm.Print_Titles" localSheetId="11">국제학교!$3:$5</definedName>
    <definedName name="_xlnm.Print_Titles" localSheetId="5">중학교!$3:$5</definedName>
    <definedName name="_xlnm.Print_Titles" localSheetId="4">초등학교!$3:$5</definedName>
    <definedName name="_xlnm.Print_Titles" localSheetId="7">특수학교!$3:$5</definedName>
    <definedName name="_xlnm.Print_Titles" localSheetId="12">'학력인정평생교육시설 '!$3:$6</definedName>
    <definedName name="ㅁ1" localSheetId="6">#REF!</definedName>
    <definedName name="ㅁ1" localSheetId="11">#REF!</definedName>
    <definedName name="ㅁ1" localSheetId="3">#REF!</definedName>
    <definedName name="ㅁ1" localSheetId="5">#REF!</definedName>
    <definedName name="ㅁ1" localSheetId="12">#REF!</definedName>
    <definedName name="ㅁ1">#REF!</definedName>
    <definedName name="부평북" localSheetId="3" hidden="1">{"'학교별'!$A$4:$I$16"}</definedName>
    <definedName name="부평북" localSheetId="7" hidden="1">{"'학교별'!$A$4:$I$16"}</definedName>
    <definedName name="부평북" hidden="1">{"'학교별'!$A$4:$I$16"}</definedName>
    <definedName name="유치원" hidden="1">{"'학교별'!$A$4:$I$16"}</definedName>
    <definedName name="유치원2" localSheetId="3" hidden="1">{"'학교별'!$A$4:$I$16"}</definedName>
    <definedName name="유치원2" localSheetId="7" hidden="1">{"'학교별'!$A$4:$I$16"}</definedName>
    <definedName name="유치원2" hidden="1">{"'학교별'!$A$4:$I$16"}</definedName>
    <definedName name="중학교" hidden="1">{"'학교별'!$A$4:$I$16"}</definedName>
    <definedName name="중학교2" localSheetId="3" hidden="1">{"'학교별'!$A$4:$I$16"}</definedName>
    <definedName name="중학교2" localSheetId="7" hidden="1">{"'학교별'!$A$4:$I$16"}</definedName>
    <definedName name="중학교2" hidden="1">{"'학교별'!$A$4:$I$16"}</definedName>
    <definedName name="초등학교">#REF!</definedName>
  </definedNames>
  <calcPr calcId="191029"/>
</workbook>
</file>

<file path=xl/calcChain.xml><?xml version="1.0" encoding="utf-8"?>
<calcChain xmlns="http://schemas.openxmlformats.org/spreadsheetml/2006/main">
  <c r="E151" i="7" l="1"/>
  <c r="E29" i="7" l="1"/>
  <c r="G27" i="23" l="1"/>
  <c r="Q13" i="23" l="1"/>
  <c r="N9" i="23"/>
  <c r="N10" i="23"/>
  <c r="K6" i="23"/>
  <c r="K7" i="23"/>
  <c r="G12" i="23" l="1"/>
  <c r="D8" i="23"/>
  <c r="D10" i="23"/>
  <c r="D9" i="23"/>
  <c r="E8" i="23" l="1"/>
  <c r="E9" i="23"/>
  <c r="C16" i="23"/>
  <c r="D16" i="23"/>
  <c r="P24" i="23"/>
  <c r="Y6" i="22" l="1"/>
  <c r="Q6" i="11"/>
  <c r="AF10" i="12" l="1"/>
  <c r="O211" i="15" l="1"/>
  <c r="P211" i="15"/>
  <c r="Q211" i="15"/>
  <c r="R211" i="15"/>
  <c r="S211" i="15"/>
  <c r="T211" i="15"/>
  <c r="U211" i="15"/>
  <c r="V211" i="15"/>
  <c r="W211" i="15"/>
  <c r="X211" i="15"/>
  <c r="Y211" i="15"/>
  <c r="Z211" i="15"/>
  <c r="AA211" i="15"/>
  <c r="N211" i="15"/>
  <c r="M211" i="15"/>
  <c r="E211" i="15"/>
  <c r="N137" i="15"/>
  <c r="O137" i="15"/>
  <c r="P137" i="15"/>
  <c r="Q137" i="15"/>
  <c r="R137" i="15"/>
  <c r="S137" i="15"/>
  <c r="T137" i="15"/>
  <c r="U137" i="15"/>
  <c r="V137" i="15"/>
  <c r="W137" i="15"/>
  <c r="X137" i="15"/>
  <c r="Y137" i="15"/>
  <c r="Z137" i="15"/>
  <c r="AA137" i="15"/>
  <c r="AB137" i="15"/>
  <c r="M137" i="15"/>
  <c r="E137" i="15"/>
  <c r="BD79" i="25" l="1"/>
  <c r="M490" i="25"/>
  <c r="N490" i="25"/>
  <c r="O490" i="25"/>
  <c r="P490" i="25"/>
  <c r="Q490" i="25"/>
  <c r="R490" i="25"/>
  <c r="S490" i="25"/>
  <c r="T490" i="25"/>
  <c r="U490" i="25"/>
  <c r="V490" i="25"/>
  <c r="W490" i="25"/>
  <c r="X490" i="25"/>
  <c r="Y490" i="25"/>
  <c r="Z490" i="25"/>
  <c r="AA490" i="25"/>
  <c r="AB490" i="25"/>
  <c r="AC490" i="25"/>
  <c r="AD490" i="25"/>
  <c r="AE490" i="25"/>
  <c r="AF490" i="25"/>
  <c r="AG490" i="25"/>
  <c r="AH490" i="25"/>
  <c r="AI490" i="25"/>
  <c r="AJ490" i="25"/>
  <c r="AK490" i="25"/>
  <c r="AL490" i="25"/>
  <c r="AM490" i="25"/>
  <c r="AN490" i="25"/>
  <c r="AO490" i="25"/>
  <c r="AP490" i="25"/>
  <c r="AQ490" i="25"/>
  <c r="AR490" i="25"/>
  <c r="AS490" i="25"/>
  <c r="AT490" i="25"/>
  <c r="AU490" i="25"/>
  <c r="AV490" i="25"/>
  <c r="AW490" i="25"/>
  <c r="AX490" i="25"/>
  <c r="AY490" i="25"/>
  <c r="AZ490" i="25"/>
  <c r="BA490" i="25"/>
  <c r="BB490" i="25"/>
  <c r="BC490" i="25"/>
  <c r="BD490" i="25"/>
  <c r="BE490" i="25"/>
  <c r="BF490" i="25"/>
  <c r="BG490" i="25"/>
  <c r="BH490" i="25"/>
  <c r="BI490" i="25"/>
  <c r="BJ490" i="25"/>
  <c r="L12" i="23" l="1"/>
  <c r="L13" i="23"/>
  <c r="L9" i="23"/>
  <c r="L10" i="23"/>
  <c r="M491" i="25" l="1"/>
  <c r="N491" i="25"/>
  <c r="O491" i="25"/>
  <c r="P491" i="25"/>
  <c r="Q491" i="25"/>
  <c r="R491" i="25"/>
  <c r="S491" i="25"/>
  <c r="T491" i="25"/>
  <c r="U491" i="25"/>
  <c r="V491" i="25"/>
  <c r="W491" i="25"/>
  <c r="X491" i="25"/>
  <c r="Y491" i="25"/>
  <c r="Z491" i="25"/>
  <c r="AA491" i="25"/>
  <c r="AB491" i="25"/>
  <c r="AC491" i="25"/>
  <c r="AD491" i="25"/>
  <c r="AE491" i="25"/>
  <c r="AF491" i="25"/>
  <c r="AG491" i="25"/>
  <c r="AH491" i="25"/>
  <c r="AI491" i="25"/>
  <c r="AJ491" i="25"/>
  <c r="AK491" i="25"/>
  <c r="AL491" i="25"/>
  <c r="AM491" i="25"/>
  <c r="AN491" i="25"/>
  <c r="AO491" i="25"/>
  <c r="AP491" i="25"/>
  <c r="AQ491" i="25"/>
  <c r="AR491" i="25"/>
  <c r="AS491" i="25"/>
  <c r="AT491" i="25"/>
  <c r="AU491" i="25"/>
  <c r="AV491" i="25"/>
  <c r="AW491" i="25"/>
  <c r="AX491" i="25"/>
  <c r="AY491" i="25"/>
  <c r="AZ491" i="25"/>
  <c r="BA491" i="25"/>
  <c r="BB491" i="25"/>
  <c r="BC491" i="25"/>
  <c r="BD491" i="25"/>
  <c r="BE491" i="25"/>
  <c r="BF491" i="25"/>
  <c r="BG491" i="25"/>
  <c r="BH491" i="25"/>
  <c r="BI491" i="25"/>
  <c r="BJ491" i="25"/>
  <c r="L490" i="25"/>
  <c r="M200" i="25"/>
  <c r="N200" i="25"/>
  <c r="O200" i="25"/>
  <c r="P200" i="25"/>
  <c r="Q200" i="25"/>
  <c r="R200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AI200" i="25"/>
  <c r="AJ200" i="25"/>
  <c r="AK200" i="25"/>
  <c r="AL200" i="25"/>
  <c r="AM200" i="25"/>
  <c r="AN200" i="25"/>
  <c r="AO200" i="25"/>
  <c r="AP200" i="25"/>
  <c r="AQ200" i="25"/>
  <c r="AR200" i="25"/>
  <c r="AS200" i="25"/>
  <c r="AT200" i="25"/>
  <c r="AU200" i="25"/>
  <c r="AV200" i="25"/>
  <c r="AW200" i="25"/>
  <c r="AX200" i="25"/>
  <c r="AY200" i="25"/>
  <c r="AZ200" i="25"/>
  <c r="BA200" i="25"/>
  <c r="BB200" i="25"/>
  <c r="BC200" i="25"/>
  <c r="BD200" i="25"/>
  <c r="BE200" i="25"/>
  <c r="BF200" i="25"/>
  <c r="BG200" i="25"/>
  <c r="BH200" i="25"/>
  <c r="BI200" i="25"/>
  <c r="BJ200" i="25"/>
  <c r="L200" i="25"/>
  <c r="BD26" i="25" l="1"/>
  <c r="BD27" i="25"/>
  <c r="BD28" i="25"/>
  <c r="BD29" i="25"/>
  <c r="BD30" i="25"/>
  <c r="BD25" i="25"/>
  <c r="AG6" i="7" l="1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H12" i="12" l="1"/>
  <c r="Y7" i="15" l="1"/>
  <c r="Y8" i="15"/>
  <c r="Y10" i="15"/>
  <c r="Y12" i="15"/>
  <c r="Y15" i="15"/>
  <c r="Y16" i="15"/>
  <c r="Y18" i="15"/>
  <c r="Y22" i="15"/>
  <c r="Y23" i="15"/>
  <c r="Y24" i="15"/>
  <c r="Y25" i="15"/>
  <c r="Y26" i="15"/>
  <c r="Y27" i="15"/>
  <c r="Y28" i="15"/>
  <c r="Y29" i="15"/>
  <c r="Y30" i="15"/>
  <c r="Y32" i="15"/>
  <c r="Y34" i="15"/>
  <c r="Y38" i="15"/>
  <c r="Y39" i="15"/>
  <c r="Y40" i="15"/>
  <c r="Y41" i="15"/>
  <c r="Y42" i="15"/>
  <c r="Y44" i="15"/>
  <c r="Y46" i="15"/>
  <c r="Y47" i="15"/>
  <c r="Y48" i="15"/>
  <c r="Y49" i="15"/>
  <c r="Y50" i="15"/>
  <c r="Y53" i="15"/>
  <c r="Y54" i="15"/>
  <c r="Y55" i="15"/>
  <c r="Y57" i="15"/>
  <c r="Y61" i="15"/>
  <c r="Y62" i="15"/>
  <c r="Y63" i="15"/>
  <c r="Y64" i="15"/>
  <c r="Y65" i="15"/>
  <c r="Y66" i="15"/>
  <c r="Y67" i="15"/>
  <c r="Y68" i="15"/>
  <c r="Y70" i="15"/>
  <c r="Y72" i="15"/>
  <c r="Y73" i="15"/>
  <c r="Y76" i="15"/>
  <c r="Y77" i="15"/>
  <c r="Y78" i="15"/>
  <c r="Y79" i="15"/>
  <c r="Y81" i="15"/>
  <c r="Y85" i="15"/>
  <c r="Y87" i="15"/>
  <c r="Y88" i="15"/>
  <c r="Y92" i="15"/>
  <c r="Y93" i="15"/>
  <c r="Y94" i="15"/>
  <c r="Y95" i="15"/>
  <c r="Y96" i="15"/>
  <c r="Y97" i="15"/>
  <c r="Y98" i="15"/>
  <c r="Y99" i="15"/>
  <c r="Y100" i="15"/>
  <c r="Y101" i="15"/>
  <c r="Y103" i="15"/>
  <c r="Y105" i="15"/>
  <c r="Y107" i="15"/>
  <c r="Y108" i="15"/>
  <c r="Y111" i="15"/>
  <c r="Y112" i="15"/>
  <c r="Y113" i="15"/>
  <c r="Y115" i="15"/>
  <c r="Y117" i="15"/>
  <c r="Y121" i="15"/>
  <c r="Y122" i="15"/>
  <c r="Y123" i="15"/>
  <c r="Y124" i="15"/>
  <c r="Y125" i="15"/>
  <c r="Y126" i="15"/>
  <c r="Y128" i="15"/>
  <c r="Y129" i="15"/>
  <c r="Y130" i="15"/>
  <c r="Y131" i="15"/>
  <c r="Y127" i="15"/>
  <c r="Y133" i="15"/>
  <c r="Y135" i="15"/>
  <c r="Y138" i="15"/>
  <c r="Y139" i="15"/>
  <c r="Y141" i="15"/>
  <c r="Y142" i="15"/>
  <c r="Y143" i="15"/>
  <c r="Y147" i="15"/>
  <c r="Y148" i="15"/>
  <c r="Y149" i="15"/>
  <c r="Y150" i="15"/>
  <c r="Y151" i="15"/>
  <c r="Y152" i="15"/>
  <c r="Y153" i="15"/>
  <c r="Y155" i="15"/>
  <c r="Y156" i="15"/>
  <c r="Y157" i="15"/>
  <c r="Y158" i="15"/>
  <c r="Y160" i="15"/>
  <c r="Y163" i="15"/>
  <c r="Y164" i="15"/>
  <c r="Y165" i="15"/>
  <c r="Y167" i="15"/>
  <c r="Y171" i="15"/>
  <c r="Y172" i="15"/>
  <c r="Y173" i="15"/>
  <c r="Y174" i="15"/>
  <c r="Y175" i="15"/>
  <c r="Y179" i="15"/>
  <c r="Y182" i="15"/>
  <c r="Y183" i="15"/>
  <c r="Y184" i="15"/>
  <c r="Y185" i="15"/>
  <c r="Y187" i="15"/>
  <c r="Y189" i="15"/>
  <c r="Y190" i="15"/>
  <c r="Y192" i="15"/>
  <c r="Y193" i="15"/>
  <c r="Y194" i="15"/>
  <c r="Y197" i="15"/>
  <c r="Y198" i="15"/>
  <c r="Y200" i="15"/>
  <c r="Y202" i="15"/>
  <c r="Y6" i="15"/>
  <c r="X7" i="15"/>
  <c r="X8" i="15"/>
  <c r="X10" i="15"/>
  <c r="X12" i="15"/>
  <c r="X15" i="15"/>
  <c r="X16" i="15"/>
  <c r="X18" i="15"/>
  <c r="X22" i="15"/>
  <c r="X23" i="15"/>
  <c r="X24" i="15"/>
  <c r="X25" i="15"/>
  <c r="X26" i="15"/>
  <c r="X27" i="15"/>
  <c r="X28" i="15"/>
  <c r="X29" i="15"/>
  <c r="X30" i="15"/>
  <c r="X32" i="15"/>
  <c r="X34" i="15"/>
  <c r="X38" i="15"/>
  <c r="X39" i="15"/>
  <c r="X40" i="15"/>
  <c r="X41" i="15"/>
  <c r="X42" i="15"/>
  <c r="X44" i="15"/>
  <c r="X46" i="15"/>
  <c r="X47" i="15"/>
  <c r="X48" i="15"/>
  <c r="X49" i="15"/>
  <c r="X50" i="15"/>
  <c r="X53" i="15"/>
  <c r="X54" i="15"/>
  <c r="X55" i="15"/>
  <c r="X57" i="15"/>
  <c r="X61" i="15"/>
  <c r="X62" i="15"/>
  <c r="X63" i="15"/>
  <c r="X64" i="15"/>
  <c r="X65" i="15"/>
  <c r="X66" i="15"/>
  <c r="X67" i="15"/>
  <c r="X68" i="15"/>
  <c r="X70" i="15"/>
  <c r="X72" i="15"/>
  <c r="X73" i="15"/>
  <c r="X76" i="15"/>
  <c r="X77" i="15"/>
  <c r="X78" i="15"/>
  <c r="X79" i="15"/>
  <c r="X81" i="15"/>
  <c r="X85" i="15"/>
  <c r="X87" i="15"/>
  <c r="X88" i="15"/>
  <c r="X92" i="15"/>
  <c r="X93" i="15"/>
  <c r="X94" i="15"/>
  <c r="X95" i="15"/>
  <c r="X96" i="15"/>
  <c r="X97" i="15"/>
  <c r="X98" i="15"/>
  <c r="X99" i="15"/>
  <c r="X100" i="15"/>
  <c r="X101" i="15"/>
  <c r="X103" i="15"/>
  <c r="X105" i="15"/>
  <c r="X107" i="15"/>
  <c r="X108" i="15"/>
  <c r="X111" i="15"/>
  <c r="X112" i="15"/>
  <c r="X113" i="15"/>
  <c r="X115" i="15"/>
  <c r="X117" i="15"/>
  <c r="X121" i="15"/>
  <c r="X122" i="15"/>
  <c r="X123" i="15"/>
  <c r="X124" i="15"/>
  <c r="X125" i="15"/>
  <c r="X126" i="15"/>
  <c r="X128" i="15"/>
  <c r="X129" i="15"/>
  <c r="X130" i="15"/>
  <c r="X131" i="15"/>
  <c r="X127" i="15"/>
  <c r="X133" i="15"/>
  <c r="X135" i="15"/>
  <c r="X138" i="15"/>
  <c r="X139" i="15"/>
  <c r="X141" i="15"/>
  <c r="X142" i="15"/>
  <c r="X143" i="15"/>
  <c r="X147" i="15"/>
  <c r="X148" i="15"/>
  <c r="X149" i="15"/>
  <c r="X150" i="15"/>
  <c r="X151" i="15"/>
  <c r="X152" i="15"/>
  <c r="X153" i="15"/>
  <c r="X155" i="15"/>
  <c r="X156" i="15"/>
  <c r="X157" i="15"/>
  <c r="X158" i="15"/>
  <c r="X160" i="15"/>
  <c r="X163" i="15"/>
  <c r="X164" i="15"/>
  <c r="X165" i="15"/>
  <c r="X167" i="15"/>
  <c r="X171" i="15"/>
  <c r="X172" i="15"/>
  <c r="X173" i="15"/>
  <c r="X174" i="15"/>
  <c r="X175" i="15"/>
  <c r="X179" i="15"/>
  <c r="X182" i="15"/>
  <c r="X183" i="15"/>
  <c r="X184" i="15"/>
  <c r="X185" i="15"/>
  <c r="X187" i="15"/>
  <c r="X189" i="15"/>
  <c r="X190" i="15"/>
  <c r="X192" i="15"/>
  <c r="X193" i="15"/>
  <c r="X194" i="15"/>
  <c r="X197" i="15"/>
  <c r="X198" i="15"/>
  <c r="X200" i="15"/>
  <c r="X202" i="15"/>
  <c r="X6" i="15"/>
  <c r="H10" i="23" l="1"/>
  <c r="H9" i="23"/>
  <c r="H8" i="23"/>
  <c r="G6" i="23"/>
  <c r="G7" i="23"/>
  <c r="I8" i="23"/>
  <c r="L151" i="7" l="1"/>
  <c r="Q101" i="15" l="1"/>
  <c r="Q100" i="15"/>
  <c r="Q99" i="15"/>
  <c r="Q98" i="15"/>
  <c r="Q97" i="15"/>
  <c r="Q96" i="15"/>
  <c r="Q95" i="15"/>
  <c r="Q94" i="15"/>
  <c r="Q93" i="15"/>
  <c r="Q92" i="15"/>
  <c r="AL8" i="24" l="1"/>
  <c r="AM8" i="24"/>
  <c r="AN8" i="24"/>
  <c r="AO8" i="24"/>
  <c r="AO7" i="24"/>
  <c r="AN7" i="24"/>
  <c r="AM7" i="24"/>
  <c r="AL7" i="24"/>
  <c r="T8" i="24"/>
  <c r="U8" i="24"/>
  <c r="U7" i="24"/>
  <c r="T7" i="24"/>
  <c r="Q163" i="15" l="1"/>
  <c r="AA9" i="17" l="1"/>
  <c r="AA8" i="17"/>
  <c r="L8" i="17"/>
  <c r="L9" i="17" s="1"/>
  <c r="M7" i="17"/>
  <c r="M8" i="17" s="1"/>
  <c r="M9" i="17" s="1"/>
  <c r="N7" i="17"/>
  <c r="N8" i="17" s="1"/>
  <c r="N9" i="17" s="1"/>
  <c r="O7" i="17"/>
  <c r="O8" i="17" s="1"/>
  <c r="O9" i="17" s="1"/>
  <c r="P7" i="17"/>
  <c r="P8" i="17" s="1"/>
  <c r="P9" i="17" s="1"/>
  <c r="Q7" i="17"/>
  <c r="Q8" i="17" s="1"/>
  <c r="Q9" i="17" s="1"/>
  <c r="R7" i="17"/>
  <c r="R8" i="17" s="1"/>
  <c r="R9" i="17" s="1"/>
  <c r="S7" i="17"/>
  <c r="S8" i="17" s="1"/>
  <c r="S9" i="17" s="1"/>
  <c r="T7" i="17"/>
  <c r="T8" i="17" s="1"/>
  <c r="T9" i="17" s="1"/>
  <c r="U7" i="17"/>
  <c r="U8" i="17" s="1"/>
  <c r="U9" i="17" s="1"/>
  <c r="V7" i="17"/>
  <c r="V8" i="17" s="1"/>
  <c r="V9" i="17" s="1"/>
  <c r="W7" i="17"/>
  <c r="W8" i="17" s="1"/>
  <c r="W9" i="17" s="1"/>
  <c r="X7" i="17"/>
  <c r="X8" i="17" s="1"/>
  <c r="X9" i="17" s="1"/>
  <c r="Y7" i="17"/>
  <c r="Y8" i="17" s="1"/>
  <c r="Y9" i="17" s="1"/>
  <c r="Z7" i="17"/>
  <c r="Z8" i="17" s="1"/>
  <c r="Z9" i="17" s="1"/>
  <c r="L7" i="17"/>
  <c r="E16" i="23" l="1"/>
  <c r="D15" i="22"/>
  <c r="R17" i="15" l="1"/>
  <c r="S17" i="15"/>
  <c r="T17" i="15"/>
  <c r="U17" i="15"/>
  <c r="V17" i="15"/>
  <c r="W17" i="15"/>
  <c r="Z17" i="15"/>
  <c r="AA17" i="15"/>
  <c r="M17" i="15"/>
  <c r="N17" i="15"/>
  <c r="O17" i="15"/>
  <c r="P17" i="15"/>
  <c r="Y17" i="15" l="1"/>
  <c r="X17" i="15"/>
  <c r="F346" i="25"/>
  <c r="BE13" i="25" l="1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BH16" i="25"/>
  <c r="AU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V16" i="25"/>
  <c r="AW16" i="25"/>
  <c r="AX16" i="25"/>
  <c r="F17" i="25"/>
  <c r="G17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L31" i="25"/>
  <c r="M31" i="25"/>
  <c r="M32" i="25" s="1"/>
  <c r="N31" i="25"/>
  <c r="N32" i="25" s="1"/>
  <c r="O31" i="25"/>
  <c r="P31" i="25"/>
  <c r="Q31" i="25"/>
  <c r="R31" i="25"/>
  <c r="R32" i="25" s="1"/>
  <c r="S31" i="25"/>
  <c r="T31" i="25"/>
  <c r="U31" i="25"/>
  <c r="U32" i="25" s="1"/>
  <c r="V31" i="25"/>
  <c r="V32" i="25" s="1"/>
  <c r="W31" i="25"/>
  <c r="X31" i="25"/>
  <c r="Y31" i="25"/>
  <c r="Y32" i="25" s="1"/>
  <c r="Z31" i="25"/>
  <c r="Z32" i="25" s="1"/>
  <c r="AA31" i="25"/>
  <c r="AB31" i="25"/>
  <c r="AC31" i="25"/>
  <c r="AE31" i="25"/>
  <c r="AF31" i="25"/>
  <c r="AH31" i="25"/>
  <c r="AI31" i="25"/>
  <c r="AJ31" i="25"/>
  <c r="AK31" i="25"/>
  <c r="AM31" i="25"/>
  <c r="AN31" i="25"/>
  <c r="AO31" i="25"/>
  <c r="AO32" i="25" s="1"/>
  <c r="AP31" i="25"/>
  <c r="AQ31" i="25"/>
  <c r="AR31" i="25"/>
  <c r="AS31" i="25"/>
  <c r="AS32" i="25" s="1"/>
  <c r="AT31" i="25"/>
  <c r="AV31" i="25"/>
  <c r="AW31" i="25"/>
  <c r="AX31" i="25"/>
  <c r="AX32" i="25" s="1"/>
  <c r="F32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L60" i="25"/>
  <c r="L61" i="25" s="1"/>
  <c r="M60" i="25"/>
  <c r="N60" i="25"/>
  <c r="O60" i="25"/>
  <c r="P60" i="25"/>
  <c r="P61" i="25" s="1"/>
  <c r="Q60" i="25"/>
  <c r="R60" i="25"/>
  <c r="S60" i="25"/>
  <c r="T60" i="25"/>
  <c r="U60" i="25"/>
  <c r="V60" i="25"/>
  <c r="W60" i="25"/>
  <c r="X60" i="25"/>
  <c r="Y60" i="25"/>
  <c r="Z60" i="25"/>
  <c r="AA60" i="25"/>
  <c r="AB60" i="25"/>
  <c r="AB61" i="25" s="1"/>
  <c r="AC60" i="25"/>
  <c r="AE60" i="25"/>
  <c r="AF60" i="25"/>
  <c r="AH60" i="25"/>
  <c r="AI60" i="25"/>
  <c r="AJ60" i="25"/>
  <c r="AK60" i="25"/>
  <c r="AM60" i="25"/>
  <c r="AN60" i="25"/>
  <c r="AO60" i="25"/>
  <c r="AP60" i="25"/>
  <c r="AQ60" i="25"/>
  <c r="AR60" i="25"/>
  <c r="AS60" i="25"/>
  <c r="AT60" i="25"/>
  <c r="AV60" i="25"/>
  <c r="AV61" i="25" s="1"/>
  <c r="AW60" i="25"/>
  <c r="AX60" i="25"/>
  <c r="G61" i="25"/>
  <c r="BE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E79" i="25"/>
  <c r="AF79" i="25"/>
  <c r="AH79" i="25"/>
  <c r="AI79" i="25"/>
  <c r="AJ79" i="25"/>
  <c r="AK79" i="25"/>
  <c r="AM79" i="25"/>
  <c r="AN79" i="25"/>
  <c r="AO79" i="25"/>
  <c r="AP79" i="25"/>
  <c r="AQ79" i="25"/>
  <c r="AR79" i="25"/>
  <c r="AS79" i="25"/>
  <c r="AT79" i="25"/>
  <c r="AV79" i="25"/>
  <c r="AW79" i="25"/>
  <c r="AX79" i="25"/>
  <c r="AX80" i="25" s="1"/>
  <c r="F80" i="25"/>
  <c r="G80" i="25"/>
  <c r="I80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Y88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E94" i="25"/>
  <c r="AF94" i="25"/>
  <c r="AH94" i="25"/>
  <c r="AI94" i="25"/>
  <c r="AJ94" i="25"/>
  <c r="AK94" i="25"/>
  <c r="AM94" i="25"/>
  <c r="AN94" i="25"/>
  <c r="AP94" i="25"/>
  <c r="AQ94" i="25"/>
  <c r="AR94" i="25"/>
  <c r="AS94" i="25"/>
  <c r="AT94" i="25"/>
  <c r="AV94" i="25"/>
  <c r="AW94" i="25"/>
  <c r="AX94" i="25"/>
  <c r="F95" i="25"/>
  <c r="BB98" i="25"/>
  <c r="BB99" i="25" s="1"/>
  <c r="L98" i="25"/>
  <c r="M98" i="25"/>
  <c r="M99" i="25" s="1"/>
  <c r="N98" i="25"/>
  <c r="N99" i="25" s="1"/>
  <c r="O98" i="25"/>
  <c r="O99" i="25" s="1"/>
  <c r="P98" i="25"/>
  <c r="Q98" i="25"/>
  <c r="Q99" i="25" s="1"/>
  <c r="R98" i="25"/>
  <c r="R99" i="25" s="1"/>
  <c r="S98" i="25"/>
  <c r="S99" i="25" s="1"/>
  <c r="T98" i="25"/>
  <c r="U98" i="25"/>
  <c r="U99" i="25" s="1"/>
  <c r="V98" i="25"/>
  <c r="V99" i="25" s="1"/>
  <c r="W98" i="25"/>
  <c r="W99" i="25" s="1"/>
  <c r="X98" i="25"/>
  <c r="Y98" i="25"/>
  <c r="Y99" i="25" s="1"/>
  <c r="Z98" i="25"/>
  <c r="Z99" i="25" s="1"/>
  <c r="AA98" i="25"/>
  <c r="AA99" i="25" s="1"/>
  <c r="AB98" i="25"/>
  <c r="AC98" i="25"/>
  <c r="AC99" i="25" s="1"/>
  <c r="AD98" i="25"/>
  <c r="AD99" i="25" s="1"/>
  <c r="AE98" i="25"/>
  <c r="AE99" i="25" s="1"/>
  <c r="AF98" i="25"/>
  <c r="AG98" i="25"/>
  <c r="AG99" i="25" s="1"/>
  <c r="AH98" i="25"/>
  <c r="AH99" i="25" s="1"/>
  <c r="AI98" i="25"/>
  <c r="AI99" i="25" s="1"/>
  <c r="AJ98" i="25"/>
  <c r="AK98" i="25"/>
  <c r="AK99" i="25" s="1"/>
  <c r="AL98" i="25"/>
  <c r="AL99" i="25" s="1"/>
  <c r="AM98" i="25"/>
  <c r="AM99" i="25" s="1"/>
  <c r="AN98" i="25"/>
  <c r="AO98" i="25"/>
  <c r="AO99" i="25" s="1"/>
  <c r="AP98" i="25"/>
  <c r="AP99" i="25" s="1"/>
  <c r="AQ98" i="25"/>
  <c r="AQ99" i="25" s="1"/>
  <c r="AR98" i="25"/>
  <c r="AS98" i="25"/>
  <c r="AS99" i="25" s="1"/>
  <c r="AT98" i="25"/>
  <c r="AT99" i="25" s="1"/>
  <c r="AU98" i="25"/>
  <c r="AU99" i="25" s="1"/>
  <c r="AV98" i="25"/>
  <c r="AW98" i="25"/>
  <c r="AW99" i="25" s="1"/>
  <c r="AX98" i="25"/>
  <c r="AX99" i="25" s="1"/>
  <c r="AY98" i="25"/>
  <c r="AY99" i="25" s="1"/>
  <c r="AZ98" i="25"/>
  <c r="AZ99" i="25" s="1"/>
  <c r="AZ101" i="25"/>
  <c r="AZ102" i="25" s="1"/>
  <c r="BC101" i="25"/>
  <c r="BC102" i="25" s="1"/>
  <c r="BE101" i="25"/>
  <c r="BE102" i="25" s="1"/>
  <c r="BH101" i="25"/>
  <c r="BH102" i="25" s="1"/>
  <c r="L101" i="25"/>
  <c r="L102" i="25" s="1"/>
  <c r="M101" i="25"/>
  <c r="M102" i="25" s="1"/>
  <c r="N101" i="25"/>
  <c r="N102" i="25" s="1"/>
  <c r="O101" i="25"/>
  <c r="P101" i="25"/>
  <c r="P102" i="25" s="1"/>
  <c r="Q101" i="25"/>
  <c r="Q102" i="25" s="1"/>
  <c r="R101" i="25"/>
  <c r="R102" i="25" s="1"/>
  <c r="S101" i="25"/>
  <c r="S102" i="25" s="1"/>
  <c r="T101" i="25"/>
  <c r="T102" i="25" s="1"/>
  <c r="U101" i="25"/>
  <c r="U102" i="25" s="1"/>
  <c r="V101" i="25"/>
  <c r="V102" i="25" s="1"/>
  <c r="W101" i="25"/>
  <c r="W102" i="25" s="1"/>
  <c r="X101" i="25"/>
  <c r="X102" i="25" s="1"/>
  <c r="Y101" i="25"/>
  <c r="Y102" i="25" s="1"/>
  <c r="Z101" i="25"/>
  <c r="Z102" i="25" s="1"/>
  <c r="AA101" i="25"/>
  <c r="AA102" i="25" s="1"/>
  <c r="AB101" i="25"/>
  <c r="AB102" i="25" s="1"/>
  <c r="AC101" i="25"/>
  <c r="AC102" i="25" s="1"/>
  <c r="AD101" i="25"/>
  <c r="AD102" i="25" s="1"/>
  <c r="AE101" i="25"/>
  <c r="AE102" i="25" s="1"/>
  <c r="AF101" i="25"/>
  <c r="AF102" i="25" s="1"/>
  <c r="AG101" i="25"/>
  <c r="AG102" i="25" s="1"/>
  <c r="AH101" i="25"/>
  <c r="AH102" i="25" s="1"/>
  <c r="AI101" i="25"/>
  <c r="AI102" i="25" s="1"/>
  <c r="AJ101" i="25"/>
  <c r="AJ102" i="25" s="1"/>
  <c r="AK101" i="25"/>
  <c r="AK102" i="25" s="1"/>
  <c r="AL101" i="25"/>
  <c r="AL102" i="25" s="1"/>
  <c r="AM101" i="25"/>
  <c r="AM102" i="25" s="1"/>
  <c r="AN101" i="25"/>
  <c r="AN102" i="25" s="1"/>
  <c r="AO101" i="25"/>
  <c r="AO102" i="25" s="1"/>
  <c r="AP101" i="25"/>
  <c r="AP102" i="25" s="1"/>
  <c r="AQ101" i="25"/>
  <c r="AQ102" i="25" s="1"/>
  <c r="AR101" i="25"/>
  <c r="AR102" i="25" s="1"/>
  <c r="AS101" i="25"/>
  <c r="AS102" i="25" s="1"/>
  <c r="AT101" i="25"/>
  <c r="AT102" i="25" s="1"/>
  <c r="AU101" i="25"/>
  <c r="AU102" i="25" s="1"/>
  <c r="AV101" i="25"/>
  <c r="AV102" i="25" s="1"/>
  <c r="AW101" i="25"/>
  <c r="AW102" i="25" s="1"/>
  <c r="AX101" i="25"/>
  <c r="AX102" i="25" s="1"/>
  <c r="AY101" i="25"/>
  <c r="AY102" i="25" s="1"/>
  <c r="BA101" i="25"/>
  <c r="BA102" i="25" s="1"/>
  <c r="BB101" i="25"/>
  <c r="BB102" i="25" s="1"/>
  <c r="BF101" i="25"/>
  <c r="BF102" i="25" s="1"/>
  <c r="O102" i="25"/>
  <c r="BB104" i="25"/>
  <c r="BC104" i="25"/>
  <c r="BE104" i="25"/>
  <c r="BH104" i="25"/>
  <c r="L104" i="25"/>
  <c r="M104" i="25"/>
  <c r="N104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AI104" i="25"/>
  <c r="AJ104" i="25"/>
  <c r="AK104" i="25"/>
  <c r="AL104" i="25"/>
  <c r="AM104" i="25"/>
  <c r="AN104" i="25"/>
  <c r="AO104" i="25"/>
  <c r="AP104" i="25"/>
  <c r="AQ104" i="25"/>
  <c r="AR104" i="25"/>
  <c r="AS104" i="25"/>
  <c r="AT104" i="25"/>
  <c r="AU104" i="25"/>
  <c r="AV104" i="25"/>
  <c r="AW104" i="25"/>
  <c r="AX104" i="25"/>
  <c r="AY104" i="25"/>
  <c r="AZ104" i="25"/>
  <c r="BG104" i="25"/>
  <c r="L106" i="25"/>
  <c r="M106" i="25"/>
  <c r="N106" i="25"/>
  <c r="O106" i="25"/>
  <c r="P106" i="25"/>
  <c r="Q106" i="25"/>
  <c r="Q107" i="25" s="1"/>
  <c r="R106" i="25"/>
  <c r="S106" i="25"/>
  <c r="T106" i="25"/>
  <c r="U106" i="25"/>
  <c r="U107" i="25" s="1"/>
  <c r="V106" i="25"/>
  <c r="W106" i="25"/>
  <c r="X106" i="25"/>
  <c r="Y106" i="25"/>
  <c r="Z106" i="25"/>
  <c r="AA106" i="25"/>
  <c r="AB106" i="25"/>
  <c r="AC106" i="25"/>
  <c r="AE106" i="25"/>
  <c r="AF106" i="25"/>
  <c r="AH106" i="25"/>
  <c r="AI106" i="25"/>
  <c r="AJ106" i="25"/>
  <c r="AK106" i="25"/>
  <c r="AM106" i="25"/>
  <c r="AN106" i="25"/>
  <c r="AO106" i="25"/>
  <c r="AP106" i="25"/>
  <c r="AQ106" i="25"/>
  <c r="AR106" i="25"/>
  <c r="AS106" i="25"/>
  <c r="AT106" i="25"/>
  <c r="AV106" i="25"/>
  <c r="AW106" i="25"/>
  <c r="AX106" i="25"/>
  <c r="F107" i="25"/>
  <c r="AZ109" i="25"/>
  <c r="AZ110" i="25" s="1"/>
  <c r="BA109" i="25"/>
  <c r="BA110" i="25" s="1"/>
  <c r="BB109" i="25"/>
  <c r="BB110" i="25" s="1"/>
  <c r="BC109" i="25"/>
  <c r="BC110" i="25" s="1"/>
  <c r="BE109" i="25"/>
  <c r="BE110" i="25" s="1"/>
  <c r="BF109" i="25"/>
  <c r="L109" i="25"/>
  <c r="L110" i="25" s="1"/>
  <c r="M109" i="25"/>
  <c r="M110" i="25" s="1"/>
  <c r="N109" i="25"/>
  <c r="N110" i="25" s="1"/>
  <c r="O109" i="25"/>
  <c r="P109" i="25"/>
  <c r="P110" i="25" s="1"/>
  <c r="Q109" i="25"/>
  <c r="Q110" i="25" s="1"/>
  <c r="R109" i="25"/>
  <c r="R110" i="25" s="1"/>
  <c r="S109" i="25"/>
  <c r="T109" i="25"/>
  <c r="T110" i="25" s="1"/>
  <c r="U109" i="25"/>
  <c r="V109" i="25"/>
  <c r="V110" i="25" s="1"/>
  <c r="W109" i="25"/>
  <c r="X109" i="25"/>
  <c r="X110" i="25" s="1"/>
  <c r="Y109" i="25"/>
  <c r="Y110" i="25" s="1"/>
  <c r="Z109" i="25"/>
  <c r="Z110" i="25" s="1"/>
  <c r="AA109" i="25"/>
  <c r="AB109" i="25"/>
  <c r="AB110" i="25" s="1"/>
  <c r="AC109" i="25"/>
  <c r="AC110" i="25" s="1"/>
  <c r="AD109" i="25"/>
  <c r="AD110" i="25" s="1"/>
  <c r="AE109" i="25"/>
  <c r="AF109" i="25"/>
  <c r="AF110" i="25" s="1"/>
  <c r="AG109" i="25"/>
  <c r="AG110" i="25" s="1"/>
  <c r="AH109" i="25"/>
  <c r="AI109" i="25"/>
  <c r="AJ109" i="25"/>
  <c r="AJ110" i="25" s="1"/>
  <c r="AK109" i="25"/>
  <c r="AK110" i="25" s="1"/>
  <c r="AL109" i="25"/>
  <c r="AL110" i="25" s="1"/>
  <c r="AM109" i="25"/>
  <c r="AN109" i="25"/>
  <c r="AN110" i="25" s="1"/>
  <c r="AO109" i="25"/>
  <c r="AO110" i="25" s="1"/>
  <c r="AP109" i="25"/>
  <c r="AP110" i="25" s="1"/>
  <c r="AQ109" i="25"/>
  <c r="AR109" i="25"/>
  <c r="AR110" i="25" s="1"/>
  <c r="AS109" i="25"/>
  <c r="AS110" i="25" s="1"/>
  <c r="AT109" i="25"/>
  <c r="AT110" i="25" s="1"/>
  <c r="AU109" i="25"/>
  <c r="AV109" i="25"/>
  <c r="AV110" i="25" s="1"/>
  <c r="AW109" i="25"/>
  <c r="AW110" i="25" s="1"/>
  <c r="AX109" i="25"/>
  <c r="AX110" i="25" s="1"/>
  <c r="AY109" i="25"/>
  <c r="BH109" i="25"/>
  <c r="BH110" i="25" s="1"/>
  <c r="U110" i="25"/>
  <c r="AH110" i="25"/>
  <c r="BF110" i="25"/>
  <c r="AZ112" i="25"/>
  <c r="AZ113" i="25" s="1"/>
  <c r="BC112" i="25"/>
  <c r="BC113" i="25" s="1"/>
  <c r="BE112" i="25"/>
  <c r="BE113" i="25" s="1"/>
  <c r="BF112" i="25"/>
  <c r="BF113" i="25" s="1"/>
  <c r="BG112" i="25"/>
  <c r="BG113" i="25" s="1"/>
  <c r="L112" i="25"/>
  <c r="L113" i="25" s="1"/>
  <c r="M112" i="25"/>
  <c r="M113" i="25" s="1"/>
  <c r="N112" i="25"/>
  <c r="N113" i="25" s="1"/>
  <c r="O112" i="25"/>
  <c r="O113" i="25" s="1"/>
  <c r="P112" i="25"/>
  <c r="P113" i="25" s="1"/>
  <c r="Q112" i="25"/>
  <c r="Q113" i="25" s="1"/>
  <c r="R112" i="25"/>
  <c r="R113" i="25" s="1"/>
  <c r="S112" i="25"/>
  <c r="S113" i="25" s="1"/>
  <c r="T112" i="25"/>
  <c r="T113" i="25" s="1"/>
  <c r="U112" i="25"/>
  <c r="U113" i="25" s="1"/>
  <c r="V112" i="25"/>
  <c r="V113" i="25" s="1"/>
  <c r="W112" i="25"/>
  <c r="W113" i="25" s="1"/>
  <c r="X112" i="25"/>
  <c r="X113" i="25" s="1"/>
  <c r="Y112" i="25"/>
  <c r="Y113" i="25" s="1"/>
  <c r="Z112" i="25"/>
  <c r="Z113" i="25" s="1"/>
  <c r="AA112" i="25"/>
  <c r="AA113" i="25" s="1"/>
  <c r="AB112" i="25"/>
  <c r="AB113" i="25" s="1"/>
  <c r="AC112" i="25"/>
  <c r="AC113" i="25" s="1"/>
  <c r="AD112" i="25"/>
  <c r="AD113" i="25" s="1"/>
  <c r="AE112" i="25"/>
  <c r="AE113" i="25" s="1"/>
  <c r="AF112" i="25"/>
  <c r="AF113" i="25" s="1"/>
  <c r="AG112" i="25"/>
  <c r="AG113" i="25" s="1"/>
  <c r="AH112" i="25"/>
  <c r="AH113" i="25" s="1"/>
  <c r="AI112" i="25"/>
  <c r="AI113" i="25" s="1"/>
  <c r="AJ112" i="25"/>
  <c r="AJ113" i="25" s="1"/>
  <c r="AK112" i="25"/>
  <c r="AK113" i="25" s="1"/>
  <c r="AL112" i="25"/>
  <c r="AL113" i="25" s="1"/>
  <c r="AM112" i="25"/>
  <c r="AM113" i="25" s="1"/>
  <c r="AN112" i="25"/>
  <c r="AN113" i="25" s="1"/>
  <c r="AO112" i="25"/>
  <c r="AO113" i="25" s="1"/>
  <c r="AP112" i="25"/>
  <c r="AP113" i="25" s="1"/>
  <c r="AQ112" i="25"/>
  <c r="AQ113" i="25" s="1"/>
  <c r="AR112" i="25"/>
  <c r="AR113" i="25" s="1"/>
  <c r="AS112" i="25"/>
  <c r="AS113" i="25" s="1"/>
  <c r="AT112" i="25"/>
  <c r="AT113" i="25" s="1"/>
  <c r="AU112" i="25"/>
  <c r="AU113" i="25" s="1"/>
  <c r="AV112" i="25"/>
  <c r="AV113" i="25" s="1"/>
  <c r="AW112" i="25"/>
  <c r="AW113" i="25" s="1"/>
  <c r="AX112" i="25"/>
  <c r="AX113" i="25" s="1"/>
  <c r="AY112" i="25"/>
  <c r="AY113" i="25" s="1"/>
  <c r="BA112" i="25"/>
  <c r="BA113" i="25" s="1"/>
  <c r="BB112" i="25"/>
  <c r="BB113" i="25" s="1"/>
  <c r="AZ115" i="25"/>
  <c r="AZ116" i="25" s="1"/>
  <c r="BE115" i="25"/>
  <c r="BE116" i="25" s="1"/>
  <c r="BH115" i="25"/>
  <c r="BH116" i="25" s="1"/>
  <c r="L115" i="25"/>
  <c r="L116" i="25" s="1"/>
  <c r="M115" i="25"/>
  <c r="M116" i="25" s="1"/>
  <c r="N115" i="25"/>
  <c r="N116" i="25" s="1"/>
  <c r="O115" i="25"/>
  <c r="O116" i="25" s="1"/>
  <c r="P115" i="25"/>
  <c r="P116" i="25" s="1"/>
  <c r="Q115" i="25"/>
  <c r="Q116" i="25" s="1"/>
  <c r="R115" i="25"/>
  <c r="R116" i="25" s="1"/>
  <c r="S115" i="25"/>
  <c r="S116" i="25" s="1"/>
  <c r="T115" i="25"/>
  <c r="T116" i="25" s="1"/>
  <c r="U115" i="25"/>
  <c r="U116" i="25" s="1"/>
  <c r="V115" i="25"/>
  <c r="V116" i="25" s="1"/>
  <c r="W115" i="25"/>
  <c r="W116" i="25" s="1"/>
  <c r="X115" i="25"/>
  <c r="X116" i="25" s="1"/>
  <c r="Y115" i="25"/>
  <c r="Y116" i="25" s="1"/>
  <c r="Z115" i="25"/>
  <c r="Z116" i="25" s="1"/>
  <c r="AA115" i="25"/>
  <c r="AA116" i="25" s="1"/>
  <c r="AB115" i="25"/>
  <c r="AB116" i="25" s="1"/>
  <c r="AC115" i="25"/>
  <c r="AC116" i="25" s="1"/>
  <c r="AD115" i="25"/>
  <c r="AD116" i="25" s="1"/>
  <c r="AE115" i="25"/>
  <c r="AE116" i="25" s="1"/>
  <c r="AF115" i="25"/>
  <c r="AF116" i="25" s="1"/>
  <c r="AG115" i="25"/>
  <c r="AG116" i="25" s="1"/>
  <c r="AH115" i="25"/>
  <c r="AH116" i="25" s="1"/>
  <c r="AI115" i="25"/>
  <c r="AI116" i="25" s="1"/>
  <c r="AJ115" i="25"/>
  <c r="AJ116" i="25" s="1"/>
  <c r="AK115" i="25"/>
  <c r="AK116" i="25" s="1"/>
  <c r="AL115" i="25"/>
  <c r="AL116" i="25" s="1"/>
  <c r="AM115" i="25"/>
  <c r="AM116" i="25" s="1"/>
  <c r="AN115" i="25"/>
  <c r="AN116" i="25" s="1"/>
  <c r="AO115" i="25"/>
  <c r="AO116" i="25" s="1"/>
  <c r="AP115" i="25"/>
  <c r="AP116" i="25" s="1"/>
  <c r="AQ115" i="25"/>
  <c r="AQ116" i="25" s="1"/>
  <c r="AR115" i="25"/>
  <c r="AR116" i="25" s="1"/>
  <c r="AS115" i="25"/>
  <c r="AS116" i="25" s="1"/>
  <c r="AT115" i="25"/>
  <c r="AT116" i="25" s="1"/>
  <c r="AU115" i="25"/>
  <c r="AU116" i="25" s="1"/>
  <c r="AV115" i="25"/>
  <c r="AV116" i="25" s="1"/>
  <c r="AW115" i="25"/>
  <c r="AW116" i="25" s="1"/>
  <c r="AX115" i="25"/>
  <c r="AX116" i="25" s="1"/>
  <c r="AY115" i="25"/>
  <c r="AY116" i="25" s="1"/>
  <c r="BB115" i="25"/>
  <c r="BB116" i="25" s="1"/>
  <c r="BC115" i="25"/>
  <c r="BC116" i="25" s="1"/>
  <c r="BG115" i="25"/>
  <c r="BG116" i="25" s="1"/>
  <c r="BC118" i="25"/>
  <c r="BC119" i="25" s="1"/>
  <c r="BF118" i="25"/>
  <c r="BF119" i="25" s="1"/>
  <c r="BG118" i="25"/>
  <c r="BG119" i="25" s="1"/>
  <c r="L118" i="25"/>
  <c r="L119" i="25" s="1"/>
  <c r="M118" i="25"/>
  <c r="M119" i="25" s="1"/>
  <c r="N118" i="25"/>
  <c r="N119" i="25" s="1"/>
  <c r="O118" i="25"/>
  <c r="O119" i="25" s="1"/>
  <c r="P118" i="25"/>
  <c r="P119" i="25" s="1"/>
  <c r="Q118" i="25"/>
  <c r="Q119" i="25" s="1"/>
  <c r="R118" i="25"/>
  <c r="R119" i="25" s="1"/>
  <c r="S118" i="25"/>
  <c r="S119" i="25" s="1"/>
  <c r="T118" i="25"/>
  <c r="T119" i="25" s="1"/>
  <c r="U118" i="25"/>
  <c r="U119" i="25" s="1"/>
  <c r="V118" i="25"/>
  <c r="V119" i="25" s="1"/>
  <c r="W118" i="25"/>
  <c r="W119" i="25" s="1"/>
  <c r="X118" i="25"/>
  <c r="X119" i="25" s="1"/>
  <c r="Y118" i="25"/>
  <c r="Y119" i="25" s="1"/>
  <c r="Z118" i="25"/>
  <c r="Z119" i="25" s="1"/>
  <c r="AA118" i="25"/>
  <c r="AA119" i="25" s="1"/>
  <c r="AB118" i="25"/>
  <c r="AB119" i="25" s="1"/>
  <c r="AC118" i="25"/>
  <c r="AC119" i="25" s="1"/>
  <c r="AD118" i="25"/>
  <c r="AD119" i="25" s="1"/>
  <c r="AE118" i="25"/>
  <c r="AE119" i="25" s="1"/>
  <c r="AF118" i="25"/>
  <c r="AF119" i="25" s="1"/>
  <c r="AG118" i="25"/>
  <c r="AG119" i="25" s="1"/>
  <c r="AH118" i="25"/>
  <c r="AH119" i="25" s="1"/>
  <c r="AI118" i="25"/>
  <c r="AI119" i="25" s="1"/>
  <c r="AJ118" i="25"/>
  <c r="AJ119" i="25" s="1"/>
  <c r="AK118" i="25"/>
  <c r="AK119" i="25" s="1"/>
  <c r="AL118" i="25"/>
  <c r="AL119" i="25" s="1"/>
  <c r="AM118" i="25"/>
  <c r="AM119" i="25" s="1"/>
  <c r="AN118" i="25"/>
  <c r="AN119" i="25" s="1"/>
  <c r="AO118" i="25"/>
  <c r="AO119" i="25" s="1"/>
  <c r="AP118" i="25"/>
  <c r="AP119" i="25" s="1"/>
  <c r="AQ118" i="25"/>
  <c r="AQ119" i="25" s="1"/>
  <c r="AR118" i="25"/>
  <c r="AR119" i="25" s="1"/>
  <c r="AS118" i="25"/>
  <c r="AS119" i="25" s="1"/>
  <c r="AT118" i="25"/>
  <c r="AT119" i="25" s="1"/>
  <c r="AU118" i="25"/>
  <c r="AU119" i="25" s="1"/>
  <c r="AV118" i="25"/>
  <c r="AV119" i="25" s="1"/>
  <c r="AW118" i="25"/>
  <c r="AW119" i="25" s="1"/>
  <c r="AX118" i="25"/>
  <c r="AX119" i="25" s="1"/>
  <c r="AY118" i="25"/>
  <c r="AY119" i="25" s="1"/>
  <c r="AZ118" i="25"/>
  <c r="AZ119" i="25" s="1"/>
  <c r="BA118" i="25"/>
  <c r="BA119" i="25" s="1"/>
  <c r="BE118" i="25"/>
  <c r="BE119" i="25" s="1"/>
  <c r="BH118" i="25"/>
  <c r="BH119" i="25" s="1"/>
  <c r="F120" i="25"/>
  <c r="L134" i="25"/>
  <c r="M134" i="25"/>
  <c r="N134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E134" i="25"/>
  <c r="AF134" i="25"/>
  <c r="AH134" i="25"/>
  <c r="AI134" i="25"/>
  <c r="AJ134" i="25"/>
  <c r="AK134" i="25"/>
  <c r="AM134" i="25"/>
  <c r="AN134" i="25"/>
  <c r="AP134" i="25"/>
  <c r="AQ134" i="25"/>
  <c r="AR134" i="25"/>
  <c r="AS134" i="25"/>
  <c r="AT134" i="25"/>
  <c r="AV134" i="25"/>
  <c r="AW134" i="25"/>
  <c r="AX134" i="25"/>
  <c r="L153" i="25"/>
  <c r="M153" i="25"/>
  <c r="N153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E153" i="25"/>
  <c r="AF153" i="25"/>
  <c r="AH153" i="25"/>
  <c r="AI153" i="25"/>
  <c r="AJ153" i="25"/>
  <c r="AK153" i="25"/>
  <c r="AM153" i="25"/>
  <c r="AN153" i="25"/>
  <c r="AP153" i="25"/>
  <c r="AQ153" i="25"/>
  <c r="AR153" i="25"/>
  <c r="AS153" i="25"/>
  <c r="AT153" i="25"/>
  <c r="AV153" i="25"/>
  <c r="AW153" i="25"/>
  <c r="AX153" i="25"/>
  <c r="F154" i="25"/>
  <c r="L170" i="25"/>
  <c r="M170" i="25"/>
  <c r="N170" i="25"/>
  <c r="O170" i="25"/>
  <c r="P170" i="25"/>
  <c r="Q170" i="25"/>
  <c r="R170" i="25"/>
  <c r="S170" i="25"/>
  <c r="T170" i="25"/>
  <c r="U170" i="25"/>
  <c r="V170" i="25"/>
  <c r="W170" i="25"/>
  <c r="X170" i="25"/>
  <c r="Y170" i="25"/>
  <c r="Z170" i="25"/>
  <c r="AA170" i="25"/>
  <c r="AB170" i="25"/>
  <c r="AC170" i="25"/>
  <c r="AE170" i="25"/>
  <c r="AF170" i="25"/>
  <c r="AH170" i="25"/>
  <c r="AI170" i="25"/>
  <c r="AJ170" i="25"/>
  <c r="AK170" i="25"/>
  <c r="AM170" i="25"/>
  <c r="AN170" i="25"/>
  <c r="AP170" i="25"/>
  <c r="AQ170" i="25"/>
  <c r="AR170" i="25"/>
  <c r="AS170" i="25"/>
  <c r="AT170" i="25"/>
  <c r="AV170" i="25"/>
  <c r="AW170" i="25"/>
  <c r="AX170" i="25"/>
  <c r="L193" i="25"/>
  <c r="M193" i="25"/>
  <c r="N193" i="25"/>
  <c r="O193" i="25"/>
  <c r="P193" i="25"/>
  <c r="Q193" i="25"/>
  <c r="R193" i="25"/>
  <c r="R196" i="25" s="1"/>
  <c r="S193" i="25"/>
  <c r="T193" i="25"/>
  <c r="U193" i="25"/>
  <c r="V193" i="25"/>
  <c r="V196" i="25" s="1"/>
  <c r="W193" i="25"/>
  <c r="X193" i="25"/>
  <c r="Y193" i="25"/>
  <c r="Z193" i="25"/>
  <c r="Z196" i="25" s="1"/>
  <c r="AA193" i="25"/>
  <c r="AB193" i="25"/>
  <c r="AC193" i="25"/>
  <c r="AE193" i="25"/>
  <c r="AF193" i="25"/>
  <c r="AH193" i="25"/>
  <c r="AI193" i="25"/>
  <c r="AJ193" i="25"/>
  <c r="AK193" i="25"/>
  <c r="AM193" i="25"/>
  <c r="AN193" i="25"/>
  <c r="AP193" i="25"/>
  <c r="AQ193" i="25"/>
  <c r="AR193" i="25"/>
  <c r="AS193" i="25"/>
  <c r="AT193" i="25"/>
  <c r="AV193" i="25"/>
  <c r="AW193" i="25"/>
  <c r="AX193" i="25"/>
  <c r="BE193" i="25"/>
  <c r="BF193" i="25"/>
  <c r="BG193" i="25"/>
  <c r="BH193" i="25"/>
  <c r="F194" i="25"/>
  <c r="F195" i="25"/>
  <c r="G195" i="25"/>
  <c r="F196" i="25"/>
  <c r="G196" i="25"/>
  <c r="G197" i="25"/>
  <c r="M219" i="25"/>
  <c r="L219" i="25"/>
  <c r="N219" i="25"/>
  <c r="O219" i="25"/>
  <c r="P219" i="25"/>
  <c r="Q219" i="25"/>
  <c r="R219" i="25"/>
  <c r="S219" i="25"/>
  <c r="T219" i="25"/>
  <c r="U219" i="25"/>
  <c r="V219" i="25"/>
  <c r="W219" i="25"/>
  <c r="X219" i="25"/>
  <c r="Y219" i="25"/>
  <c r="Z219" i="25"/>
  <c r="AA219" i="25"/>
  <c r="AB219" i="25"/>
  <c r="AC219" i="25"/>
  <c r="AE219" i="25"/>
  <c r="AF219" i="25"/>
  <c r="AH219" i="25"/>
  <c r="AI219" i="25"/>
  <c r="AI220" i="25" s="1"/>
  <c r="AJ219" i="25"/>
  <c r="AJ220" i="25" s="1"/>
  <c r="AK219" i="25"/>
  <c r="AM219" i="25"/>
  <c r="AN219" i="25"/>
  <c r="AO219" i="25"/>
  <c r="AP219" i="25"/>
  <c r="AQ219" i="25"/>
  <c r="AR219" i="25"/>
  <c r="AS219" i="25"/>
  <c r="AS220" i="25" s="1"/>
  <c r="AT219" i="25"/>
  <c r="AV219" i="25"/>
  <c r="AW219" i="25"/>
  <c r="AX219" i="25"/>
  <c r="F220" i="25"/>
  <c r="L223" i="25"/>
  <c r="M223" i="25"/>
  <c r="N223" i="25"/>
  <c r="O223" i="25"/>
  <c r="P223" i="25"/>
  <c r="Q223" i="25"/>
  <c r="R223" i="25"/>
  <c r="S223" i="25"/>
  <c r="T223" i="25"/>
  <c r="U223" i="25"/>
  <c r="V223" i="25"/>
  <c r="W223" i="25"/>
  <c r="X223" i="25"/>
  <c r="Y223" i="25"/>
  <c r="Z223" i="25"/>
  <c r="AA223" i="25"/>
  <c r="AB223" i="25"/>
  <c r="AC223" i="25"/>
  <c r="AE223" i="25"/>
  <c r="AF223" i="25"/>
  <c r="AH223" i="25"/>
  <c r="AI223" i="25"/>
  <c r="AJ223" i="25"/>
  <c r="AK223" i="25"/>
  <c r="AM223" i="25"/>
  <c r="AN223" i="25"/>
  <c r="AO223" i="25"/>
  <c r="AP223" i="25"/>
  <c r="AQ223" i="25"/>
  <c r="AR223" i="25"/>
  <c r="AS223" i="25"/>
  <c r="AT223" i="25"/>
  <c r="AV223" i="25"/>
  <c r="AW223" i="25"/>
  <c r="AX223" i="25"/>
  <c r="L232" i="25"/>
  <c r="M232" i="25"/>
  <c r="N232" i="25"/>
  <c r="O232" i="25"/>
  <c r="P232" i="25"/>
  <c r="Q232" i="25"/>
  <c r="R232" i="25"/>
  <c r="S232" i="25"/>
  <c r="T232" i="25"/>
  <c r="U232" i="25"/>
  <c r="V232" i="25"/>
  <c r="W232" i="25"/>
  <c r="X232" i="25"/>
  <c r="Y232" i="25"/>
  <c r="Z232" i="25"/>
  <c r="AA232" i="25"/>
  <c r="AB232" i="25"/>
  <c r="AC232" i="25"/>
  <c r="AE232" i="25"/>
  <c r="AF232" i="25"/>
  <c r="AH232" i="25"/>
  <c r="AI232" i="25"/>
  <c r="AJ232" i="25"/>
  <c r="AK232" i="25"/>
  <c r="AM232" i="25"/>
  <c r="AN232" i="25"/>
  <c r="AO232" i="25"/>
  <c r="AP232" i="25"/>
  <c r="AQ232" i="25"/>
  <c r="AR232" i="25"/>
  <c r="AS232" i="25"/>
  <c r="AT232" i="25"/>
  <c r="AV232" i="25"/>
  <c r="AW232" i="25"/>
  <c r="AX232" i="25"/>
  <c r="F233" i="25"/>
  <c r="L250" i="25"/>
  <c r="M250" i="25"/>
  <c r="N250" i="25"/>
  <c r="O250" i="25"/>
  <c r="P250" i="25"/>
  <c r="Q250" i="25"/>
  <c r="R250" i="25"/>
  <c r="S250" i="25"/>
  <c r="T250" i="25"/>
  <c r="U250" i="25"/>
  <c r="V250" i="25"/>
  <c r="W250" i="25"/>
  <c r="X250" i="25"/>
  <c r="Y250" i="25"/>
  <c r="Z250" i="25"/>
  <c r="AA250" i="25"/>
  <c r="AB250" i="25"/>
  <c r="AC250" i="25"/>
  <c r="AE250" i="25"/>
  <c r="AF250" i="25"/>
  <c r="AH250" i="25"/>
  <c r="AI250" i="25"/>
  <c r="AJ250" i="25"/>
  <c r="AK250" i="25"/>
  <c r="AM250" i="25"/>
  <c r="AN250" i="25"/>
  <c r="AO250" i="25"/>
  <c r="AP250" i="25"/>
  <c r="AQ250" i="25"/>
  <c r="AR250" i="25"/>
  <c r="AS250" i="25"/>
  <c r="AT250" i="25"/>
  <c r="AV250" i="25"/>
  <c r="AW250" i="25"/>
  <c r="AX250" i="25"/>
  <c r="L254" i="25"/>
  <c r="M254" i="25"/>
  <c r="N254" i="25"/>
  <c r="O254" i="25"/>
  <c r="P254" i="25"/>
  <c r="Q254" i="25"/>
  <c r="R254" i="25"/>
  <c r="S254" i="25"/>
  <c r="T254" i="25"/>
  <c r="U254" i="25"/>
  <c r="V254" i="25"/>
  <c r="W254" i="25"/>
  <c r="X254" i="25"/>
  <c r="Y254" i="25"/>
  <c r="Z254" i="25"/>
  <c r="AA254" i="25"/>
  <c r="AB254" i="25"/>
  <c r="AC254" i="25"/>
  <c r="AE254" i="25"/>
  <c r="AF254" i="25"/>
  <c r="AH254" i="25"/>
  <c r="AI254" i="25"/>
  <c r="AJ254" i="25"/>
  <c r="AK254" i="25"/>
  <c r="AM254" i="25"/>
  <c r="AN254" i="25"/>
  <c r="AO254" i="25"/>
  <c r="AP254" i="25"/>
  <c r="AQ254" i="25"/>
  <c r="AR254" i="25"/>
  <c r="AS254" i="25"/>
  <c r="AT254" i="25"/>
  <c r="AV254" i="25"/>
  <c r="AW254" i="25"/>
  <c r="AX254" i="25"/>
  <c r="F255" i="25"/>
  <c r="L265" i="25"/>
  <c r="M265" i="25"/>
  <c r="N265" i="25"/>
  <c r="O265" i="25"/>
  <c r="P265" i="25"/>
  <c r="Q265" i="25"/>
  <c r="R265" i="25"/>
  <c r="S265" i="25"/>
  <c r="T265" i="25"/>
  <c r="U265" i="25"/>
  <c r="V265" i="25"/>
  <c r="W265" i="25"/>
  <c r="X265" i="25"/>
  <c r="Y265" i="25"/>
  <c r="Z265" i="25"/>
  <c r="AA265" i="25"/>
  <c r="AB265" i="25"/>
  <c r="AC265" i="25"/>
  <c r="AE265" i="25"/>
  <c r="AF265" i="25"/>
  <c r="AH265" i="25"/>
  <c r="AI265" i="25"/>
  <c r="AJ265" i="25"/>
  <c r="AK265" i="25"/>
  <c r="AM265" i="25"/>
  <c r="AN265" i="25"/>
  <c r="AO265" i="25"/>
  <c r="AP265" i="25"/>
  <c r="AQ265" i="25"/>
  <c r="AR265" i="25"/>
  <c r="AS265" i="25"/>
  <c r="AT265" i="25"/>
  <c r="AV265" i="25"/>
  <c r="AW265" i="25"/>
  <c r="AX265" i="25"/>
  <c r="L284" i="25"/>
  <c r="M284" i="25"/>
  <c r="N284" i="25"/>
  <c r="O284" i="25"/>
  <c r="P284" i="25"/>
  <c r="Q284" i="25"/>
  <c r="R284" i="25"/>
  <c r="S284" i="25"/>
  <c r="T284" i="25"/>
  <c r="U284" i="25"/>
  <c r="V284" i="25"/>
  <c r="W284" i="25"/>
  <c r="X284" i="25"/>
  <c r="Y284" i="25"/>
  <c r="Z284" i="25"/>
  <c r="AA284" i="25"/>
  <c r="AB284" i="25"/>
  <c r="AC284" i="25"/>
  <c r="AE284" i="25"/>
  <c r="AF284" i="25"/>
  <c r="AH284" i="25"/>
  <c r="AI284" i="25"/>
  <c r="AJ284" i="25"/>
  <c r="AK284" i="25"/>
  <c r="AM284" i="25"/>
  <c r="AN284" i="25"/>
  <c r="AO284" i="25"/>
  <c r="AP284" i="25"/>
  <c r="AQ284" i="25"/>
  <c r="AR284" i="25"/>
  <c r="AS284" i="25"/>
  <c r="AT284" i="25"/>
  <c r="AV284" i="25"/>
  <c r="AW284" i="25"/>
  <c r="AX284" i="25"/>
  <c r="F285" i="25"/>
  <c r="L294" i="25"/>
  <c r="M294" i="25"/>
  <c r="N294" i="25"/>
  <c r="O294" i="25"/>
  <c r="P294" i="25"/>
  <c r="Q294" i="25"/>
  <c r="R294" i="25"/>
  <c r="S294" i="25"/>
  <c r="T294" i="25"/>
  <c r="U294" i="25"/>
  <c r="V294" i="25"/>
  <c r="W294" i="25"/>
  <c r="X294" i="25"/>
  <c r="Y294" i="25"/>
  <c r="Z294" i="25"/>
  <c r="AA294" i="25"/>
  <c r="AB294" i="25"/>
  <c r="AC294" i="25"/>
  <c r="AE294" i="25"/>
  <c r="AF294" i="25"/>
  <c r="AH294" i="25"/>
  <c r="AI294" i="25"/>
  <c r="AJ294" i="25"/>
  <c r="AK294" i="25"/>
  <c r="AM294" i="25"/>
  <c r="AN294" i="25"/>
  <c r="AO294" i="25"/>
  <c r="AP294" i="25"/>
  <c r="AQ294" i="25"/>
  <c r="AR294" i="25"/>
  <c r="AS294" i="25"/>
  <c r="AT294" i="25"/>
  <c r="AV294" i="25"/>
  <c r="AW294" i="25"/>
  <c r="AX294" i="25"/>
  <c r="L308" i="25"/>
  <c r="M308" i="25"/>
  <c r="N308" i="25"/>
  <c r="O308" i="25"/>
  <c r="P308" i="25"/>
  <c r="Q308" i="25"/>
  <c r="R308" i="25"/>
  <c r="S308" i="25"/>
  <c r="T308" i="25"/>
  <c r="U308" i="25"/>
  <c r="V308" i="25"/>
  <c r="W308" i="25"/>
  <c r="X308" i="25"/>
  <c r="Y308" i="25"/>
  <c r="Z308" i="25"/>
  <c r="AA308" i="25"/>
  <c r="AB308" i="25"/>
  <c r="AC308" i="25"/>
  <c r="AE308" i="25"/>
  <c r="AF308" i="25"/>
  <c r="AH308" i="25"/>
  <c r="AI308" i="25"/>
  <c r="AJ308" i="25"/>
  <c r="AK308" i="25"/>
  <c r="AM308" i="25"/>
  <c r="AN308" i="25"/>
  <c r="AO308" i="25"/>
  <c r="AP308" i="25"/>
  <c r="AQ308" i="25"/>
  <c r="AR308" i="25"/>
  <c r="AS308" i="25"/>
  <c r="AT308" i="25"/>
  <c r="AV308" i="25"/>
  <c r="AW308" i="25"/>
  <c r="AX308" i="25"/>
  <c r="F309" i="25"/>
  <c r="L321" i="25"/>
  <c r="M321" i="25"/>
  <c r="N321" i="25"/>
  <c r="O321" i="25"/>
  <c r="P321" i="25"/>
  <c r="Q321" i="25"/>
  <c r="R321" i="25"/>
  <c r="S321" i="25"/>
  <c r="T321" i="25"/>
  <c r="U321" i="25"/>
  <c r="V321" i="25"/>
  <c r="W321" i="25"/>
  <c r="X321" i="25"/>
  <c r="Y321" i="25"/>
  <c r="Z321" i="25"/>
  <c r="AA321" i="25"/>
  <c r="AB321" i="25"/>
  <c r="AC321" i="25"/>
  <c r="AE321" i="25"/>
  <c r="AF321" i="25"/>
  <c r="AH321" i="25"/>
  <c r="AI321" i="25"/>
  <c r="AJ321" i="25"/>
  <c r="AK321" i="25"/>
  <c r="AM321" i="25"/>
  <c r="AN321" i="25"/>
  <c r="AO321" i="25"/>
  <c r="AP321" i="25"/>
  <c r="AQ321" i="25"/>
  <c r="AR321" i="25"/>
  <c r="AS321" i="25"/>
  <c r="AT321" i="25"/>
  <c r="AV321" i="25"/>
  <c r="AW321" i="25"/>
  <c r="AX321" i="25"/>
  <c r="L333" i="25"/>
  <c r="M333" i="25"/>
  <c r="N333" i="25"/>
  <c r="O333" i="25"/>
  <c r="P333" i="25"/>
  <c r="Q333" i="25"/>
  <c r="R333" i="25"/>
  <c r="S333" i="25"/>
  <c r="T333" i="25"/>
  <c r="U333" i="25"/>
  <c r="V333" i="25"/>
  <c r="W333" i="25"/>
  <c r="X333" i="25"/>
  <c r="Y333" i="25"/>
  <c r="Z333" i="25"/>
  <c r="AA333" i="25"/>
  <c r="AB333" i="25"/>
  <c r="AC333" i="25"/>
  <c r="AE333" i="25"/>
  <c r="AF333" i="25"/>
  <c r="AH333" i="25"/>
  <c r="AI333" i="25"/>
  <c r="AJ333" i="25"/>
  <c r="AK333" i="25"/>
  <c r="AM333" i="25"/>
  <c r="AN333" i="25"/>
  <c r="AO333" i="25"/>
  <c r="AP333" i="25"/>
  <c r="AQ333" i="25"/>
  <c r="AR333" i="25"/>
  <c r="AS333" i="25"/>
  <c r="AT333" i="25"/>
  <c r="AV333" i="25"/>
  <c r="AW333" i="25"/>
  <c r="AX333" i="25"/>
  <c r="F334" i="25"/>
  <c r="F335" i="25"/>
  <c r="F336" i="25"/>
  <c r="L346" i="25"/>
  <c r="M346" i="25"/>
  <c r="N346" i="25"/>
  <c r="O346" i="25"/>
  <c r="P346" i="25"/>
  <c r="Q346" i="25"/>
  <c r="R346" i="25"/>
  <c r="S346" i="25"/>
  <c r="T346" i="25"/>
  <c r="U346" i="25"/>
  <c r="V346" i="25"/>
  <c r="W346" i="25"/>
  <c r="X346" i="25"/>
  <c r="Y346" i="25"/>
  <c r="Z346" i="25"/>
  <c r="AA346" i="25"/>
  <c r="AB346" i="25"/>
  <c r="AC346" i="25"/>
  <c r="AE346" i="25"/>
  <c r="AF346" i="25"/>
  <c r="AH346" i="25"/>
  <c r="AI346" i="25"/>
  <c r="AJ346" i="25"/>
  <c r="AK346" i="25"/>
  <c r="AM346" i="25"/>
  <c r="AN346" i="25"/>
  <c r="AO346" i="25"/>
  <c r="AP346" i="25"/>
  <c r="AQ346" i="25"/>
  <c r="AR346" i="25"/>
  <c r="AS346" i="25"/>
  <c r="AT346" i="25"/>
  <c r="AV346" i="25"/>
  <c r="AW346" i="25"/>
  <c r="AX346" i="25"/>
  <c r="AB357" i="25"/>
  <c r="AE357" i="25"/>
  <c r="AS357" i="25"/>
  <c r="AW357" i="25"/>
  <c r="F357" i="25"/>
  <c r="L357" i="25"/>
  <c r="M357" i="25"/>
  <c r="N357" i="25"/>
  <c r="O357" i="25"/>
  <c r="P357" i="25"/>
  <c r="Q357" i="25"/>
  <c r="R357" i="25"/>
  <c r="S357" i="25"/>
  <c r="T357" i="25"/>
  <c r="U357" i="25"/>
  <c r="V357" i="25"/>
  <c r="W357" i="25"/>
  <c r="X357" i="25"/>
  <c r="Y357" i="25"/>
  <c r="Z357" i="25"/>
  <c r="AA357" i="25"/>
  <c r="AC357" i="25"/>
  <c r="AF357" i="25"/>
  <c r="AH357" i="25"/>
  <c r="AI357" i="25"/>
  <c r="AJ357" i="25"/>
  <c r="AK357" i="25"/>
  <c r="AM357" i="25"/>
  <c r="AN357" i="25"/>
  <c r="AO357" i="25"/>
  <c r="AP357" i="25"/>
  <c r="AQ357" i="25"/>
  <c r="AR357" i="25"/>
  <c r="AT357" i="25"/>
  <c r="AV357" i="25"/>
  <c r="AX357" i="25"/>
  <c r="AO379" i="25"/>
  <c r="F379" i="25"/>
  <c r="L379" i="25"/>
  <c r="M379" i="25"/>
  <c r="N379" i="25"/>
  <c r="O379" i="25"/>
  <c r="P379" i="25"/>
  <c r="Q379" i="25"/>
  <c r="R379" i="25"/>
  <c r="S379" i="25"/>
  <c r="T379" i="25"/>
  <c r="U379" i="25"/>
  <c r="V379" i="25"/>
  <c r="W379" i="25"/>
  <c r="X379" i="25"/>
  <c r="Y379" i="25"/>
  <c r="Z379" i="25"/>
  <c r="AA379" i="25"/>
  <c r="AB379" i="25"/>
  <c r="AC379" i="25"/>
  <c r="AE379" i="25"/>
  <c r="AF379" i="25"/>
  <c r="AH379" i="25"/>
  <c r="AI379" i="25"/>
  <c r="AJ379" i="25"/>
  <c r="AK379" i="25"/>
  <c r="AM379" i="25"/>
  <c r="AN379" i="25"/>
  <c r="AP379" i="25"/>
  <c r="AQ379" i="25"/>
  <c r="AR379" i="25"/>
  <c r="AS379" i="25"/>
  <c r="AT379" i="25"/>
  <c r="AV379" i="25"/>
  <c r="AW379" i="25"/>
  <c r="AX379" i="25"/>
  <c r="F391" i="25"/>
  <c r="L391" i="25"/>
  <c r="M391" i="25"/>
  <c r="N391" i="25"/>
  <c r="O391" i="25"/>
  <c r="P391" i="25"/>
  <c r="Q391" i="25"/>
  <c r="R391" i="25"/>
  <c r="S391" i="25"/>
  <c r="T391" i="25"/>
  <c r="U391" i="25"/>
  <c r="V391" i="25"/>
  <c r="W391" i="25"/>
  <c r="X391" i="25"/>
  <c r="Y391" i="25"/>
  <c r="Z391" i="25"/>
  <c r="AA391" i="25"/>
  <c r="AB391" i="25"/>
  <c r="AC391" i="25"/>
  <c r="AE391" i="25"/>
  <c r="AF391" i="25"/>
  <c r="AH391" i="25"/>
  <c r="AI391" i="25"/>
  <c r="AJ391" i="25"/>
  <c r="AK391" i="25"/>
  <c r="AM391" i="25"/>
  <c r="AN391" i="25"/>
  <c r="AO391" i="25"/>
  <c r="AP391" i="25"/>
  <c r="AQ391" i="25"/>
  <c r="AR391" i="25"/>
  <c r="AS391" i="25"/>
  <c r="AT391" i="25"/>
  <c r="AV391" i="25"/>
  <c r="AW391" i="25"/>
  <c r="AX391" i="25"/>
  <c r="F407" i="25"/>
  <c r="L407" i="25"/>
  <c r="M407" i="25"/>
  <c r="N407" i="25"/>
  <c r="O407" i="25"/>
  <c r="P407" i="25"/>
  <c r="Q407" i="25"/>
  <c r="R407" i="25"/>
  <c r="S407" i="25"/>
  <c r="T407" i="25"/>
  <c r="U407" i="25"/>
  <c r="V407" i="25"/>
  <c r="W407" i="25"/>
  <c r="X407" i="25"/>
  <c r="Y407" i="25"/>
  <c r="Z407" i="25"/>
  <c r="AA407" i="25"/>
  <c r="AB407" i="25"/>
  <c r="AC407" i="25"/>
  <c r="AE407" i="25"/>
  <c r="AF407" i="25"/>
  <c r="AH407" i="25"/>
  <c r="AI407" i="25"/>
  <c r="AJ407" i="25"/>
  <c r="AK407" i="25"/>
  <c r="AM407" i="25"/>
  <c r="AN407" i="25"/>
  <c r="AO407" i="25"/>
  <c r="AP407" i="25"/>
  <c r="AQ407" i="25"/>
  <c r="AR407" i="25"/>
  <c r="AS407" i="25"/>
  <c r="AT407" i="25"/>
  <c r="AV407" i="25"/>
  <c r="AW407" i="25"/>
  <c r="AX407" i="25"/>
  <c r="F423" i="25"/>
  <c r="L423" i="25"/>
  <c r="M423" i="25"/>
  <c r="N423" i="25"/>
  <c r="O423" i="25"/>
  <c r="P423" i="25"/>
  <c r="Q423" i="25"/>
  <c r="R423" i="25"/>
  <c r="S423" i="25"/>
  <c r="T423" i="25"/>
  <c r="U423" i="25"/>
  <c r="V423" i="25"/>
  <c r="W423" i="25"/>
  <c r="X423" i="25"/>
  <c r="Y423" i="25"/>
  <c r="Z423" i="25"/>
  <c r="AA423" i="25"/>
  <c r="AB423" i="25"/>
  <c r="AC423" i="25"/>
  <c r="AE423" i="25"/>
  <c r="AF423" i="25"/>
  <c r="AH423" i="25"/>
  <c r="AI423" i="25"/>
  <c r="AJ423" i="25"/>
  <c r="AK423" i="25"/>
  <c r="AM423" i="25"/>
  <c r="AN423" i="25"/>
  <c r="AO423" i="25"/>
  <c r="AP423" i="25"/>
  <c r="AQ423" i="25"/>
  <c r="AR423" i="25"/>
  <c r="AS423" i="25"/>
  <c r="AT423" i="25"/>
  <c r="AV423" i="25"/>
  <c r="AW423" i="25"/>
  <c r="AX423" i="25"/>
  <c r="F429" i="25"/>
  <c r="L429" i="25"/>
  <c r="M429" i="25"/>
  <c r="N429" i="25"/>
  <c r="O429" i="25"/>
  <c r="P429" i="25"/>
  <c r="Q429" i="25"/>
  <c r="R429" i="25"/>
  <c r="S429" i="25"/>
  <c r="T429" i="25"/>
  <c r="U429" i="25"/>
  <c r="V429" i="25"/>
  <c r="W429" i="25"/>
  <c r="X429" i="25"/>
  <c r="Y429" i="25"/>
  <c r="Z429" i="25"/>
  <c r="AA429" i="25"/>
  <c r="AB429" i="25"/>
  <c r="AC429" i="25"/>
  <c r="AE429" i="25"/>
  <c r="AF429" i="25"/>
  <c r="AH429" i="25"/>
  <c r="AI429" i="25"/>
  <c r="AJ429" i="25"/>
  <c r="AK429" i="25"/>
  <c r="AM429" i="25"/>
  <c r="AN429" i="25"/>
  <c r="AO429" i="25"/>
  <c r="AP429" i="25"/>
  <c r="AQ429" i="25"/>
  <c r="AR429" i="25"/>
  <c r="AS429" i="25"/>
  <c r="AT429" i="25"/>
  <c r="AV429" i="25"/>
  <c r="AW429" i="25"/>
  <c r="AX429" i="25"/>
  <c r="F439" i="25"/>
  <c r="L439" i="25"/>
  <c r="M439" i="25"/>
  <c r="N439" i="25"/>
  <c r="O439" i="25"/>
  <c r="P439" i="25"/>
  <c r="Q439" i="25"/>
  <c r="R439" i="25"/>
  <c r="S439" i="25"/>
  <c r="T439" i="25"/>
  <c r="U439" i="25"/>
  <c r="V439" i="25"/>
  <c r="W439" i="25"/>
  <c r="X439" i="25"/>
  <c r="Y439" i="25"/>
  <c r="Z439" i="25"/>
  <c r="AA439" i="25"/>
  <c r="AB439" i="25"/>
  <c r="AC439" i="25"/>
  <c r="AE439" i="25"/>
  <c r="AF439" i="25"/>
  <c r="AH439" i="25"/>
  <c r="AI439" i="25"/>
  <c r="AJ439" i="25"/>
  <c r="AK439" i="25"/>
  <c r="AM439" i="25"/>
  <c r="AN439" i="25"/>
  <c r="AO439" i="25"/>
  <c r="AP439" i="25"/>
  <c r="AQ439" i="25"/>
  <c r="AR439" i="25"/>
  <c r="AS439" i="25"/>
  <c r="AT439" i="25"/>
  <c r="AV439" i="25"/>
  <c r="AW439" i="25"/>
  <c r="AX439" i="25"/>
  <c r="F452" i="25"/>
  <c r="L452" i="25"/>
  <c r="M452" i="25"/>
  <c r="N452" i="25"/>
  <c r="O452" i="25"/>
  <c r="P452" i="25"/>
  <c r="Q452" i="25"/>
  <c r="R452" i="25"/>
  <c r="S452" i="25"/>
  <c r="T452" i="25"/>
  <c r="U452" i="25"/>
  <c r="V452" i="25"/>
  <c r="W452" i="25"/>
  <c r="X452" i="25"/>
  <c r="Y452" i="25"/>
  <c r="Z452" i="25"/>
  <c r="AA452" i="25"/>
  <c r="AB452" i="25"/>
  <c r="AC452" i="25"/>
  <c r="AE452" i="25"/>
  <c r="AF452" i="25"/>
  <c r="AH452" i="25"/>
  <c r="AI452" i="25"/>
  <c r="AJ452" i="25"/>
  <c r="AK452" i="25"/>
  <c r="AM452" i="25"/>
  <c r="AN452" i="25"/>
  <c r="AO452" i="25"/>
  <c r="AP452" i="25"/>
  <c r="AQ452" i="25"/>
  <c r="AR452" i="25"/>
  <c r="AS452" i="25"/>
  <c r="AT452" i="25"/>
  <c r="AV452" i="25"/>
  <c r="AW452" i="25"/>
  <c r="AX452" i="25"/>
  <c r="F464" i="25"/>
  <c r="L464" i="25"/>
  <c r="M464" i="25"/>
  <c r="N464" i="25"/>
  <c r="O464" i="25"/>
  <c r="P464" i="25"/>
  <c r="Q464" i="25"/>
  <c r="R464" i="25"/>
  <c r="S464" i="25"/>
  <c r="T464" i="25"/>
  <c r="U464" i="25"/>
  <c r="V464" i="25"/>
  <c r="W464" i="25"/>
  <c r="X464" i="25"/>
  <c r="Y464" i="25"/>
  <c r="Z464" i="25"/>
  <c r="AA464" i="25"/>
  <c r="AB464" i="25"/>
  <c r="AC464" i="25"/>
  <c r="AE464" i="25"/>
  <c r="AF464" i="25"/>
  <c r="AH464" i="25"/>
  <c r="AI464" i="25"/>
  <c r="AJ464" i="25"/>
  <c r="AK464" i="25"/>
  <c r="AM464" i="25"/>
  <c r="AN464" i="25"/>
  <c r="AO464" i="25"/>
  <c r="AP464" i="25"/>
  <c r="AQ464" i="25"/>
  <c r="AR464" i="25"/>
  <c r="AS464" i="25"/>
  <c r="AT464" i="25"/>
  <c r="AV464" i="25"/>
  <c r="AW464" i="25"/>
  <c r="AX464" i="25"/>
  <c r="L479" i="25"/>
  <c r="M479" i="25"/>
  <c r="N479" i="25"/>
  <c r="O479" i="25"/>
  <c r="P479" i="25"/>
  <c r="Q479" i="25"/>
  <c r="R479" i="25"/>
  <c r="S479" i="25"/>
  <c r="T479" i="25"/>
  <c r="U479" i="25"/>
  <c r="V479" i="25"/>
  <c r="W479" i="25"/>
  <c r="X479" i="25"/>
  <c r="Y479" i="25"/>
  <c r="Z479" i="25"/>
  <c r="AA479" i="25"/>
  <c r="AB479" i="25"/>
  <c r="AC479" i="25"/>
  <c r="AE479" i="25"/>
  <c r="AF479" i="25"/>
  <c r="AH479" i="25"/>
  <c r="AI479" i="25"/>
  <c r="AJ479" i="25"/>
  <c r="AK479" i="25"/>
  <c r="AM479" i="25"/>
  <c r="AN479" i="25"/>
  <c r="AO479" i="25"/>
  <c r="AP479" i="25"/>
  <c r="AQ479" i="25"/>
  <c r="AR479" i="25"/>
  <c r="AS479" i="25"/>
  <c r="AT479" i="25"/>
  <c r="AV479" i="25"/>
  <c r="AW479" i="25"/>
  <c r="AX479" i="25"/>
  <c r="L483" i="25"/>
  <c r="L500" i="25" s="1"/>
  <c r="M483" i="25"/>
  <c r="N483" i="25"/>
  <c r="O483" i="25"/>
  <c r="O500" i="25" s="1"/>
  <c r="P483" i="25"/>
  <c r="P500" i="25" s="1"/>
  <c r="Q483" i="25"/>
  <c r="Q500" i="25" s="1"/>
  <c r="R483" i="25"/>
  <c r="R500" i="25" s="1"/>
  <c r="S483" i="25"/>
  <c r="S500" i="25" s="1"/>
  <c r="T483" i="25"/>
  <c r="T500" i="25" s="1"/>
  <c r="U483" i="25"/>
  <c r="U500" i="25" s="1"/>
  <c r="V483" i="25"/>
  <c r="V500" i="25" s="1"/>
  <c r="W483" i="25"/>
  <c r="W500" i="25" s="1"/>
  <c r="X483" i="25"/>
  <c r="X500" i="25" s="1"/>
  <c r="Y483" i="25"/>
  <c r="Y500" i="25" s="1"/>
  <c r="Z483" i="25"/>
  <c r="Z500" i="25" s="1"/>
  <c r="AA483" i="25"/>
  <c r="AA500" i="25" s="1"/>
  <c r="AB483" i="25"/>
  <c r="AB500" i="25" s="1"/>
  <c r="AC483" i="25"/>
  <c r="AC500" i="25" s="1"/>
  <c r="AE483" i="25"/>
  <c r="AE500" i="25" s="1"/>
  <c r="AF483" i="25"/>
  <c r="AF500" i="25" s="1"/>
  <c r="AH483" i="25"/>
  <c r="AH500" i="25" s="1"/>
  <c r="AI483" i="25"/>
  <c r="AI500" i="25" s="1"/>
  <c r="AJ483" i="25"/>
  <c r="AJ500" i="25" s="1"/>
  <c r="AK483" i="25"/>
  <c r="AM483" i="25"/>
  <c r="AM500" i="25" s="1"/>
  <c r="AN483" i="25"/>
  <c r="AN500" i="25" s="1"/>
  <c r="AO483" i="25"/>
  <c r="AO500" i="25" s="1"/>
  <c r="AP483" i="25"/>
  <c r="AP500" i="25" s="1"/>
  <c r="AQ483" i="25"/>
  <c r="AQ500" i="25" s="1"/>
  <c r="AR483" i="25"/>
  <c r="AR500" i="25" s="1"/>
  <c r="AS483" i="25"/>
  <c r="AS500" i="25" s="1"/>
  <c r="AT483" i="25"/>
  <c r="AT500" i="25" s="1"/>
  <c r="AV483" i="25"/>
  <c r="AV500" i="25" s="1"/>
  <c r="AW483" i="25"/>
  <c r="AW500" i="25" s="1"/>
  <c r="AX483" i="25"/>
  <c r="AX500" i="25" s="1"/>
  <c r="AD486" i="25"/>
  <c r="AD487" i="25" s="1"/>
  <c r="AG486" i="25"/>
  <c r="AG487" i="25" s="1"/>
  <c r="AL486" i="25"/>
  <c r="AL487" i="25" s="1"/>
  <c r="AU486" i="25"/>
  <c r="AU487" i="25" s="1"/>
  <c r="AY486" i="25"/>
  <c r="AZ486" i="25"/>
  <c r="AZ487" i="25" s="1"/>
  <c r="BD486" i="25"/>
  <c r="BD487" i="25" s="1"/>
  <c r="BE486" i="25"/>
  <c r="BE487" i="25" s="1"/>
  <c r="BF486" i="25"/>
  <c r="BF487" i="25" s="1"/>
  <c r="BG486" i="25"/>
  <c r="BG487" i="25" s="1"/>
  <c r="BH486" i="25"/>
  <c r="BH487" i="25" s="1"/>
  <c r="L486" i="25"/>
  <c r="M486" i="25"/>
  <c r="M487" i="25" s="1"/>
  <c r="N486" i="25"/>
  <c r="N487" i="25" s="1"/>
  <c r="O486" i="25"/>
  <c r="O487" i="25" s="1"/>
  <c r="P486" i="25"/>
  <c r="Q486" i="25"/>
  <c r="Q487" i="25" s="1"/>
  <c r="R486" i="25"/>
  <c r="R487" i="25" s="1"/>
  <c r="S486" i="25"/>
  <c r="S487" i="25" s="1"/>
  <c r="T486" i="25"/>
  <c r="U486" i="25"/>
  <c r="U487" i="25" s="1"/>
  <c r="V486" i="25"/>
  <c r="V487" i="25" s="1"/>
  <c r="W486" i="25"/>
  <c r="X486" i="25"/>
  <c r="Y486" i="25"/>
  <c r="Y487" i="25" s="1"/>
  <c r="Z486" i="25"/>
  <c r="Z487" i="25" s="1"/>
  <c r="AA486" i="25"/>
  <c r="AA487" i="25" s="1"/>
  <c r="AB486" i="25"/>
  <c r="AC486" i="25"/>
  <c r="AC487" i="25" s="1"/>
  <c r="AE486" i="25"/>
  <c r="AE487" i="25" s="1"/>
  <c r="AF486" i="25"/>
  <c r="AH486" i="25"/>
  <c r="AH487" i="25" s="1"/>
  <c r="AI486" i="25"/>
  <c r="AI487" i="25" s="1"/>
  <c r="AJ486" i="25"/>
  <c r="AK486" i="25"/>
  <c r="AK487" i="25" s="1"/>
  <c r="AM486" i="25"/>
  <c r="AM487" i="25" s="1"/>
  <c r="AN486" i="25"/>
  <c r="AO486" i="25"/>
  <c r="AO487" i="25" s="1"/>
  <c r="AP486" i="25"/>
  <c r="AP487" i="25" s="1"/>
  <c r="AQ486" i="25"/>
  <c r="AQ487" i="25" s="1"/>
  <c r="AR486" i="25"/>
  <c r="AS486" i="25"/>
  <c r="AS487" i="25" s="1"/>
  <c r="AT486" i="25"/>
  <c r="AT487" i="25" s="1"/>
  <c r="AV486" i="25"/>
  <c r="AW486" i="25"/>
  <c r="AW487" i="25" s="1"/>
  <c r="AX486" i="25"/>
  <c r="AX487" i="25" s="1"/>
  <c r="BA486" i="25"/>
  <c r="BA487" i="25" s="1"/>
  <c r="BB486" i="25"/>
  <c r="BB487" i="25" s="1"/>
  <c r="BC486" i="25"/>
  <c r="BC487" i="25" s="1"/>
  <c r="L491" i="25"/>
  <c r="AD493" i="25"/>
  <c r="AD494" i="25" s="1"/>
  <c r="AG493" i="25"/>
  <c r="AG494" i="25" s="1"/>
  <c r="AL493" i="25"/>
  <c r="AL494" i="25" s="1"/>
  <c r="AU493" i="25"/>
  <c r="AU494" i="25" s="1"/>
  <c r="AY493" i="25"/>
  <c r="AY494" i="25" s="1"/>
  <c r="AZ493" i="25"/>
  <c r="AZ494" i="25" s="1"/>
  <c r="BA493" i="25"/>
  <c r="BA494" i="25" s="1"/>
  <c r="BB493" i="25"/>
  <c r="BB494" i="25" s="1"/>
  <c r="BE493" i="25"/>
  <c r="BE494" i="25" s="1"/>
  <c r="BF493" i="25"/>
  <c r="BF494" i="25" s="1"/>
  <c r="BG493" i="25"/>
  <c r="BG494" i="25" s="1"/>
  <c r="BH493" i="25"/>
  <c r="BH494" i="25" s="1"/>
  <c r="L493" i="25"/>
  <c r="L494" i="25" s="1"/>
  <c r="M493" i="25"/>
  <c r="M494" i="25" s="1"/>
  <c r="N493" i="25"/>
  <c r="N494" i="25" s="1"/>
  <c r="O493" i="25"/>
  <c r="O494" i="25" s="1"/>
  <c r="P493" i="25"/>
  <c r="P494" i="25" s="1"/>
  <c r="Q493" i="25"/>
  <c r="Q494" i="25" s="1"/>
  <c r="R493" i="25"/>
  <c r="R494" i="25" s="1"/>
  <c r="S493" i="25"/>
  <c r="S494" i="25" s="1"/>
  <c r="T493" i="25"/>
  <c r="T494" i="25" s="1"/>
  <c r="U493" i="25"/>
  <c r="U494" i="25" s="1"/>
  <c r="V493" i="25"/>
  <c r="V494" i="25" s="1"/>
  <c r="W493" i="25"/>
  <c r="W494" i="25" s="1"/>
  <c r="X493" i="25"/>
  <c r="X494" i="25" s="1"/>
  <c r="Y493" i="25"/>
  <c r="Y494" i="25" s="1"/>
  <c r="Z493" i="25"/>
  <c r="Z494" i="25" s="1"/>
  <c r="AA493" i="25"/>
  <c r="AA494" i="25" s="1"/>
  <c r="AB493" i="25"/>
  <c r="AB494" i="25" s="1"/>
  <c r="AC493" i="25"/>
  <c r="AC494" i="25" s="1"/>
  <c r="AE493" i="25"/>
  <c r="AE494" i="25" s="1"/>
  <c r="AF493" i="25"/>
  <c r="AF494" i="25" s="1"/>
  <c r="AH493" i="25"/>
  <c r="AH494" i="25" s="1"/>
  <c r="AI493" i="25"/>
  <c r="AI494" i="25" s="1"/>
  <c r="AJ493" i="25"/>
  <c r="AJ494" i="25" s="1"/>
  <c r="AK493" i="25"/>
  <c r="AK494" i="25" s="1"/>
  <c r="AM493" i="25"/>
  <c r="AM494" i="25" s="1"/>
  <c r="AN493" i="25"/>
  <c r="AN494" i="25" s="1"/>
  <c r="AO493" i="25"/>
  <c r="AO494" i="25" s="1"/>
  <c r="AP493" i="25"/>
  <c r="AP494" i="25" s="1"/>
  <c r="AQ493" i="25"/>
  <c r="AQ494" i="25" s="1"/>
  <c r="AR493" i="25"/>
  <c r="AR494" i="25" s="1"/>
  <c r="AS493" i="25"/>
  <c r="AS494" i="25" s="1"/>
  <c r="AT493" i="25"/>
  <c r="AT494" i="25" s="1"/>
  <c r="AV493" i="25"/>
  <c r="AV494" i="25" s="1"/>
  <c r="AW493" i="25"/>
  <c r="AW494" i="25" s="1"/>
  <c r="AX493" i="25"/>
  <c r="AX494" i="25" s="1"/>
  <c r="BC493" i="25"/>
  <c r="BC494" i="25" s="1"/>
  <c r="AG497" i="25"/>
  <c r="AG498" i="25" s="1"/>
  <c r="AU497" i="25"/>
  <c r="AY497" i="25"/>
  <c r="AY498" i="25" s="1"/>
  <c r="AZ497" i="25"/>
  <c r="AZ498" i="25" s="1"/>
  <c r="BA497" i="25"/>
  <c r="BA498" i="25" s="1"/>
  <c r="BC497" i="25"/>
  <c r="BC498" i="25" s="1"/>
  <c r="BE497" i="25"/>
  <c r="BE498" i="25" s="1"/>
  <c r="BF497" i="25"/>
  <c r="BF498" i="25" s="1"/>
  <c r="BG497" i="25"/>
  <c r="BG498" i="25" s="1"/>
  <c r="BH497" i="25"/>
  <c r="BH498" i="25" s="1"/>
  <c r="L497" i="25"/>
  <c r="L498" i="25" s="1"/>
  <c r="M497" i="25"/>
  <c r="M498" i="25" s="1"/>
  <c r="N497" i="25"/>
  <c r="N498" i="25" s="1"/>
  <c r="O497" i="25"/>
  <c r="O498" i="25" s="1"/>
  <c r="P497" i="25"/>
  <c r="P498" i="25" s="1"/>
  <c r="Q497" i="25"/>
  <c r="Q498" i="25" s="1"/>
  <c r="R497" i="25"/>
  <c r="R498" i="25" s="1"/>
  <c r="S497" i="25"/>
  <c r="S498" i="25" s="1"/>
  <c r="T497" i="25"/>
  <c r="T498" i="25" s="1"/>
  <c r="U497" i="25"/>
  <c r="U498" i="25" s="1"/>
  <c r="V497" i="25"/>
  <c r="V498" i="25" s="1"/>
  <c r="W497" i="25"/>
  <c r="W498" i="25" s="1"/>
  <c r="X497" i="25"/>
  <c r="X498" i="25" s="1"/>
  <c r="Y497" i="25"/>
  <c r="Y498" i="25" s="1"/>
  <c r="Z497" i="25"/>
  <c r="Z498" i="25" s="1"/>
  <c r="AA497" i="25"/>
  <c r="AA498" i="25" s="1"/>
  <c r="AB497" i="25"/>
  <c r="AB498" i="25" s="1"/>
  <c r="AC497" i="25"/>
  <c r="AC498" i="25" s="1"/>
  <c r="AD497" i="25"/>
  <c r="AD498" i="25" s="1"/>
  <c r="AE497" i="25"/>
  <c r="AE498" i="25" s="1"/>
  <c r="AF497" i="25"/>
  <c r="AF498" i="25" s="1"/>
  <c r="AH497" i="25"/>
  <c r="AH498" i="25" s="1"/>
  <c r="AI497" i="25"/>
  <c r="AI498" i="25" s="1"/>
  <c r="AJ497" i="25"/>
  <c r="AJ498" i="25" s="1"/>
  <c r="AK497" i="25"/>
  <c r="AK498" i="25" s="1"/>
  <c r="AL497" i="25"/>
  <c r="AL498" i="25" s="1"/>
  <c r="AM497" i="25"/>
  <c r="AM498" i="25" s="1"/>
  <c r="AN497" i="25"/>
  <c r="AN498" i="25" s="1"/>
  <c r="AO497" i="25"/>
  <c r="AO498" i="25" s="1"/>
  <c r="AP497" i="25"/>
  <c r="AP498" i="25" s="1"/>
  <c r="AQ497" i="25"/>
  <c r="AQ498" i="25" s="1"/>
  <c r="AR497" i="25"/>
  <c r="AR498" i="25" s="1"/>
  <c r="AS497" i="25"/>
  <c r="AS498" i="25" s="1"/>
  <c r="AT497" i="25"/>
  <c r="AT498" i="25" s="1"/>
  <c r="AV497" i="25"/>
  <c r="AV498" i="25" s="1"/>
  <c r="AW497" i="25"/>
  <c r="AW498" i="25" s="1"/>
  <c r="AX497" i="25"/>
  <c r="AX498" i="25" s="1"/>
  <c r="F499" i="25"/>
  <c r="F500" i="25"/>
  <c r="E10" i="23"/>
  <c r="N194" i="25" l="1"/>
  <c r="AV195" i="25"/>
  <c r="V107" i="25"/>
  <c r="R107" i="25"/>
  <c r="AT107" i="25"/>
  <c r="AJ95" i="25"/>
  <c r="AS61" i="25"/>
  <c r="AK95" i="25"/>
  <c r="AX195" i="25"/>
  <c r="AX154" i="25"/>
  <c r="Q154" i="25"/>
  <c r="AL17" i="25"/>
  <c r="AW309" i="25"/>
  <c r="AI309" i="25"/>
  <c r="AC309" i="25"/>
  <c r="Q309" i="25"/>
  <c r="M309" i="25"/>
  <c r="N196" i="25"/>
  <c r="AH195" i="25"/>
  <c r="T107" i="25"/>
  <c r="AJ17" i="25"/>
  <c r="T17" i="25"/>
  <c r="P17" i="25"/>
  <c r="O467" i="25"/>
  <c r="AQ440" i="25"/>
  <c r="X440" i="25"/>
  <c r="T440" i="25"/>
  <c r="AN424" i="25"/>
  <c r="AI424" i="25"/>
  <c r="U424" i="25"/>
  <c r="AH392" i="25"/>
  <c r="AB392" i="25"/>
  <c r="X392" i="25"/>
  <c r="P392" i="25"/>
  <c r="L392" i="25"/>
  <c r="AI358" i="25"/>
  <c r="AZ65" i="25"/>
  <c r="N484" i="25"/>
  <c r="M484" i="25"/>
  <c r="O465" i="25"/>
  <c r="AW32" i="25"/>
  <c r="AC32" i="25"/>
  <c r="AF17" i="25"/>
  <c r="X17" i="25"/>
  <c r="AU17" i="25"/>
  <c r="AH440" i="25"/>
  <c r="P440" i="25"/>
  <c r="AM392" i="25"/>
  <c r="T392" i="25"/>
  <c r="AF440" i="25"/>
  <c r="AP467" i="25"/>
  <c r="R17" i="25"/>
  <c r="AV17" i="25"/>
  <c r="AK467" i="25"/>
  <c r="Y309" i="25"/>
  <c r="AC107" i="25"/>
  <c r="M107" i="25"/>
  <c r="AR17" i="25"/>
  <c r="AB17" i="25"/>
  <c r="L17" i="25"/>
  <c r="S467" i="25"/>
  <c r="Y335" i="25"/>
  <c r="AP309" i="25"/>
  <c r="X61" i="25"/>
  <c r="Q220" i="25"/>
  <c r="BG16" i="25"/>
  <c r="Y107" i="25"/>
  <c r="Q32" i="25"/>
  <c r="AN17" i="25"/>
  <c r="BA13" i="25"/>
  <c r="BE98" i="25"/>
  <c r="BE99" i="25" s="1"/>
  <c r="T61" i="25"/>
  <c r="BH250" i="25"/>
  <c r="BG250" i="25"/>
  <c r="AC80" i="25"/>
  <c r="BC16" i="25"/>
  <c r="AW334" i="25"/>
  <c r="AR334" i="25"/>
  <c r="AN334" i="25"/>
  <c r="AC334" i="25"/>
  <c r="Y334" i="25"/>
  <c r="U334" i="25"/>
  <c r="Q334" i="25"/>
  <c r="M334" i="25"/>
  <c r="Q255" i="25"/>
  <c r="BF250" i="25"/>
  <c r="AS233" i="25"/>
  <c r="AO233" i="25"/>
  <c r="AT220" i="25"/>
  <c r="AP220" i="25"/>
  <c r="P466" i="25"/>
  <c r="AW467" i="25"/>
  <c r="AO358" i="25"/>
  <c r="AJ358" i="25"/>
  <c r="AB309" i="25"/>
  <c r="X309" i="25"/>
  <c r="T309" i="25"/>
  <c r="P309" i="25"/>
  <c r="L309" i="25"/>
  <c r="AR285" i="25"/>
  <c r="AN285" i="25"/>
  <c r="AI285" i="25"/>
  <c r="N255" i="25"/>
  <c r="V220" i="25"/>
  <c r="AV154" i="25"/>
  <c r="AK154" i="25"/>
  <c r="AF154" i="25"/>
  <c r="BH98" i="25"/>
  <c r="BH99" i="25" s="1"/>
  <c r="AO80" i="25"/>
  <c r="AB194" i="25"/>
  <c r="X194" i="25"/>
  <c r="T194" i="25"/>
  <c r="P194" i="25"/>
  <c r="L194" i="25"/>
  <c r="AT195" i="25"/>
  <c r="AP195" i="25"/>
  <c r="AJ195" i="25"/>
  <c r="S107" i="25"/>
  <c r="AW80" i="25"/>
  <c r="Q80" i="25"/>
  <c r="M80" i="25"/>
  <c r="AT285" i="25"/>
  <c r="AP285" i="25"/>
  <c r="AF285" i="25"/>
  <c r="AA285" i="25"/>
  <c r="W285" i="25"/>
  <c r="AV255" i="25"/>
  <c r="AQ255" i="25"/>
  <c r="AM255" i="25"/>
  <c r="AH255" i="25"/>
  <c r="X255" i="25"/>
  <c r="BE254" i="25"/>
  <c r="U195" i="25"/>
  <c r="Q195" i="25"/>
  <c r="W466" i="25"/>
  <c r="AE465" i="25"/>
  <c r="BG98" i="25"/>
  <c r="BG99" i="25" s="1"/>
  <c r="AY16" i="25"/>
  <c r="AY17" i="25" s="1"/>
  <c r="M500" i="25"/>
  <c r="AT484" i="25"/>
  <c r="AK484" i="25"/>
  <c r="AF484" i="25"/>
  <c r="AP107" i="25"/>
  <c r="AH107" i="25"/>
  <c r="S285" i="25"/>
  <c r="O285" i="25"/>
  <c r="AR255" i="25"/>
  <c r="AN255" i="25"/>
  <c r="AI255" i="25"/>
  <c r="AC255" i="25"/>
  <c r="Y255" i="25"/>
  <c r="U255" i="25"/>
  <c r="M255" i="25"/>
  <c r="AS255" i="25"/>
  <c r="BC98" i="25"/>
  <c r="BC99" i="25" s="1"/>
  <c r="AV440" i="25"/>
  <c r="AB466" i="25"/>
  <c r="L466" i="25"/>
  <c r="F424" i="25"/>
  <c r="AP392" i="25"/>
  <c r="AX466" i="25"/>
  <c r="AX107" i="25"/>
  <c r="Z107" i="25"/>
  <c r="N107" i="25"/>
  <c r="N500" i="25"/>
  <c r="AX484" i="25"/>
  <c r="AO484" i="25"/>
  <c r="Z484" i="25"/>
  <c r="Z194" i="25"/>
  <c r="R194" i="25"/>
  <c r="AT467" i="25"/>
  <c r="BG254" i="25"/>
  <c r="BH254" i="25"/>
  <c r="F358" i="25"/>
  <c r="L220" i="25"/>
  <c r="Z195" i="25"/>
  <c r="BG106" i="25"/>
  <c r="BG107" i="25" s="1"/>
  <c r="AU106" i="25"/>
  <c r="AU107" i="25" s="1"/>
  <c r="AA358" i="25"/>
  <c r="S358" i="25"/>
  <c r="AK500" i="25"/>
  <c r="AT466" i="25"/>
  <c r="AP466" i="25"/>
  <c r="AT424" i="25"/>
  <c r="AP424" i="25"/>
  <c r="AK424" i="25"/>
  <c r="AA424" i="25"/>
  <c r="S424" i="25"/>
  <c r="O424" i="25"/>
  <c r="AS358" i="25"/>
  <c r="AK233" i="25"/>
  <c r="AF233" i="25"/>
  <c r="AA233" i="25"/>
  <c r="W233" i="25"/>
  <c r="S233" i="25"/>
  <c r="O233" i="25"/>
  <c r="AV220" i="25"/>
  <c r="AQ220" i="25"/>
  <c r="AM220" i="25"/>
  <c r="AB220" i="25"/>
  <c r="X220" i="25"/>
  <c r="T220" i="25"/>
  <c r="P220" i="25"/>
  <c r="AX194" i="25"/>
  <c r="U95" i="25"/>
  <c r="Q95" i="25"/>
  <c r="AH61" i="25"/>
  <c r="AQ32" i="25"/>
  <c r="AM32" i="25"/>
  <c r="AJ467" i="25"/>
  <c r="W358" i="25"/>
  <c r="O358" i="25"/>
  <c r="AQ465" i="25"/>
  <c r="AM465" i="25"/>
  <c r="AC440" i="25"/>
  <c r="Y440" i="25"/>
  <c r="M440" i="25"/>
  <c r="BC429" i="25"/>
  <c r="AY429" i="25"/>
  <c r="AD429" i="25"/>
  <c r="AS334" i="25"/>
  <c r="Z334" i="25"/>
  <c r="V334" i="25"/>
  <c r="R334" i="25"/>
  <c r="N334" i="25"/>
  <c r="AF220" i="25"/>
  <c r="AK195" i="25"/>
  <c r="AF195" i="25"/>
  <c r="AW95" i="25"/>
  <c r="AP32" i="25"/>
  <c r="W32" i="25"/>
  <c r="AX440" i="25"/>
  <c r="AO466" i="25"/>
  <c r="AJ440" i="25"/>
  <c r="N440" i="25"/>
  <c r="AW335" i="25"/>
  <c r="S17" i="25"/>
  <c r="V484" i="25"/>
  <c r="R484" i="25"/>
  <c r="AW465" i="25"/>
  <c r="Y465" i="25"/>
  <c r="Q465" i="25"/>
  <c r="AA392" i="25"/>
  <c r="W392" i="25"/>
  <c r="S392" i="25"/>
  <c r="F392" i="25"/>
  <c r="AS107" i="25"/>
  <c r="AK107" i="25"/>
  <c r="AQ80" i="25"/>
  <c r="AM80" i="25"/>
  <c r="AI80" i="25"/>
  <c r="AW484" i="25"/>
  <c r="U484" i="25"/>
  <c r="AV467" i="25"/>
  <c r="X467" i="25"/>
  <c r="T467" i="25"/>
  <c r="AJ61" i="25"/>
  <c r="AS309" i="25"/>
  <c r="R309" i="25"/>
  <c r="N335" i="25"/>
  <c r="L285" i="25"/>
  <c r="AX196" i="25"/>
  <c r="AB195" i="25"/>
  <c r="P195" i="25"/>
  <c r="L195" i="25"/>
  <c r="V466" i="25"/>
  <c r="AC467" i="25"/>
  <c r="AX309" i="25"/>
  <c r="AO309" i="25"/>
  <c r="BH65" i="25"/>
  <c r="AR467" i="25"/>
  <c r="AN358" i="25"/>
  <c r="AN467" i="25"/>
  <c r="AX121" i="25"/>
  <c r="AI334" i="25"/>
  <c r="AI336" i="25"/>
  <c r="AR358" i="25"/>
  <c r="AN466" i="25"/>
  <c r="AI466" i="25"/>
  <c r="AW107" i="25"/>
  <c r="AV392" i="25"/>
  <c r="AQ392" i="25"/>
  <c r="BA357" i="25"/>
  <c r="AE358" i="25"/>
  <c r="AH358" i="25"/>
  <c r="AG265" i="25"/>
  <c r="AD265" i="25"/>
  <c r="AV233" i="25"/>
  <c r="BE223" i="25"/>
  <c r="AC220" i="25"/>
  <c r="Y220" i="25"/>
  <c r="AF194" i="25"/>
  <c r="V194" i="25"/>
  <c r="AF107" i="25"/>
  <c r="AA80" i="25"/>
  <c r="W80" i="25"/>
  <c r="S80" i="25"/>
  <c r="O80" i="25"/>
  <c r="AH80" i="25"/>
  <c r="Z80" i="25"/>
  <c r="V80" i="25"/>
  <c r="R80" i="25"/>
  <c r="N80" i="25"/>
  <c r="AR61" i="25"/>
  <c r="AN61" i="25"/>
  <c r="AX17" i="25"/>
  <c r="AT17" i="25"/>
  <c r="AP17" i="25"/>
  <c r="AH17" i="25"/>
  <c r="AD17" i="25"/>
  <c r="Z17" i="25"/>
  <c r="V17" i="25"/>
  <c r="N17" i="25"/>
  <c r="AC465" i="25"/>
  <c r="U465" i="25"/>
  <c r="M465" i="25"/>
  <c r="W465" i="25"/>
  <c r="O466" i="25"/>
  <c r="AX424" i="25"/>
  <c r="AO424" i="25"/>
  <c r="AJ424" i="25"/>
  <c r="AE467" i="25"/>
  <c r="Z424" i="25"/>
  <c r="V424" i="25"/>
  <c r="R424" i="25"/>
  <c r="N424" i="25"/>
  <c r="AV424" i="25"/>
  <c r="AQ424" i="25"/>
  <c r="AB424" i="25"/>
  <c r="P424" i="25"/>
  <c r="L424" i="25"/>
  <c r="F337" i="25"/>
  <c r="AK334" i="25"/>
  <c r="AF334" i="25"/>
  <c r="AA334" i="25"/>
  <c r="W334" i="25"/>
  <c r="S334" i="25"/>
  <c r="O334" i="25"/>
  <c r="AX285" i="25"/>
  <c r="AS335" i="25"/>
  <c r="AO335" i="25"/>
  <c r="AJ285" i="25"/>
  <c r="AE335" i="25"/>
  <c r="Z335" i="25"/>
  <c r="Z233" i="25"/>
  <c r="V233" i="25"/>
  <c r="R233" i="25"/>
  <c r="N233" i="25"/>
  <c r="BB223" i="25"/>
  <c r="AE220" i="25"/>
  <c r="AQ107" i="25"/>
  <c r="AM107" i="25"/>
  <c r="AI107" i="25"/>
  <c r="AA107" i="25"/>
  <c r="W107" i="25"/>
  <c r="O107" i="25"/>
  <c r="AB95" i="25"/>
  <c r="X95" i="25"/>
  <c r="T95" i="25"/>
  <c r="P95" i="25"/>
  <c r="L95" i="25"/>
  <c r="BE94" i="25"/>
  <c r="AZ94" i="25"/>
  <c r="AL94" i="25"/>
  <c r="AL95" i="25" s="1"/>
  <c r="AE80" i="25"/>
  <c r="AZ16" i="25"/>
  <c r="AP484" i="25"/>
  <c r="AQ467" i="25"/>
  <c r="BC464" i="25"/>
  <c r="R466" i="25"/>
  <c r="AE440" i="25"/>
  <c r="AP440" i="25"/>
  <c r="AA466" i="25"/>
  <c r="W440" i="25"/>
  <c r="S440" i="25"/>
  <c r="O440" i="25"/>
  <c r="F466" i="25"/>
  <c r="F502" i="25" s="1"/>
  <c r="BH429" i="25"/>
  <c r="AW466" i="25"/>
  <c r="AR466" i="25"/>
  <c r="AW358" i="25"/>
  <c r="AJ336" i="25"/>
  <c r="R336" i="25"/>
  <c r="AV334" i="25"/>
  <c r="AH335" i="25"/>
  <c r="X335" i="25"/>
  <c r="T335" i="25"/>
  <c r="P335" i="25"/>
  <c r="L335" i="25"/>
  <c r="AK335" i="25"/>
  <c r="AA309" i="25"/>
  <c r="W309" i="25"/>
  <c r="O309" i="25"/>
  <c r="AV285" i="25"/>
  <c r="AQ285" i="25"/>
  <c r="AM285" i="25"/>
  <c r="AH285" i="25"/>
  <c r="AB285" i="25"/>
  <c r="X285" i="25"/>
  <c r="T285" i="25"/>
  <c r="P285" i="25"/>
  <c r="AW233" i="25"/>
  <c r="AL223" i="25"/>
  <c r="AK220" i="25"/>
  <c r="Z220" i="25"/>
  <c r="R220" i="25"/>
  <c r="N220" i="25"/>
  <c r="AW195" i="25"/>
  <c r="AR195" i="25"/>
  <c r="X195" i="25"/>
  <c r="T195" i="25"/>
  <c r="AR154" i="25"/>
  <c r="AH154" i="25"/>
  <c r="AB154" i="25"/>
  <c r="X154" i="25"/>
  <c r="T154" i="25"/>
  <c r="P154" i="25"/>
  <c r="L154" i="25"/>
  <c r="AY106" i="25"/>
  <c r="AY107" i="25" s="1"/>
  <c r="AV95" i="25"/>
  <c r="AQ17" i="25"/>
  <c r="AM17" i="25"/>
  <c r="AI17" i="25"/>
  <c r="AA17" i="25"/>
  <c r="AZ24" i="25"/>
  <c r="AS484" i="25"/>
  <c r="AJ484" i="25"/>
  <c r="AU479" i="25"/>
  <c r="AU499" i="25" s="1"/>
  <c r="AY479" i="25"/>
  <c r="AL193" i="25"/>
  <c r="AY464" i="25"/>
  <c r="BE265" i="25"/>
  <c r="L440" i="25"/>
  <c r="AI121" i="25"/>
  <c r="AS121" i="25"/>
  <c r="Z121" i="25"/>
  <c r="V121" i="25"/>
  <c r="R121" i="25"/>
  <c r="N121" i="25"/>
  <c r="AO107" i="25"/>
  <c r="AK61" i="25"/>
  <c r="AT61" i="25"/>
  <c r="AF61" i="25"/>
  <c r="S121" i="25"/>
  <c r="AO61" i="25"/>
  <c r="AA465" i="25"/>
  <c r="BE439" i="25"/>
  <c r="AG439" i="25"/>
  <c r="AZ429" i="25"/>
  <c r="AG429" i="25"/>
  <c r="AS467" i="25"/>
  <c r="BE391" i="25"/>
  <c r="AG391" i="25"/>
  <c r="BG109" i="25"/>
  <c r="BG110" i="25" s="1"/>
  <c r="BI109" i="25"/>
  <c r="BI110" i="25" s="1"/>
  <c r="AH484" i="25"/>
  <c r="F465" i="25"/>
  <c r="AO467" i="25"/>
  <c r="Z467" i="25"/>
  <c r="V467" i="25"/>
  <c r="R467" i="25"/>
  <c r="N467" i="25"/>
  <c r="AS465" i="25"/>
  <c r="AO465" i="25"/>
  <c r="AJ465" i="25"/>
  <c r="AZ452" i="25"/>
  <c r="Z440" i="25"/>
  <c r="V440" i="25"/>
  <c r="R440" i="25"/>
  <c r="AL429" i="25"/>
  <c r="BG232" i="25"/>
  <c r="BB65" i="25"/>
  <c r="AQ484" i="25"/>
  <c r="BF452" i="25"/>
  <c r="AA499" i="25"/>
  <c r="AA501" i="25" s="1"/>
  <c r="AR499" i="25"/>
  <c r="AR501" i="25" s="1"/>
  <c r="AN499" i="25"/>
  <c r="AN501" i="25" s="1"/>
  <c r="BH483" i="25"/>
  <c r="BH500" i="25" s="1"/>
  <c r="AY483" i="25"/>
  <c r="AY500" i="25" s="1"/>
  <c r="AZ483" i="25"/>
  <c r="AZ500" i="25" s="1"/>
  <c r="AG483" i="25"/>
  <c r="AG500" i="25" s="1"/>
  <c r="AI467" i="25"/>
  <c r="AR440" i="25"/>
  <c r="AN440" i="25"/>
  <c r="AI440" i="25"/>
  <c r="AS424" i="25"/>
  <c r="AM466" i="25"/>
  <c r="AM424" i="25"/>
  <c r="AH466" i="25"/>
  <c r="X466" i="25"/>
  <c r="T466" i="25"/>
  <c r="T424" i="25"/>
  <c r="AB335" i="25"/>
  <c r="AB334" i="25"/>
  <c r="AH309" i="25"/>
  <c r="AH336" i="25"/>
  <c r="AK255" i="25"/>
  <c r="M120" i="25"/>
  <c r="BF483" i="25"/>
  <c r="BF500" i="25" s="1"/>
  <c r="BG483" i="25"/>
  <c r="BG500" i="25" s="1"/>
  <c r="AC484" i="25"/>
  <c r="BC479" i="25"/>
  <c r="BC499" i="25" s="1"/>
  <c r="M467" i="25"/>
  <c r="BB464" i="25"/>
  <c r="AD464" i="25"/>
  <c r="AL464" i="25"/>
  <c r="AT440" i="25"/>
  <c r="AK440" i="25"/>
  <c r="AA440" i="25"/>
  <c r="F440" i="25"/>
  <c r="BE379" i="25"/>
  <c r="BC357" i="25"/>
  <c r="AT309" i="25"/>
  <c r="AK309" i="25"/>
  <c r="BC407" i="25"/>
  <c r="AY357" i="25"/>
  <c r="AD357" i="25"/>
  <c r="AT358" i="25"/>
  <c r="AP358" i="25"/>
  <c r="AK358" i="25"/>
  <c r="AF358" i="25"/>
  <c r="AA335" i="25"/>
  <c r="W335" i="25"/>
  <c r="S335" i="25"/>
  <c r="O335" i="25"/>
  <c r="S309" i="25"/>
  <c r="AE309" i="25"/>
  <c r="Z309" i="25"/>
  <c r="N309" i="25"/>
  <c r="AR335" i="25"/>
  <c r="AN335" i="25"/>
  <c r="AT255" i="25"/>
  <c r="AP255" i="25"/>
  <c r="AF255" i="25"/>
  <c r="AU254" i="25"/>
  <c r="U335" i="25"/>
  <c r="AA220" i="25"/>
  <c r="W220" i="25"/>
  <c r="S220" i="25"/>
  <c r="O220" i="25"/>
  <c r="AH220" i="25"/>
  <c r="AM196" i="25"/>
  <c r="V195" i="25"/>
  <c r="R195" i="25"/>
  <c r="N195" i="25"/>
  <c r="AT32" i="25"/>
  <c r="AT121" i="25"/>
  <c r="AK32" i="25"/>
  <c r="AK121" i="25"/>
  <c r="AA121" i="25"/>
  <c r="AT392" i="25"/>
  <c r="O392" i="25"/>
  <c r="AX335" i="25"/>
  <c r="AU321" i="25"/>
  <c r="AE285" i="25"/>
  <c r="V336" i="25"/>
  <c r="R285" i="25"/>
  <c r="AX255" i="25"/>
  <c r="AO255" i="25"/>
  <c r="AJ255" i="25"/>
  <c r="AE255" i="25"/>
  <c r="Z255" i="25"/>
  <c r="V255" i="25"/>
  <c r="R255" i="25"/>
  <c r="BC254" i="25"/>
  <c r="AY232" i="25"/>
  <c r="BA223" i="25"/>
  <c r="AX220" i="25"/>
  <c r="U220" i="25"/>
  <c r="BF16" i="25"/>
  <c r="AA467" i="25"/>
  <c r="F467" i="25"/>
  <c r="AW424" i="25"/>
  <c r="AR424" i="25"/>
  <c r="AC424" i="25"/>
  <c r="Y424" i="25"/>
  <c r="Q424" i="25"/>
  <c r="M424" i="25"/>
  <c r="BG407" i="25"/>
  <c r="AR392" i="25"/>
  <c r="AN392" i="25"/>
  <c r="AI392" i="25"/>
  <c r="AX392" i="25"/>
  <c r="AE392" i="25"/>
  <c r="V392" i="25"/>
  <c r="R392" i="25"/>
  <c r="AC358" i="25"/>
  <c r="Y358" i="25"/>
  <c r="U358" i="25"/>
  <c r="Q358" i="25"/>
  <c r="M358" i="25"/>
  <c r="AS336" i="25"/>
  <c r="AJ334" i="25"/>
  <c r="X334" i="25"/>
  <c r="T334" i="25"/>
  <c r="P334" i="25"/>
  <c r="L334" i="25"/>
  <c r="AV335" i="25"/>
  <c r="AQ309" i="25"/>
  <c r="BE294" i="25"/>
  <c r="Y336" i="25"/>
  <c r="AB255" i="25"/>
  <c r="T255" i="25"/>
  <c r="P255" i="25"/>
  <c r="L255" i="25"/>
  <c r="AR233" i="25"/>
  <c r="AN233" i="25"/>
  <c r="AU232" i="25"/>
  <c r="AL170" i="25"/>
  <c r="BB170" i="25"/>
  <c r="AU170" i="25"/>
  <c r="AD170" i="25"/>
  <c r="AT154" i="25"/>
  <c r="AP154" i="25"/>
  <c r="AJ154" i="25"/>
  <c r="AW154" i="25"/>
  <c r="BF43" i="25"/>
  <c r="BF88" i="25"/>
  <c r="BB153" i="25"/>
  <c r="AS154" i="25"/>
  <c r="AN195" i="25"/>
  <c r="Y195" i="25"/>
  <c r="AV107" i="25"/>
  <c r="AR107" i="25"/>
  <c r="AN107" i="25"/>
  <c r="AJ107" i="25"/>
  <c r="AB107" i="25"/>
  <c r="X107" i="25"/>
  <c r="P107" i="25"/>
  <c r="L107" i="25"/>
  <c r="BA94" i="25"/>
  <c r="AO94" i="25"/>
  <c r="AO121" i="25" s="1"/>
  <c r="AQ95" i="25"/>
  <c r="AM95" i="25"/>
  <c r="AI95" i="25"/>
  <c r="AE95" i="25"/>
  <c r="AA95" i="25"/>
  <c r="W95" i="25"/>
  <c r="S95" i="25"/>
  <c r="O95" i="25"/>
  <c r="AT80" i="25"/>
  <c r="AP80" i="25"/>
  <c r="AX61" i="25"/>
  <c r="Z61" i="25"/>
  <c r="V61" i="25"/>
  <c r="R61" i="25"/>
  <c r="N61" i="25"/>
  <c r="BB16" i="25"/>
  <c r="AQ196" i="25"/>
  <c r="AD134" i="25"/>
  <c r="AI32" i="25"/>
  <c r="AE32" i="25"/>
  <c r="AA32" i="25"/>
  <c r="S32" i="25"/>
  <c r="O32" i="25"/>
  <c r="M17" i="25"/>
  <c r="O499" i="25"/>
  <c r="O501" i="25" s="1"/>
  <c r="BD493" i="25"/>
  <c r="BD494" i="25" s="1"/>
  <c r="AV499" i="25"/>
  <c r="AV501" i="25" s="1"/>
  <c r="AZ479" i="25"/>
  <c r="AZ499" i="25" s="1"/>
  <c r="AG479" i="25"/>
  <c r="AG499" i="25" s="1"/>
  <c r="BF464" i="25"/>
  <c r="BA452" i="25"/>
  <c r="AL452" i="25"/>
  <c r="BH452" i="25"/>
  <c r="BC452" i="25"/>
  <c r="AY452" i="25"/>
  <c r="AM440" i="25"/>
  <c r="AM467" i="25"/>
  <c r="U440" i="25"/>
  <c r="U467" i="25"/>
  <c r="Q440" i="25"/>
  <c r="Q467" i="25"/>
  <c r="AL439" i="25"/>
  <c r="BG429" i="25"/>
  <c r="AL423" i="25"/>
  <c r="AY407" i="25"/>
  <c r="AL391" i="25"/>
  <c r="P467" i="25"/>
  <c r="L467" i="25"/>
  <c r="X358" i="25"/>
  <c r="AZ308" i="25"/>
  <c r="Z285" i="25"/>
  <c r="Z336" i="25"/>
  <c r="N285" i="25"/>
  <c r="N336" i="25"/>
  <c r="AH194" i="25"/>
  <c r="AH196" i="25"/>
  <c r="BA193" i="25"/>
  <c r="AO193" i="25"/>
  <c r="BI193" i="25"/>
  <c r="AZ193" i="25"/>
  <c r="BF115" i="25"/>
  <c r="BF116" i="25" s="1"/>
  <c r="BI115" i="25"/>
  <c r="BI116" i="25" s="1"/>
  <c r="AG250" i="25"/>
  <c r="BD497" i="25"/>
  <c r="BD498" i="25" s="1"/>
  <c r="AQ499" i="25"/>
  <c r="AQ501" i="25" s="1"/>
  <c r="AB499" i="25"/>
  <c r="AB501" i="25" s="1"/>
  <c r="X499" i="25"/>
  <c r="X501" i="25" s="1"/>
  <c r="T499" i="25"/>
  <c r="T501" i="25" s="1"/>
  <c r="P499" i="25"/>
  <c r="P501" i="25" s="1"/>
  <c r="L499" i="25"/>
  <c r="L501" i="25" s="1"/>
  <c r="AV484" i="25"/>
  <c r="AB484" i="25"/>
  <c r="X484" i="25"/>
  <c r="T484" i="25"/>
  <c r="P484" i="25"/>
  <c r="L484" i="25"/>
  <c r="BC483" i="25"/>
  <c r="BC500" i="25" s="1"/>
  <c r="AD483" i="25"/>
  <c r="AD500" i="25" s="1"/>
  <c r="Y467" i="25"/>
  <c r="AS466" i="25"/>
  <c r="AJ466" i="25"/>
  <c r="AH467" i="25"/>
  <c r="AK465" i="25"/>
  <c r="AK466" i="25"/>
  <c r="AF465" i="25"/>
  <c r="AF466" i="25"/>
  <c r="S465" i="25"/>
  <c r="S466" i="25"/>
  <c r="AU452" i="25"/>
  <c r="BE452" i="25"/>
  <c r="BA439" i="25"/>
  <c r="AB440" i="25"/>
  <c r="AB467" i="25"/>
  <c r="BG439" i="25"/>
  <c r="AF467" i="25"/>
  <c r="AF424" i="25"/>
  <c r="W424" i="25"/>
  <c r="W467" i="25"/>
  <c r="BB423" i="25"/>
  <c r="AU357" i="25"/>
  <c r="V285" i="25"/>
  <c r="BF170" i="25"/>
  <c r="BG170" i="25"/>
  <c r="BG194" i="25" s="1"/>
  <c r="AM484" i="25"/>
  <c r="AM499" i="25"/>
  <c r="AM501" i="25" s="1"/>
  <c r="BG479" i="25"/>
  <c r="BG464" i="25"/>
  <c r="BF346" i="25"/>
  <c r="BG333" i="25"/>
  <c r="AE499" i="25"/>
  <c r="AJ499" i="25"/>
  <c r="AJ501" i="25" s="1"/>
  <c r="AF499" i="25"/>
  <c r="AF501" i="25" s="1"/>
  <c r="W487" i="25"/>
  <c r="W499" i="25"/>
  <c r="S499" i="25"/>
  <c r="S501" i="25" s="1"/>
  <c r="AI484" i="25"/>
  <c r="AI499" i="25"/>
  <c r="AI501" i="25" s="1"/>
  <c r="Y484" i="25"/>
  <c r="Q484" i="25"/>
  <c r="AI465" i="25"/>
  <c r="AU464" i="25"/>
  <c r="BE464" i="25"/>
  <c r="AD423" i="25"/>
  <c r="Z392" i="25"/>
  <c r="Z466" i="25"/>
  <c r="N392" i="25"/>
  <c r="N466" i="25"/>
  <c r="P358" i="25"/>
  <c r="AY321" i="25"/>
  <c r="AL284" i="25"/>
  <c r="AY265" i="25"/>
  <c r="AI233" i="25"/>
  <c r="AC233" i="25"/>
  <c r="Y233" i="25"/>
  <c r="U233" i="25"/>
  <c r="Q233" i="25"/>
  <c r="Q336" i="25"/>
  <c r="M233" i="25"/>
  <c r="BB134" i="25"/>
  <c r="AZ439" i="25"/>
  <c r="AV358" i="25"/>
  <c r="T358" i="25"/>
  <c r="L358" i="25"/>
  <c r="BC321" i="25"/>
  <c r="AL294" i="25"/>
  <c r="AL250" i="25"/>
  <c r="AT196" i="25"/>
  <c r="AT194" i="25"/>
  <c r="AP196" i="25"/>
  <c r="AP194" i="25"/>
  <c r="BC170" i="25"/>
  <c r="BF65" i="25"/>
  <c r="BA65" i="25"/>
  <c r="BB13" i="25"/>
  <c r="BA483" i="25"/>
  <c r="BA500" i="25" s="1"/>
  <c r="AL483" i="25"/>
  <c r="AL500" i="25" s="1"/>
  <c r="AA484" i="25"/>
  <c r="W484" i="25"/>
  <c r="S484" i="25"/>
  <c r="O484" i="25"/>
  <c r="BH479" i="25"/>
  <c r="BH499" i="25" s="1"/>
  <c r="BE479" i="25"/>
  <c r="BE499" i="25" s="1"/>
  <c r="AV466" i="25"/>
  <c r="AQ466" i="25"/>
  <c r="AX467" i="25"/>
  <c r="AZ464" i="25"/>
  <c r="BH464" i="25"/>
  <c r="AG464" i="25"/>
  <c r="AR465" i="25"/>
  <c r="AN465" i="25"/>
  <c r="BG452" i="25"/>
  <c r="AS440" i="25"/>
  <c r="AO440" i="25"/>
  <c r="BF439" i="25"/>
  <c r="BB439" i="25"/>
  <c r="AU439" i="25"/>
  <c r="BB429" i="25"/>
  <c r="AU429" i="25"/>
  <c r="BE429" i="25"/>
  <c r="X424" i="25"/>
  <c r="BH407" i="25"/>
  <c r="AG379" i="25"/>
  <c r="AQ358" i="25"/>
  <c r="AM358" i="25"/>
  <c r="BG357" i="25"/>
  <c r="BF333" i="25"/>
  <c r="AL333" i="25"/>
  <c r="AT335" i="25"/>
  <c r="AP335" i="25"/>
  <c r="AC336" i="25"/>
  <c r="U336" i="25"/>
  <c r="U309" i="25"/>
  <c r="AJ335" i="25"/>
  <c r="V335" i="25"/>
  <c r="R335" i="25"/>
  <c r="AG284" i="25"/>
  <c r="AG254" i="25"/>
  <c r="BH153" i="25"/>
  <c r="BH196" i="25" s="1"/>
  <c r="AZ153" i="25"/>
  <c r="BF153" i="25"/>
  <c r="BC134" i="25"/>
  <c r="AY134" i="25"/>
  <c r="BI493" i="25"/>
  <c r="BI494" i="25" s="1"/>
  <c r="AR484" i="25"/>
  <c r="AN484" i="25"/>
  <c r="AU483" i="25"/>
  <c r="AU500" i="25" s="1"/>
  <c r="BE483" i="25"/>
  <c r="BE500" i="25" s="1"/>
  <c r="AE484" i="25"/>
  <c r="BA479" i="25"/>
  <c r="BA499" i="25" s="1"/>
  <c r="AL479" i="25"/>
  <c r="AL499" i="25" s="1"/>
  <c r="AD479" i="25"/>
  <c r="AV465" i="25"/>
  <c r="AB465" i="25"/>
  <c r="X465" i="25"/>
  <c r="T465" i="25"/>
  <c r="P465" i="25"/>
  <c r="L465" i="25"/>
  <c r="AG452" i="25"/>
  <c r="BB452" i="25"/>
  <c r="AD452" i="25"/>
  <c r="AD465" i="25" s="1"/>
  <c r="AW440" i="25"/>
  <c r="BC439" i="25"/>
  <c r="AY439" i="25"/>
  <c r="AD439" i="25"/>
  <c r="BH439" i="25"/>
  <c r="AH424" i="25"/>
  <c r="AE424" i="25"/>
  <c r="AU407" i="25"/>
  <c r="AB358" i="25"/>
  <c r="BB346" i="25"/>
  <c r="AU346" i="25"/>
  <c r="AU358" i="25" s="1"/>
  <c r="BG346" i="25"/>
  <c r="AD346" i="25"/>
  <c r="AP336" i="25"/>
  <c r="AX334" i="25"/>
  <c r="AX336" i="25"/>
  <c r="AO334" i="25"/>
  <c r="AO336" i="25"/>
  <c r="AE334" i="25"/>
  <c r="AE336" i="25"/>
  <c r="BC333" i="25"/>
  <c r="AD333" i="25"/>
  <c r="BH321" i="25"/>
  <c r="AZ321" i="25"/>
  <c r="AG321" i="25"/>
  <c r="V309" i="25"/>
  <c r="AV309" i="25"/>
  <c r="AV336" i="25"/>
  <c r="AM309" i="25"/>
  <c r="AI335" i="25"/>
  <c r="AC335" i="25"/>
  <c r="Q335" i="25"/>
  <c r="M335" i="25"/>
  <c r="BA284" i="25"/>
  <c r="AZ254" i="25"/>
  <c r="BC223" i="25"/>
  <c r="AY223" i="25"/>
  <c r="AD223" i="25"/>
  <c r="AS195" i="25"/>
  <c r="AU153" i="25"/>
  <c r="BF134" i="25"/>
  <c r="BG134" i="25"/>
  <c r="BD106" i="25"/>
  <c r="BC106" i="25"/>
  <c r="BC107" i="25" s="1"/>
  <c r="AX358" i="25"/>
  <c r="AL346" i="25"/>
  <c r="AY333" i="25"/>
  <c r="AZ333" i="25"/>
  <c r="AG333" i="25"/>
  <c r="AL265" i="25"/>
  <c r="AY254" i="25"/>
  <c r="AD254" i="25"/>
  <c r="AW255" i="25"/>
  <c r="AT233" i="25"/>
  <c r="AP233" i="25"/>
  <c r="AH233" i="25"/>
  <c r="BG223" i="25"/>
  <c r="AU223" i="25"/>
  <c r="AZ219" i="25"/>
  <c r="AZ220" i="25" s="1"/>
  <c r="AG219" i="25"/>
  <c r="AG220" i="25" s="1"/>
  <c r="BB193" i="25"/>
  <c r="AU193" i="25"/>
  <c r="AD193" i="25"/>
  <c r="BG153" i="25"/>
  <c r="BG196" i="25" s="1"/>
  <c r="AD153" i="25"/>
  <c r="AC195" i="25"/>
  <c r="AC154" i="25"/>
  <c r="U154" i="25"/>
  <c r="M195" i="25"/>
  <c r="M154" i="25"/>
  <c r="AU134" i="25"/>
  <c r="AF80" i="25"/>
  <c r="AV121" i="25"/>
  <c r="AH32" i="25"/>
  <c r="AH121" i="25"/>
  <c r="AE17" i="25"/>
  <c r="AE121" i="25"/>
  <c r="W17" i="25"/>
  <c r="W121" i="25"/>
  <c r="O17" i="25"/>
  <c r="O121" i="25"/>
  <c r="AJ392" i="25"/>
  <c r="AF392" i="25"/>
  <c r="AL357" i="25"/>
  <c r="Z358" i="25"/>
  <c r="V358" i="25"/>
  <c r="R358" i="25"/>
  <c r="N358" i="25"/>
  <c r="AT334" i="25"/>
  <c r="AP334" i="25"/>
  <c r="AH334" i="25"/>
  <c r="AJ309" i="25"/>
  <c r="AF335" i="25"/>
  <c r="AZ294" i="25"/>
  <c r="AU294" i="25"/>
  <c r="AS285" i="25"/>
  <c r="AO285" i="25"/>
  <c r="AZ284" i="25"/>
  <c r="BE284" i="25"/>
  <c r="BA265" i="25"/>
  <c r="AL254" i="25"/>
  <c r="BE250" i="25"/>
  <c r="AD250" i="25"/>
  <c r="AJ233" i="25"/>
  <c r="AE233" i="25"/>
  <c r="AX233" i="25"/>
  <c r="BH223" i="25"/>
  <c r="AZ223" i="25"/>
  <c r="AG223" i="25"/>
  <c r="BH170" i="25"/>
  <c r="BH194" i="25" s="1"/>
  <c r="AY170" i="25"/>
  <c r="AG170" i="25"/>
  <c r="Y154" i="25"/>
  <c r="F197" i="25"/>
  <c r="BH94" i="25"/>
  <c r="AP121" i="25"/>
  <c r="BB43" i="25"/>
  <c r="AO220" i="25"/>
  <c r="AL219" i="25"/>
  <c r="AL220" i="25" s="1"/>
  <c r="AR194" i="25"/>
  <c r="AN194" i="25"/>
  <c r="AJ194" i="25"/>
  <c r="AE196" i="25"/>
  <c r="AA196" i="25"/>
  <c r="W196" i="25"/>
  <c r="S196" i="25"/>
  <c r="O196" i="25"/>
  <c r="AQ154" i="25"/>
  <c r="AG134" i="25"/>
  <c r="BI112" i="25"/>
  <c r="BI113" i="25" s="1"/>
  <c r="BH112" i="25"/>
  <c r="BH113" i="25" s="1"/>
  <c r="AZ43" i="25"/>
  <c r="BF13" i="25"/>
  <c r="AV194" i="25"/>
  <c r="AZ170" i="25"/>
  <c r="AN154" i="25"/>
  <c r="AI196" i="25"/>
  <c r="Z154" i="25"/>
  <c r="V154" i="25"/>
  <c r="V197" i="25" s="1"/>
  <c r="R154" i="25"/>
  <c r="N154" i="25"/>
  <c r="N197" i="25" s="1"/>
  <c r="AL153" i="25"/>
  <c r="AE154" i="25"/>
  <c r="AA154" i="25"/>
  <c r="W154" i="25"/>
  <c r="S154" i="25"/>
  <c r="O154" i="25"/>
  <c r="AQ120" i="25"/>
  <c r="AQ110" i="25"/>
  <c r="AA120" i="25"/>
  <c r="BF104" i="25"/>
  <c r="BI104" i="25"/>
  <c r="AP61" i="25"/>
  <c r="BH43" i="25"/>
  <c r="AZ31" i="25"/>
  <c r="AG31" i="25"/>
  <c r="AG32" i="25" s="1"/>
  <c r="AU31" i="25"/>
  <c r="AU32" i="25" s="1"/>
  <c r="BE31" i="25"/>
  <c r="BH24" i="25"/>
  <c r="AQ121" i="25"/>
  <c r="AM121" i="25"/>
  <c r="AB121" i="25"/>
  <c r="X121" i="25"/>
  <c r="T121" i="25"/>
  <c r="P121" i="25"/>
  <c r="L121" i="25"/>
  <c r="AE107" i="25"/>
  <c r="BH79" i="25"/>
  <c r="AZ79" i="25"/>
  <c r="AZ13" i="25"/>
  <c r="BD112" i="25"/>
  <c r="BD113" i="25" s="1"/>
  <c r="AD106" i="25"/>
  <c r="AD107" i="25" s="1"/>
  <c r="AS95" i="25"/>
  <c r="AC95" i="25"/>
  <c r="Y95" i="25"/>
  <c r="M95" i="25"/>
  <c r="BE88" i="25"/>
  <c r="AR80" i="25"/>
  <c r="AN80" i="25"/>
  <c r="BC65" i="25"/>
  <c r="AL60" i="25"/>
  <c r="AL61" i="25" s="1"/>
  <c r="BC31" i="25"/>
  <c r="AY31" i="25"/>
  <c r="AY32" i="25" s="1"/>
  <c r="AD31" i="25"/>
  <c r="AD32" i="25" s="1"/>
  <c r="BH13" i="25"/>
  <c r="BH17" i="25" s="1"/>
  <c r="AZ106" i="25"/>
  <c r="AZ107" i="25" s="1"/>
  <c r="AG106" i="25"/>
  <c r="AG107" i="25" s="1"/>
  <c r="BB88" i="25"/>
  <c r="AV80" i="25"/>
  <c r="AB80" i="25"/>
  <c r="X80" i="25"/>
  <c r="T80" i="25"/>
  <c r="P80" i="25"/>
  <c r="L80" i="25"/>
  <c r="AS80" i="25"/>
  <c r="AK80" i="25"/>
  <c r="Y80" i="25"/>
  <c r="U80" i="25"/>
  <c r="AQ61" i="25"/>
  <c r="AM61" i="25"/>
  <c r="AI61" i="25"/>
  <c r="AE61" i="25"/>
  <c r="AA61" i="25"/>
  <c r="W61" i="25"/>
  <c r="S61" i="25"/>
  <c r="O61" i="25"/>
  <c r="BC43" i="25"/>
  <c r="BE24" i="25"/>
  <c r="BE16" i="25"/>
  <c r="BE17" i="25" s="1"/>
  <c r="AY487" i="25"/>
  <c r="AU498" i="25"/>
  <c r="BA429" i="25"/>
  <c r="AU423" i="25"/>
  <c r="BE423" i="25"/>
  <c r="BA407" i="25"/>
  <c r="AL407" i="25"/>
  <c r="BF391" i="25"/>
  <c r="AC392" i="25"/>
  <c r="Y392" i="25"/>
  <c r="U392" i="25"/>
  <c r="Q392" i="25"/>
  <c r="M392" i="25"/>
  <c r="BG379" i="25"/>
  <c r="BF357" i="25"/>
  <c r="BE346" i="25"/>
  <c r="AY346" i="25"/>
  <c r="AQ335" i="25"/>
  <c r="AQ334" i="25"/>
  <c r="AM335" i="25"/>
  <c r="AM334" i="25"/>
  <c r="BG321" i="25"/>
  <c r="BB321" i="25"/>
  <c r="BH294" i="25"/>
  <c r="BB294" i="25"/>
  <c r="BA294" i="25"/>
  <c r="AK285" i="25"/>
  <c r="AK336" i="25"/>
  <c r="BB284" i="25"/>
  <c r="AU284" i="25"/>
  <c r="BF98" i="25"/>
  <c r="BF99" i="25" s="1"/>
  <c r="BA98" i="25"/>
  <c r="BA99" i="25" s="1"/>
  <c r="BD98" i="25"/>
  <c r="BD99" i="25" s="1"/>
  <c r="AW17" i="25"/>
  <c r="AW120" i="25"/>
  <c r="AS17" i="25"/>
  <c r="AS120" i="25"/>
  <c r="AO17" i="25"/>
  <c r="AO120" i="25"/>
  <c r="AK17" i="25"/>
  <c r="AK120" i="25"/>
  <c r="AG17" i="25"/>
  <c r="AG120" i="25"/>
  <c r="AC17" i="25"/>
  <c r="AC120" i="25"/>
  <c r="Y17" i="25"/>
  <c r="Y120" i="25"/>
  <c r="U17" i="25"/>
  <c r="U120" i="25"/>
  <c r="Q17" i="25"/>
  <c r="Q120" i="25"/>
  <c r="BC13" i="25"/>
  <c r="AX499" i="25"/>
  <c r="AT499" i="25"/>
  <c r="AP499" i="25"/>
  <c r="AH499" i="25"/>
  <c r="Z499" i="25"/>
  <c r="V499" i="25"/>
  <c r="R499" i="25"/>
  <c r="N499" i="25"/>
  <c r="BI497" i="25"/>
  <c r="BI498" i="25" s="1"/>
  <c r="BI486" i="25"/>
  <c r="BI487" i="25" s="1"/>
  <c r="BI483" i="25"/>
  <c r="BI500" i="25" s="1"/>
  <c r="BF479" i="25"/>
  <c r="BB479" i="25"/>
  <c r="AE466" i="25"/>
  <c r="AX465" i="25"/>
  <c r="AT465" i="25"/>
  <c r="AP465" i="25"/>
  <c r="AH465" i="25"/>
  <c r="Z465" i="25"/>
  <c r="V465" i="25"/>
  <c r="R465" i="25"/>
  <c r="N465" i="25"/>
  <c r="BA464" i="25"/>
  <c r="BF423" i="25"/>
  <c r="BB407" i="25"/>
  <c r="BE407" i="25"/>
  <c r="AD407" i="25"/>
  <c r="BA391" i="25"/>
  <c r="BC391" i="25"/>
  <c r="AY391" i="25"/>
  <c r="AD391" i="25"/>
  <c r="BA379" i="25"/>
  <c r="AK392" i="25"/>
  <c r="BB379" i="25"/>
  <c r="AU379" i="25"/>
  <c r="AL379" i="25"/>
  <c r="BH357" i="25"/>
  <c r="AZ357" i="25"/>
  <c r="AG357" i="25"/>
  <c r="BH346" i="25"/>
  <c r="AZ346" i="25"/>
  <c r="AT336" i="25"/>
  <c r="AQ233" i="25"/>
  <c r="AQ336" i="25"/>
  <c r="AM233" i="25"/>
  <c r="AM336" i="25"/>
  <c r="AB233" i="25"/>
  <c r="AB336" i="25"/>
  <c r="X233" i="25"/>
  <c r="X336" i="25"/>
  <c r="T233" i="25"/>
  <c r="T336" i="25"/>
  <c r="P233" i="25"/>
  <c r="P336" i="25"/>
  <c r="L233" i="25"/>
  <c r="L336" i="25"/>
  <c r="AE501" i="25"/>
  <c r="W501" i="25"/>
  <c r="F501" i="25"/>
  <c r="AW499" i="25"/>
  <c r="AS499" i="25"/>
  <c r="AO499" i="25"/>
  <c r="AK499" i="25"/>
  <c r="AC499" i="25"/>
  <c r="Y499" i="25"/>
  <c r="U499" i="25"/>
  <c r="Q499" i="25"/>
  <c r="M499" i="25"/>
  <c r="BB497" i="25"/>
  <c r="BB498" i="25" s="1"/>
  <c r="AV487" i="25"/>
  <c r="AR487" i="25"/>
  <c r="AN487" i="25"/>
  <c r="AJ487" i="25"/>
  <c r="AF487" i="25"/>
  <c r="AB487" i="25"/>
  <c r="X487" i="25"/>
  <c r="T487" i="25"/>
  <c r="P487" i="25"/>
  <c r="L487" i="25"/>
  <c r="BB483" i="25"/>
  <c r="BB500" i="25" s="1"/>
  <c r="BF429" i="25"/>
  <c r="BC423" i="25"/>
  <c r="AY423" i="25"/>
  <c r="BH423" i="25"/>
  <c r="AZ423" i="25"/>
  <c r="AG423" i="25"/>
  <c r="BF407" i="25"/>
  <c r="BG391" i="25"/>
  <c r="AS392" i="25"/>
  <c r="AO392" i="25"/>
  <c r="BF379" i="25"/>
  <c r="BH379" i="25"/>
  <c r="AZ379" i="25"/>
  <c r="AG346" i="25"/>
  <c r="BC346" i="25"/>
  <c r="BB333" i="25"/>
  <c r="BE333" i="25"/>
  <c r="BH333" i="25"/>
  <c r="BB250" i="25"/>
  <c r="AU250" i="25"/>
  <c r="AW220" i="25"/>
  <c r="AW336" i="25"/>
  <c r="AR220" i="25"/>
  <c r="AR336" i="25"/>
  <c r="AN220" i="25"/>
  <c r="AN336" i="25"/>
  <c r="M220" i="25"/>
  <c r="M336" i="25"/>
  <c r="BE219" i="25"/>
  <c r="BE220" i="25" s="1"/>
  <c r="AC466" i="25"/>
  <c r="Y466" i="25"/>
  <c r="U466" i="25"/>
  <c r="Q466" i="25"/>
  <c r="M466" i="25"/>
  <c r="BG423" i="25"/>
  <c r="BA423" i="25"/>
  <c r="AZ407" i="25"/>
  <c r="AG407" i="25"/>
  <c r="BH391" i="25"/>
  <c r="AZ391" i="25"/>
  <c r="BB391" i="25"/>
  <c r="AU391" i="25"/>
  <c r="AW392" i="25"/>
  <c r="BC379" i="25"/>
  <c r="AY379" i="25"/>
  <c r="AD379" i="25"/>
  <c r="BE357" i="25"/>
  <c r="BA346" i="25"/>
  <c r="AF309" i="25"/>
  <c r="AF336" i="25"/>
  <c r="BF308" i="25"/>
  <c r="BF265" i="25"/>
  <c r="AA255" i="25"/>
  <c r="AA336" i="25"/>
  <c r="W255" i="25"/>
  <c r="W336" i="25"/>
  <c r="S255" i="25"/>
  <c r="S336" i="25"/>
  <c r="O255" i="25"/>
  <c r="O336" i="25"/>
  <c r="BF321" i="25"/>
  <c r="BC308" i="25"/>
  <c r="AY308" i="25"/>
  <c r="AD308" i="25"/>
  <c r="BF294" i="25"/>
  <c r="BH284" i="25"/>
  <c r="BF284" i="25"/>
  <c r="BC265" i="25"/>
  <c r="BA250" i="25"/>
  <c r="AG193" i="25"/>
  <c r="AM194" i="25"/>
  <c r="AM195" i="25"/>
  <c r="AI194" i="25"/>
  <c r="AI195" i="25"/>
  <c r="AE194" i="25"/>
  <c r="AE195" i="25"/>
  <c r="AA194" i="25"/>
  <c r="AA195" i="25"/>
  <c r="W194" i="25"/>
  <c r="W195" i="25"/>
  <c r="S194" i="25"/>
  <c r="S195" i="25"/>
  <c r="O194" i="25"/>
  <c r="O195" i="25"/>
  <c r="BE153" i="25"/>
  <c r="BE196" i="25" s="1"/>
  <c r="BA333" i="25"/>
  <c r="AU333" i="25"/>
  <c r="BA321" i="25"/>
  <c r="AL321" i="25"/>
  <c r="AD321" i="25"/>
  <c r="BH308" i="25"/>
  <c r="AR309" i="25"/>
  <c r="AN309" i="25"/>
  <c r="BG308" i="25"/>
  <c r="BA308" i="25"/>
  <c r="AL308" i="25"/>
  <c r="BC294" i="25"/>
  <c r="AY294" i="25"/>
  <c r="AD294" i="25"/>
  <c r="AW285" i="25"/>
  <c r="BC284" i="25"/>
  <c r="AY284" i="25"/>
  <c r="AD284" i="25"/>
  <c r="BG265" i="25"/>
  <c r="BC232" i="25"/>
  <c r="BC233" i="25" s="1"/>
  <c r="AD232" i="25"/>
  <c r="BF223" i="25"/>
  <c r="AW194" i="25"/>
  <c r="AW196" i="25"/>
  <c r="BE321" i="25"/>
  <c r="AG308" i="25"/>
  <c r="BB308" i="25"/>
  <c r="AU308" i="25"/>
  <c r="BE308" i="25"/>
  <c r="AG294" i="25"/>
  <c r="BG294" i="25"/>
  <c r="AC285" i="25"/>
  <c r="Y285" i="25"/>
  <c r="U285" i="25"/>
  <c r="Q285" i="25"/>
  <c r="M285" i="25"/>
  <c r="BG284" i="25"/>
  <c r="BH265" i="25"/>
  <c r="AZ265" i="25"/>
  <c r="BB265" i="25"/>
  <c r="AU265" i="25"/>
  <c r="BA254" i="25"/>
  <c r="BH232" i="25"/>
  <c r="AZ232" i="25"/>
  <c r="BA219" i="25"/>
  <c r="BA220" i="25" s="1"/>
  <c r="BF254" i="25"/>
  <c r="BB254" i="25"/>
  <c r="BC250" i="25"/>
  <c r="AY250" i="25"/>
  <c r="BB232" i="25"/>
  <c r="BC219" i="25"/>
  <c r="BC220" i="25" s="1"/>
  <c r="AY219" i="25"/>
  <c r="AY220" i="25" s="1"/>
  <c r="AD219" i="25"/>
  <c r="AD220" i="25" s="1"/>
  <c r="AQ194" i="25"/>
  <c r="AQ195" i="25"/>
  <c r="BA170" i="25"/>
  <c r="AO170" i="25"/>
  <c r="AX120" i="25"/>
  <c r="AX122" i="25" s="1"/>
  <c r="AX95" i="25"/>
  <c r="AT120" i="25"/>
  <c r="AT95" i="25"/>
  <c r="AP120" i="25"/>
  <c r="AP95" i="25"/>
  <c r="AL120" i="25"/>
  <c r="AH95" i="25"/>
  <c r="AH120" i="25"/>
  <c r="AD120" i="25"/>
  <c r="Z120" i="25"/>
  <c r="Z95" i="25"/>
  <c r="V120" i="25"/>
  <c r="V95" i="25"/>
  <c r="R95" i="25"/>
  <c r="R120" i="25"/>
  <c r="N120" i="25"/>
  <c r="N95" i="25"/>
  <c r="AG232" i="25"/>
  <c r="BF232" i="25"/>
  <c r="BH219" i="25"/>
  <c r="BH220" i="25" s="1"/>
  <c r="BG219" i="25"/>
  <c r="BG220" i="25" s="1"/>
  <c r="BB219" i="25"/>
  <c r="BB220" i="25" s="1"/>
  <c r="AU219" i="25"/>
  <c r="AU220" i="25" s="1"/>
  <c r="AC194" i="25"/>
  <c r="AC196" i="25"/>
  <c r="Y194" i="25"/>
  <c r="Y196" i="25"/>
  <c r="U194" i="25"/>
  <c r="U196" i="25"/>
  <c r="Q194" i="25"/>
  <c r="Q196" i="25"/>
  <c r="M194" i="25"/>
  <c r="M196" i="25"/>
  <c r="BE170" i="25"/>
  <c r="AF95" i="25"/>
  <c r="AF121" i="25"/>
  <c r="AG94" i="25"/>
  <c r="AG95" i="25" s="1"/>
  <c r="BC94" i="25"/>
  <c r="AZ250" i="25"/>
  <c r="BE232" i="25"/>
  <c r="BA232" i="25"/>
  <c r="AL232" i="25"/>
  <c r="BF219" i="25"/>
  <c r="AS194" i="25"/>
  <c r="AS196" i="25"/>
  <c r="AK194" i="25"/>
  <c r="AK196" i="25"/>
  <c r="BC193" i="25"/>
  <c r="AY193" i="25"/>
  <c r="BA153" i="25"/>
  <c r="AO153" i="25"/>
  <c r="BC153" i="25"/>
  <c r="AY153" i="25"/>
  <c r="BD118" i="25"/>
  <c r="BD119" i="25" s="1"/>
  <c r="AY110" i="25"/>
  <c r="AY120" i="25"/>
  <c r="AU120" i="25"/>
  <c r="AU110" i="25"/>
  <c r="AM110" i="25"/>
  <c r="AM120" i="25"/>
  <c r="AI110" i="25"/>
  <c r="AI120" i="25"/>
  <c r="AE120" i="25"/>
  <c r="AE110" i="25"/>
  <c r="W110" i="25"/>
  <c r="W120" i="25"/>
  <c r="S110" i="25"/>
  <c r="S120" i="25"/>
  <c r="O120" i="25"/>
  <c r="O110" i="25"/>
  <c r="BI106" i="25"/>
  <c r="BH106" i="25"/>
  <c r="BH107" i="25" s="1"/>
  <c r="AV99" i="25"/>
  <c r="AV120" i="25"/>
  <c r="AR99" i="25"/>
  <c r="AR120" i="25"/>
  <c r="AN99" i="25"/>
  <c r="AN120" i="25"/>
  <c r="AJ99" i="25"/>
  <c r="AJ120" i="25"/>
  <c r="AF99" i="25"/>
  <c r="AF120" i="25"/>
  <c r="AB99" i="25"/>
  <c r="AB120" i="25"/>
  <c r="X99" i="25"/>
  <c r="X120" i="25"/>
  <c r="T99" i="25"/>
  <c r="T120" i="25"/>
  <c r="P99" i="25"/>
  <c r="P120" i="25"/>
  <c r="L99" i="25"/>
  <c r="L120" i="25"/>
  <c r="AR95" i="25"/>
  <c r="AR121" i="25"/>
  <c r="AN95" i="25"/>
  <c r="AN121" i="25"/>
  <c r="BC88" i="25"/>
  <c r="AJ80" i="25"/>
  <c r="AJ121" i="25"/>
  <c r="BE79" i="25"/>
  <c r="BE80" i="25" s="1"/>
  <c r="BC79" i="25"/>
  <c r="AY79" i="25"/>
  <c r="AY80" i="25" s="1"/>
  <c r="AD79" i="25"/>
  <c r="AD80" i="25" s="1"/>
  <c r="AV196" i="25"/>
  <c r="AR196" i="25"/>
  <c r="AN196" i="25"/>
  <c r="AJ196" i="25"/>
  <c r="AF196" i="25"/>
  <c r="AB196" i="25"/>
  <c r="X196" i="25"/>
  <c r="T196" i="25"/>
  <c r="P196" i="25"/>
  <c r="L196" i="25"/>
  <c r="AM154" i="25"/>
  <c r="AI154" i="25"/>
  <c r="AG153" i="25"/>
  <c r="BH134" i="25"/>
  <c r="AZ134" i="25"/>
  <c r="AL134" i="25"/>
  <c r="BA115" i="25"/>
  <c r="BA116" i="25" s="1"/>
  <c r="BD115" i="25"/>
  <c r="BD116" i="25" s="1"/>
  <c r="AA110" i="25"/>
  <c r="BG88" i="25"/>
  <c r="AW61" i="25"/>
  <c r="AW121" i="25"/>
  <c r="AC61" i="25"/>
  <c r="AC121" i="25"/>
  <c r="Y61" i="25"/>
  <c r="Y121" i="25"/>
  <c r="U61" i="25"/>
  <c r="U121" i="25"/>
  <c r="Q61" i="25"/>
  <c r="Q121" i="25"/>
  <c r="M61" i="25"/>
  <c r="M121" i="25"/>
  <c r="BE60" i="25"/>
  <c r="BG60" i="25"/>
  <c r="BA60" i="25"/>
  <c r="BE134" i="25"/>
  <c r="BA134" i="25"/>
  <c r="AO134" i="25"/>
  <c r="BG94" i="25"/>
  <c r="BB94" i="25"/>
  <c r="AU94" i="25"/>
  <c r="AU95" i="25" s="1"/>
  <c r="AD94" i="25"/>
  <c r="AD95" i="25" s="1"/>
  <c r="BC24" i="25"/>
  <c r="BA16" i="25"/>
  <c r="BD16" i="25"/>
  <c r="BG13" i="25"/>
  <c r="BI118" i="25"/>
  <c r="BI119" i="25" s="1"/>
  <c r="BF106" i="25"/>
  <c r="BB106" i="25"/>
  <c r="BB107" i="25" s="1"/>
  <c r="BA104" i="25"/>
  <c r="BD104" i="25"/>
  <c r="BD101" i="25"/>
  <c r="BD102" i="25" s="1"/>
  <c r="AY94" i="25"/>
  <c r="AY95" i="25" s="1"/>
  <c r="BF94" i="25"/>
  <c r="BA88" i="25"/>
  <c r="BG65" i="25"/>
  <c r="BE43" i="25"/>
  <c r="AV32" i="25"/>
  <c r="AB32" i="25"/>
  <c r="X32" i="25"/>
  <c r="T32" i="25"/>
  <c r="P32" i="25"/>
  <c r="L32" i="25"/>
  <c r="BH31" i="25"/>
  <c r="BB31" i="25"/>
  <c r="BG24" i="25"/>
  <c r="BB118" i="25"/>
  <c r="BB119" i="25" s="1"/>
  <c r="BD109" i="25"/>
  <c r="BD110" i="25" s="1"/>
  <c r="BE106" i="25"/>
  <c r="BE107" i="25" s="1"/>
  <c r="BA106" i="25"/>
  <c r="AL106" i="25"/>
  <c r="AL107" i="25" s="1"/>
  <c r="BI101" i="25"/>
  <c r="BI102" i="25" s="1"/>
  <c r="BG101" i="25"/>
  <c r="BG102" i="25" s="1"/>
  <c r="BH88" i="25"/>
  <c r="AZ88" i="25"/>
  <c r="BA79" i="25"/>
  <c r="AL79" i="25"/>
  <c r="AL80" i="25" s="1"/>
  <c r="BF79" i="25"/>
  <c r="BC60" i="25"/>
  <c r="AY60" i="25"/>
  <c r="AD60" i="25"/>
  <c r="BH60" i="25"/>
  <c r="AZ60" i="25"/>
  <c r="AG60" i="25"/>
  <c r="BG43" i="25"/>
  <c r="AF32" i="25"/>
  <c r="BF31" i="25"/>
  <c r="BG79" i="25"/>
  <c r="BB60" i="25"/>
  <c r="AU60" i="25"/>
  <c r="AJ32" i="25"/>
  <c r="BB24" i="25"/>
  <c r="AG79" i="25"/>
  <c r="AG80" i="25" s="1"/>
  <c r="BB79" i="25"/>
  <c r="AU79" i="25"/>
  <c r="AU80" i="25" s="1"/>
  <c r="BF60" i="25"/>
  <c r="BA43" i="25"/>
  <c r="AR32" i="25"/>
  <c r="AN32" i="25"/>
  <c r="BG31" i="25"/>
  <c r="BA31" i="25"/>
  <c r="AL31" i="25"/>
  <c r="BF24" i="25"/>
  <c r="BA24" i="25"/>
  <c r="AO95" i="25" l="1"/>
  <c r="BB17" i="25"/>
  <c r="AD440" i="25"/>
  <c r="W468" i="25"/>
  <c r="AC468" i="25"/>
  <c r="O468" i="25"/>
  <c r="AJ468" i="25"/>
  <c r="AX197" i="25"/>
  <c r="BF61" i="25"/>
  <c r="AK468" i="25"/>
  <c r="AX468" i="25"/>
  <c r="BD107" i="25"/>
  <c r="Q197" i="25"/>
  <c r="BF358" i="25"/>
  <c r="N503" i="25"/>
  <c r="BH255" i="25"/>
  <c r="BF80" i="25"/>
  <c r="BA233" i="25"/>
  <c r="BH233" i="25"/>
  <c r="Y468" i="25"/>
  <c r="BH80" i="25"/>
  <c r="AP197" i="25"/>
  <c r="AB468" i="25"/>
  <c r="L197" i="25"/>
  <c r="AB197" i="25"/>
  <c r="U197" i="25"/>
  <c r="BE95" i="25"/>
  <c r="BH440" i="25"/>
  <c r="X197" i="25"/>
  <c r="M468" i="25"/>
  <c r="AZ80" i="25"/>
  <c r="AF197" i="25"/>
  <c r="M197" i="25"/>
  <c r="AG154" i="25"/>
  <c r="AK197" i="25"/>
  <c r="AL233" i="25"/>
  <c r="BB233" i="25"/>
  <c r="Z468" i="25"/>
  <c r="AG233" i="25"/>
  <c r="BC440" i="25"/>
  <c r="AZ440" i="25"/>
  <c r="T468" i="25"/>
  <c r="BE233" i="25"/>
  <c r="BG255" i="25"/>
  <c r="AL196" i="25"/>
  <c r="AR197" i="25"/>
  <c r="AY424" i="25"/>
  <c r="L337" i="25"/>
  <c r="AE468" i="25"/>
  <c r="AY233" i="25"/>
  <c r="BC392" i="25"/>
  <c r="BD223" i="25"/>
  <c r="BE255" i="25"/>
  <c r="BA17" i="25"/>
  <c r="P197" i="25"/>
  <c r="AQ197" i="25"/>
  <c r="AI122" i="25"/>
  <c r="AP468" i="25"/>
  <c r="R468" i="25"/>
  <c r="BB80" i="25"/>
  <c r="AO122" i="25"/>
  <c r="BI98" i="25"/>
  <c r="BI99" i="25" s="1"/>
  <c r="AH197" i="25"/>
  <c r="AO468" i="25"/>
  <c r="AL194" i="25"/>
  <c r="X468" i="25"/>
  <c r="O122" i="25"/>
  <c r="T122" i="25"/>
  <c r="AY334" i="25"/>
  <c r="AV197" i="25"/>
  <c r="AW468" i="25"/>
  <c r="AY465" i="25"/>
  <c r="P468" i="25"/>
  <c r="AT468" i="25"/>
  <c r="S468" i="25"/>
  <c r="Q468" i="25"/>
  <c r="Z197" i="25"/>
  <c r="AH468" i="25"/>
  <c r="AZ17" i="25"/>
  <c r="BC195" i="25"/>
  <c r="BG440" i="25"/>
  <c r="BA309" i="25"/>
  <c r="Y337" i="25"/>
  <c r="AD467" i="25"/>
  <c r="AT197" i="25"/>
  <c r="W197" i="25"/>
  <c r="AZ32" i="25"/>
  <c r="Y503" i="25"/>
  <c r="AI197" i="25"/>
  <c r="Z122" i="25"/>
  <c r="AY255" i="25"/>
  <c r="BE484" i="25"/>
  <c r="AI503" i="25"/>
  <c r="AD484" i="25"/>
  <c r="AM468" i="25"/>
  <c r="AD285" i="25"/>
  <c r="AB337" i="25"/>
  <c r="AI337" i="25"/>
  <c r="BF233" i="25"/>
  <c r="AM197" i="25"/>
  <c r="BI254" i="25"/>
  <c r="BI250" i="25"/>
  <c r="AX503" i="25"/>
  <c r="BA80" i="25"/>
  <c r="BC154" i="25"/>
  <c r="BH424" i="25"/>
  <c r="AL484" i="25"/>
  <c r="BD65" i="25"/>
  <c r="AJ197" i="25"/>
  <c r="V468" i="25"/>
  <c r="M503" i="25"/>
  <c r="BH154" i="25"/>
  <c r="BH197" i="25" s="1"/>
  <c r="N122" i="25"/>
  <c r="S337" i="25"/>
  <c r="AA337" i="25"/>
  <c r="AQ503" i="25"/>
  <c r="AL255" i="25"/>
  <c r="AU233" i="25"/>
  <c r="AQ468" i="25"/>
  <c r="AS468" i="25"/>
  <c r="AI468" i="25"/>
  <c r="BD357" i="25"/>
  <c r="V337" i="25"/>
  <c r="BG32" i="25"/>
  <c r="U337" i="25"/>
  <c r="AS122" i="25"/>
  <c r="AH503" i="25"/>
  <c r="AV337" i="25"/>
  <c r="AV468" i="25"/>
  <c r="T197" i="25"/>
  <c r="T337" i="25"/>
  <c r="AL309" i="25"/>
  <c r="AZ194" i="25"/>
  <c r="AG392" i="25"/>
  <c r="AL335" i="25"/>
  <c r="BF440" i="25"/>
  <c r="AG255" i="25"/>
  <c r="AU195" i="25"/>
  <c r="BC32" i="25"/>
  <c r="AR503" i="25"/>
  <c r="AC197" i="25"/>
  <c r="BC255" i="25"/>
  <c r="AD233" i="25"/>
  <c r="BB357" i="25"/>
  <c r="BB467" i="25" s="1"/>
  <c r="AL392" i="25"/>
  <c r="BD13" i="25"/>
  <c r="AK337" i="25"/>
  <c r="BF17" i="25"/>
  <c r="BB465" i="25"/>
  <c r="N468" i="25"/>
  <c r="F468" i="25"/>
  <c r="BF107" i="25"/>
  <c r="Q503" i="25"/>
  <c r="T503" i="25"/>
  <c r="AY154" i="25"/>
  <c r="BB309" i="25"/>
  <c r="AW197" i="25"/>
  <c r="O337" i="25"/>
  <c r="W337" i="25"/>
  <c r="AF337" i="25"/>
  <c r="AU467" i="25"/>
  <c r="P337" i="25"/>
  <c r="X337" i="25"/>
  <c r="AZ484" i="25"/>
  <c r="R197" i="25"/>
  <c r="AZ309" i="25"/>
  <c r="AJ337" i="25"/>
  <c r="AD154" i="25"/>
  <c r="AY440" i="25"/>
  <c r="Z503" i="25"/>
  <c r="L468" i="25"/>
  <c r="AA468" i="25"/>
  <c r="BF95" i="25"/>
  <c r="AO154" i="25"/>
  <c r="S122" i="25"/>
  <c r="AZ255" i="25"/>
  <c r="AC337" i="25"/>
  <c r="AG335" i="25"/>
  <c r="O197" i="25"/>
  <c r="AE197" i="25"/>
  <c r="AS337" i="25"/>
  <c r="BB196" i="25"/>
  <c r="AG285" i="25"/>
  <c r="BC465" i="25"/>
  <c r="R337" i="25"/>
  <c r="AG440" i="25"/>
  <c r="AP337" i="25"/>
  <c r="BE440" i="25"/>
  <c r="AY484" i="25"/>
  <c r="AW503" i="25"/>
  <c r="BC335" i="25"/>
  <c r="AR337" i="25"/>
  <c r="AU424" i="25"/>
  <c r="BD379" i="25"/>
  <c r="AG465" i="25"/>
  <c r="BB440" i="25"/>
  <c r="Z337" i="25"/>
  <c r="R503" i="25"/>
  <c r="AR468" i="25"/>
  <c r="AN468" i="25"/>
  <c r="BD232" i="25"/>
  <c r="BF255" i="25"/>
  <c r="BG424" i="25"/>
  <c r="BI452" i="25"/>
  <c r="BD479" i="25"/>
  <c r="BD499" i="25" s="1"/>
  <c r="AL424" i="25"/>
  <c r="BC334" i="25"/>
  <c r="BI219" i="25"/>
  <c r="BI220" i="25" s="1"/>
  <c r="AZ424" i="25"/>
  <c r="AY499" i="25"/>
  <c r="AY501" i="25" s="1"/>
  <c r="BE285" i="25"/>
  <c r="BG233" i="25"/>
  <c r="BE465" i="25"/>
  <c r="BF465" i="25"/>
  <c r="BB194" i="25"/>
  <c r="BE392" i="25"/>
  <c r="BA154" i="25"/>
  <c r="BD170" i="25"/>
  <c r="BC424" i="25"/>
  <c r="BH484" i="25"/>
  <c r="AD358" i="25"/>
  <c r="BF285" i="25"/>
  <c r="BB95" i="25"/>
  <c r="BH309" i="25"/>
  <c r="AD499" i="25"/>
  <c r="AD501" i="25" s="1"/>
  <c r="AZ465" i="25"/>
  <c r="BB195" i="25"/>
  <c r="AL465" i="25"/>
  <c r="AY392" i="25"/>
  <c r="AG195" i="25"/>
  <c r="BI346" i="25"/>
  <c r="AU196" i="25"/>
  <c r="BG467" i="25"/>
  <c r="AL358" i="25"/>
  <c r="AD255" i="25"/>
  <c r="BG465" i="25"/>
  <c r="BD333" i="25"/>
  <c r="AU255" i="25"/>
  <c r="BE32" i="25"/>
  <c r="AG334" i="25"/>
  <c r="BG358" i="25"/>
  <c r="BB154" i="25"/>
  <c r="BI479" i="25"/>
  <c r="BI499" i="25" s="1"/>
  <c r="AE122" i="25"/>
  <c r="AV503" i="25"/>
  <c r="AV122" i="25"/>
  <c r="O503" i="25"/>
  <c r="AT503" i="25"/>
  <c r="V503" i="25"/>
  <c r="AF122" i="25"/>
  <c r="AT122" i="25"/>
  <c r="V122" i="25"/>
  <c r="BC121" i="25"/>
  <c r="R122" i="25"/>
  <c r="BC80" i="25"/>
  <c r="BB61" i="25"/>
  <c r="BH61" i="25"/>
  <c r="AA502" i="25"/>
  <c r="AM502" i="25"/>
  <c r="S502" i="25"/>
  <c r="BA61" i="25"/>
  <c r="L122" i="25"/>
  <c r="AB122" i="25"/>
  <c r="AA503" i="25"/>
  <c r="AA122" i="25"/>
  <c r="AB503" i="25"/>
  <c r="AK503" i="25"/>
  <c r="AH122" i="25"/>
  <c r="BG61" i="25"/>
  <c r="P503" i="25"/>
  <c r="P122" i="25"/>
  <c r="W122" i="25"/>
  <c r="W503" i="25"/>
  <c r="AK122" i="25"/>
  <c r="BD24" i="25"/>
  <c r="X503" i="25"/>
  <c r="AS503" i="25"/>
  <c r="AP122" i="25"/>
  <c r="AU194" i="25"/>
  <c r="AA197" i="25"/>
  <c r="BI464" i="25"/>
  <c r="AD424" i="25"/>
  <c r="BD452" i="25"/>
  <c r="BI16" i="25"/>
  <c r="AU154" i="25"/>
  <c r="AP503" i="25"/>
  <c r="BD464" i="25"/>
  <c r="AY195" i="25"/>
  <c r="BG484" i="25"/>
  <c r="AL440" i="25"/>
  <c r="AU465" i="25"/>
  <c r="AD195" i="25"/>
  <c r="BD31" i="25"/>
  <c r="BB120" i="25"/>
  <c r="BA95" i="25"/>
  <c r="BI94" i="25"/>
  <c r="AC503" i="25"/>
  <c r="BI107" i="25"/>
  <c r="AS197" i="25"/>
  <c r="BB255" i="25"/>
  <c r="AU335" i="25"/>
  <c r="BH335" i="25"/>
  <c r="M337" i="25"/>
  <c r="BE335" i="25"/>
  <c r="AY285" i="25"/>
  <c r="BE467" i="25"/>
  <c r="BD391" i="25"/>
  <c r="AG424" i="25"/>
  <c r="BI43" i="25"/>
  <c r="S197" i="25"/>
  <c r="AT337" i="25"/>
  <c r="BD134" i="25"/>
  <c r="BG154" i="25"/>
  <c r="BG197" i="25" s="1"/>
  <c r="AZ334" i="25"/>
  <c r="BI170" i="25"/>
  <c r="BI194" i="25" s="1"/>
  <c r="AU121" i="25"/>
  <c r="AU122" i="25" s="1"/>
  <c r="BD88" i="25"/>
  <c r="X122" i="25"/>
  <c r="AO196" i="25"/>
  <c r="AO503" i="25" s="1"/>
  <c r="BI232" i="25"/>
  <c r="AZ233" i="25"/>
  <c r="BE309" i="25"/>
  <c r="AY335" i="25"/>
  <c r="S503" i="25"/>
  <c r="BI429" i="25"/>
  <c r="BI439" i="25"/>
  <c r="AG484" i="25"/>
  <c r="AU484" i="25"/>
  <c r="AN197" i="25"/>
  <c r="N337" i="25"/>
  <c r="AY196" i="25"/>
  <c r="BA120" i="25"/>
  <c r="BI31" i="25"/>
  <c r="BI60" i="25"/>
  <c r="BI65" i="25"/>
  <c r="BI134" i="25"/>
  <c r="BE154" i="25"/>
  <c r="AZ154" i="25"/>
  <c r="BC95" i="25"/>
  <c r="BC196" i="25"/>
  <c r="Y197" i="25"/>
  <c r="BD254" i="25"/>
  <c r="BD265" i="25"/>
  <c r="Q337" i="25"/>
  <c r="AW337" i="25"/>
  <c r="AY336" i="25"/>
  <c r="BD346" i="25"/>
  <c r="BB358" i="25"/>
  <c r="BD423" i="25"/>
  <c r="U468" i="25"/>
  <c r="BD465" i="25"/>
  <c r="BA484" i="25"/>
  <c r="AE503" i="25"/>
  <c r="AD194" i="25"/>
  <c r="AD196" i="25"/>
  <c r="AE337" i="25"/>
  <c r="BF194" i="25"/>
  <c r="BF195" i="25"/>
  <c r="AZ196" i="25"/>
  <c r="AI502" i="25"/>
  <c r="BI379" i="25"/>
  <c r="BD60" i="25"/>
  <c r="BD94" i="25"/>
  <c r="U503" i="25"/>
  <c r="AJ503" i="25"/>
  <c r="AJ122" i="25"/>
  <c r="AM122" i="25"/>
  <c r="BF220" i="25"/>
  <c r="BA255" i="25"/>
  <c r="BI294" i="25"/>
  <c r="AU309" i="25"/>
  <c r="AG309" i="25"/>
  <c r="BI308" i="25"/>
  <c r="BA335" i="25"/>
  <c r="O502" i="25"/>
  <c r="W502" i="25"/>
  <c r="AE502" i="25"/>
  <c r="BC336" i="25"/>
  <c r="BD407" i="25"/>
  <c r="BI333" i="25"/>
  <c r="BF424" i="25"/>
  <c r="BE424" i="25"/>
  <c r="BD439" i="25"/>
  <c r="BA465" i="25"/>
  <c r="AQ502" i="25"/>
  <c r="AL467" i="25"/>
  <c r="AQ122" i="25"/>
  <c r="AH337" i="25"/>
  <c r="AX337" i="25"/>
  <c r="AL285" i="25"/>
  <c r="AF468" i="25"/>
  <c r="BH465" i="25"/>
  <c r="BC484" i="25"/>
  <c r="BF120" i="25"/>
  <c r="BD43" i="25"/>
  <c r="AZ61" i="25"/>
  <c r="AY121" i="25"/>
  <c r="AY122" i="25" s="1"/>
  <c r="BI24" i="25"/>
  <c r="BI88" i="25"/>
  <c r="BI153" i="25"/>
  <c r="BI196" i="25" s="1"/>
  <c r="L503" i="25"/>
  <c r="BA196" i="25"/>
  <c r="BG195" i="25"/>
  <c r="AZ335" i="25"/>
  <c r="BC285" i="25"/>
  <c r="AN337" i="25"/>
  <c r="BI407" i="25"/>
  <c r="AM503" i="25"/>
  <c r="BB424" i="25"/>
  <c r="BD483" i="25"/>
  <c r="BD500" i="25" s="1"/>
  <c r="BA440" i="25"/>
  <c r="BA285" i="25"/>
  <c r="AO337" i="25"/>
  <c r="BF154" i="25"/>
  <c r="BF196" i="25"/>
  <c r="AU440" i="25"/>
  <c r="BA32" i="25"/>
  <c r="BF32" i="25"/>
  <c r="BF121" i="25"/>
  <c r="AZ95" i="25"/>
  <c r="AZ120" i="25"/>
  <c r="BH32" i="25"/>
  <c r="BH121" i="25"/>
  <c r="BE61" i="25"/>
  <c r="BE120" i="25"/>
  <c r="BA107" i="25"/>
  <c r="BD153" i="25"/>
  <c r="BG95" i="25"/>
  <c r="BC194" i="25"/>
  <c r="BC197" i="25" s="1"/>
  <c r="BE194" i="25"/>
  <c r="BE195" i="25"/>
  <c r="BG285" i="25"/>
  <c r="BI223" i="25"/>
  <c r="BD294" i="25"/>
  <c r="BG309" i="25"/>
  <c r="AZ285" i="25"/>
  <c r="BF335" i="25"/>
  <c r="BA358" i="25"/>
  <c r="BA466" i="25"/>
  <c r="AZ336" i="25"/>
  <c r="BE334" i="25"/>
  <c r="BE336" i="25"/>
  <c r="BA467" i="25"/>
  <c r="Y502" i="25"/>
  <c r="Y504" i="25" s="1"/>
  <c r="Y501" i="25"/>
  <c r="AS501" i="25"/>
  <c r="AS502" i="25"/>
  <c r="BH358" i="25"/>
  <c r="BH466" i="25"/>
  <c r="AZ467" i="25"/>
  <c r="AU392" i="25"/>
  <c r="AU466" i="25"/>
  <c r="AY467" i="25"/>
  <c r="R501" i="25"/>
  <c r="R502" i="25"/>
  <c r="AP501" i="25"/>
  <c r="AP502" i="25"/>
  <c r="BD17" i="25"/>
  <c r="BD284" i="25"/>
  <c r="AM337" i="25"/>
  <c r="BG336" i="25"/>
  <c r="BF467" i="25"/>
  <c r="L502" i="25"/>
  <c r="T502" i="25"/>
  <c r="AB502" i="25"/>
  <c r="AG61" i="25"/>
  <c r="AG121" i="25"/>
  <c r="AG122" i="25" s="1"/>
  <c r="BH95" i="25"/>
  <c r="BH120" i="25"/>
  <c r="AU61" i="25"/>
  <c r="BG17" i="25"/>
  <c r="BG120" i="25"/>
  <c r="BG121" i="25"/>
  <c r="AN122" i="25"/>
  <c r="BH195" i="25"/>
  <c r="AF503" i="25"/>
  <c r="BA194" i="25"/>
  <c r="BA197" i="25" s="1"/>
  <c r="BA195" i="25"/>
  <c r="AD335" i="25"/>
  <c r="BH285" i="25"/>
  <c r="AD309" i="25"/>
  <c r="AD336" i="25"/>
  <c r="BI321" i="25"/>
  <c r="BB334" i="25"/>
  <c r="BB336" i="25"/>
  <c r="BC358" i="25"/>
  <c r="BC466" i="25"/>
  <c r="AG358" i="25"/>
  <c r="AG466" i="25"/>
  <c r="BF392" i="25"/>
  <c r="BF466" i="25"/>
  <c r="M501" i="25"/>
  <c r="M502" i="25"/>
  <c r="AC501" i="25"/>
  <c r="AC502" i="25"/>
  <c r="AW502" i="25"/>
  <c r="AW501" i="25"/>
  <c r="BF334" i="25"/>
  <c r="BH467" i="25"/>
  <c r="BB392" i="25"/>
  <c r="BC467" i="25"/>
  <c r="BB484" i="25"/>
  <c r="BB499" i="25"/>
  <c r="V501" i="25"/>
  <c r="V502" i="25"/>
  <c r="AT501" i="25"/>
  <c r="AT502" i="25"/>
  <c r="Q122" i="25"/>
  <c r="Y122" i="25"/>
  <c r="AW122" i="25"/>
  <c r="M122" i="25"/>
  <c r="BB285" i="25"/>
  <c r="AY358" i="25"/>
  <c r="AY466" i="25"/>
  <c r="BD429" i="25"/>
  <c r="AL466" i="25"/>
  <c r="BE501" i="25"/>
  <c r="AZ501" i="25"/>
  <c r="AF502" i="25"/>
  <c r="AN502" i="25"/>
  <c r="AV502" i="25"/>
  <c r="BC501" i="25"/>
  <c r="AL336" i="25"/>
  <c r="AL501" i="25"/>
  <c r="AL32" i="25"/>
  <c r="AL121" i="25"/>
  <c r="AL122" i="25" s="1"/>
  <c r="AD61" i="25"/>
  <c r="AD121" i="25"/>
  <c r="AD122" i="25" s="1"/>
  <c r="BI79" i="25"/>
  <c r="BB32" i="25"/>
  <c r="BB121" i="25"/>
  <c r="AY61" i="25"/>
  <c r="BI13" i="25"/>
  <c r="BA121" i="25"/>
  <c r="BC61" i="25"/>
  <c r="AZ195" i="25"/>
  <c r="BD193" i="25"/>
  <c r="BD219" i="25"/>
  <c r="BD220" i="25" s="1"/>
  <c r="BD308" i="25"/>
  <c r="AU336" i="25"/>
  <c r="AU334" i="25"/>
  <c r="BI284" i="25"/>
  <c r="AY309" i="25"/>
  <c r="BF309" i="25"/>
  <c r="BF336" i="25"/>
  <c r="AL334" i="25"/>
  <c r="AD466" i="25"/>
  <c r="AD392" i="25"/>
  <c r="BI423" i="25"/>
  <c r="AG336" i="25"/>
  <c r="BH336" i="25"/>
  <c r="BH334" i="25"/>
  <c r="AZ392" i="25"/>
  <c r="Q501" i="25"/>
  <c r="Q502" i="25"/>
  <c r="AK501" i="25"/>
  <c r="AK502" i="25"/>
  <c r="AZ358" i="25"/>
  <c r="AZ466" i="25"/>
  <c r="BI357" i="25"/>
  <c r="BA392" i="25"/>
  <c r="BF499" i="25"/>
  <c r="BF484" i="25"/>
  <c r="Z501" i="25"/>
  <c r="Z502" i="25"/>
  <c r="AX501" i="25"/>
  <c r="AX502" i="25"/>
  <c r="BB335" i="25"/>
  <c r="BG335" i="25"/>
  <c r="AQ337" i="25"/>
  <c r="BE358" i="25"/>
  <c r="BE466" i="25"/>
  <c r="BG392" i="25"/>
  <c r="BG466" i="25"/>
  <c r="BI391" i="25"/>
  <c r="BA424" i="25"/>
  <c r="AU501" i="25"/>
  <c r="P502" i="25"/>
  <c r="X502" i="25"/>
  <c r="BG80" i="25"/>
  <c r="BE121" i="25"/>
  <c r="AL154" i="25"/>
  <c r="AL195" i="25"/>
  <c r="AN503" i="25"/>
  <c r="AR122" i="25"/>
  <c r="AO194" i="25"/>
  <c r="AO195" i="25"/>
  <c r="AO502" i="25" s="1"/>
  <c r="AY194" i="25"/>
  <c r="BD250" i="25"/>
  <c r="BA334" i="25"/>
  <c r="BA336" i="25"/>
  <c r="AG194" i="25"/>
  <c r="AG196" i="25"/>
  <c r="BC309" i="25"/>
  <c r="BI265" i="25"/>
  <c r="AD334" i="25"/>
  <c r="BH392" i="25"/>
  <c r="BG499" i="25"/>
  <c r="U502" i="25"/>
  <c r="U501" i="25"/>
  <c r="AO501" i="25"/>
  <c r="AG467" i="25"/>
  <c r="N501" i="25"/>
  <c r="N502" i="25"/>
  <c r="AH501" i="25"/>
  <c r="AH502" i="25"/>
  <c r="BC17" i="25"/>
  <c r="BC120" i="25"/>
  <c r="U122" i="25"/>
  <c r="AC122" i="25"/>
  <c r="AZ121" i="25"/>
  <c r="AU285" i="25"/>
  <c r="BD321" i="25"/>
  <c r="BG334" i="25"/>
  <c r="BH501" i="25"/>
  <c r="BB466" i="25"/>
  <c r="AG501" i="25"/>
  <c r="AJ502" i="25"/>
  <c r="AR502" i="25"/>
  <c r="BA501" i="25"/>
  <c r="T10" i="23"/>
  <c r="T9" i="23"/>
  <c r="AY468" i="25" l="1"/>
  <c r="AZ197" i="25"/>
  <c r="N504" i="25"/>
  <c r="BB197" i="25"/>
  <c r="AG197" i="25"/>
  <c r="AY197" i="25"/>
  <c r="BI358" i="25"/>
  <c r="AL197" i="25"/>
  <c r="BG468" i="25"/>
  <c r="AI504" i="25"/>
  <c r="BI334" i="25"/>
  <c r="BI95" i="25"/>
  <c r="AD197" i="25"/>
  <c r="BI465" i="25"/>
  <c r="BD233" i="25"/>
  <c r="BD255" i="25"/>
  <c r="BI255" i="25"/>
  <c r="AH504" i="25"/>
  <c r="AX504" i="25"/>
  <c r="AR504" i="25"/>
  <c r="AT504" i="25"/>
  <c r="AQ504" i="25"/>
  <c r="BE468" i="25"/>
  <c r="BI32" i="25"/>
  <c r="BD424" i="25"/>
  <c r="BE337" i="25"/>
  <c r="AD468" i="25"/>
  <c r="BD32" i="25"/>
  <c r="BI484" i="25"/>
  <c r="BI233" i="25"/>
  <c r="M504" i="25"/>
  <c r="AC504" i="25"/>
  <c r="AU468" i="25"/>
  <c r="Q504" i="25"/>
  <c r="AV504" i="25"/>
  <c r="V504" i="25"/>
  <c r="W504" i="25"/>
  <c r="BD195" i="25"/>
  <c r="Z504" i="25"/>
  <c r="AW504" i="25"/>
  <c r="AG502" i="25"/>
  <c r="BE503" i="25"/>
  <c r="BD309" i="25"/>
  <c r="AL502" i="25"/>
  <c r="BD154" i="25"/>
  <c r="AO197" i="25"/>
  <c r="AY337" i="25"/>
  <c r="T504" i="25"/>
  <c r="BD392" i="25"/>
  <c r="R504" i="25"/>
  <c r="BI61" i="25"/>
  <c r="AL337" i="25"/>
  <c r="BI424" i="25"/>
  <c r="BI440" i="25"/>
  <c r="BI466" i="25"/>
  <c r="AG337" i="25"/>
  <c r="BF197" i="25"/>
  <c r="BI392" i="25"/>
  <c r="AZ468" i="25"/>
  <c r="BD196" i="25"/>
  <c r="BD440" i="25"/>
  <c r="BI195" i="25"/>
  <c r="AU502" i="25"/>
  <c r="BG337" i="25"/>
  <c r="BD467" i="25"/>
  <c r="AK504" i="25"/>
  <c r="O504" i="25"/>
  <c r="BC122" i="25"/>
  <c r="P504" i="25"/>
  <c r="AB504" i="25"/>
  <c r="AO504" i="25"/>
  <c r="AA504" i="25"/>
  <c r="BF122" i="25"/>
  <c r="AM504" i="25"/>
  <c r="BD120" i="25"/>
  <c r="AJ504" i="25"/>
  <c r="AS504" i="25"/>
  <c r="U504" i="25"/>
  <c r="AU503" i="25"/>
  <c r="BG122" i="25"/>
  <c r="X504" i="25"/>
  <c r="AE504" i="25"/>
  <c r="BB122" i="25"/>
  <c r="S504" i="25"/>
  <c r="BA122" i="25"/>
  <c r="BH122" i="25"/>
  <c r="BI154" i="25"/>
  <c r="BI197" i="25" s="1"/>
  <c r="BI336" i="25"/>
  <c r="AP504" i="25"/>
  <c r="BD484" i="25"/>
  <c r="BD61" i="25"/>
  <c r="BA337" i="25"/>
  <c r="BH337" i="25"/>
  <c r="BG503" i="25"/>
  <c r="BD285" i="25"/>
  <c r="AD503" i="25"/>
  <c r="AZ337" i="25"/>
  <c r="BA502" i="25"/>
  <c r="BD95" i="25"/>
  <c r="BE197" i="25"/>
  <c r="AU197" i="25"/>
  <c r="BD335" i="25"/>
  <c r="AD337" i="25"/>
  <c r="AZ502" i="25"/>
  <c r="BD121" i="25"/>
  <c r="BF468" i="25"/>
  <c r="BI309" i="25"/>
  <c r="BH502" i="25"/>
  <c r="BI121" i="25"/>
  <c r="AL503" i="25"/>
  <c r="AL468" i="25"/>
  <c r="BC503" i="25"/>
  <c r="AZ503" i="25"/>
  <c r="BC337" i="25"/>
  <c r="AF504" i="25"/>
  <c r="L504" i="25"/>
  <c r="AY503" i="25"/>
  <c r="BB468" i="25"/>
  <c r="AN504" i="25"/>
  <c r="BB501" i="25"/>
  <c r="BB502" i="25"/>
  <c r="BB337" i="25"/>
  <c r="AG503" i="25"/>
  <c r="BD501" i="25"/>
  <c r="BD358" i="25"/>
  <c r="BI467" i="25"/>
  <c r="BI285" i="25"/>
  <c r="BB503" i="25"/>
  <c r="BD80" i="25"/>
  <c r="BE502" i="25"/>
  <c r="BE504" i="25" s="1"/>
  <c r="BC468" i="25"/>
  <c r="BD334" i="25"/>
  <c r="BI335" i="25"/>
  <c r="BA468" i="25"/>
  <c r="BH503" i="25"/>
  <c r="BG502" i="25"/>
  <c r="BG501" i="25"/>
  <c r="BI501" i="25"/>
  <c r="BA503" i="25"/>
  <c r="AD502" i="25"/>
  <c r="BC502" i="25"/>
  <c r="BF337" i="25"/>
  <c r="BD336" i="25"/>
  <c r="BH468" i="25"/>
  <c r="BD194" i="25"/>
  <c r="BD197" i="25" s="1"/>
  <c r="BI80" i="25"/>
  <c r="BF503" i="25"/>
  <c r="BF501" i="25"/>
  <c r="BF502" i="25"/>
  <c r="AU337" i="25"/>
  <c r="BI17" i="25"/>
  <c r="BI120" i="25"/>
  <c r="AG468" i="25"/>
  <c r="AY502" i="25"/>
  <c r="BE122" i="25"/>
  <c r="AZ122" i="25"/>
  <c r="BD466" i="25"/>
  <c r="AJ7" i="22"/>
  <c r="AJ8" i="22"/>
  <c r="AJ9" i="22"/>
  <c r="AJ11" i="22"/>
  <c r="AJ12" i="22"/>
  <c r="AJ13" i="22"/>
  <c r="AJ14" i="22"/>
  <c r="AU504" i="25" l="1"/>
  <c r="AL504" i="25"/>
  <c r="AG504" i="25"/>
  <c r="BD468" i="25"/>
  <c r="BI122" i="25"/>
  <c r="BI337" i="25"/>
  <c r="BD337" i="25"/>
  <c r="BG504" i="25"/>
  <c r="AY504" i="25"/>
  <c r="BD122" i="25"/>
  <c r="BI503" i="25"/>
  <c r="BA504" i="25"/>
  <c r="AD504" i="25"/>
  <c r="BC504" i="25"/>
  <c r="BH504" i="25"/>
  <c r="BI502" i="25"/>
  <c r="AZ504" i="25"/>
  <c r="BI468" i="25"/>
  <c r="BD503" i="25"/>
  <c r="BF504" i="25"/>
  <c r="BD502" i="25"/>
  <c r="BB504" i="25"/>
  <c r="Z6" i="22"/>
  <c r="AJ6" i="22" s="1"/>
  <c r="AC11" i="22"/>
  <c r="AB11" i="22"/>
  <c r="U11" i="22"/>
  <c r="K8" i="22"/>
  <c r="K7" i="22"/>
  <c r="K6" i="22"/>
  <c r="E5" i="22"/>
  <c r="K14" i="21"/>
  <c r="H8" i="21"/>
  <c r="BI504" i="25" l="1"/>
  <c r="BD504" i="25"/>
  <c r="E14" i="21"/>
  <c r="B14" i="21"/>
  <c r="H13" i="21"/>
  <c r="E13" i="21"/>
  <c r="B13" i="21"/>
  <c r="K12" i="21"/>
  <c r="E12" i="21"/>
  <c r="B12" i="21"/>
  <c r="K11" i="21"/>
  <c r="H11" i="21"/>
  <c r="E11" i="21"/>
  <c r="K10" i="21"/>
  <c r="B11" i="21"/>
  <c r="H10" i="21"/>
  <c r="E10" i="21"/>
  <c r="B10" i="21"/>
  <c r="K9" i="21"/>
  <c r="H9" i="21"/>
  <c r="E9" i="21"/>
  <c r="B9" i="21"/>
  <c r="K8" i="21"/>
  <c r="E8" i="21"/>
  <c r="B8" i="21"/>
  <c r="B7" i="21"/>
  <c r="E6" i="21"/>
  <c r="B6" i="21"/>
  <c r="H5" i="21"/>
  <c r="E5" i="21"/>
  <c r="B5" i="21"/>
  <c r="G46" i="7" l="1"/>
  <c r="G43" i="7"/>
  <c r="Y13" i="22" l="1"/>
  <c r="Y8" i="22"/>
  <c r="Y11" i="22"/>
  <c r="Y10" i="22"/>
  <c r="Z10" i="22" l="1"/>
  <c r="AJ10" i="22" s="1"/>
  <c r="AF9" i="22"/>
  <c r="R9" i="20"/>
  <c r="S9" i="20"/>
  <c r="T9" i="20"/>
  <c r="U9" i="20"/>
  <c r="V9" i="20"/>
  <c r="W9" i="20"/>
  <c r="N9" i="20"/>
  <c r="O9" i="20"/>
  <c r="P9" i="20"/>
  <c r="M9" i="20"/>
  <c r="V11" i="22"/>
  <c r="V8" i="22"/>
  <c r="V10" i="22"/>
  <c r="T29" i="7"/>
  <c r="U29" i="7"/>
  <c r="V29" i="7"/>
  <c r="W29" i="7"/>
  <c r="X29" i="7"/>
  <c r="Y29" i="7"/>
  <c r="Z29" i="7"/>
  <c r="AA29" i="7"/>
  <c r="AB29" i="7"/>
  <c r="AC29" i="7"/>
  <c r="AD29" i="7"/>
  <c r="AE29" i="7"/>
  <c r="AH29" i="7"/>
  <c r="AI29" i="7"/>
  <c r="T36" i="7"/>
  <c r="U36" i="7"/>
  <c r="V36" i="7"/>
  <c r="W36" i="7"/>
  <c r="X36" i="7"/>
  <c r="Y36" i="7"/>
  <c r="Z36" i="7"/>
  <c r="AA36" i="7"/>
  <c r="AB36" i="7"/>
  <c r="AC36" i="7"/>
  <c r="AD36" i="7"/>
  <c r="AE36" i="7"/>
  <c r="AH36" i="7"/>
  <c r="AI36" i="7"/>
  <c r="T39" i="7"/>
  <c r="U39" i="7"/>
  <c r="V39" i="7"/>
  <c r="W39" i="7"/>
  <c r="X39" i="7"/>
  <c r="Y39" i="7"/>
  <c r="Z39" i="7"/>
  <c r="AA39" i="7"/>
  <c r="AB39" i="7"/>
  <c r="AB76" i="7" s="1"/>
  <c r="AC39" i="7"/>
  <c r="AD39" i="7"/>
  <c r="AE39" i="7"/>
  <c r="AH39" i="7"/>
  <c r="AI39" i="7"/>
  <c r="T53" i="7"/>
  <c r="T54" i="7" s="1"/>
  <c r="U53" i="7"/>
  <c r="U54" i="7" s="1"/>
  <c r="V53" i="7"/>
  <c r="V54" i="7" s="1"/>
  <c r="W53" i="7"/>
  <c r="W54" i="7" s="1"/>
  <c r="X53" i="7"/>
  <c r="X54" i="7" s="1"/>
  <c r="Y53" i="7"/>
  <c r="Y54" i="7" s="1"/>
  <c r="Z53" i="7"/>
  <c r="Z54" i="7" s="1"/>
  <c r="AA53" i="7"/>
  <c r="AA54" i="7" s="1"/>
  <c r="AB53" i="7"/>
  <c r="AB54" i="7" s="1"/>
  <c r="AC53" i="7"/>
  <c r="AD53" i="7"/>
  <c r="AD54" i="7" s="1"/>
  <c r="AE53" i="7"/>
  <c r="AE54" i="7" s="1"/>
  <c r="AH53" i="7"/>
  <c r="AH54" i="7" s="1"/>
  <c r="AI53" i="7"/>
  <c r="AC54" i="7"/>
  <c r="AI54" i="7"/>
  <c r="T71" i="7"/>
  <c r="U71" i="7"/>
  <c r="V71" i="7"/>
  <c r="W71" i="7"/>
  <c r="X71" i="7"/>
  <c r="Y71" i="7"/>
  <c r="Z71" i="7"/>
  <c r="AA71" i="7"/>
  <c r="AB71" i="7"/>
  <c r="AC71" i="7"/>
  <c r="AD71" i="7"/>
  <c r="AE71" i="7"/>
  <c r="AH71" i="7"/>
  <c r="AI71" i="7"/>
  <c r="AF73" i="7"/>
  <c r="AG73" i="7"/>
  <c r="T73" i="7"/>
  <c r="U73" i="7"/>
  <c r="V73" i="7"/>
  <c r="W73" i="7"/>
  <c r="W76" i="7" s="1"/>
  <c r="X73" i="7"/>
  <c r="Y73" i="7"/>
  <c r="Z73" i="7"/>
  <c r="AA73" i="7"/>
  <c r="AB73" i="7"/>
  <c r="AC73" i="7"/>
  <c r="AD73" i="7"/>
  <c r="AE73" i="7"/>
  <c r="AE76" i="7" s="1"/>
  <c r="AH73" i="7"/>
  <c r="AI73" i="7"/>
  <c r="X74" i="7"/>
  <c r="T117" i="7"/>
  <c r="T118" i="7" s="1"/>
  <c r="U117" i="7"/>
  <c r="U118" i="7" s="1"/>
  <c r="V117" i="7"/>
  <c r="V118" i="7" s="1"/>
  <c r="W117" i="7"/>
  <c r="W118" i="7" s="1"/>
  <c r="X117" i="7"/>
  <c r="X118" i="7" s="1"/>
  <c r="Y117" i="7"/>
  <c r="Y118" i="7" s="1"/>
  <c r="Z117" i="7"/>
  <c r="Z118" i="7" s="1"/>
  <c r="AA117" i="7"/>
  <c r="AA118" i="7" s="1"/>
  <c r="AB117" i="7"/>
  <c r="AC117" i="7"/>
  <c r="AC118" i="7" s="1"/>
  <c r="AD117" i="7"/>
  <c r="AD118" i="7" s="1"/>
  <c r="AE117" i="7"/>
  <c r="AE118" i="7" s="1"/>
  <c r="AH117" i="7"/>
  <c r="AH118" i="7" s="1"/>
  <c r="AI117" i="7"/>
  <c r="AI118" i="7" s="1"/>
  <c r="AB118" i="7"/>
  <c r="T151" i="7"/>
  <c r="U151" i="7"/>
  <c r="V151" i="7"/>
  <c r="W151" i="7"/>
  <c r="X151" i="7"/>
  <c r="Y151" i="7"/>
  <c r="Y155" i="7" s="1"/>
  <c r="Z151" i="7"/>
  <c r="AA151" i="7"/>
  <c r="AB151" i="7"/>
  <c r="AC151" i="7"/>
  <c r="AD151" i="7"/>
  <c r="AE151" i="7"/>
  <c r="AH151" i="7"/>
  <c r="AI151" i="7"/>
  <c r="AF153" i="7"/>
  <c r="AF156" i="7" s="1"/>
  <c r="AG153" i="7"/>
  <c r="AG156" i="7" s="1"/>
  <c r="T153" i="7"/>
  <c r="T156" i="7" s="1"/>
  <c r="U153" i="7"/>
  <c r="U156" i="7" s="1"/>
  <c r="V153" i="7"/>
  <c r="V156" i="7" s="1"/>
  <c r="W153" i="7"/>
  <c r="W156" i="7" s="1"/>
  <c r="X153" i="7"/>
  <c r="X154" i="7" s="1"/>
  <c r="Y153" i="7"/>
  <c r="Y154" i="7" s="1"/>
  <c r="Z153" i="7"/>
  <c r="Z156" i="7" s="1"/>
  <c r="AA153" i="7"/>
  <c r="AA156" i="7" s="1"/>
  <c r="AB153" i="7"/>
  <c r="AB154" i="7" s="1"/>
  <c r="AC153" i="7"/>
  <c r="AC156" i="7" s="1"/>
  <c r="AD153" i="7"/>
  <c r="AD156" i="7" s="1"/>
  <c r="AE153" i="7"/>
  <c r="AE156" i="7" s="1"/>
  <c r="AH153" i="7"/>
  <c r="AH156" i="7" s="1"/>
  <c r="AI153" i="7"/>
  <c r="AI156" i="7" s="1"/>
  <c r="T199" i="7"/>
  <c r="T203" i="7" s="1"/>
  <c r="U199" i="7"/>
  <c r="U203" i="7" s="1"/>
  <c r="V199" i="7"/>
  <c r="W199" i="7"/>
  <c r="X199" i="7"/>
  <c r="Y199" i="7"/>
  <c r="Y203" i="7" s="1"/>
  <c r="Z199" i="7"/>
  <c r="AA199" i="7"/>
  <c r="AB199" i="7"/>
  <c r="AC199" i="7"/>
  <c r="AC203" i="7" s="1"/>
  <c r="AD199" i="7"/>
  <c r="AE199" i="7"/>
  <c r="AH199" i="7"/>
  <c r="AI199" i="7"/>
  <c r="AF201" i="7"/>
  <c r="AF204" i="7" s="1"/>
  <c r="AG201" i="7"/>
  <c r="AG204" i="7" s="1"/>
  <c r="T201" i="7"/>
  <c r="T202" i="7" s="1"/>
  <c r="U201" i="7"/>
  <c r="U204" i="7" s="1"/>
  <c r="V201" i="7"/>
  <c r="V204" i="7" s="1"/>
  <c r="W201" i="7"/>
  <c r="W204" i="7" s="1"/>
  <c r="X201" i="7"/>
  <c r="Y201" i="7"/>
  <c r="Y202" i="7" s="1"/>
  <c r="Z201" i="7"/>
  <c r="Z204" i="7" s="1"/>
  <c r="AA201" i="7"/>
  <c r="AA204" i="7" s="1"/>
  <c r="AB201" i="7"/>
  <c r="AB204" i="7" s="1"/>
  <c r="AC201" i="7"/>
  <c r="AC202" i="7" s="1"/>
  <c r="AD201" i="7"/>
  <c r="AD204" i="7" s="1"/>
  <c r="AE201" i="7"/>
  <c r="AE204" i="7" s="1"/>
  <c r="AH201" i="7"/>
  <c r="AI201" i="7"/>
  <c r="AI204" i="7" s="1"/>
  <c r="AB203" i="7"/>
  <c r="T204" i="7"/>
  <c r="X204" i="7"/>
  <c r="AH204" i="7"/>
  <c r="T252" i="7"/>
  <c r="T253" i="7" s="1"/>
  <c r="U252" i="7"/>
  <c r="U253" i="7" s="1"/>
  <c r="V252" i="7"/>
  <c r="V253" i="7" s="1"/>
  <c r="W252" i="7"/>
  <c r="W253" i="7" s="1"/>
  <c r="X252" i="7"/>
  <c r="X253" i="7" s="1"/>
  <c r="Y252" i="7"/>
  <c r="Y253" i="7" s="1"/>
  <c r="Z252" i="7"/>
  <c r="Z253" i="7" s="1"/>
  <c r="AA252" i="7"/>
  <c r="AB252" i="7"/>
  <c r="AB253" i="7" s="1"/>
  <c r="AC252" i="7"/>
  <c r="AC253" i="7" s="1"/>
  <c r="AD252" i="7"/>
  <c r="AD253" i="7" s="1"/>
  <c r="AE252" i="7"/>
  <c r="AE253" i="7" s="1"/>
  <c r="AH252" i="7"/>
  <c r="AH253" i="7" s="1"/>
  <c r="AI252" i="7"/>
  <c r="AI253" i="7" s="1"/>
  <c r="AA253" i="7"/>
  <c r="T280" i="7"/>
  <c r="U280" i="7"/>
  <c r="V280" i="7"/>
  <c r="W280" i="7"/>
  <c r="W284" i="7" s="1"/>
  <c r="X280" i="7"/>
  <c r="Y280" i="7"/>
  <c r="Z280" i="7"/>
  <c r="AA280" i="7"/>
  <c r="AB280" i="7"/>
  <c r="AC280" i="7"/>
  <c r="AD280" i="7"/>
  <c r="AE280" i="7"/>
  <c r="AE284" i="7" s="1"/>
  <c r="AH280" i="7"/>
  <c r="AI280" i="7"/>
  <c r="AF282" i="7"/>
  <c r="AF285" i="7" s="1"/>
  <c r="AG312" i="7"/>
  <c r="T282" i="7"/>
  <c r="U282" i="7"/>
  <c r="U285" i="7" s="1"/>
  <c r="V282" i="7"/>
  <c r="V285" i="7" s="1"/>
  <c r="W282" i="7"/>
  <c r="W283" i="7" s="1"/>
  <c r="X282" i="7"/>
  <c r="X285" i="7" s="1"/>
  <c r="Y282" i="7"/>
  <c r="Y285" i="7" s="1"/>
  <c r="Z282" i="7"/>
  <c r="Z285" i="7" s="1"/>
  <c r="AA282" i="7"/>
  <c r="AA285" i="7" s="1"/>
  <c r="AB282" i="7"/>
  <c r="AB285" i="7" s="1"/>
  <c r="AC282" i="7"/>
  <c r="AC285" i="7" s="1"/>
  <c r="AD282" i="7"/>
  <c r="AD285" i="7" s="1"/>
  <c r="AE282" i="7"/>
  <c r="AE285" i="7" s="1"/>
  <c r="AH282" i="7"/>
  <c r="AH285" i="7" s="1"/>
  <c r="AI282" i="7"/>
  <c r="AI285" i="7" s="1"/>
  <c r="T285" i="7"/>
  <c r="T308" i="7"/>
  <c r="T310" i="7" s="1"/>
  <c r="T311" i="7" s="1"/>
  <c r="U308" i="7"/>
  <c r="U309" i="7" s="1"/>
  <c r="V308" i="7"/>
  <c r="V310" i="7" s="1"/>
  <c r="W308" i="7"/>
  <c r="W309" i="7" s="1"/>
  <c r="X308" i="7"/>
  <c r="X310" i="7" s="1"/>
  <c r="X311" i="7" s="1"/>
  <c r="Y308" i="7"/>
  <c r="Y310" i="7" s="1"/>
  <c r="Y311" i="7" s="1"/>
  <c r="Z308" i="7"/>
  <c r="Z310" i="7" s="1"/>
  <c r="Z311" i="7" s="1"/>
  <c r="AA308" i="7"/>
  <c r="AA310" i="7" s="1"/>
  <c r="AB308" i="7"/>
  <c r="AB310" i="7" s="1"/>
  <c r="AB311" i="7" s="1"/>
  <c r="AC308" i="7"/>
  <c r="AC309" i="7" s="1"/>
  <c r="AD308" i="7"/>
  <c r="AD310" i="7" s="1"/>
  <c r="AD311" i="7" s="1"/>
  <c r="AE308" i="7"/>
  <c r="AE309" i="7" s="1"/>
  <c r="AH308" i="7"/>
  <c r="AH309" i="7" s="1"/>
  <c r="AI308" i="7"/>
  <c r="AI310" i="7" s="1"/>
  <c r="AI311" i="7" s="1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H312" i="7"/>
  <c r="AI312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H316" i="7"/>
  <c r="AI316" i="7"/>
  <c r="AA154" i="7" l="1"/>
  <c r="X156" i="7"/>
  <c r="AB202" i="7"/>
  <c r="X202" i="7"/>
  <c r="T205" i="7"/>
  <c r="T76" i="7"/>
  <c r="T314" i="7" s="1"/>
  <c r="Y40" i="7"/>
  <c r="X203" i="7"/>
  <c r="X205" i="7" s="1"/>
  <c r="AA76" i="7"/>
  <c r="AA314" i="7" s="1"/>
  <c r="AI40" i="7"/>
  <c r="X76" i="7"/>
  <c r="X314" i="7" s="1"/>
  <c r="AA283" i="7"/>
  <c r="AE40" i="7"/>
  <c r="AA40" i="7"/>
  <c r="W40" i="7"/>
  <c r="AF29" i="7"/>
  <c r="G5" i="22" s="1"/>
  <c r="AB309" i="7"/>
  <c r="X309" i="7"/>
  <c r="T309" i="7"/>
  <c r="AH310" i="7"/>
  <c r="AH311" i="7" s="1"/>
  <c r="AC74" i="7"/>
  <c r="Y309" i="7"/>
  <c r="U310" i="7"/>
  <c r="U311" i="7" s="1"/>
  <c r="AD284" i="7"/>
  <c r="Z284" i="7"/>
  <c r="Z286" i="7" s="1"/>
  <c r="AE155" i="7"/>
  <c r="AE157" i="7" s="1"/>
  <c r="AI74" i="7"/>
  <c r="AD40" i="7"/>
  <c r="V40" i="7"/>
  <c r="U154" i="7"/>
  <c r="U74" i="7"/>
  <c r="AG282" i="7"/>
  <c r="AG285" i="7" s="1"/>
  <c r="AH284" i="7"/>
  <c r="AH286" i="7" s="1"/>
  <c r="AC204" i="7"/>
  <c r="AC205" i="7" s="1"/>
  <c r="Y74" i="7"/>
  <c r="U76" i="7"/>
  <c r="U314" i="7" s="1"/>
  <c r="U75" i="7"/>
  <c r="U155" i="7"/>
  <c r="U157" i="7" s="1"/>
  <c r="T154" i="7"/>
  <c r="AC75" i="7"/>
  <c r="AA155" i="7"/>
  <c r="AA157" i="7" s="1"/>
  <c r="AE74" i="7"/>
  <c r="AC76" i="7"/>
  <c r="AI75" i="7"/>
  <c r="Y75" i="7"/>
  <c r="AH283" i="7"/>
  <c r="AB205" i="7"/>
  <c r="AD283" i="7"/>
  <c r="AE154" i="7"/>
  <c r="W154" i="7"/>
  <c r="Y204" i="7"/>
  <c r="Y205" i="7" s="1"/>
  <c r="U202" i="7"/>
  <c r="AC310" i="7"/>
  <c r="AC311" i="7" s="1"/>
  <c r="Z283" i="7"/>
  <c r="V283" i="7"/>
  <c r="AF252" i="7"/>
  <c r="AF253" i="7" s="1"/>
  <c r="G13" i="22" s="1"/>
  <c r="AB156" i="7"/>
  <c r="AB314" i="7" s="1"/>
  <c r="AB74" i="7"/>
  <c r="T74" i="7"/>
  <c r="AD286" i="7"/>
  <c r="AF312" i="7"/>
  <c r="V284" i="7"/>
  <c r="V286" i="7" s="1"/>
  <c r="AI154" i="7"/>
  <c r="AF117" i="7"/>
  <c r="AF118" i="7" s="1"/>
  <c r="G10" i="22" s="1"/>
  <c r="Y76" i="7"/>
  <c r="AE314" i="7"/>
  <c r="W314" i="7"/>
  <c r="AI283" i="7"/>
  <c r="U283" i="7"/>
  <c r="AC40" i="7"/>
  <c r="AA284" i="7"/>
  <c r="AA286" i="7" s="1"/>
  <c r="AG252" i="7"/>
  <c r="AG253" i="7" s="1"/>
  <c r="AF53" i="7"/>
  <c r="AF54" i="7" s="1"/>
  <c r="G7" i="22" s="1"/>
  <c r="Z40" i="7"/>
  <c r="AF39" i="7"/>
  <c r="AF76" i="7" s="1"/>
  <c r="AF314" i="7" s="1"/>
  <c r="G13" i="23" s="1"/>
  <c r="AC283" i="7"/>
  <c r="AA202" i="7"/>
  <c r="AC154" i="7"/>
  <c r="AH76" i="7"/>
  <c r="AH314" i="7" s="1"/>
  <c r="AG117" i="7"/>
  <c r="AG118" i="7" s="1"/>
  <c r="AE283" i="7"/>
  <c r="AH40" i="7"/>
  <c r="X75" i="7"/>
  <c r="X77" i="7" s="1"/>
  <c r="AF36" i="7"/>
  <c r="AF316" i="7"/>
  <c r="Y283" i="7"/>
  <c r="W202" i="7"/>
  <c r="X9" i="20"/>
  <c r="AI284" i="7"/>
  <c r="AI286" i="7" s="1"/>
  <c r="U284" i="7"/>
  <c r="U286" i="7" s="1"/>
  <c r="W203" i="7"/>
  <c r="W205" i="7" s="1"/>
  <c r="AI202" i="7"/>
  <c r="U205" i="7"/>
  <c r="AG151" i="7"/>
  <c r="AG154" i="7" s="1"/>
  <c r="AB155" i="7"/>
  <c r="X155" i="7"/>
  <c r="X157" i="7" s="1"/>
  <c r="T155" i="7"/>
  <c r="T157" i="7" s="1"/>
  <c r="AE75" i="7"/>
  <c r="AE77" i="7" s="1"/>
  <c r="T75" i="7"/>
  <c r="T77" i="7" s="1"/>
  <c r="U40" i="7"/>
  <c r="AG39" i="7"/>
  <c r="AG76" i="7" s="1"/>
  <c r="AG314" i="7" s="1"/>
  <c r="AG280" i="7"/>
  <c r="AE202" i="7"/>
  <c r="Y156" i="7"/>
  <c r="Y157" i="7" s="1"/>
  <c r="W155" i="7"/>
  <c r="W157" i="7" s="1"/>
  <c r="AA74" i="7"/>
  <c r="W74" i="7"/>
  <c r="AD76" i="7"/>
  <c r="AD314" i="7" s="1"/>
  <c r="Z76" i="7"/>
  <c r="Z314" i="7" s="1"/>
  <c r="V76" i="7"/>
  <c r="V314" i="7" s="1"/>
  <c r="AB40" i="7"/>
  <c r="X40" i="7"/>
  <c r="T40" i="7"/>
  <c r="AF280" i="7"/>
  <c r="AF283" i="7" s="1"/>
  <c r="G12" i="22" s="1"/>
  <c r="AF308" i="7"/>
  <c r="AF310" i="7" s="1"/>
  <c r="AG199" i="7"/>
  <c r="AG202" i="7" s="1"/>
  <c r="AA311" i="7"/>
  <c r="AE286" i="7"/>
  <c r="V311" i="7"/>
  <c r="AD154" i="7"/>
  <c r="AD155" i="7"/>
  <c r="AD157" i="7" s="1"/>
  <c r="V154" i="7"/>
  <c r="V155" i="7"/>
  <c r="V157" i="7" s="1"/>
  <c r="AG71" i="7"/>
  <c r="AA309" i="7"/>
  <c r="AA203" i="7"/>
  <c r="AA205" i="7" s="1"/>
  <c r="AD202" i="7"/>
  <c r="AD203" i="7"/>
  <c r="AD205" i="7" s="1"/>
  <c r="V202" i="7"/>
  <c r="V203" i="7"/>
  <c r="V205" i="7" s="1"/>
  <c r="Z74" i="7"/>
  <c r="Z75" i="7"/>
  <c r="AF71" i="7"/>
  <c r="AE310" i="7"/>
  <c r="W310" i="7"/>
  <c r="AI309" i="7"/>
  <c r="AD309" i="7"/>
  <c r="Z309" i="7"/>
  <c r="V309" i="7"/>
  <c r="W285" i="7"/>
  <c r="W286" i="7" s="1"/>
  <c r="Y284" i="7"/>
  <c r="AB283" i="7"/>
  <c r="AB284" i="7"/>
  <c r="AB286" i="7" s="1"/>
  <c r="X283" i="7"/>
  <c r="X284" i="7"/>
  <c r="T283" i="7"/>
  <c r="T284" i="7"/>
  <c r="AE203" i="7"/>
  <c r="AE205" i="7" s="1"/>
  <c r="AH202" i="7"/>
  <c r="AH203" i="7"/>
  <c r="AH205" i="7" s="1"/>
  <c r="AI155" i="7"/>
  <c r="AI157" i="7" s="1"/>
  <c r="AC155" i="7"/>
  <c r="AC157" i="7" s="1"/>
  <c r="AB75" i="7"/>
  <c r="AB77" i="7" s="1"/>
  <c r="W75" i="7"/>
  <c r="W77" i="7" s="1"/>
  <c r="AG36" i="7"/>
  <c r="AG29" i="7"/>
  <c r="Z154" i="7"/>
  <c r="Z155" i="7"/>
  <c r="Z157" i="7" s="1"/>
  <c r="AF151" i="7"/>
  <c r="AG53" i="7"/>
  <c r="AG54" i="7" s="1"/>
  <c r="AG308" i="7"/>
  <c r="Z202" i="7"/>
  <c r="Z203" i="7"/>
  <c r="Z205" i="7" s="1"/>
  <c r="AF199" i="7"/>
  <c r="AH154" i="7"/>
  <c r="AH155" i="7"/>
  <c r="AH157" i="7" s="1"/>
  <c r="AI76" i="7"/>
  <c r="AD74" i="7"/>
  <c r="AD75" i="7"/>
  <c r="V74" i="7"/>
  <c r="V75" i="7"/>
  <c r="AG316" i="7"/>
  <c r="AC284" i="7"/>
  <c r="AI203" i="7"/>
  <c r="AI205" i="7" s="1"/>
  <c r="AA75" i="7"/>
  <c r="AH74" i="7"/>
  <c r="AH75" i="7"/>
  <c r="V77" i="7" l="1"/>
  <c r="AA77" i="7"/>
  <c r="Y77" i="7"/>
  <c r="AC77" i="7"/>
  <c r="AG283" i="7"/>
  <c r="AF284" i="7"/>
  <c r="AF286" i="7" s="1"/>
  <c r="U313" i="7"/>
  <c r="U315" i="7" s="1"/>
  <c r="AC314" i="7"/>
  <c r="U77" i="7"/>
  <c r="AB157" i="7"/>
  <c r="AG203" i="7"/>
  <c r="AG205" i="7" s="1"/>
  <c r="AF40" i="7"/>
  <c r="G6" i="22" s="1"/>
  <c r="AG155" i="7"/>
  <c r="AG157" i="7" s="1"/>
  <c r="AH77" i="7"/>
  <c r="AG284" i="7"/>
  <c r="AG286" i="7" s="1"/>
  <c r="AD77" i="7"/>
  <c r="Y314" i="7"/>
  <c r="AF75" i="7"/>
  <c r="AF77" i="7" s="1"/>
  <c r="Z77" i="7"/>
  <c r="AG40" i="7"/>
  <c r="AF309" i="7"/>
  <c r="G14" i="22" s="1"/>
  <c r="AA313" i="7"/>
  <c r="AA315" i="7" s="1"/>
  <c r="AI314" i="7"/>
  <c r="AI77" i="7"/>
  <c r="AG309" i="7"/>
  <c r="AG310" i="7"/>
  <c r="X286" i="7"/>
  <c r="X313" i="7"/>
  <c r="X315" i="7" s="1"/>
  <c r="AF74" i="7"/>
  <c r="G8" i="22" s="1"/>
  <c r="AC313" i="7"/>
  <c r="AC286" i="7"/>
  <c r="AF155" i="7"/>
  <c r="AF157" i="7" s="1"/>
  <c r="AF154" i="7"/>
  <c r="G11" i="22" s="1"/>
  <c r="Y313" i="7"/>
  <c r="Y286" i="7"/>
  <c r="AE311" i="7"/>
  <c r="AE313" i="7"/>
  <c r="AE315" i="7" s="1"/>
  <c r="AG74" i="7"/>
  <c r="AG75" i="7"/>
  <c r="AG77" i="7" s="1"/>
  <c r="AI313" i="7"/>
  <c r="V313" i="7"/>
  <c r="V315" i="7" s="1"/>
  <c r="Z313" i="7"/>
  <c r="Z315" i="7" s="1"/>
  <c r="W311" i="7"/>
  <c r="W313" i="7"/>
  <c r="W315" i="7" s="1"/>
  <c r="T286" i="7"/>
  <c r="T313" i="7"/>
  <c r="T315" i="7" s="1"/>
  <c r="AF203" i="7"/>
  <c r="AF205" i="7" s="1"/>
  <c r="AF202" i="7"/>
  <c r="G9" i="22" s="1"/>
  <c r="AB313" i="7"/>
  <c r="AB315" i="7" s="1"/>
  <c r="AD313" i="7"/>
  <c r="AD315" i="7" s="1"/>
  <c r="AF311" i="7"/>
  <c r="AH313" i="7"/>
  <c r="AH315" i="7" s="1"/>
  <c r="AC315" i="7" l="1"/>
  <c r="Y315" i="7"/>
  <c r="AI315" i="7"/>
  <c r="AG311" i="7"/>
  <c r="AG313" i="7"/>
  <c r="AG315" i="7" s="1"/>
  <c r="AF313" i="7"/>
  <c r="AF315" i="7" l="1"/>
  <c r="G10" i="23"/>
  <c r="G16" i="23" l="1"/>
  <c r="AE5" i="22"/>
  <c r="AF5" i="22" l="1"/>
  <c r="AE9" i="22"/>
  <c r="M9" i="24" l="1"/>
  <c r="M10" i="24" s="1"/>
  <c r="M11" i="24" s="1"/>
  <c r="N9" i="24"/>
  <c r="N10" i="24" s="1"/>
  <c r="N11" i="24" s="1"/>
  <c r="O9" i="24"/>
  <c r="O10" i="24" s="1"/>
  <c r="O11" i="24" s="1"/>
  <c r="P9" i="24"/>
  <c r="P10" i="24" s="1"/>
  <c r="P11" i="24" s="1"/>
  <c r="Q9" i="24"/>
  <c r="Q10" i="24" s="1"/>
  <c r="Q11" i="24" s="1"/>
  <c r="R9" i="24"/>
  <c r="R10" i="24" s="1"/>
  <c r="R11" i="24" s="1"/>
  <c r="S9" i="24"/>
  <c r="S10" i="24" s="1"/>
  <c r="S11" i="24" s="1"/>
  <c r="U9" i="24"/>
  <c r="U10" i="24" s="1"/>
  <c r="U11" i="24" s="1"/>
  <c r="V9" i="24"/>
  <c r="V10" i="24" s="1"/>
  <c r="V11" i="24" s="1"/>
  <c r="W9" i="24"/>
  <c r="W10" i="24" s="1"/>
  <c r="W11" i="24" s="1"/>
  <c r="X9" i="24"/>
  <c r="X10" i="24" s="1"/>
  <c r="X11" i="24" s="1"/>
  <c r="Y9" i="24"/>
  <c r="Y10" i="24" s="1"/>
  <c r="Y11" i="24" s="1"/>
  <c r="Z9" i="24"/>
  <c r="Z10" i="24" s="1"/>
  <c r="Z11" i="24" s="1"/>
  <c r="AA9" i="24"/>
  <c r="AA10" i="24" s="1"/>
  <c r="AA11" i="24" s="1"/>
  <c r="AB9" i="24"/>
  <c r="AB10" i="24" s="1"/>
  <c r="AB11" i="24" s="1"/>
  <c r="AC9" i="24"/>
  <c r="AC10" i="24" s="1"/>
  <c r="AC11" i="24" s="1"/>
  <c r="AD9" i="24"/>
  <c r="AD10" i="24" s="1"/>
  <c r="AD11" i="24" s="1"/>
  <c r="AE9" i="24"/>
  <c r="AE10" i="24" s="1"/>
  <c r="AE11" i="24" s="1"/>
  <c r="AF9" i="24"/>
  <c r="AF10" i="24" s="1"/>
  <c r="AF11" i="24" s="1"/>
  <c r="AG9" i="24"/>
  <c r="AG10" i="24" s="1"/>
  <c r="AG11" i="24" s="1"/>
  <c r="AH9" i="24"/>
  <c r="AH10" i="24" s="1"/>
  <c r="AH11" i="24" s="1"/>
  <c r="AI9" i="24"/>
  <c r="AI10" i="24" s="1"/>
  <c r="AI11" i="24" s="1"/>
  <c r="AJ9" i="24"/>
  <c r="AJ10" i="24" s="1"/>
  <c r="AJ11" i="24" s="1"/>
  <c r="AK9" i="24"/>
  <c r="AK10" i="24" s="1"/>
  <c r="AK11" i="24" s="1"/>
  <c r="L9" i="24"/>
  <c r="L10" i="24" s="1"/>
  <c r="L11" i="24" s="1"/>
  <c r="AO9" i="24"/>
  <c r="AO10" i="24" s="1"/>
  <c r="AO11" i="24" s="1"/>
  <c r="AN9" i="24"/>
  <c r="AN10" i="24" s="1"/>
  <c r="AN11" i="24" s="1"/>
  <c r="AM9" i="24"/>
  <c r="AM10" i="24" s="1"/>
  <c r="AM11" i="24" s="1"/>
  <c r="AL9" i="24" l="1"/>
  <c r="AL10" i="24" s="1"/>
  <c r="AL11" i="24" s="1"/>
  <c r="S199" i="15" l="1"/>
  <c r="T199" i="15"/>
  <c r="U199" i="15"/>
  <c r="V199" i="15"/>
  <c r="W199" i="15"/>
  <c r="Z199" i="15"/>
  <c r="AA199" i="15"/>
  <c r="R199" i="15"/>
  <c r="X199" i="15" s="1"/>
  <c r="N199" i="15"/>
  <c r="O199" i="15"/>
  <c r="P199" i="15"/>
  <c r="M199" i="15"/>
  <c r="N161" i="15"/>
  <c r="O161" i="15"/>
  <c r="P161" i="15"/>
  <c r="N154" i="15"/>
  <c r="O154" i="15"/>
  <c r="P154" i="15"/>
  <c r="N132" i="15"/>
  <c r="O132" i="15"/>
  <c r="P132" i="15"/>
  <c r="N109" i="15"/>
  <c r="O109" i="15"/>
  <c r="P109" i="15"/>
  <c r="N102" i="15"/>
  <c r="O102" i="15"/>
  <c r="P102" i="15"/>
  <c r="N80" i="15"/>
  <c r="O80" i="15"/>
  <c r="P80" i="15"/>
  <c r="N69" i="15"/>
  <c r="O69" i="15"/>
  <c r="P69" i="15"/>
  <c r="N51" i="15"/>
  <c r="O51" i="15"/>
  <c r="P51" i="15"/>
  <c r="N45" i="15"/>
  <c r="O45" i="15"/>
  <c r="P45" i="15"/>
  <c r="N43" i="15"/>
  <c r="O43" i="15"/>
  <c r="P43" i="15"/>
  <c r="N31" i="15"/>
  <c r="O31" i="15"/>
  <c r="P31" i="15"/>
  <c r="Q161" i="15"/>
  <c r="I11" i="21" s="1"/>
  <c r="Q69" i="15"/>
  <c r="Q45" i="15"/>
  <c r="I5" i="21" s="1"/>
  <c r="Y199" i="15" l="1"/>
  <c r="N52" i="15"/>
  <c r="Q17" i="15"/>
  <c r="Q43" i="15"/>
  <c r="Q80" i="15"/>
  <c r="C10" i="21" s="1"/>
  <c r="Q102" i="15"/>
  <c r="Q109" i="15"/>
  <c r="Q199" i="15"/>
  <c r="P52" i="15"/>
  <c r="Q132" i="15"/>
  <c r="Q31" i="15"/>
  <c r="C12" i="21" s="1"/>
  <c r="Q51" i="15"/>
  <c r="Q154" i="15"/>
  <c r="O52" i="15"/>
  <c r="Q52" i="15" l="1"/>
  <c r="B15" i="22" l="1"/>
  <c r="C15" i="22" l="1"/>
  <c r="M316" i="7" l="1"/>
  <c r="N316" i="7"/>
  <c r="O316" i="7"/>
  <c r="P316" i="7"/>
  <c r="Q316" i="7"/>
  <c r="R316" i="7"/>
  <c r="L316" i="7"/>
  <c r="Q73" i="16"/>
  <c r="Q74" i="16"/>
  <c r="Q75" i="16"/>
  <c r="Q76" i="16"/>
  <c r="Q77" i="16"/>
  <c r="Q78" i="16"/>
  <c r="Q79" i="16"/>
  <c r="Q72" i="16"/>
  <c r="Q71" i="16"/>
  <c r="Q91" i="16"/>
  <c r="Q85" i="16"/>
  <c r="Q86" i="16"/>
  <c r="Q87" i="16"/>
  <c r="Q88" i="16"/>
  <c r="Q89" i="16"/>
  <c r="Q90" i="16"/>
  <c r="Q84" i="16"/>
  <c r="Q83" i="16"/>
  <c r="L85" i="16"/>
  <c r="L86" i="16"/>
  <c r="L87" i="16"/>
  <c r="L88" i="16"/>
  <c r="L84" i="16"/>
  <c r="L89" i="16" l="1"/>
  <c r="L91" i="16"/>
  <c r="L90" i="16"/>
  <c r="K15" i="21" l="1"/>
  <c r="H15" i="21"/>
  <c r="E15" i="21"/>
  <c r="B15" i="21"/>
  <c r="N14" i="21"/>
  <c r="N13" i="21"/>
  <c r="N12" i="21"/>
  <c r="N11" i="21"/>
  <c r="N10" i="21"/>
  <c r="N9" i="21"/>
  <c r="N8" i="21"/>
  <c r="N7" i="21"/>
  <c r="N6" i="21"/>
  <c r="N5" i="21"/>
  <c r="AF15" i="22"/>
  <c r="AE15" i="22"/>
  <c r="AD15" i="22"/>
  <c r="AC15" i="22"/>
  <c r="AB15" i="22"/>
  <c r="AA15" i="22"/>
  <c r="Z15" i="22"/>
  <c r="Y15" i="22"/>
  <c r="W15" i="22"/>
  <c r="V15" i="22"/>
  <c r="T15" i="22"/>
  <c r="Q15" i="22"/>
  <c r="N15" i="22"/>
  <c r="G15" i="22"/>
  <c r="AJ5" i="22"/>
  <c r="O32" i="23"/>
  <c r="N32" i="23"/>
  <c r="L32" i="23"/>
  <c r="J32" i="23"/>
  <c r="H32" i="23"/>
  <c r="H33" i="23" s="1"/>
  <c r="G32" i="23"/>
  <c r="F32" i="23"/>
  <c r="E32" i="23"/>
  <c r="D32" i="23"/>
  <c r="C32" i="23"/>
  <c r="P31" i="23"/>
  <c r="P32" i="23" s="1"/>
  <c r="O29" i="23"/>
  <c r="O33" i="23" s="1"/>
  <c r="N29" i="23"/>
  <c r="N33" i="23" s="1"/>
  <c r="L29" i="23"/>
  <c r="J29" i="23"/>
  <c r="G29" i="23"/>
  <c r="G33" i="23" s="1"/>
  <c r="F29" i="23"/>
  <c r="E29" i="23"/>
  <c r="D29" i="23"/>
  <c r="D33" i="23" s="1"/>
  <c r="C29" i="23"/>
  <c r="P28" i="23"/>
  <c r="P27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P25" i="23"/>
  <c r="R16" i="23"/>
  <c r="Q16" i="23"/>
  <c r="P16" i="23"/>
  <c r="O16" i="23"/>
  <c r="N16" i="23"/>
  <c r="M16" i="23"/>
  <c r="L16" i="23"/>
  <c r="J16" i="23"/>
  <c r="H16" i="23"/>
  <c r="F16" i="23"/>
  <c r="R15" i="23"/>
  <c r="Q15" i="23"/>
  <c r="O15" i="23"/>
  <c r="N15" i="23"/>
  <c r="M15" i="23"/>
  <c r="L15" i="23"/>
  <c r="J15" i="23"/>
  <c r="H15" i="23"/>
  <c r="G15" i="23"/>
  <c r="F15" i="23"/>
  <c r="D15" i="23"/>
  <c r="C15" i="23"/>
  <c r="R14" i="23"/>
  <c r="Q14" i="23"/>
  <c r="O14" i="23"/>
  <c r="N14" i="23"/>
  <c r="M14" i="23"/>
  <c r="L14" i="23"/>
  <c r="J14" i="23"/>
  <c r="I14" i="23"/>
  <c r="H14" i="23"/>
  <c r="F14" i="23"/>
  <c r="D14" i="23"/>
  <c r="C14" i="23"/>
  <c r="E13" i="23"/>
  <c r="E12" i="23"/>
  <c r="E11" i="23"/>
  <c r="T16" i="23"/>
  <c r="T15" i="23"/>
  <c r="T8" i="23"/>
  <c r="T14" i="23" s="1"/>
  <c r="S7" i="23"/>
  <c r="S6" i="23"/>
  <c r="S5" i="23"/>
  <c r="E14" i="23" l="1"/>
  <c r="E15" i="23"/>
  <c r="J33" i="23"/>
  <c r="F33" i="23"/>
  <c r="L33" i="23"/>
  <c r="P26" i="23"/>
  <c r="P29" i="23"/>
  <c r="P33" i="23" s="1"/>
  <c r="C33" i="23"/>
  <c r="AJ15" i="22"/>
  <c r="E33" i="23"/>
  <c r="N15" i="21"/>
  <c r="N13" i="12" l="1"/>
  <c r="O13" i="12"/>
  <c r="P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E13" i="12"/>
  <c r="AG13" i="12"/>
  <c r="M13" i="12"/>
  <c r="Y9" i="20" l="1"/>
  <c r="U10" i="22" l="1"/>
  <c r="U8" i="22"/>
  <c r="U15" i="22" l="1"/>
  <c r="Q9" i="20"/>
  <c r="Z9" i="20" l="1"/>
  <c r="AA9" i="20"/>
  <c r="AA11" i="20" l="1"/>
  <c r="Z11" i="20"/>
  <c r="E10" i="20"/>
  <c r="E11" i="20" s="1"/>
  <c r="W10" i="20"/>
  <c r="W11" i="20" s="1"/>
  <c r="V10" i="20"/>
  <c r="V11" i="20" s="1"/>
  <c r="U10" i="20"/>
  <c r="U11" i="20" s="1"/>
  <c r="T10" i="20"/>
  <c r="T11" i="20" s="1"/>
  <c r="S10" i="20"/>
  <c r="S11" i="20" s="1"/>
  <c r="R10" i="20"/>
  <c r="R11" i="20" s="1"/>
  <c r="P10" i="20"/>
  <c r="P11" i="20" s="1"/>
  <c r="O10" i="20"/>
  <c r="O11" i="20" s="1"/>
  <c r="N10" i="20"/>
  <c r="N11" i="20" s="1"/>
  <c r="M10" i="20"/>
  <c r="M11" i="20" s="1"/>
  <c r="X10" i="20"/>
  <c r="X11" i="20" s="1"/>
  <c r="Q10" i="20"/>
  <c r="Q11" i="20" s="1"/>
  <c r="Y10" i="20"/>
  <c r="Y11" i="20" s="1"/>
  <c r="N7" i="11" l="1"/>
  <c r="N8" i="11" s="1"/>
  <c r="N9" i="11" s="1"/>
  <c r="N10" i="11" s="1"/>
  <c r="O7" i="11"/>
  <c r="O8" i="11" s="1"/>
  <c r="O9" i="11" s="1"/>
  <c r="O10" i="11" s="1"/>
  <c r="P7" i="11"/>
  <c r="P8" i="11" s="1"/>
  <c r="P9" i="11" s="1"/>
  <c r="P10" i="11" s="1"/>
  <c r="R7" i="11"/>
  <c r="R8" i="11" s="1"/>
  <c r="R9" i="11" s="1"/>
  <c r="R10" i="11" s="1"/>
  <c r="S7" i="11"/>
  <c r="S8" i="11" s="1"/>
  <c r="S9" i="11" s="1"/>
  <c r="S10" i="11" s="1"/>
  <c r="T7" i="11"/>
  <c r="T8" i="11" s="1"/>
  <c r="T9" i="11" s="1"/>
  <c r="T10" i="11" s="1"/>
  <c r="U7" i="11"/>
  <c r="U8" i="11" s="1"/>
  <c r="U9" i="11" s="1"/>
  <c r="U10" i="11" s="1"/>
  <c r="V7" i="11"/>
  <c r="V8" i="11" s="1"/>
  <c r="V9" i="11" s="1"/>
  <c r="V10" i="11" s="1"/>
  <c r="W7" i="11"/>
  <c r="W8" i="11" s="1"/>
  <c r="W9" i="11" s="1"/>
  <c r="W10" i="11" s="1"/>
  <c r="Z7" i="11"/>
  <c r="AA7" i="11"/>
  <c r="AA8" i="11" s="1"/>
  <c r="AA9" i="11" s="1"/>
  <c r="AA10" i="11" s="1"/>
  <c r="Z8" i="11"/>
  <c r="Z9" i="11" s="1"/>
  <c r="Z10" i="11" s="1"/>
  <c r="M7" i="11"/>
  <c r="M8" i="11" s="1"/>
  <c r="M9" i="11" s="1"/>
  <c r="M10" i="11" s="1"/>
  <c r="N15" i="12" l="1"/>
  <c r="O15" i="12"/>
  <c r="P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E15" i="12"/>
  <c r="AG15" i="12"/>
  <c r="M15" i="12"/>
  <c r="N9" i="12"/>
  <c r="N14" i="12" s="1"/>
  <c r="O9" i="12"/>
  <c r="O14" i="12" s="1"/>
  <c r="P9" i="12"/>
  <c r="P14" i="12" s="1"/>
  <c r="R9" i="12"/>
  <c r="R14" i="12" s="1"/>
  <c r="S9" i="12"/>
  <c r="S14" i="12" s="1"/>
  <c r="T9" i="12"/>
  <c r="T14" i="12" s="1"/>
  <c r="U9" i="12"/>
  <c r="U14" i="12" s="1"/>
  <c r="V9" i="12"/>
  <c r="V14" i="12" s="1"/>
  <c r="W9" i="12"/>
  <c r="W14" i="12" s="1"/>
  <c r="X9" i="12"/>
  <c r="X14" i="12" s="1"/>
  <c r="Y9" i="12"/>
  <c r="Y14" i="12" s="1"/>
  <c r="Z9" i="12"/>
  <c r="Z14" i="12" s="1"/>
  <c r="AA9" i="12"/>
  <c r="AA14" i="12" s="1"/>
  <c r="AB9" i="12"/>
  <c r="AB14" i="12" s="1"/>
  <c r="AC9" i="12"/>
  <c r="AC14" i="12" s="1"/>
  <c r="AD9" i="12"/>
  <c r="AD14" i="12" s="1"/>
  <c r="AE9" i="12"/>
  <c r="AE14" i="12" s="1"/>
  <c r="AG9" i="12"/>
  <c r="AG14" i="12" s="1"/>
  <c r="AI9" i="12"/>
  <c r="AI14" i="12" s="1"/>
  <c r="M9" i="12"/>
  <c r="M14" i="12" s="1"/>
  <c r="E16" i="12"/>
  <c r="X13" i="22"/>
  <c r="X11" i="22"/>
  <c r="AB16" i="12" l="1"/>
  <c r="O16" i="12"/>
  <c r="T16" i="12"/>
  <c r="X10" i="22"/>
  <c r="Q9" i="12"/>
  <c r="Q14" i="12" s="1"/>
  <c r="X6" i="22"/>
  <c r="AH9" i="12"/>
  <c r="AH14" i="12" s="1"/>
  <c r="AF13" i="12"/>
  <c r="AF15" i="12" s="1"/>
  <c r="AH13" i="12"/>
  <c r="AH15" i="12" s="1"/>
  <c r="AA16" i="12"/>
  <c r="W16" i="12"/>
  <c r="S16" i="12"/>
  <c r="N16" i="12"/>
  <c r="AF9" i="12"/>
  <c r="AF14" i="12" s="1"/>
  <c r="X16" i="12"/>
  <c r="Z16" i="12"/>
  <c r="V16" i="12"/>
  <c r="R16" i="12"/>
  <c r="AE16" i="12"/>
  <c r="AC16" i="12"/>
  <c r="Y16" i="12"/>
  <c r="U16" i="12"/>
  <c r="P16" i="12"/>
  <c r="AG16" i="12"/>
  <c r="M16" i="12"/>
  <c r="AH16" i="12" l="1"/>
  <c r="AF16" i="12"/>
  <c r="Y7" i="11"/>
  <c r="Y8" i="11" s="1"/>
  <c r="Y9" i="11" s="1"/>
  <c r="Y10" i="11" s="1"/>
  <c r="X7" i="11"/>
  <c r="Q7" i="11"/>
  <c r="Q8" i="11" l="1"/>
  <c r="Q9" i="11" s="1"/>
  <c r="Q10" i="11" s="1"/>
  <c r="R5" i="22"/>
  <c r="R15" i="22" s="1"/>
  <c r="X8" i="11"/>
  <c r="X9" i="11" s="1"/>
  <c r="X10" i="11" s="1"/>
  <c r="S5" i="22"/>
  <c r="S15" i="22" s="1"/>
  <c r="L83" i="16"/>
  <c r="L79" i="16"/>
  <c r="L78" i="16"/>
  <c r="L77" i="16"/>
  <c r="L76" i="16"/>
  <c r="L75" i="16"/>
  <c r="L74" i="16"/>
  <c r="L73" i="16"/>
  <c r="L72" i="16"/>
  <c r="L71" i="16"/>
  <c r="R71" i="16" s="1"/>
  <c r="L67" i="16"/>
  <c r="L66" i="16"/>
  <c r="L65" i="16"/>
  <c r="L64" i="16"/>
  <c r="L63" i="16"/>
  <c r="L62" i="16"/>
  <c r="L61" i="16"/>
  <c r="L60" i="16"/>
  <c r="L59" i="16"/>
  <c r="L55" i="16"/>
  <c r="L54" i="16"/>
  <c r="L53" i="16"/>
  <c r="L52" i="16"/>
  <c r="L51" i="16"/>
  <c r="L50" i="16"/>
  <c r="L49" i="16"/>
  <c r="L48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K94" i="16" l="1"/>
  <c r="G94" i="16"/>
  <c r="I94" i="16" l="1"/>
  <c r="H94" i="16"/>
  <c r="Q81" i="16"/>
  <c r="J93" i="16"/>
  <c r="P92" i="16"/>
  <c r="P93" i="16"/>
  <c r="P94" i="16"/>
  <c r="I93" i="16"/>
  <c r="P10" i="22" s="1"/>
  <c r="J92" i="16"/>
  <c r="M92" i="16"/>
  <c r="M93" i="16"/>
  <c r="M94" i="16"/>
  <c r="H93" i="16"/>
  <c r="P11" i="22" s="1"/>
  <c r="I92" i="16"/>
  <c r="O10" i="22" s="1"/>
  <c r="Q82" i="16"/>
  <c r="Q80" i="16"/>
  <c r="N92" i="16"/>
  <c r="N93" i="16"/>
  <c r="N94" i="16"/>
  <c r="K93" i="16"/>
  <c r="P5" i="22" s="1"/>
  <c r="G93" i="16"/>
  <c r="P13" i="22" s="1"/>
  <c r="H92" i="16"/>
  <c r="O11" i="22" s="1"/>
  <c r="J94" i="16"/>
  <c r="O92" i="16"/>
  <c r="O93" i="16"/>
  <c r="O94" i="16"/>
  <c r="K92" i="16"/>
  <c r="O5" i="22" s="1"/>
  <c r="G92" i="16"/>
  <c r="O13" i="22" s="1"/>
  <c r="L81" i="16"/>
  <c r="L80" i="16"/>
  <c r="L70" i="16"/>
  <c r="L69" i="16"/>
  <c r="L68" i="16"/>
  <c r="L58" i="16"/>
  <c r="L57" i="16"/>
  <c r="L56" i="16"/>
  <c r="L46" i="16"/>
  <c r="L45" i="16"/>
  <c r="L44" i="16"/>
  <c r="P9" i="22" l="1"/>
  <c r="O9" i="22"/>
  <c r="F92" i="16"/>
  <c r="O12" i="22" s="1"/>
  <c r="F93" i="16"/>
  <c r="P12" i="22" s="1"/>
  <c r="L82" i="16"/>
  <c r="F94" i="16"/>
  <c r="P15" i="22" l="1"/>
  <c r="O15" i="22"/>
  <c r="R91" i="16"/>
  <c r="R90" i="16"/>
  <c r="R89" i="16"/>
  <c r="R88" i="16"/>
  <c r="R87" i="16"/>
  <c r="R86" i="16"/>
  <c r="R85" i="16"/>
  <c r="R84" i="16"/>
  <c r="R83" i="16"/>
  <c r="E210" i="15" l="1"/>
  <c r="N195" i="15"/>
  <c r="O195" i="15"/>
  <c r="P195" i="15"/>
  <c r="R195" i="15"/>
  <c r="S195" i="15"/>
  <c r="T195" i="15"/>
  <c r="U195" i="15"/>
  <c r="V195" i="15"/>
  <c r="W195" i="15"/>
  <c r="Z195" i="15"/>
  <c r="AA195" i="15"/>
  <c r="N186" i="15"/>
  <c r="O186" i="15"/>
  <c r="P186" i="15"/>
  <c r="R186" i="15"/>
  <c r="S186" i="15"/>
  <c r="T186" i="15"/>
  <c r="U186" i="15"/>
  <c r="V186" i="15"/>
  <c r="W186" i="15"/>
  <c r="Z186" i="15"/>
  <c r="AA186" i="15"/>
  <c r="M186" i="15"/>
  <c r="N166" i="15"/>
  <c r="O166" i="15"/>
  <c r="P166" i="15"/>
  <c r="R166" i="15"/>
  <c r="S166" i="15"/>
  <c r="T166" i="15"/>
  <c r="U166" i="15"/>
  <c r="V166" i="15"/>
  <c r="W166" i="15"/>
  <c r="Z166" i="15"/>
  <c r="AA166" i="15"/>
  <c r="N159" i="15"/>
  <c r="N162" i="15" s="1"/>
  <c r="O159" i="15"/>
  <c r="O162" i="15" s="1"/>
  <c r="P159" i="15"/>
  <c r="P162" i="15" s="1"/>
  <c r="R159" i="15"/>
  <c r="S159" i="15"/>
  <c r="T159" i="15"/>
  <c r="U159" i="15"/>
  <c r="V159" i="15"/>
  <c r="W159" i="15"/>
  <c r="Z159" i="15"/>
  <c r="R154" i="15"/>
  <c r="S154" i="15"/>
  <c r="T154" i="15"/>
  <c r="U154" i="15"/>
  <c r="V154" i="15"/>
  <c r="W154" i="15"/>
  <c r="Z154" i="15"/>
  <c r="AA154" i="15"/>
  <c r="N144" i="15"/>
  <c r="O144" i="15"/>
  <c r="P144" i="15"/>
  <c r="R144" i="15"/>
  <c r="S144" i="15"/>
  <c r="T144" i="15"/>
  <c r="U144" i="15"/>
  <c r="V144" i="15"/>
  <c r="W144" i="15"/>
  <c r="Z144" i="15"/>
  <c r="AA144" i="15"/>
  <c r="N140" i="15"/>
  <c r="O140" i="15"/>
  <c r="P140" i="15"/>
  <c r="R140" i="15"/>
  <c r="S140" i="15"/>
  <c r="T140" i="15"/>
  <c r="U140" i="15"/>
  <c r="V140" i="15"/>
  <c r="W140" i="15"/>
  <c r="Z140" i="15"/>
  <c r="AA140" i="15"/>
  <c r="S132" i="15"/>
  <c r="U132" i="15"/>
  <c r="W132" i="15"/>
  <c r="AA132" i="15"/>
  <c r="M132" i="15"/>
  <c r="N114" i="15"/>
  <c r="O114" i="15"/>
  <c r="P114" i="15"/>
  <c r="R114" i="15"/>
  <c r="S114" i="15"/>
  <c r="T114" i="15"/>
  <c r="U114" i="15"/>
  <c r="V114" i="15"/>
  <c r="W114" i="15"/>
  <c r="Z114" i="15"/>
  <c r="AA114" i="15"/>
  <c r="M114" i="15"/>
  <c r="R109" i="15"/>
  <c r="S109" i="15"/>
  <c r="T109" i="15"/>
  <c r="U109" i="15"/>
  <c r="V109" i="15"/>
  <c r="W109" i="15"/>
  <c r="Z109" i="15"/>
  <c r="AA109" i="15"/>
  <c r="N106" i="15"/>
  <c r="O106" i="15"/>
  <c r="P106" i="15"/>
  <c r="R106" i="15"/>
  <c r="S106" i="15"/>
  <c r="T106" i="15"/>
  <c r="U106" i="15"/>
  <c r="V106" i="15"/>
  <c r="W106" i="15"/>
  <c r="Z106" i="15"/>
  <c r="AA106" i="15"/>
  <c r="M106" i="15"/>
  <c r="R102" i="15"/>
  <c r="S102" i="15"/>
  <c r="T102" i="15"/>
  <c r="U102" i="15"/>
  <c r="V102" i="15"/>
  <c r="W102" i="15"/>
  <c r="Z102" i="15"/>
  <c r="AA102" i="15"/>
  <c r="N89" i="15"/>
  <c r="O89" i="15"/>
  <c r="P89" i="15"/>
  <c r="R89" i="15"/>
  <c r="S89" i="15"/>
  <c r="T89" i="15"/>
  <c r="U89" i="15"/>
  <c r="V89" i="15"/>
  <c r="W89" i="15"/>
  <c r="Z89" i="15"/>
  <c r="AA89" i="15"/>
  <c r="V80" i="15"/>
  <c r="R80" i="15"/>
  <c r="S80" i="15"/>
  <c r="T80" i="15"/>
  <c r="U80" i="15"/>
  <c r="W80" i="15"/>
  <c r="Z80" i="15"/>
  <c r="AA80" i="15"/>
  <c r="M80" i="15"/>
  <c r="N74" i="15"/>
  <c r="O74" i="15"/>
  <c r="R74" i="15"/>
  <c r="S74" i="15"/>
  <c r="T74" i="15"/>
  <c r="U74" i="15"/>
  <c r="V74" i="15"/>
  <c r="W74" i="15"/>
  <c r="Z74" i="15"/>
  <c r="AA74" i="15"/>
  <c r="S69" i="15"/>
  <c r="U69" i="15"/>
  <c r="W69" i="15"/>
  <c r="AA69" i="15"/>
  <c r="M69" i="15"/>
  <c r="N56" i="15"/>
  <c r="O56" i="15"/>
  <c r="P56" i="15"/>
  <c r="R56" i="15"/>
  <c r="S56" i="15"/>
  <c r="T56" i="15"/>
  <c r="U56" i="15"/>
  <c r="V56" i="15"/>
  <c r="W56" i="15"/>
  <c r="Z56" i="15"/>
  <c r="AA56" i="15"/>
  <c r="R51" i="15"/>
  <c r="S51" i="15"/>
  <c r="T51" i="15"/>
  <c r="U51" i="15"/>
  <c r="V51" i="15"/>
  <c r="W51" i="15"/>
  <c r="Z51" i="15"/>
  <c r="AA51" i="15"/>
  <c r="R43" i="15"/>
  <c r="S43" i="15"/>
  <c r="T43" i="15"/>
  <c r="U43" i="15"/>
  <c r="V43" i="15"/>
  <c r="W43" i="15"/>
  <c r="Z43" i="15"/>
  <c r="R31" i="15"/>
  <c r="S31" i="15"/>
  <c r="T31" i="15"/>
  <c r="U31" i="15"/>
  <c r="V31" i="15"/>
  <c r="W31" i="15"/>
  <c r="Z31" i="15"/>
  <c r="AA31" i="15"/>
  <c r="N11" i="15"/>
  <c r="O11" i="15"/>
  <c r="P11" i="15"/>
  <c r="R11" i="15"/>
  <c r="S11" i="15"/>
  <c r="T11" i="15"/>
  <c r="U11" i="15"/>
  <c r="V11" i="15"/>
  <c r="W11" i="15"/>
  <c r="Z11" i="15"/>
  <c r="AA11" i="15"/>
  <c r="M11" i="15"/>
  <c r="N9" i="15"/>
  <c r="O9" i="15"/>
  <c r="P9" i="15"/>
  <c r="R9" i="15"/>
  <c r="S9" i="15"/>
  <c r="T9" i="15"/>
  <c r="U9" i="15"/>
  <c r="V9" i="15"/>
  <c r="W9" i="15"/>
  <c r="Z9" i="15"/>
  <c r="AA9" i="15"/>
  <c r="M308" i="7"/>
  <c r="N308" i="7"/>
  <c r="O308" i="7"/>
  <c r="P308" i="7"/>
  <c r="Q308" i="7"/>
  <c r="R308" i="7"/>
  <c r="L308" i="7"/>
  <c r="M280" i="7"/>
  <c r="N280" i="7"/>
  <c r="O280" i="7"/>
  <c r="P280" i="7"/>
  <c r="Q280" i="7"/>
  <c r="R280" i="7"/>
  <c r="L280" i="7"/>
  <c r="L252" i="7"/>
  <c r="M29" i="7"/>
  <c r="N29" i="7"/>
  <c r="O29" i="7"/>
  <c r="P29" i="7"/>
  <c r="Q29" i="7"/>
  <c r="R29" i="7"/>
  <c r="N178" i="14"/>
  <c r="O178" i="14"/>
  <c r="P178" i="14"/>
  <c r="R178" i="14"/>
  <c r="S178" i="14"/>
  <c r="T178" i="14"/>
  <c r="U178" i="14"/>
  <c r="V178" i="14"/>
  <c r="W178" i="14"/>
  <c r="Z178" i="14"/>
  <c r="AA178" i="14"/>
  <c r="N166" i="14"/>
  <c r="O166" i="14"/>
  <c r="P166" i="14"/>
  <c r="R166" i="14"/>
  <c r="S166" i="14"/>
  <c r="T166" i="14"/>
  <c r="U166" i="14"/>
  <c r="V166" i="14"/>
  <c r="W166" i="14"/>
  <c r="Z166" i="14"/>
  <c r="AA166" i="14"/>
  <c r="N140" i="14"/>
  <c r="O140" i="14"/>
  <c r="P140" i="14"/>
  <c r="R140" i="14"/>
  <c r="S140" i="14"/>
  <c r="T140" i="14"/>
  <c r="U140" i="14"/>
  <c r="V140" i="14"/>
  <c r="W140" i="14"/>
  <c r="Z140" i="14"/>
  <c r="AA140" i="14"/>
  <c r="N120" i="14"/>
  <c r="O120" i="14"/>
  <c r="P120" i="14"/>
  <c r="R120" i="14"/>
  <c r="S120" i="14"/>
  <c r="T120" i="14"/>
  <c r="U120" i="14"/>
  <c r="V120" i="14"/>
  <c r="W120" i="14"/>
  <c r="Z120" i="14"/>
  <c r="AA120" i="14"/>
  <c r="N94" i="14"/>
  <c r="O94" i="14"/>
  <c r="P94" i="14"/>
  <c r="R94" i="14"/>
  <c r="S94" i="14"/>
  <c r="T94" i="14"/>
  <c r="U94" i="14"/>
  <c r="V94" i="14"/>
  <c r="W94" i="14"/>
  <c r="Z94" i="14"/>
  <c r="AA94" i="14"/>
  <c r="N92" i="14"/>
  <c r="O92" i="14"/>
  <c r="P92" i="14"/>
  <c r="R92" i="14"/>
  <c r="S92" i="14"/>
  <c r="T92" i="14"/>
  <c r="U92" i="14"/>
  <c r="V92" i="14"/>
  <c r="W92" i="14"/>
  <c r="Z92" i="14"/>
  <c r="AA92" i="14"/>
  <c r="AA71" i="14"/>
  <c r="N71" i="14"/>
  <c r="O71" i="14"/>
  <c r="P71" i="14"/>
  <c r="S71" i="14"/>
  <c r="U71" i="14"/>
  <c r="W71" i="14"/>
  <c r="Z71" i="14"/>
  <c r="N45" i="14"/>
  <c r="O45" i="14"/>
  <c r="P45" i="14"/>
  <c r="R45" i="14"/>
  <c r="S45" i="14"/>
  <c r="T45" i="14"/>
  <c r="U45" i="14"/>
  <c r="V45" i="14"/>
  <c r="W45" i="14"/>
  <c r="Z45" i="14"/>
  <c r="AA45" i="14"/>
  <c r="N41" i="14"/>
  <c r="O41" i="14"/>
  <c r="P41" i="14"/>
  <c r="R41" i="14"/>
  <c r="S41" i="14"/>
  <c r="T41" i="14"/>
  <c r="U41" i="14"/>
  <c r="V41" i="14"/>
  <c r="W41" i="14"/>
  <c r="Z41" i="14"/>
  <c r="AA41" i="14"/>
  <c r="N32" i="14"/>
  <c r="O32" i="14"/>
  <c r="P32" i="14"/>
  <c r="R32" i="14"/>
  <c r="S32" i="14"/>
  <c r="T32" i="14"/>
  <c r="U32" i="14"/>
  <c r="V32" i="14"/>
  <c r="W32" i="14"/>
  <c r="Z32" i="14"/>
  <c r="AA32" i="14"/>
  <c r="N25" i="14"/>
  <c r="O25" i="14"/>
  <c r="P25" i="14"/>
  <c r="R25" i="14"/>
  <c r="S25" i="14"/>
  <c r="T25" i="14"/>
  <c r="U25" i="14"/>
  <c r="V25" i="14"/>
  <c r="W25" i="14"/>
  <c r="Z25" i="14"/>
  <c r="AA25" i="14"/>
  <c r="N17" i="14"/>
  <c r="O17" i="14"/>
  <c r="P17" i="14"/>
  <c r="R17" i="14"/>
  <c r="S17" i="14"/>
  <c r="T17" i="14"/>
  <c r="U17" i="14"/>
  <c r="V17" i="14"/>
  <c r="W17" i="14"/>
  <c r="Z17" i="14"/>
  <c r="AA17" i="14"/>
  <c r="M17" i="14"/>
  <c r="E184" i="14"/>
  <c r="M178" i="14"/>
  <c r="E47" i="14"/>
  <c r="Y51" i="15" l="1"/>
  <c r="Y56" i="15"/>
  <c r="X106" i="15"/>
  <c r="Y132" i="15"/>
  <c r="Y159" i="15"/>
  <c r="Y74" i="15"/>
  <c r="Y31" i="15"/>
  <c r="X43" i="15"/>
  <c r="X51" i="15"/>
  <c r="X56" i="15"/>
  <c r="Y69" i="15"/>
  <c r="X74" i="15"/>
  <c r="Y154" i="15"/>
  <c r="X159" i="15"/>
  <c r="X89" i="15"/>
  <c r="X114" i="15"/>
  <c r="Y9" i="15"/>
  <c r="Y11" i="15"/>
  <c r="X31" i="15"/>
  <c r="Y80" i="15"/>
  <c r="Y102" i="15"/>
  <c r="Y109" i="15"/>
  <c r="Y144" i="15"/>
  <c r="X154" i="15"/>
  <c r="Y195" i="15"/>
  <c r="Y43" i="15"/>
  <c r="X166" i="15"/>
  <c r="X186" i="15"/>
  <c r="X9" i="15"/>
  <c r="X11" i="15"/>
  <c r="X80" i="15"/>
  <c r="Y89" i="15"/>
  <c r="X102" i="15"/>
  <c r="Y106" i="15"/>
  <c r="X109" i="15"/>
  <c r="Y114" i="15"/>
  <c r="Y140" i="15"/>
  <c r="X144" i="15"/>
  <c r="Y166" i="15"/>
  <c r="Y186" i="15"/>
  <c r="X195" i="15"/>
  <c r="X140" i="15"/>
  <c r="O168" i="14"/>
  <c r="W95" i="14"/>
  <c r="N95" i="14"/>
  <c r="AA96" i="14"/>
  <c r="O96" i="14"/>
  <c r="N96" i="14"/>
  <c r="AA46" i="14"/>
  <c r="S95" i="14"/>
  <c r="V145" i="15"/>
  <c r="N145" i="15"/>
  <c r="W145" i="15"/>
  <c r="R145" i="15"/>
  <c r="S145" i="15"/>
  <c r="Z96" i="14"/>
  <c r="Z46" i="14"/>
  <c r="O46" i="14"/>
  <c r="S96" i="14"/>
  <c r="V95" i="14"/>
  <c r="R95" i="14"/>
  <c r="N168" i="14"/>
  <c r="W96" i="14"/>
  <c r="Q186" i="15"/>
  <c r="C8" i="21" s="1"/>
  <c r="T168" i="14"/>
  <c r="AA95" i="14"/>
  <c r="R168" i="14"/>
  <c r="V46" i="14"/>
  <c r="R46" i="14"/>
  <c r="Z95" i="14"/>
  <c r="O95" i="14"/>
  <c r="P168" i="14"/>
  <c r="O145" i="15"/>
  <c r="N46" i="14"/>
  <c r="V168" i="14"/>
  <c r="Q106" i="15"/>
  <c r="Z145" i="15"/>
  <c r="W168" i="14"/>
  <c r="S168" i="14"/>
  <c r="AA168" i="14"/>
  <c r="Z168" i="14"/>
  <c r="U168" i="14"/>
  <c r="W46" i="14"/>
  <c r="S46" i="14"/>
  <c r="AA145" i="15"/>
  <c r="P145" i="15"/>
  <c r="Q11" i="15"/>
  <c r="L14" i="21" s="1"/>
  <c r="Q114" i="15"/>
  <c r="C9" i="21" s="1"/>
  <c r="U96" i="14"/>
  <c r="U145" i="15"/>
  <c r="T145" i="15"/>
  <c r="P96" i="14"/>
  <c r="U46" i="14"/>
  <c r="U95" i="14"/>
  <c r="T46" i="14"/>
  <c r="P46" i="14"/>
  <c r="T95" i="14"/>
  <c r="P95" i="14"/>
  <c r="Y145" i="15" l="1"/>
  <c r="X145" i="15"/>
  <c r="G6" i="21"/>
  <c r="Z132" i="15" l="1"/>
  <c r="V132" i="15"/>
  <c r="T132" i="15"/>
  <c r="R132" i="15" l="1"/>
  <c r="X132" i="15" s="1"/>
  <c r="J10" i="21" l="1"/>
  <c r="Z69" i="15" l="1"/>
  <c r="V69" i="15"/>
  <c r="T69" i="15"/>
  <c r="R69" i="15"/>
  <c r="X69" i="15" l="1"/>
  <c r="D10" i="21" s="1"/>
  <c r="AA43" i="15"/>
  <c r="D5" i="21"/>
  <c r="D8" i="21"/>
  <c r="D9" i="21" l="1"/>
  <c r="G11" i="21"/>
  <c r="D14" i="21"/>
  <c r="AA159" i="15" l="1"/>
  <c r="D12" i="21"/>
  <c r="M14" i="21"/>
  <c r="D13" i="21"/>
  <c r="D11" i="21"/>
  <c r="O141" i="14" l="1"/>
  <c r="P141" i="14"/>
  <c r="R141" i="14"/>
  <c r="T141" i="14"/>
  <c r="U141" i="14"/>
  <c r="V141" i="14"/>
  <c r="AA141" i="14"/>
  <c r="N141" i="14"/>
  <c r="S141" i="14"/>
  <c r="W141" i="14"/>
  <c r="Z141" i="14"/>
  <c r="P121" i="14"/>
  <c r="T121" i="14"/>
  <c r="U121" i="14"/>
  <c r="W121" i="14"/>
  <c r="N121" i="14"/>
  <c r="O121" i="14"/>
  <c r="R121" i="14"/>
  <c r="S121" i="14"/>
  <c r="V121" i="14"/>
  <c r="Z121" i="14"/>
  <c r="AA121" i="14"/>
  <c r="N122" i="14"/>
  <c r="N124" i="14" s="1"/>
  <c r="O122" i="14"/>
  <c r="R122" i="14"/>
  <c r="R124" i="14" s="1"/>
  <c r="S122" i="14"/>
  <c r="S124" i="14" s="1"/>
  <c r="U122" i="14"/>
  <c r="U124" i="14" s="1"/>
  <c r="V122" i="14"/>
  <c r="V124" i="14" s="1"/>
  <c r="W122" i="14"/>
  <c r="W124" i="14" s="1"/>
  <c r="Z122" i="14"/>
  <c r="Z124" i="14" s="1"/>
  <c r="AA122" i="14"/>
  <c r="AA124" i="14" s="1"/>
  <c r="O124" i="14"/>
  <c r="N73" i="14"/>
  <c r="O73" i="14"/>
  <c r="P73" i="14"/>
  <c r="R73" i="14"/>
  <c r="R97" i="14" s="1"/>
  <c r="S73" i="14"/>
  <c r="T73" i="14"/>
  <c r="T97" i="14" s="1"/>
  <c r="U73" i="14"/>
  <c r="V73" i="14"/>
  <c r="V97" i="14" s="1"/>
  <c r="W73" i="14"/>
  <c r="Z73" i="14"/>
  <c r="AA73" i="14"/>
  <c r="M73" i="14"/>
  <c r="M71" i="14"/>
  <c r="M45" i="14"/>
  <c r="M41" i="14"/>
  <c r="P33" i="14"/>
  <c r="T33" i="14"/>
  <c r="U33" i="14"/>
  <c r="N33" i="14"/>
  <c r="O33" i="14"/>
  <c r="R33" i="14"/>
  <c r="S33" i="14"/>
  <c r="V33" i="14"/>
  <c r="W33" i="14"/>
  <c r="Z33" i="14"/>
  <c r="AA33" i="14"/>
  <c r="N22" i="14"/>
  <c r="O22" i="14"/>
  <c r="P22" i="14"/>
  <c r="R22" i="14"/>
  <c r="S22" i="14"/>
  <c r="T22" i="14"/>
  <c r="U22" i="14"/>
  <c r="V22" i="14"/>
  <c r="W22" i="14"/>
  <c r="Z22" i="14"/>
  <c r="AA22" i="14"/>
  <c r="M22" i="14"/>
  <c r="N19" i="14"/>
  <c r="O19" i="14"/>
  <c r="P19" i="14"/>
  <c r="R19" i="14"/>
  <c r="S19" i="14"/>
  <c r="T19" i="14"/>
  <c r="U19" i="14"/>
  <c r="V19" i="14"/>
  <c r="W19" i="14"/>
  <c r="Z19" i="14"/>
  <c r="AA19" i="14"/>
  <c r="M19" i="14"/>
  <c r="O48" i="14" l="1"/>
  <c r="O20" i="14"/>
  <c r="O26" i="14"/>
  <c r="O47" i="14"/>
  <c r="W48" i="14"/>
  <c r="W20" i="14"/>
  <c r="S20" i="14"/>
  <c r="S48" i="14"/>
  <c r="N48" i="14"/>
  <c r="N20" i="14"/>
  <c r="W26" i="14"/>
  <c r="W47" i="14"/>
  <c r="S26" i="14"/>
  <c r="S47" i="14"/>
  <c r="N26" i="14"/>
  <c r="N47" i="14"/>
  <c r="AA97" i="14"/>
  <c r="AA98" i="14" s="1"/>
  <c r="AA74" i="14"/>
  <c r="U97" i="14"/>
  <c r="U98" i="14" s="1"/>
  <c r="U74" i="14"/>
  <c r="P97" i="14"/>
  <c r="P98" i="14" s="1"/>
  <c r="P74" i="14"/>
  <c r="Z48" i="14"/>
  <c r="Z20" i="14"/>
  <c r="Z26" i="14"/>
  <c r="Z47" i="14"/>
  <c r="R48" i="14"/>
  <c r="R20" i="14"/>
  <c r="V26" i="14"/>
  <c r="V47" i="14"/>
  <c r="R26" i="14"/>
  <c r="R47" i="14"/>
  <c r="Z97" i="14"/>
  <c r="Z98" i="14" s="1"/>
  <c r="Z74" i="14"/>
  <c r="O74" i="14"/>
  <c r="O97" i="14"/>
  <c r="O98" i="14" s="1"/>
  <c r="T20" i="14"/>
  <c r="T48" i="14"/>
  <c r="T26" i="14"/>
  <c r="T47" i="14"/>
  <c r="V48" i="14"/>
  <c r="V20" i="14"/>
  <c r="AA48" i="14"/>
  <c r="AA20" i="14"/>
  <c r="U20" i="14"/>
  <c r="U48" i="14"/>
  <c r="P20" i="14"/>
  <c r="P48" i="14"/>
  <c r="P49" i="14" s="1"/>
  <c r="AA26" i="14"/>
  <c r="AA47" i="14"/>
  <c r="U26" i="14"/>
  <c r="U47" i="14"/>
  <c r="P26" i="14"/>
  <c r="P47" i="14"/>
  <c r="W97" i="14"/>
  <c r="W98" i="14" s="1"/>
  <c r="W74" i="14"/>
  <c r="S74" i="14"/>
  <c r="S97" i="14"/>
  <c r="S98" i="14" s="1"/>
  <c r="N97" i="14"/>
  <c r="N98" i="14" s="1"/>
  <c r="N74" i="14"/>
  <c r="T122" i="14"/>
  <c r="T124" i="14" s="1"/>
  <c r="P122" i="14"/>
  <c r="P124" i="14" s="1"/>
  <c r="Z49" i="14" l="1"/>
  <c r="V49" i="14"/>
  <c r="T49" i="14"/>
  <c r="R49" i="14"/>
  <c r="AA49" i="14"/>
  <c r="S49" i="14"/>
  <c r="W49" i="14"/>
  <c r="U49" i="14"/>
  <c r="O49" i="14"/>
  <c r="N49" i="14"/>
  <c r="E76" i="7" l="1"/>
  <c r="M312" i="7"/>
  <c r="N312" i="7"/>
  <c r="O312" i="7"/>
  <c r="P312" i="7"/>
  <c r="Q312" i="7"/>
  <c r="R312" i="7"/>
  <c r="L312" i="7"/>
  <c r="E312" i="7"/>
  <c r="E284" i="7"/>
  <c r="M252" i="7"/>
  <c r="M284" i="7" s="1"/>
  <c r="N252" i="7"/>
  <c r="O252" i="7"/>
  <c r="O284" i="7" s="1"/>
  <c r="P252" i="7"/>
  <c r="P284" i="7" s="1"/>
  <c r="Q252" i="7"/>
  <c r="Q284" i="7" s="1"/>
  <c r="R252" i="7"/>
  <c r="L284" i="7"/>
  <c r="M201" i="7"/>
  <c r="N201" i="7"/>
  <c r="O201" i="7"/>
  <c r="P201" i="7"/>
  <c r="Q201" i="7"/>
  <c r="R201" i="7"/>
  <c r="S201" i="7"/>
  <c r="M199" i="7"/>
  <c r="M203" i="7" s="1"/>
  <c r="N199" i="7"/>
  <c r="N203" i="7" s="1"/>
  <c r="O199" i="7"/>
  <c r="P199" i="7"/>
  <c r="P202" i="7" s="1"/>
  <c r="Q199" i="7"/>
  <c r="Q203" i="7" s="1"/>
  <c r="R199" i="7"/>
  <c r="R203" i="7" s="1"/>
  <c r="L199" i="7"/>
  <c r="E155" i="7"/>
  <c r="E154" i="7"/>
  <c r="E11" i="22" s="1"/>
  <c r="M153" i="7"/>
  <c r="M156" i="7" s="1"/>
  <c r="N153" i="7"/>
  <c r="N156" i="7" s="1"/>
  <c r="O153" i="7"/>
  <c r="O156" i="7" s="1"/>
  <c r="P153" i="7"/>
  <c r="P156" i="7" s="1"/>
  <c r="Q153" i="7"/>
  <c r="Q156" i="7" s="1"/>
  <c r="R153" i="7"/>
  <c r="R156" i="7" s="1"/>
  <c r="M151" i="7"/>
  <c r="N151" i="7"/>
  <c r="O151" i="7"/>
  <c r="P151" i="7"/>
  <c r="Q151" i="7"/>
  <c r="R151" i="7"/>
  <c r="M117" i="7"/>
  <c r="N117" i="7"/>
  <c r="O117" i="7"/>
  <c r="P117" i="7"/>
  <c r="Q117" i="7"/>
  <c r="R117" i="7"/>
  <c r="L117" i="7"/>
  <c r="E75" i="7"/>
  <c r="E77" i="7" s="1"/>
  <c r="M73" i="7"/>
  <c r="N73" i="7"/>
  <c r="O73" i="7"/>
  <c r="P73" i="7"/>
  <c r="Q73" i="7"/>
  <c r="R73" i="7"/>
  <c r="L73" i="7"/>
  <c r="M71" i="7"/>
  <c r="N71" i="7"/>
  <c r="O71" i="7"/>
  <c r="P71" i="7"/>
  <c r="Q71" i="7"/>
  <c r="R71" i="7"/>
  <c r="L71" i="7"/>
  <c r="M53" i="7"/>
  <c r="N53" i="7"/>
  <c r="O53" i="7"/>
  <c r="P53" i="7"/>
  <c r="Q53" i="7"/>
  <c r="R53" i="7"/>
  <c r="L53" i="7"/>
  <c r="M39" i="7"/>
  <c r="N39" i="7"/>
  <c r="O39" i="7"/>
  <c r="P39" i="7"/>
  <c r="Q39" i="7"/>
  <c r="R39" i="7"/>
  <c r="M36" i="7"/>
  <c r="N36" i="7"/>
  <c r="O36" i="7"/>
  <c r="P36" i="7"/>
  <c r="Q36" i="7"/>
  <c r="R36" i="7"/>
  <c r="L36" i="7"/>
  <c r="L29" i="7"/>
  <c r="R40" i="7" l="1"/>
  <c r="N40" i="7"/>
  <c r="P154" i="7"/>
  <c r="R76" i="7"/>
  <c r="N76" i="7"/>
  <c r="Q40" i="7"/>
  <c r="M40" i="7"/>
  <c r="P155" i="7"/>
  <c r="P157" i="7" s="1"/>
  <c r="O154" i="7"/>
  <c r="Q75" i="7"/>
  <c r="M75" i="7"/>
  <c r="O76" i="7"/>
  <c r="R154" i="7"/>
  <c r="Q76" i="7"/>
  <c r="Q77" i="7" s="1"/>
  <c r="M76" i="7"/>
  <c r="O155" i="7"/>
  <c r="O157" i="7" s="1"/>
  <c r="R75" i="7"/>
  <c r="N75" i="7"/>
  <c r="R155" i="7"/>
  <c r="R157" i="7" s="1"/>
  <c r="N155" i="7"/>
  <c r="N157" i="7" s="1"/>
  <c r="L75" i="7"/>
  <c r="P75" i="7"/>
  <c r="O75" i="7"/>
  <c r="N154" i="7"/>
  <c r="O253" i="7"/>
  <c r="P76" i="7"/>
  <c r="Q155" i="7"/>
  <c r="Q157" i="7" s="1"/>
  <c r="M155" i="7"/>
  <c r="M157" i="7" s="1"/>
  <c r="O40" i="7"/>
  <c r="P40" i="7"/>
  <c r="Q154" i="7"/>
  <c r="M154" i="7"/>
  <c r="O202" i="7"/>
  <c r="R202" i="7"/>
  <c r="Q202" i="7"/>
  <c r="N202" i="7"/>
  <c r="M202" i="7"/>
  <c r="P203" i="7"/>
  <c r="O203" i="7"/>
  <c r="R284" i="7"/>
  <c r="R253" i="7"/>
  <c r="N284" i="7"/>
  <c r="N253" i="7"/>
  <c r="Q253" i="7"/>
  <c r="M253" i="7"/>
  <c r="P253" i="7"/>
  <c r="M77" i="7" l="1"/>
  <c r="N77" i="7"/>
  <c r="O77" i="7"/>
  <c r="R77" i="7"/>
  <c r="P77" i="7"/>
  <c r="Q140" i="14" l="1"/>
  <c r="Q141" i="14" s="1"/>
  <c r="I12" i="22" s="1"/>
  <c r="X140" i="14"/>
  <c r="Q166" i="14"/>
  <c r="X166" i="14"/>
  <c r="Y166" i="14"/>
  <c r="Y140" i="14"/>
  <c r="Q168" i="14" l="1"/>
  <c r="X141" i="14"/>
  <c r="J12" i="22" s="1"/>
  <c r="X168" i="14"/>
  <c r="Y141" i="14"/>
  <c r="Y168" i="14"/>
  <c r="Q120" i="14" l="1"/>
  <c r="X120" i="14"/>
  <c r="Y120" i="14"/>
  <c r="Y73" i="14"/>
  <c r="X73" i="14"/>
  <c r="Q73" i="14"/>
  <c r="Y121" i="14" l="1"/>
  <c r="Y122" i="14"/>
  <c r="Y124" i="14" s="1"/>
  <c r="Q121" i="14"/>
  <c r="I9" i="22" s="1"/>
  <c r="Q122" i="14"/>
  <c r="Q124" i="14" s="1"/>
  <c r="X121" i="14"/>
  <c r="J9" i="22" s="1"/>
  <c r="X122" i="14"/>
  <c r="X124" i="14" s="1"/>
  <c r="V71" i="14"/>
  <c r="T71" i="14"/>
  <c r="Y94" i="14"/>
  <c r="X94" i="14"/>
  <c r="X97" i="14" s="1"/>
  <c r="Q94" i="14"/>
  <c r="Q97" i="14" s="1"/>
  <c r="R71" i="14" l="1"/>
  <c r="R96" i="14" s="1"/>
  <c r="R98" i="14" s="1"/>
  <c r="T74" i="14"/>
  <c r="T96" i="14"/>
  <c r="T98" i="14" s="1"/>
  <c r="V96" i="14"/>
  <c r="V98" i="14" s="1"/>
  <c r="V74" i="14"/>
  <c r="Y97" i="14"/>
  <c r="R74" i="14" l="1"/>
  <c r="X71" i="14"/>
  <c r="X74" i="14" s="1"/>
  <c r="J10" i="22" s="1"/>
  <c r="Y71" i="14"/>
  <c r="Y74" i="14" s="1"/>
  <c r="Q92" i="14"/>
  <c r="Q95" i="14" s="1"/>
  <c r="I11" i="22" s="1"/>
  <c r="Q71" i="14"/>
  <c r="X92" i="14"/>
  <c r="X95" i="14" s="1"/>
  <c r="J11" i="22" s="1"/>
  <c r="Y92" i="14"/>
  <c r="Y95" i="14" s="1"/>
  <c r="E54" i="7"/>
  <c r="E7" i="22" s="1"/>
  <c r="S312" i="7"/>
  <c r="S204" i="7"/>
  <c r="S73" i="7"/>
  <c r="Q96" i="14" l="1"/>
  <c r="Q98" i="14" s="1"/>
  <c r="Q74" i="14"/>
  <c r="I10" i="22" s="1"/>
  <c r="X96" i="14"/>
  <c r="X98" i="14" s="1"/>
  <c r="Y96" i="14"/>
  <c r="Y98" i="14" s="1"/>
  <c r="S282" i="7"/>
  <c r="S285" i="7" s="1"/>
  <c r="Y178" i="14" l="1"/>
  <c r="X178" i="14"/>
  <c r="Q178" i="14" l="1"/>
  <c r="Y22" i="14" l="1"/>
  <c r="X22" i="14"/>
  <c r="Q22" i="14"/>
  <c r="Y32" i="14" l="1"/>
  <c r="Y33" i="14" s="1"/>
  <c r="Q32" i="14"/>
  <c r="Q33" i="14" s="1"/>
  <c r="I7" i="22" s="1"/>
  <c r="X32" i="14"/>
  <c r="X33" i="14" s="1"/>
  <c r="J7" i="22" s="1"/>
  <c r="Y45" i="14"/>
  <c r="X45" i="14"/>
  <c r="Q45" i="14"/>
  <c r="Y19" i="14"/>
  <c r="X19" i="14"/>
  <c r="Q19" i="14"/>
  <c r="Y25" i="14"/>
  <c r="Y26" i="14" s="1"/>
  <c r="X25" i="14"/>
  <c r="X26" i="14" s="1"/>
  <c r="J6" i="22" s="1"/>
  <c r="Q25" i="14"/>
  <c r="Q26" i="14" s="1"/>
  <c r="I6" i="22" s="1"/>
  <c r="Q17" i="14" l="1"/>
  <c r="Q20" i="14" s="1"/>
  <c r="I5" i="22" s="1"/>
  <c r="X17" i="14"/>
  <c r="X20" i="14" s="1"/>
  <c r="J5" i="22" s="1"/>
  <c r="Y17" i="14"/>
  <c r="Y20" i="14" s="1"/>
  <c r="X48" i="14"/>
  <c r="Y48" i="14"/>
  <c r="Q41" i="14"/>
  <c r="Q46" i="14" s="1"/>
  <c r="I8" i="22" s="1"/>
  <c r="X41" i="14"/>
  <c r="Y41" i="14"/>
  <c r="Y46" i="14" s="1"/>
  <c r="Q48" i="14"/>
  <c r="E213" i="15"/>
  <c r="E212" i="15"/>
  <c r="E206" i="15"/>
  <c r="AA203" i="15"/>
  <c r="Z203" i="15"/>
  <c r="W203" i="15"/>
  <c r="V203" i="15"/>
  <c r="U203" i="15"/>
  <c r="T203" i="15"/>
  <c r="S203" i="15"/>
  <c r="Y203" i="15" s="1"/>
  <c r="R203" i="15"/>
  <c r="P203" i="15"/>
  <c r="O203" i="15"/>
  <c r="N203" i="15"/>
  <c r="M203" i="15"/>
  <c r="AA201" i="15"/>
  <c r="Z201" i="15"/>
  <c r="W201" i="15"/>
  <c r="V201" i="15"/>
  <c r="U201" i="15"/>
  <c r="U204" i="15" s="1"/>
  <c r="T201" i="15"/>
  <c r="S201" i="15"/>
  <c r="R201" i="15"/>
  <c r="P201" i="15"/>
  <c r="O201" i="15"/>
  <c r="N201" i="15"/>
  <c r="M201" i="15"/>
  <c r="M195" i="15"/>
  <c r="Q195" i="15" s="1"/>
  <c r="AA191" i="15"/>
  <c r="Z191" i="15"/>
  <c r="W191" i="15"/>
  <c r="V191" i="15"/>
  <c r="U191" i="15"/>
  <c r="T191" i="15"/>
  <c r="S191" i="15"/>
  <c r="R191" i="15"/>
  <c r="P191" i="15"/>
  <c r="O191" i="15"/>
  <c r="N191" i="15"/>
  <c r="M191" i="15"/>
  <c r="AA188" i="15"/>
  <c r="Z188" i="15"/>
  <c r="W188" i="15"/>
  <c r="V188" i="15"/>
  <c r="U188" i="15"/>
  <c r="T188" i="15"/>
  <c r="S188" i="15"/>
  <c r="R188" i="15"/>
  <c r="P188" i="15"/>
  <c r="O188" i="15"/>
  <c r="N188" i="15"/>
  <c r="M188" i="15"/>
  <c r="AA180" i="15"/>
  <c r="AA181" i="15" s="1"/>
  <c r="Z180" i="15"/>
  <c r="Z181" i="15" s="1"/>
  <c r="W180" i="15"/>
  <c r="W181" i="15" s="1"/>
  <c r="V180" i="15"/>
  <c r="V181" i="15" s="1"/>
  <c r="U180" i="15"/>
  <c r="U181" i="15" s="1"/>
  <c r="T180" i="15"/>
  <c r="T181" i="15" s="1"/>
  <c r="S180" i="15"/>
  <c r="R180" i="15"/>
  <c r="P180" i="15"/>
  <c r="P181" i="15" s="1"/>
  <c r="O180" i="15"/>
  <c r="O181" i="15" s="1"/>
  <c r="N180" i="15"/>
  <c r="N181" i="15" s="1"/>
  <c r="M180" i="15"/>
  <c r="AA176" i="15"/>
  <c r="AA177" i="15" s="1"/>
  <c r="AA178" i="15" s="1"/>
  <c r="Z176" i="15"/>
  <c r="Z177" i="15" s="1"/>
  <c r="Z178" i="15" s="1"/>
  <c r="W176" i="15"/>
  <c r="W177" i="15" s="1"/>
  <c r="W178" i="15" s="1"/>
  <c r="V176" i="15"/>
  <c r="V177" i="15" s="1"/>
  <c r="V178" i="15" s="1"/>
  <c r="U176" i="15"/>
  <c r="U177" i="15" s="1"/>
  <c r="U178" i="15" s="1"/>
  <c r="T176" i="15"/>
  <c r="T177" i="15" s="1"/>
  <c r="T178" i="15" s="1"/>
  <c r="S176" i="15"/>
  <c r="R176" i="15"/>
  <c r="P176" i="15"/>
  <c r="P177" i="15" s="1"/>
  <c r="P178" i="15" s="1"/>
  <c r="O176" i="15"/>
  <c r="O177" i="15" s="1"/>
  <c r="O178" i="15" s="1"/>
  <c r="N176" i="15"/>
  <c r="N177" i="15" s="1"/>
  <c r="N178" i="15" s="1"/>
  <c r="M176" i="15"/>
  <c r="E169" i="15"/>
  <c r="AA168" i="15"/>
  <c r="AA169" i="15" s="1"/>
  <c r="Z168" i="15"/>
  <c r="Z169" i="15" s="1"/>
  <c r="W168" i="15"/>
  <c r="W169" i="15" s="1"/>
  <c r="V168" i="15"/>
  <c r="V169" i="15" s="1"/>
  <c r="U168" i="15"/>
  <c r="U169" i="15" s="1"/>
  <c r="T168" i="15"/>
  <c r="T169" i="15" s="1"/>
  <c r="S168" i="15"/>
  <c r="R168" i="15"/>
  <c r="P168" i="15"/>
  <c r="P169" i="15" s="1"/>
  <c r="P170" i="15" s="1"/>
  <c r="O168" i="15"/>
  <c r="O169" i="15" s="1"/>
  <c r="O170" i="15" s="1"/>
  <c r="N168" i="15"/>
  <c r="N169" i="15" s="1"/>
  <c r="N170" i="15" s="1"/>
  <c r="M168" i="15"/>
  <c r="M166" i="15"/>
  <c r="Q166" i="15" s="1"/>
  <c r="C11" i="21" s="1"/>
  <c r="E162" i="15"/>
  <c r="AA161" i="15"/>
  <c r="AA162" i="15" s="1"/>
  <c r="Z161" i="15"/>
  <c r="Z162" i="15" s="1"/>
  <c r="W161" i="15"/>
  <c r="W162" i="15" s="1"/>
  <c r="V161" i="15"/>
  <c r="V162" i="15" s="1"/>
  <c r="U161" i="15"/>
  <c r="U162" i="15" s="1"/>
  <c r="T161" i="15"/>
  <c r="T162" i="15" s="1"/>
  <c r="S161" i="15"/>
  <c r="R161" i="15"/>
  <c r="M161" i="15"/>
  <c r="M159" i="15"/>
  <c r="Q159" i="15" s="1"/>
  <c r="M154" i="15"/>
  <c r="E145" i="15"/>
  <c r="M144" i="15"/>
  <c r="Q144" i="15" s="1"/>
  <c r="M140" i="15"/>
  <c r="Q140" i="15" s="1"/>
  <c r="AA136" i="15"/>
  <c r="Z136" i="15"/>
  <c r="W136" i="15"/>
  <c r="V136" i="15"/>
  <c r="U136" i="15"/>
  <c r="T136" i="15"/>
  <c r="S136" i="15"/>
  <c r="R136" i="15"/>
  <c r="P136" i="15"/>
  <c r="O136" i="15"/>
  <c r="N136" i="15"/>
  <c r="M136" i="15"/>
  <c r="AA134" i="15"/>
  <c r="Z134" i="15"/>
  <c r="W134" i="15"/>
  <c r="V134" i="15"/>
  <c r="U134" i="15"/>
  <c r="T134" i="15"/>
  <c r="S134" i="15"/>
  <c r="R134" i="15"/>
  <c r="P134" i="15"/>
  <c r="O134" i="15"/>
  <c r="N134" i="15"/>
  <c r="M134" i="15"/>
  <c r="E119" i="15"/>
  <c r="AA118" i="15"/>
  <c r="Z118" i="15"/>
  <c r="W118" i="15"/>
  <c r="V118" i="15"/>
  <c r="U118" i="15"/>
  <c r="T118" i="15"/>
  <c r="S118" i="15"/>
  <c r="R118" i="15"/>
  <c r="P118" i="15"/>
  <c r="O118" i="15"/>
  <c r="N118" i="15"/>
  <c r="M118" i="15"/>
  <c r="AA116" i="15"/>
  <c r="Z116" i="15"/>
  <c r="W116" i="15"/>
  <c r="V116" i="15"/>
  <c r="U116" i="15"/>
  <c r="T116" i="15"/>
  <c r="S116" i="15"/>
  <c r="R116" i="15"/>
  <c r="P116" i="15"/>
  <c r="O116" i="15"/>
  <c r="N116" i="15"/>
  <c r="M116" i="15"/>
  <c r="E110" i="15"/>
  <c r="M109" i="15"/>
  <c r="AA104" i="15"/>
  <c r="AA110" i="15" s="1"/>
  <c r="Z104" i="15"/>
  <c r="Z110" i="15" s="1"/>
  <c r="W104" i="15"/>
  <c r="W110" i="15" s="1"/>
  <c r="V104" i="15"/>
  <c r="V110" i="15" s="1"/>
  <c r="U104" i="15"/>
  <c r="U110" i="15" s="1"/>
  <c r="T104" i="15"/>
  <c r="T110" i="15" s="1"/>
  <c r="S104" i="15"/>
  <c r="R104" i="15"/>
  <c r="P104" i="15"/>
  <c r="P110" i="15" s="1"/>
  <c r="O104" i="15"/>
  <c r="O110" i="15" s="1"/>
  <c r="N104" i="15"/>
  <c r="N110" i="15" s="1"/>
  <c r="M104" i="15"/>
  <c r="M102" i="15"/>
  <c r="M89" i="15"/>
  <c r="Q89" i="15" s="1"/>
  <c r="F6" i="21" s="1"/>
  <c r="AA86" i="15"/>
  <c r="Z86" i="15"/>
  <c r="W86" i="15"/>
  <c r="V86" i="15"/>
  <c r="U86" i="15"/>
  <c r="T86" i="15"/>
  <c r="S86" i="15"/>
  <c r="R86" i="15"/>
  <c r="P86" i="15"/>
  <c r="P90" i="15" s="1"/>
  <c r="P91" i="15" s="1"/>
  <c r="O86" i="15"/>
  <c r="O90" i="15" s="1"/>
  <c r="O91" i="15" s="1"/>
  <c r="N86" i="15"/>
  <c r="N90" i="15" s="1"/>
  <c r="N91" i="15" s="1"/>
  <c r="M86" i="15"/>
  <c r="E83" i="15"/>
  <c r="AA82" i="15"/>
  <c r="AA83" i="15" s="1"/>
  <c r="Z82" i="15"/>
  <c r="Z83" i="15" s="1"/>
  <c r="W82" i="15"/>
  <c r="W83" i="15" s="1"/>
  <c r="V82" i="15"/>
  <c r="V83" i="15" s="1"/>
  <c r="U82" i="15"/>
  <c r="U83" i="15" s="1"/>
  <c r="T82" i="15"/>
  <c r="T83" i="15" s="1"/>
  <c r="S82" i="15"/>
  <c r="R82" i="15"/>
  <c r="P82" i="15"/>
  <c r="P83" i="15" s="1"/>
  <c r="O82" i="15"/>
  <c r="O83" i="15" s="1"/>
  <c r="N82" i="15"/>
  <c r="N83" i="15" s="1"/>
  <c r="M82" i="15"/>
  <c r="E75" i="15"/>
  <c r="M74" i="15"/>
  <c r="AA71" i="15"/>
  <c r="Z71" i="15"/>
  <c r="W71" i="15"/>
  <c r="V71" i="15"/>
  <c r="U71" i="15"/>
  <c r="T71" i="15"/>
  <c r="S71" i="15"/>
  <c r="Y71" i="15" s="1"/>
  <c r="R71" i="15"/>
  <c r="P71" i="15"/>
  <c r="O71" i="15"/>
  <c r="O75" i="15" s="1"/>
  <c r="N71" i="15"/>
  <c r="N75" i="15" s="1"/>
  <c r="M71" i="15"/>
  <c r="E59" i="15"/>
  <c r="AA58" i="15"/>
  <c r="Z58" i="15"/>
  <c r="W58" i="15"/>
  <c r="V58" i="15"/>
  <c r="U58" i="15"/>
  <c r="T58" i="15"/>
  <c r="S58" i="15"/>
  <c r="R58" i="15"/>
  <c r="P58" i="15"/>
  <c r="P59" i="15" s="1"/>
  <c r="P60" i="15" s="1"/>
  <c r="O58" i="15"/>
  <c r="O59" i="15" s="1"/>
  <c r="O60" i="15" s="1"/>
  <c r="N58" i="15"/>
  <c r="N59" i="15" s="1"/>
  <c r="N60" i="15" s="1"/>
  <c r="M58" i="15"/>
  <c r="M56" i="15"/>
  <c r="Q56" i="15" s="1"/>
  <c r="C5" i="21" s="1"/>
  <c r="E52" i="15"/>
  <c r="M51" i="15"/>
  <c r="AA45" i="15"/>
  <c r="Z45" i="15"/>
  <c r="W45" i="15"/>
  <c r="V45" i="15"/>
  <c r="U45" i="15"/>
  <c r="T45" i="15"/>
  <c r="S45" i="15"/>
  <c r="Y45" i="15" s="1"/>
  <c r="R45" i="15"/>
  <c r="M45" i="15"/>
  <c r="M43" i="15"/>
  <c r="E36" i="15"/>
  <c r="E37" i="15" s="1"/>
  <c r="K12" i="22" s="1"/>
  <c r="AA35" i="15"/>
  <c r="Z35" i="15"/>
  <c r="W35" i="15"/>
  <c r="V35" i="15"/>
  <c r="U35" i="15"/>
  <c r="T35" i="15"/>
  <c r="S35" i="15"/>
  <c r="Y35" i="15" s="1"/>
  <c r="R35" i="15"/>
  <c r="P35" i="15"/>
  <c r="O35" i="15"/>
  <c r="N35" i="15"/>
  <c r="M35" i="15"/>
  <c r="AA33" i="15"/>
  <c r="Z33" i="15"/>
  <c r="W33" i="15"/>
  <c r="V33" i="15"/>
  <c r="U33" i="15"/>
  <c r="T33" i="15"/>
  <c r="S33" i="15"/>
  <c r="R33" i="15"/>
  <c r="P33" i="15"/>
  <c r="O33" i="15"/>
  <c r="N33" i="15"/>
  <c r="M33" i="15"/>
  <c r="M31" i="15"/>
  <c r="E20" i="15"/>
  <c r="AA19" i="15"/>
  <c r="AA20" i="15" s="1"/>
  <c r="Z19" i="15"/>
  <c r="Z20" i="15" s="1"/>
  <c r="W19" i="15"/>
  <c r="W20" i="15" s="1"/>
  <c r="V19" i="15"/>
  <c r="V20" i="15" s="1"/>
  <c r="U19" i="15"/>
  <c r="U20" i="15" s="1"/>
  <c r="T19" i="15"/>
  <c r="T20" i="15" s="1"/>
  <c r="S19" i="15"/>
  <c r="R19" i="15"/>
  <c r="P19" i="15"/>
  <c r="P20" i="15" s="1"/>
  <c r="O19" i="15"/>
  <c r="O20" i="15" s="1"/>
  <c r="N19" i="15"/>
  <c r="N20" i="15" s="1"/>
  <c r="M19" i="15"/>
  <c r="E14" i="15"/>
  <c r="AA13" i="15"/>
  <c r="Z13" i="15"/>
  <c r="W13" i="15"/>
  <c r="V13" i="15"/>
  <c r="U13" i="15"/>
  <c r="T13" i="15"/>
  <c r="S13" i="15"/>
  <c r="R13" i="15"/>
  <c r="P13" i="15"/>
  <c r="P14" i="15" s="1"/>
  <c r="O13" i="15"/>
  <c r="O14" i="15" s="1"/>
  <c r="N13" i="15"/>
  <c r="N14" i="15" s="1"/>
  <c r="M13" i="15"/>
  <c r="M9" i="15"/>
  <c r="Y58" i="15" l="1"/>
  <c r="X71" i="15"/>
  <c r="M10" i="21" s="1"/>
  <c r="Y86" i="15"/>
  <c r="X86" i="15"/>
  <c r="D6" i="21" s="1"/>
  <c r="P6" i="21" s="1"/>
  <c r="X188" i="15"/>
  <c r="X191" i="15"/>
  <c r="Y118" i="15"/>
  <c r="S110" i="15"/>
  <c r="Y110" i="15" s="1"/>
  <c r="Y104" i="15"/>
  <c r="S169" i="15"/>
  <c r="Y169" i="15" s="1"/>
  <c r="Y168" i="15"/>
  <c r="R177" i="15"/>
  <c r="X176" i="15"/>
  <c r="R181" i="15"/>
  <c r="X181" i="15" s="1"/>
  <c r="X180" i="15"/>
  <c r="O204" i="15"/>
  <c r="S20" i="15"/>
  <c r="Y20" i="15" s="1"/>
  <c r="Y19" i="15"/>
  <c r="S83" i="15"/>
  <c r="Y83" i="15" s="1"/>
  <c r="Y82" i="15"/>
  <c r="X13" i="15"/>
  <c r="X33" i="15"/>
  <c r="M12" i="21" s="1"/>
  <c r="X116" i="15"/>
  <c r="J9" i="21" s="1"/>
  <c r="X134" i="15"/>
  <c r="J13" i="21" s="1"/>
  <c r="P13" i="21" s="1"/>
  <c r="X136" i="15"/>
  <c r="G13" i="21" s="1"/>
  <c r="R162" i="15"/>
  <c r="X162" i="15" s="1"/>
  <c r="X161" i="15"/>
  <c r="J11" i="21" s="1"/>
  <c r="S177" i="15"/>
  <c r="Y176" i="15"/>
  <c r="S181" i="15"/>
  <c r="Y181" i="15" s="1"/>
  <c r="Y180" i="15"/>
  <c r="Y188" i="15"/>
  <c r="Y191" i="15"/>
  <c r="X201" i="15"/>
  <c r="R169" i="15"/>
  <c r="X169" i="15" s="1"/>
  <c r="X168" i="15"/>
  <c r="M11" i="21" s="1"/>
  <c r="Y13" i="15"/>
  <c r="R20" i="15"/>
  <c r="X20" i="15" s="1"/>
  <c r="X19" i="15"/>
  <c r="G14" i="21" s="1"/>
  <c r="P14" i="21" s="1"/>
  <c r="Y33" i="15"/>
  <c r="X35" i="15"/>
  <c r="G12" i="21" s="1"/>
  <c r="X45" i="15"/>
  <c r="J5" i="21" s="1"/>
  <c r="X58" i="15"/>
  <c r="G5" i="21" s="1"/>
  <c r="P5" i="21" s="1"/>
  <c r="R83" i="15"/>
  <c r="X83" i="15" s="1"/>
  <c r="X82" i="15"/>
  <c r="R110" i="15"/>
  <c r="X110" i="15" s="1"/>
  <c r="X104" i="15"/>
  <c r="M9" i="21" s="1"/>
  <c r="P9" i="21" s="1"/>
  <c r="Y116" i="15"/>
  <c r="X118" i="15"/>
  <c r="G9" i="21" s="1"/>
  <c r="Y134" i="15"/>
  <c r="Y136" i="15"/>
  <c r="S162" i="15"/>
  <c r="Y162" i="15" s="1"/>
  <c r="Y161" i="15"/>
  <c r="Y201" i="15"/>
  <c r="X203" i="15"/>
  <c r="G8" i="21" s="1"/>
  <c r="N84" i="15"/>
  <c r="U146" i="15"/>
  <c r="T196" i="15"/>
  <c r="N146" i="15"/>
  <c r="O146" i="15"/>
  <c r="P146" i="15"/>
  <c r="S146" i="15"/>
  <c r="M8" i="21"/>
  <c r="V146" i="15"/>
  <c r="W146" i="15"/>
  <c r="O196" i="15"/>
  <c r="N119" i="15"/>
  <c r="N120" i="15" s="1"/>
  <c r="S119" i="15"/>
  <c r="W119" i="15"/>
  <c r="W120" i="15" s="1"/>
  <c r="AA146" i="15"/>
  <c r="O206" i="15"/>
  <c r="O84" i="15"/>
  <c r="P196" i="15"/>
  <c r="U196" i="15"/>
  <c r="U205" i="15" s="1"/>
  <c r="AA196" i="15"/>
  <c r="Q162" i="15"/>
  <c r="F11" i="21"/>
  <c r="P36" i="15"/>
  <c r="P37" i="15" s="1"/>
  <c r="W170" i="15"/>
  <c r="D7" i="21"/>
  <c r="P7" i="21" s="1"/>
  <c r="P12" i="21"/>
  <c r="G10" i="21"/>
  <c r="P10" i="21" s="1"/>
  <c r="Q203" i="15"/>
  <c r="F8" i="21" s="1"/>
  <c r="O36" i="15"/>
  <c r="O37" i="15" s="1"/>
  <c r="Q145" i="15"/>
  <c r="C13" i="21"/>
  <c r="Q35" i="15"/>
  <c r="F12" i="21" s="1"/>
  <c r="Q104" i="15"/>
  <c r="Q110" i="15" s="1"/>
  <c r="Z146" i="15"/>
  <c r="Q168" i="15"/>
  <c r="L11" i="21" s="1"/>
  <c r="Q191" i="15"/>
  <c r="T204" i="15"/>
  <c r="P119" i="15"/>
  <c r="P120" i="15" s="1"/>
  <c r="U119" i="15"/>
  <c r="U120" i="15" s="1"/>
  <c r="R119" i="15"/>
  <c r="V119" i="15"/>
  <c r="V120" i="15" s="1"/>
  <c r="T170" i="15"/>
  <c r="Z196" i="15"/>
  <c r="AA170" i="15"/>
  <c r="O21" i="15"/>
  <c r="Q58" i="15"/>
  <c r="M83" i="15"/>
  <c r="Q82" i="15"/>
  <c r="O119" i="15"/>
  <c r="T119" i="15"/>
  <c r="T120" i="15" s="1"/>
  <c r="V170" i="15"/>
  <c r="N21" i="15"/>
  <c r="N36" i="15"/>
  <c r="N37" i="15" s="1"/>
  <c r="Q71" i="15"/>
  <c r="L10" i="21" s="1"/>
  <c r="M75" i="15"/>
  <c r="M181" i="15"/>
  <c r="M206" i="15" s="1"/>
  <c r="Q180" i="15"/>
  <c r="Q19" i="15"/>
  <c r="Q20" i="15" s="1"/>
  <c r="Z119" i="15"/>
  <c r="Z120" i="15" s="1"/>
  <c r="Q118" i="15"/>
  <c r="F9" i="21" s="1"/>
  <c r="Q134" i="15"/>
  <c r="I13" i="21" s="1"/>
  <c r="Q136" i="15"/>
  <c r="Q9" i="15"/>
  <c r="C14" i="21" s="1"/>
  <c r="M210" i="15"/>
  <c r="P21" i="15"/>
  <c r="Q13" i="15"/>
  <c r="Q33" i="15"/>
  <c r="Q86" i="15"/>
  <c r="Q116" i="15"/>
  <c r="I9" i="21" s="1"/>
  <c r="M119" i="15"/>
  <c r="AA119" i="15"/>
  <c r="AA120" i="15" s="1"/>
  <c r="M177" i="15"/>
  <c r="Q176" i="15"/>
  <c r="C7" i="21" s="1"/>
  <c r="O7" i="21" s="1"/>
  <c r="Q188" i="15"/>
  <c r="Q201" i="15"/>
  <c r="X47" i="14"/>
  <c r="X49" i="14" s="1"/>
  <c r="X46" i="14"/>
  <c r="J8" i="22" s="1"/>
  <c r="Y47" i="14"/>
  <c r="Y49" i="14" s="1"/>
  <c r="N213" i="15"/>
  <c r="S213" i="15"/>
  <c r="S14" i="15"/>
  <c r="W213" i="15"/>
  <c r="W14" i="15"/>
  <c r="W21" i="15" s="1"/>
  <c r="S212" i="15"/>
  <c r="S52" i="15"/>
  <c r="W212" i="15"/>
  <c r="W52" i="15"/>
  <c r="T90" i="15"/>
  <c r="T91" i="15" s="1"/>
  <c r="T210" i="15"/>
  <c r="T213" i="15"/>
  <c r="T14" i="15"/>
  <c r="T21" i="15" s="1"/>
  <c r="Z213" i="15"/>
  <c r="Z14" i="15"/>
  <c r="Z21" i="15" s="1"/>
  <c r="U210" i="15"/>
  <c r="U90" i="15"/>
  <c r="U91" i="15" s="1"/>
  <c r="P204" i="15"/>
  <c r="P213" i="15"/>
  <c r="U213" i="15"/>
  <c r="U14" i="15"/>
  <c r="AA213" i="15"/>
  <c r="AA14" i="15"/>
  <c r="AA21" i="15" s="1"/>
  <c r="M212" i="15"/>
  <c r="U212" i="15"/>
  <c r="U52" i="15"/>
  <c r="Z212" i="15"/>
  <c r="Z52" i="15"/>
  <c r="N210" i="15"/>
  <c r="R90" i="15"/>
  <c r="R210" i="15"/>
  <c r="V90" i="15"/>
  <c r="V91" i="15" s="1"/>
  <c r="V210" i="15"/>
  <c r="AA90" i="15"/>
  <c r="AA91" i="15" s="1"/>
  <c r="AA210" i="15"/>
  <c r="AA206" i="15"/>
  <c r="R196" i="15"/>
  <c r="V196" i="15"/>
  <c r="M204" i="15"/>
  <c r="R204" i="15"/>
  <c r="V204" i="15"/>
  <c r="AA204" i="15"/>
  <c r="Q47" i="14"/>
  <c r="Q49" i="14" s="1"/>
  <c r="O212" i="15"/>
  <c r="P210" i="15"/>
  <c r="U170" i="15"/>
  <c r="P206" i="15"/>
  <c r="O213" i="15"/>
  <c r="T212" i="15"/>
  <c r="T52" i="15"/>
  <c r="Z90" i="15"/>
  <c r="Z91" i="15" s="1"/>
  <c r="Z210" i="15"/>
  <c r="U206" i="15"/>
  <c r="Z204" i="15"/>
  <c r="M213" i="15"/>
  <c r="R213" i="15"/>
  <c r="X213" i="15" s="1"/>
  <c r="R14" i="15"/>
  <c r="V213" i="15"/>
  <c r="V14" i="15"/>
  <c r="V21" i="15" s="1"/>
  <c r="N212" i="15"/>
  <c r="R212" i="15"/>
  <c r="R52" i="15"/>
  <c r="X52" i="15" s="1"/>
  <c r="V212" i="15"/>
  <c r="V52" i="15"/>
  <c r="AA212" i="15"/>
  <c r="AA52" i="15"/>
  <c r="O210" i="15"/>
  <c r="S90" i="15"/>
  <c r="S210" i="15"/>
  <c r="W90" i="15"/>
  <c r="W91" i="15" s="1"/>
  <c r="W210" i="15"/>
  <c r="Z170" i="15"/>
  <c r="S206" i="15"/>
  <c r="W206" i="15"/>
  <c r="N196" i="15"/>
  <c r="S196" i="15"/>
  <c r="W196" i="15"/>
  <c r="N204" i="15"/>
  <c r="S204" i="15"/>
  <c r="W204" i="15"/>
  <c r="P74" i="15"/>
  <c r="Q74" i="15" s="1"/>
  <c r="I10" i="21" s="1"/>
  <c r="M162" i="15"/>
  <c r="E120" i="15"/>
  <c r="K9" i="22" s="1"/>
  <c r="M20" i="15"/>
  <c r="T59" i="15"/>
  <c r="T75" i="15"/>
  <c r="T84" i="15" s="1"/>
  <c r="E170" i="15"/>
  <c r="K11" i="22" s="1"/>
  <c r="M36" i="15"/>
  <c r="M37" i="15" s="1"/>
  <c r="V36" i="15"/>
  <c r="V37" i="15" s="1"/>
  <c r="M52" i="15"/>
  <c r="E60" i="15"/>
  <c r="K5" i="22" s="1"/>
  <c r="M59" i="15"/>
  <c r="S75" i="15"/>
  <c r="M90" i="15"/>
  <c r="M91" i="15" s="1"/>
  <c r="M169" i="15"/>
  <c r="U36" i="15"/>
  <c r="U37" i="15" s="1"/>
  <c r="Z75" i="15"/>
  <c r="Z84" i="15" s="1"/>
  <c r="E84" i="15"/>
  <c r="K10" i="22" s="1"/>
  <c r="E146" i="15"/>
  <c r="K13" i="22" s="1"/>
  <c r="E214" i="15"/>
  <c r="U59" i="15"/>
  <c r="M145" i="15"/>
  <c r="M110" i="15"/>
  <c r="W75" i="15"/>
  <c r="W84" i="15" s="1"/>
  <c r="R75" i="15"/>
  <c r="V75" i="15"/>
  <c r="V84" i="15" s="1"/>
  <c r="U75" i="15"/>
  <c r="U84" i="15" s="1"/>
  <c r="AA59" i="15"/>
  <c r="V59" i="15"/>
  <c r="S59" i="15"/>
  <c r="W59" i="15"/>
  <c r="Z59" i="15"/>
  <c r="R59" i="15"/>
  <c r="W36" i="15"/>
  <c r="W37" i="15" s="1"/>
  <c r="S36" i="15"/>
  <c r="T36" i="15"/>
  <c r="T37" i="15" s="1"/>
  <c r="Z36" i="15"/>
  <c r="Z37" i="15" s="1"/>
  <c r="R36" i="15"/>
  <c r="M14" i="15"/>
  <c r="E207" i="15"/>
  <c r="K8" i="23" s="1"/>
  <c r="AA75" i="15"/>
  <c r="AA84" i="15" s="1"/>
  <c r="E208" i="15"/>
  <c r="K11" i="23" s="1"/>
  <c r="S11" i="23" s="1"/>
  <c r="E21" i="15"/>
  <c r="K14" i="22" s="1"/>
  <c r="AA36" i="15"/>
  <c r="AA37" i="15" s="1"/>
  <c r="V206" i="15"/>
  <c r="N206" i="15"/>
  <c r="T206" i="15"/>
  <c r="Z206" i="15"/>
  <c r="R206" i="15"/>
  <c r="M196" i="15"/>
  <c r="O205" i="15" l="1"/>
  <c r="S170" i="15"/>
  <c r="O208" i="15"/>
  <c r="Y206" i="15"/>
  <c r="X196" i="15"/>
  <c r="X212" i="15"/>
  <c r="F14" i="21"/>
  <c r="O14" i="21" s="1"/>
  <c r="Q169" i="15"/>
  <c r="Q170" i="15" s="1"/>
  <c r="L11" i="22" s="1"/>
  <c r="S84" i="15"/>
  <c r="Y84" i="15" s="1"/>
  <c r="Y75" i="15"/>
  <c r="S21" i="15"/>
  <c r="Y14" i="15"/>
  <c r="S37" i="15"/>
  <c r="Y37" i="15" s="1"/>
  <c r="Y36" i="15"/>
  <c r="Y210" i="15"/>
  <c r="X204" i="15"/>
  <c r="Y212" i="15"/>
  <c r="Y213" i="15"/>
  <c r="R120" i="15"/>
  <c r="X120" i="15" s="1"/>
  <c r="M9" i="22" s="1"/>
  <c r="AI9" i="22" s="1"/>
  <c r="X119" i="15"/>
  <c r="S120" i="15"/>
  <c r="Y120" i="15" s="1"/>
  <c r="Y119" i="15"/>
  <c r="R91" i="15"/>
  <c r="X91" i="15" s="1"/>
  <c r="M6" i="22" s="1"/>
  <c r="AI6" i="22" s="1"/>
  <c r="X90" i="15"/>
  <c r="Y52" i="15"/>
  <c r="Y196" i="15"/>
  <c r="X206" i="15"/>
  <c r="R37" i="15"/>
  <c r="X37" i="15" s="1"/>
  <c r="M12" i="22" s="1"/>
  <c r="AI12" i="22" s="1"/>
  <c r="X36" i="15"/>
  <c r="Y59" i="15"/>
  <c r="Y204" i="15"/>
  <c r="S91" i="15"/>
  <c r="Y91" i="15" s="1"/>
  <c r="Y90" i="15"/>
  <c r="Y146" i="15"/>
  <c r="R170" i="15"/>
  <c r="X170" i="15" s="1"/>
  <c r="M11" i="22" s="1"/>
  <c r="AI11" i="22" s="1"/>
  <c r="Y170" i="15"/>
  <c r="R146" i="15"/>
  <c r="X59" i="15"/>
  <c r="R84" i="15"/>
  <c r="X84" i="15" s="1"/>
  <c r="X75" i="15"/>
  <c r="R21" i="15"/>
  <c r="X21" i="15" s="1"/>
  <c r="M14" i="22" s="1"/>
  <c r="X14" i="15"/>
  <c r="E209" i="15"/>
  <c r="S178" i="15"/>
  <c r="Y178" i="15" s="1"/>
  <c r="Y177" i="15"/>
  <c r="R178" i="15"/>
  <c r="X178" i="15" s="1"/>
  <c r="M7" i="22" s="1"/>
  <c r="AI7" i="22" s="1"/>
  <c r="X177" i="15"/>
  <c r="X210" i="15"/>
  <c r="M10" i="22"/>
  <c r="AI10" i="22" s="1"/>
  <c r="AA205" i="15"/>
  <c r="T205" i="15"/>
  <c r="M84" i="15"/>
  <c r="N208" i="15"/>
  <c r="P205" i="15"/>
  <c r="R205" i="15"/>
  <c r="M15" i="21"/>
  <c r="M208" i="15"/>
  <c r="Q181" i="15"/>
  <c r="M205" i="15"/>
  <c r="P208" i="15"/>
  <c r="K14" i="23"/>
  <c r="R208" i="15"/>
  <c r="V208" i="15"/>
  <c r="M120" i="15"/>
  <c r="V205" i="15"/>
  <c r="O11" i="21"/>
  <c r="Q90" i="15"/>
  <c r="Q91" i="15" s="1"/>
  <c r="L6" i="22" s="1"/>
  <c r="C6" i="21"/>
  <c r="Q146" i="15"/>
  <c r="L13" i="22" s="1"/>
  <c r="F13" i="21"/>
  <c r="O13" i="21" s="1"/>
  <c r="Q59" i="15"/>
  <c r="Q60" i="15" s="1"/>
  <c r="L5" i="22" s="1"/>
  <c r="F5" i="21"/>
  <c r="L9" i="21"/>
  <c r="O9" i="21" s="1"/>
  <c r="J8" i="21"/>
  <c r="Z208" i="15"/>
  <c r="M146" i="15"/>
  <c r="T208" i="15"/>
  <c r="Q196" i="15"/>
  <c r="K15" i="22"/>
  <c r="W205" i="15"/>
  <c r="L8" i="21"/>
  <c r="Q36" i="15"/>
  <c r="Q37" i="15" s="1"/>
  <c r="L12" i="22" s="1"/>
  <c r="L12" i="21"/>
  <c r="O12" i="21" s="1"/>
  <c r="Q83" i="15"/>
  <c r="F10" i="21"/>
  <c r="O10" i="21" s="1"/>
  <c r="O207" i="15"/>
  <c r="O209" i="15" s="1"/>
  <c r="I8" i="21"/>
  <c r="I15" i="21" s="1"/>
  <c r="G15" i="21"/>
  <c r="P11" i="21"/>
  <c r="D15" i="21"/>
  <c r="Q119" i="15"/>
  <c r="Q206" i="15"/>
  <c r="Q213" i="15"/>
  <c r="N205" i="15"/>
  <c r="O120" i="15"/>
  <c r="AA208" i="15"/>
  <c r="Z205" i="15"/>
  <c r="U208" i="15"/>
  <c r="AA214" i="15"/>
  <c r="T60" i="15"/>
  <c r="Q75" i="15"/>
  <c r="O214" i="15"/>
  <c r="Z60" i="15"/>
  <c r="M214" i="15"/>
  <c r="M178" i="15"/>
  <c r="Q178" i="15" s="1"/>
  <c r="L7" i="22" s="1"/>
  <c r="Q177" i="15"/>
  <c r="Z214" i="15"/>
  <c r="S60" i="15"/>
  <c r="P75" i="15"/>
  <c r="Q14" i="15"/>
  <c r="W208" i="15"/>
  <c r="N207" i="15"/>
  <c r="S208" i="15"/>
  <c r="S205" i="15"/>
  <c r="Q204" i="15"/>
  <c r="Q210" i="15"/>
  <c r="N214" i="15"/>
  <c r="V60" i="15"/>
  <c r="M170" i="15"/>
  <c r="W207" i="15"/>
  <c r="R214" i="15"/>
  <c r="R207" i="15"/>
  <c r="U214" i="15"/>
  <c r="Z207" i="15"/>
  <c r="W214" i="15"/>
  <c r="AA60" i="15"/>
  <c r="R60" i="15"/>
  <c r="X60" i="15" s="1"/>
  <c r="M5" i="22" s="1"/>
  <c r="V214" i="15"/>
  <c r="U60" i="15"/>
  <c r="AA207" i="15"/>
  <c r="W60" i="15"/>
  <c r="M207" i="15"/>
  <c r="T207" i="15"/>
  <c r="T146" i="15"/>
  <c r="T214" i="15"/>
  <c r="V207" i="15"/>
  <c r="S207" i="15"/>
  <c r="S214" i="15"/>
  <c r="U207" i="15"/>
  <c r="U21" i="15"/>
  <c r="P212" i="15"/>
  <c r="P214" i="15" s="1"/>
  <c r="M21" i="15"/>
  <c r="M60" i="15"/>
  <c r="Y214" i="15" l="1"/>
  <c r="X146" i="15"/>
  <c r="M13" i="22" s="1"/>
  <c r="Y208" i="15"/>
  <c r="Y60" i="15"/>
  <c r="Y21" i="15"/>
  <c r="Y207" i="15"/>
  <c r="X207" i="15"/>
  <c r="Y205" i="15"/>
  <c r="X205" i="15"/>
  <c r="M8" i="22" s="1"/>
  <c r="AI8" i="22" s="1"/>
  <c r="X214" i="15"/>
  <c r="X208" i="15"/>
  <c r="K13" i="23" s="1"/>
  <c r="Q207" i="15"/>
  <c r="Q84" i="15"/>
  <c r="L10" i="22" s="1"/>
  <c r="AA209" i="15"/>
  <c r="N209" i="15"/>
  <c r="R209" i="15"/>
  <c r="Q205" i="15"/>
  <c r="L8" i="22" s="1"/>
  <c r="Z209" i="15"/>
  <c r="V209" i="15"/>
  <c r="Q208" i="15"/>
  <c r="K12" i="23" s="1"/>
  <c r="W209" i="15"/>
  <c r="S209" i="15"/>
  <c r="T209" i="15"/>
  <c r="L15" i="21"/>
  <c r="O8" i="21"/>
  <c r="P8" i="21"/>
  <c r="J15" i="21"/>
  <c r="P15" i="21" s="1"/>
  <c r="F15" i="21"/>
  <c r="O5" i="21"/>
  <c r="O6" i="21"/>
  <c r="C15" i="21"/>
  <c r="AI5" i="22"/>
  <c r="U209" i="15"/>
  <c r="Q120" i="15"/>
  <c r="L9" i="22" s="1"/>
  <c r="Q21" i="15"/>
  <c r="L14" i="22" s="1"/>
  <c r="P84" i="15"/>
  <c r="P207" i="15"/>
  <c r="P209" i="15" s="1"/>
  <c r="Q212" i="15"/>
  <c r="Q214" i="15"/>
  <c r="M209" i="15"/>
  <c r="X167" i="14"/>
  <c r="J13" i="22" s="1"/>
  <c r="X181" i="14"/>
  <c r="P181" i="14"/>
  <c r="Q181" i="14"/>
  <c r="P167" i="14"/>
  <c r="Q167" i="14"/>
  <c r="I13" i="22" s="1"/>
  <c r="E183" i="14"/>
  <c r="E182" i="14"/>
  <c r="H14" i="22" s="1"/>
  <c r="AA181" i="14"/>
  <c r="Z181" i="14"/>
  <c r="W181" i="14"/>
  <c r="V181" i="14"/>
  <c r="U181" i="14"/>
  <c r="T181" i="14"/>
  <c r="S181" i="14"/>
  <c r="S182" i="14" s="1"/>
  <c r="R181" i="14"/>
  <c r="O181" i="14"/>
  <c r="N181" i="14"/>
  <c r="M181" i="14"/>
  <c r="M184" i="14" s="1"/>
  <c r="Y181" i="14"/>
  <c r="E168" i="14"/>
  <c r="E170" i="14" s="1"/>
  <c r="E167" i="14"/>
  <c r="H13" i="22" s="1"/>
  <c r="AA167" i="14"/>
  <c r="Z167" i="14"/>
  <c r="W167" i="14"/>
  <c r="V167" i="14"/>
  <c r="U167" i="14"/>
  <c r="S167" i="14"/>
  <c r="R167" i="14"/>
  <c r="O167" i="14"/>
  <c r="N167" i="14"/>
  <c r="M166" i="14"/>
  <c r="M167" i="14" s="1"/>
  <c r="E141" i="14"/>
  <c r="H12" i="22" s="1"/>
  <c r="M140" i="14"/>
  <c r="E97" i="14"/>
  <c r="E96" i="14"/>
  <c r="E95" i="14"/>
  <c r="H11" i="22" s="1"/>
  <c r="AG11" i="22" s="1"/>
  <c r="M94" i="14"/>
  <c r="M92" i="14"/>
  <c r="M96" i="14" s="1"/>
  <c r="E74" i="14"/>
  <c r="H10" i="22" s="1"/>
  <c r="M74" i="14"/>
  <c r="E122" i="14"/>
  <c r="E124" i="14" s="1"/>
  <c r="E121" i="14"/>
  <c r="H9" i="22" s="1"/>
  <c r="M120" i="14"/>
  <c r="M122" i="14" s="1"/>
  <c r="M124" i="14" s="1"/>
  <c r="E48" i="14"/>
  <c r="E46" i="14"/>
  <c r="H8" i="22" s="1"/>
  <c r="E33" i="14"/>
  <c r="H7" i="22" s="1"/>
  <c r="AG7" i="22" s="1"/>
  <c r="M32" i="14"/>
  <c r="M33" i="14" s="1"/>
  <c r="E26" i="14"/>
  <c r="H6" i="22" s="1"/>
  <c r="M25" i="14"/>
  <c r="M48" i="14" s="1"/>
  <c r="E20" i="14"/>
  <c r="H5" i="22" s="1"/>
  <c r="E40" i="7"/>
  <c r="E6" i="22" s="1"/>
  <c r="M15" i="22" l="1"/>
  <c r="Y209" i="15"/>
  <c r="X209" i="15"/>
  <c r="K10" i="23"/>
  <c r="K16" i="23" s="1"/>
  <c r="Q209" i="15"/>
  <c r="K9" i="23"/>
  <c r="K15" i="23" s="1"/>
  <c r="L15" i="22"/>
  <c r="AG6" i="22"/>
  <c r="O15" i="21"/>
  <c r="AG5" i="22"/>
  <c r="H15" i="22"/>
  <c r="AI13" i="22"/>
  <c r="Y184" i="14"/>
  <c r="Y187" i="14" s="1"/>
  <c r="Y182" i="14"/>
  <c r="Q184" i="14"/>
  <c r="Q187" i="14" s="1"/>
  <c r="I12" i="23" s="1"/>
  <c r="S12" i="23" s="1"/>
  <c r="Q182" i="14"/>
  <c r="I14" i="22" s="1"/>
  <c r="I15" i="22" s="1"/>
  <c r="W184" i="14"/>
  <c r="W187" i="14" s="1"/>
  <c r="W182" i="14"/>
  <c r="E185" i="14"/>
  <c r="E186" i="14"/>
  <c r="P184" i="14"/>
  <c r="P187" i="14" s="1"/>
  <c r="P182" i="14"/>
  <c r="M168" i="14"/>
  <c r="M170" i="14" s="1"/>
  <c r="V184" i="14"/>
  <c r="V187" i="14" s="1"/>
  <c r="V182" i="14"/>
  <c r="N184" i="14"/>
  <c r="N187" i="14" s="1"/>
  <c r="N182" i="14"/>
  <c r="T184" i="14"/>
  <c r="T187" i="14" s="1"/>
  <c r="T182" i="14"/>
  <c r="Z184" i="14"/>
  <c r="Z187" i="14" s="1"/>
  <c r="Z182" i="14"/>
  <c r="X184" i="14"/>
  <c r="X187" i="14" s="1"/>
  <c r="I13" i="23" s="1"/>
  <c r="S13" i="23" s="1"/>
  <c r="X182" i="14"/>
  <c r="J14" i="22" s="1"/>
  <c r="AI14" i="22" s="1"/>
  <c r="R184" i="14"/>
  <c r="R187" i="14" s="1"/>
  <c r="R182" i="14"/>
  <c r="E187" i="14"/>
  <c r="O184" i="14"/>
  <c r="O187" i="14" s="1"/>
  <c r="O182" i="14"/>
  <c r="U184" i="14"/>
  <c r="U187" i="14" s="1"/>
  <c r="U182" i="14"/>
  <c r="AA184" i="14"/>
  <c r="AA187" i="14" s="1"/>
  <c r="AA182" i="14"/>
  <c r="S170" i="14"/>
  <c r="AA170" i="14"/>
  <c r="M26" i="14"/>
  <c r="M46" i="14"/>
  <c r="M95" i="14"/>
  <c r="M97" i="14"/>
  <c r="M187" i="14" s="1"/>
  <c r="E98" i="14"/>
  <c r="S184" i="14"/>
  <c r="S187" i="14" s="1"/>
  <c r="E49" i="14"/>
  <c r="Y167" i="14"/>
  <c r="M47" i="14"/>
  <c r="M141" i="14"/>
  <c r="M20" i="14"/>
  <c r="T167" i="14"/>
  <c r="M121" i="14"/>
  <c r="J15" i="22" l="1"/>
  <c r="AI15" i="22"/>
  <c r="E188" i="14"/>
  <c r="W170" i="14"/>
  <c r="P170" i="14"/>
  <c r="N170" i="14"/>
  <c r="R170" i="14"/>
  <c r="Z170" i="14"/>
  <c r="Q170" i="14"/>
  <c r="U170" i="14"/>
  <c r="T170" i="14"/>
  <c r="X170" i="14"/>
  <c r="V170" i="14"/>
  <c r="O170" i="14"/>
  <c r="M98" i="14"/>
  <c r="M49" i="14"/>
  <c r="S316" i="7"/>
  <c r="Y170" i="14" l="1"/>
  <c r="S308" i="7" l="1"/>
  <c r="S280" i="7" l="1"/>
  <c r="S283" i="7" s="1"/>
  <c r="F12" i="22" s="1"/>
  <c r="AH12" i="22" s="1"/>
  <c r="S252" i="7"/>
  <c r="E310" i="7"/>
  <c r="E309" i="7"/>
  <c r="E14" i="22" s="1"/>
  <c r="AG14" i="22" s="1"/>
  <c r="E285" i="7"/>
  <c r="E283" i="7"/>
  <c r="E12" i="22" s="1"/>
  <c r="AG12" i="22" s="1"/>
  <c r="R282" i="7"/>
  <c r="Q282" i="7"/>
  <c r="P282" i="7"/>
  <c r="O282" i="7"/>
  <c r="N282" i="7"/>
  <c r="M282" i="7"/>
  <c r="L282" i="7"/>
  <c r="L285" i="7" s="1"/>
  <c r="E253" i="7"/>
  <c r="E13" i="22" s="1"/>
  <c r="AG13" i="22" s="1"/>
  <c r="E204" i="7"/>
  <c r="E203" i="7"/>
  <c r="E202" i="7"/>
  <c r="E9" i="22" s="1"/>
  <c r="AG9" i="22" s="1"/>
  <c r="R204" i="7"/>
  <c r="Q204" i="7"/>
  <c r="P204" i="7"/>
  <c r="O204" i="7"/>
  <c r="N204" i="7"/>
  <c r="M204" i="7"/>
  <c r="L201" i="7"/>
  <c r="L204" i="7" s="1"/>
  <c r="E205" i="7" l="1"/>
  <c r="Q285" i="7"/>
  <c r="Q286" i="7" s="1"/>
  <c r="Q283" i="7"/>
  <c r="E313" i="7"/>
  <c r="G8" i="23" s="1"/>
  <c r="N285" i="7"/>
  <c r="N286" i="7" s="1"/>
  <c r="N283" i="7"/>
  <c r="P205" i="7"/>
  <c r="P314" i="7"/>
  <c r="O285" i="7"/>
  <c r="O286" i="7" s="1"/>
  <c r="O283" i="7"/>
  <c r="N314" i="7"/>
  <c r="N205" i="7"/>
  <c r="R314" i="7"/>
  <c r="R205" i="7"/>
  <c r="M285" i="7"/>
  <c r="M286" i="7" s="1"/>
  <c r="M283" i="7"/>
  <c r="O314" i="7"/>
  <c r="O205" i="7"/>
  <c r="R285" i="7"/>
  <c r="R286" i="7" s="1"/>
  <c r="R283" i="7"/>
  <c r="M314" i="7"/>
  <c r="M205" i="7"/>
  <c r="Q314" i="7"/>
  <c r="Q205" i="7"/>
  <c r="P285" i="7"/>
  <c r="P286" i="7" s="1"/>
  <c r="P283" i="7"/>
  <c r="S253" i="7"/>
  <c r="F13" i="22" s="1"/>
  <c r="AH13" i="22" s="1"/>
  <c r="S284" i="7"/>
  <c r="E286" i="7"/>
  <c r="E311" i="7"/>
  <c r="G14" i="23" l="1"/>
  <c r="S8" i="23"/>
  <c r="S14" i="23" s="1"/>
  <c r="S286" i="7"/>
  <c r="S199" i="7" l="1"/>
  <c r="S202" i="7" l="1"/>
  <c r="F9" i="22" s="1"/>
  <c r="AH9" i="22" s="1"/>
  <c r="S203" i="7"/>
  <c r="E118" i="7"/>
  <c r="E10" i="22" s="1"/>
  <c r="AG10" i="22" s="1"/>
  <c r="R118" i="7"/>
  <c r="P118" i="7"/>
  <c r="O118" i="7"/>
  <c r="N118" i="7"/>
  <c r="L118" i="7"/>
  <c r="E156" i="7"/>
  <c r="E314" i="7" s="1"/>
  <c r="E315" i="7" s="1"/>
  <c r="L153" i="7"/>
  <c r="E157" i="7" l="1"/>
  <c r="S205" i="7"/>
  <c r="L156" i="7"/>
  <c r="M118" i="7"/>
  <c r="Q118" i="7"/>
  <c r="L203" i="7" l="1"/>
  <c r="L202" i="7"/>
  <c r="L205" i="7" l="1"/>
  <c r="L253" i="7"/>
  <c r="Q310" i="7" l="1"/>
  <c r="Q313" i="7" s="1"/>
  <c r="Q315" i="7" s="1"/>
  <c r="L286" i="7"/>
  <c r="L283" i="7"/>
  <c r="P310" i="7"/>
  <c r="P313" i="7" s="1"/>
  <c r="P315" i="7" s="1"/>
  <c r="M310" i="7"/>
  <c r="M313" i="7" s="1"/>
  <c r="M315" i="7" s="1"/>
  <c r="P309" i="7" l="1"/>
  <c r="L310" i="7"/>
  <c r="N309" i="7"/>
  <c r="Q309" i="7"/>
  <c r="R309" i="7"/>
  <c r="R310" i="7"/>
  <c r="R313" i="7" s="1"/>
  <c r="R315" i="7" s="1"/>
  <c r="M309" i="7"/>
  <c r="L309" i="7"/>
  <c r="Q311" i="7"/>
  <c r="M311" i="7"/>
  <c r="P311" i="7"/>
  <c r="S153" i="7"/>
  <c r="S156" i="7" s="1"/>
  <c r="N310" i="7" l="1"/>
  <c r="N313" i="7" s="1"/>
  <c r="N315" i="7" s="1"/>
  <c r="L311" i="7"/>
  <c r="R311" i="7"/>
  <c r="O309" i="7"/>
  <c r="O310" i="7"/>
  <c r="O313" i="7" s="1"/>
  <c r="O315" i="7" s="1"/>
  <c r="N311" i="7" l="1"/>
  <c r="O311" i="7"/>
  <c r="S151" i="7" l="1"/>
  <c r="S154" i="7" s="1"/>
  <c r="F11" i="22" s="1"/>
  <c r="AH11" i="22" s="1"/>
  <c r="S117" i="7"/>
  <c r="S118" i="7" s="1"/>
  <c r="F10" i="22" s="1"/>
  <c r="AH10" i="22" s="1"/>
  <c r="S155" i="7" l="1"/>
  <c r="S157" i="7" s="1"/>
  <c r="S39" i="7"/>
  <c r="S76" i="7" s="1"/>
  <c r="S314" i="7" s="1"/>
  <c r="E74" i="7" l="1"/>
  <c r="E8" i="22" s="1"/>
  <c r="AG8" i="22" l="1"/>
  <c r="AG15" i="22" s="1"/>
  <c r="E15" i="22"/>
  <c r="L39" i="7" l="1"/>
  <c r="L40" i="7" l="1"/>
  <c r="L76" i="7"/>
  <c r="L314" i="7" l="1"/>
  <c r="L77" i="7"/>
  <c r="S309" i="7"/>
  <c r="F14" i="22" s="1"/>
  <c r="AH14" i="22" s="1"/>
  <c r="S310" i="7"/>
  <c r="S311" i="7" l="1"/>
  <c r="S71" i="7" l="1"/>
  <c r="S53" i="7" l="1"/>
  <c r="S54" i="7" l="1"/>
  <c r="F7" i="22" s="1"/>
  <c r="AH7" i="22" s="1"/>
  <c r="S36" i="7" l="1"/>
  <c r="S40" i="7" l="1"/>
  <c r="F6" i="22" s="1"/>
  <c r="AH6" i="22" s="1"/>
  <c r="S29" i="7" l="1"/>
  <c r="S75" i="7" l="1"/>
  <c r="S77" i="7" s="1"/>
  <c r="F5" i="22"/>
  <c r="L15" i="16"/>
  <c r="L16" i="16"/>
  <c r="L17" i="16"/>
  <c r="L18" i="16"/>
  <c r="L19" i="16"/>
  <c r="L20" i="16"/>
  <c r="L21" i="16"/>
  <c r="L22" i="16"/>
  <c r="L26" i="16"/>
  <c r="L47" i="16"/>
  <c r="L14" i="16"/>
  <c r="L24" i="16" l="1"/>
  <c r="S313" i="7"/>
  <c r="S315" i="7" s="1"/>
  <c r="AH5" i="22"/>
  <c r="L25" i="16"/>
  <c r="L94" i="16" s="1"/>
  <c r="L93" i="16"/>
  <c r="L23" i="16"/>
  <c r="L92" i="16" s="1"/>
  <c r="AI13" i="12" l="1"/>
  <c r="AI15" i="12" s="1"/>
  <c r="AI16" i="12" s="1"/>
  <c r="AD13" i="12"/>
  <c r="AD15" i="12" s="1"/>
  <c r="AD16" i="12" s="1"/>
  <c r="Q14" i="16"/>
  <c r="Q15" i="16"/>
  <c r="Q16" i="16"/>
  <c r="Q17" i="16"/>
  <c r="Q18" i="16"/>
  <c r="Q19" i="16"/>
  <c r="Q20" i="16"/>
  <c r="R20" i="16" s="1"/>
  <c r="Q21" i="16"/>
  <c r="R21" i="16" s="1"/>
  <c r="Q22" i="16"/>
  <c r="R22" i="16" s="1"/>
  <c r="Q26" i="16"/>
  <c r="Q27" i="16"/>
  <c r="Q28" i="16"/>
  <c r="Q29" i="16"/>
  <c r="R29" i="16" s="1"/>
  <c r="Q30" i="16"/>
  <c r="R30" i="16" s="1"/>
  <c r="Q31" i="16"/>
  <c r="R31" i="16" s="1"/>
  <c r="Q32" i="16"/>
  <c r="R32" i="16" s="1"/>
  <c r="Q33" i="16"/>
  <c r="R33" i="16" s="1"/>
  <c r="Q34" i="16"/>
  <c r="R34" i="16" s="1"/>
  <c r="Q35" i="16"/>
  <c r="R35" i="16" s="1"/>
  <c r="Q36" i="16"/>
  <c r="R36" i="16" s="1"/>
  <c r="Q37" i="16"/>
  <c r="R37" i="16" s="1"/>
  <c r="Q38" i="16"/>
  <c r="R38" i="16" s="1"/>
  <c r="Q39" i="16"/>
  <c r="R39" i="16" s="1"/>
  <c r="Q40" i="16"/>
  <c r="R40" i="16" s="1"/>
  <c r="Q41" i="16"/>
  <c r="R41" i="16" s="1"/>
  <c r="Q42" i="16"/>
  <c r="R42" i="16" s="1"/>
  <c r="Q43" i="16"/>
  <c r="R43" i="16" s="1"/>
  <c r="Q47" i="16"/>
  <c r="Q48" i="16"/>
  <c r="Q49" i="16"/>
  <c r="Q50" i="16"/>
  <c r="R50" i="16" s="1"/>
  <c r="Q51" i="16"/>
  <c r="R51" i="16" s="1"/>
  <c r="Q52" i="16"/>
  <c r="R52" i="16" s="1"/>
  <c r="Q53" i="16"/>
  <c r="R53" i="16" s="1"/>
  <c r="Q54" i="16"/>
  <c r="R54" i="16" s="1"/>
  <c r="Q55" i="16"/>
  <c r="R55" i="16" s="1"/>
  <c r="Q59" i="16"/>
  <c r="Q60" i="16"/>
  <c r="Q61" i="16"/>
  <c r="Q62" i="16"/>
  <c r="R62" i="16" s="1"/>
  <c r="Q63" i="16"/>
  <c r="R63" i="16" s="1"/>
  <c r="Q64" i="16"/>
  <c r="R64" i="16" s="1"/>
  <c r="Q65" i="16"/>
  <c r="R65" i="16" s="1"/>
  <c r="Q66" i="16"/>
  <c r="R66" i="16" s="1"/>
  <c r="Q67" i="16"/>
  <c r="R67" i="16" s="1"/>
  <c r="R75" i="16"/>
  <c r="R77" i="16"/>
  <c r="R78" i="16"/>
  <c r="R79" i="16"/>
  <c r="R73" i="16" l="1"/>
  <c r="R47" i="16"/>
  <c r="R56" i="16" s="1"/>
  <c r="Q56" i="16"/>
  <c r="R28" i="16"/>
  <c r="R46" i="16" s="1"/>
  <c r="Q46" i="16"/>
  <c r="R17" i="16"/>
  <c r="R23" i="16" s="1"/>
  <c r="Q23" i="16"/>
  <c r="R61" i="16"/>
  <c r="R70" i="16" s="1"/>
  <c r="Q70" i="16"/>
  <c r="R27" i="16"/>
  <c r="R45" i="16" s="1"/>
  <c r="Q45" i="16"/>
  <c r="R16" i="16"/>
  <c r="R60" i="16"/>
  <c r="R69" i="16" s="1"/>
  <c r="Q69" i="16"/>
  <c r="R49" i="16"/>
  <c r="R58" i="16" s="1"/>
  <c r="Q58" i="16"/>
  <c r="R26" i="16"/>
  <c r="R44" i="16" s="1"/>
  <c r="Q44" i="16"/>
  <c r="R19" i="16"/>
  <c r="R25" i="16" s="1"/>
  <c r="Q25" i="16"/>
  <c r="R15" i="16"/>
  <c r="R59" i="16"/>
  <c r="R68" i="16" s="1"/>
  <c r="Q68" i="16"/>
  <c r="R48" i="16"/>
  <c r="R57" i="16" s="1"/>
  <c r="Q57" i="16"/>
  <c r="R18" i="16"/>
  <c r="R24" i="16" s="1"/>
  <c r="Q24" i="16"/>
  <c r="R14" i="16"/>
  <c r="R72" i="16"/>
  <c r="R81" i="16" s="1"/>
  <c r="R76" i="16"/>
  <c r="R74" i="16"/>
  <c r="R82" i="16" l="1"/>
  <c r="Q94" i="16"/>
  <c r="Q92" i="16"/>
  <c r="R92" i="16" s="1"/>
  <c r="Q93" i="16"/>
  <c r="R93" i="16" s="1"/>
  <c r="R80" i="16"/>
  <c r="R94" i="16"/>
  <c r="X8" i="22"/>
  <c r="X15" i="22" s="1"/>
  <c r="Q13" i="12" l="1"/>
  <c r="Q15" i="12" s="1"/>
  <c r="Q16" i="12" s="1"/>
  <c r="L54" i="7"/>
  <c r="L74" i="7"/>
  <c r="R74" i="7"/>
  <c r="R54" i="7"/>
  <c r="Q54" i="7"/>
  <c r="Q74" i="7" s="1"/>
  <c r="P54" i="7"/>
  <c r="M54" i="7"/>
  <c r="S74" i="7"/>
  <c r="F8" i="22" s="1"/>
  <c r="O54" i="7"/>
  <c r="P74" i="7"/>
  <c r="O74" i="7"/>
  <c r="M74" i="7"/>
  <c r="N54" i="7"/>
  <c r="N74" i="7"/>
  <c r="AH8" i="22" l="1"/>
  <c r="AH15" i="22" s="1"/>
  <c r="F15" i="22"/>
  <c r="M182" i="14"/>
  <c r="M183" i="14"/>
  <c r="V183" i="14"/>
  <c r="V186" i="14" s="1"/>
  <c r="V188" i="14" s="1"/>
  <c r="AA183" i="14"/>
  <c r="AA186" i="14" s="1"/>
  <c r="AA188" i="14" s="1"/>
  <c r="X183" i="14"/>
  <c r="X186" i="14" s="1"/>
  <c r="U183" i="14"/>
  <c r="T183" i="14"/>
  <c r="T186" i="14" s="1"/>
  <c r="T188" i="14" s="1"/>
  <c r="P183" i="14"/>
  <c r="O183" i="14"/>
  <c r="Q183" i="14"/>
  <c r="Z183" i="14"/>
  <c r="Z186" i="14" s="1"/>
  <c r="R183" i="14"/>
  <c r="Y183" i="14"/>
  <c r="N183" i="14"/>
  <c r="W183" i="14"/>
  <c r="S183" i="14"/>
  <c r="X188" i="14" l="1"/>
  <c r="I10" i="23"/>
  <c r="V185" i="14"/>
  <c r="AA185" i="14"/>
  <c r="M185" i="14"/>
  <c r="M186" i="14"/>
  <c r="M188" i="14" s="1"/>
  <c r="R185" i="14"/>
  <c r="R186" i="14"/>
  <c r="R188" i="14" s="1"/>
  <c r="U185" i="14"/>
  <c r="U186" i="14"/>
  <c r="U188" i="14" s="1"/>
  <c r="N185" i="14"/>
  <c r="N186" i="14"/>
  <c r="N188" i="14" s="1"/>
  <c r="Q185" i="14"/>
  <c r="Q186" i="14"/>
  <c r="S185" i="14"/>
  <c r="S186" i="14"/>
  <c r="S188" i="14" s="1"/>
  <c r="W185" i="14"/>
  <c r="W186" i="14"/>
  <c r="W188" i="14" s="1"/>
  <c r="Z185" i="14"/>
  <c r="Z188" i="14"/>
  <c r="Y185" i="14"/>
  <c r="Y186" i="14"/>
  <c r="Y188" i="14" s="1"/>
  <c r="O185" i="14"/>
  <c r="O186" i="14"/>
  <c r="O188" i="14" s="1"/>
  <c r="T185" i="14"/>
  <c r="X185" i="14"/>
  <c r="P185" i="14"/>
  <c r="P186" i="14"/>
  <c r="P188" i="14" s="1"/>
  <c r="F61" i="25"/>
  <c r="F121" i="25"/>
  <c r="F503" i="25" s="1"/>
  <c r="F504" i="25" s="1"/>
  <c r="F122" i="25" l="1"/>
  <c r="Q188" i="14"/>
  <c r="I9" i="23"/>
  <c r="S10" i="23"/>
  <c r="S16" i="23" s="1"/>
  <c r="I16" i="23"/>
  <c r="S9" i="23" l="1"/>
  <c r="S15" i="23" s="1"/>
  <c r="I15" i="23"/>
  <c r="T9" i="24" l="1"/>
  <c r="T10" i="24" s="1"/>
  <c r="T11" i="24" s="1"/>
  <c r="L155" i="7"/>
  <c r="L157" i="7" s="1"/>
  <c r="L154" i="7"/>
  <c r="L313" i="7" l="1"/>
  <c r="L315" i="7" s="1"/>
</calcChain>
</file>

<file path=xl/sharedStrings.xml><?xml version="1.0" encoding="utf-8"?>
<sst xmlns="http://schemas.openxmlformats.org/spreadsheetml/2006/main" count="9059" uniqueCount="5060">
  <si>
    <t>비고</t>
  </si>
  <si>
    <t>계</t>
  </si>
  <si>
    <t>학급수</t>
  </si>
  <si>
    <t>학생수</t>
  </si>
  <si>
    <t>공립</t>
  </si>
  <si>
    <t>사립</t>
  </si>
  <si>
    <t>합계</t>
  </si>
  <si>
    <t>부평구</t>
  </si>
  <si>
    <t>남동구</t>
  </si>
  <si>
    <t>연수구</t>
  </si>
  <si>
    <t>계양구</t>
  </si>
  <si>
    <t>남구</t>
  </si>
  <si>
    <t>구군별</t>
  </si>
  <si>
    <t>설립별</t>
  </si>
  <si>
    <t>학교명</t>
  </si>
  <si>
    <t>개교일자</t>
  </si>
  <si>
    <t>주소</t>
  </si>
  <si>
    <t>우편번호</t>
  </si>
  <si>
    <t>전화번호
(교무실)</t>
  </si>
  <si>
    <t>전화번호
(행정실)</t>
  </si>
  <si>
    <t>1학년</t>
  </si>
  <si>
    <t>2학년</t>
  </si>
  <si>
    <t>3학년</t>
  </si>
  <si>
    <t>4학년</t>
  </si>
  <si>
    <t>5학년</t>
  </si>
  <si>
    <t>6학년</t>
  </si>
  <si>
    <t>특수</t>
  </si>
  <si>
    <t>여</t>
  </si>
  <si>
    <t>남부</t>
  </si>
  <si>
    <t xml:space="preserve">공립 계 : </t>
  </si>
  <si>
    <t xml:space="preserve">남구 합 계 : </t>
  </si>
  <si>
    <t xml:space="preserve">사립 계 : </t>
  </si>
  <si>
    <t xml:space="preserve">인천시교육청 공립 합 계 : </t>
  </si>
  <si>
    <t xml:space="preserve">인천시교육청 사립 합 계 : </t>
  </si>
  <si>
    <t xml:space="preserve">인천시교육청  합 계 : </t>
  </si>
  <si>
    <t>남/여/
공학별</t>
  </si>
  <si>
    <t>공학</t>
  </si>
  <si>
    <t>□ 특수학교 현황</t>
  </si>
  <si>
    <t>설       립       별</t>
  </si>
  <si>
    <t>구       군       별</t>
  </si>
  <si>
    <t>학       교       명</t>
  </si>
  <si>
    <t>인천인혜학교</t>
  </si>
  <si>
    <t>미추홀학교</t>
  </si>
  <si>
    <t>인천연일학교</t>
  </si>
  <si>
    <t>인천예림학교</t>
  </si>
  <si>
    <t>인천혜광학교</t>
  </si>
  <si>
    <t>인천성동학교</t>
  </si>
  <si>
    <t>인천은광학교</t>
  </si>
  <si>
    <t>설  립  년  월  일</t>
  </si>
  <si>
    <t>장       애       별</t>
  </si>
  <si>
    <t>시각장애</t>
  </si>
  <si>
    <t>청각장애</t>
  </si>
  <si>
    <t>지체장애</t>
  </si>
  <si>
    <t>주                 소</t>
  </si>
  <si>
    <t>우    편    번    호</t>
  </si>
  <si>
    <t>전 화 번 호(교무실)</t>
  </si>
  <si>
    <t>과정</t>
  </si>
  <si>
    <t>유치부</t>
  </si>
  <si>
    <t>초
등
학
교</t>
  </si>
  <si>
    <t>중
학
교</t>
  </si>
  <si>
    <t>고
등
학
교</t>
  </si>
  <si>
    <t>전
공
과</t>
  </si>
  <si>
    <t>□ 고등기술학교 현황</t>
  </si>
  <si>
    <t>주간/야간</t>
  </si>
  <si>
    <t>설립년월일</t>
  </si>
  <si>
    <t>□ 각종학교 현황</t>
  </si>
  <si>
    <t>학급수</t>
    <phoneticPr fontId="7" type="noConversion"/>
  </si>
  <si>
    <t>학생수</t>
    <phoneticPr fontId="7" type="noConversion"/>
  </si>
  <si>
    <t>유치원</t>
    <phoneticPr fontId="7" type="noConversion"/>
  </si>
  <si>
    <t>초등학교</t>
    <phoneticPr fontId="7" type="noConversion"/>
  </si>
  <si>
    <t>중학교</t>
    <phoneticPr fontId="7" type="noConversion"/>
  </si>
  <si>
    <t>고등학교</t>
    <phoneticPr fontId="7" type="noConversion"/>
  </si>
  <si>
    <t>계</t>
    <phoneticPr fontId="7" type="noConversion"/>
  </si>
  <si>
    <t>합계</t>
    <phoneticPr fontId="7" type="noConversion"/>
  </si>
  <si>
    <t>여</t>
    <phoneticPr fontId="7" type="noConversion"/>
  </si>
  <si>
    <t>주간</t>
    <phoneticPr fontId="7" type="noConversion"/>
  </si>
  <si>
    <t>사립</t>
    <phoneticPr fontId="7" type="noConversion"/>
  </si>
  <si>
    <t>주간/
야간</t>
    <phoneticPr fontId="7" type="noConversion"/>
  </si>
  <si>
    <t>초</t>
    <phoneticPr fontId="7" type="noConversion"/>
  </si>
  <si>
    <t>중</t>
    <phoneticPr fontId="7" type="noConversion"/>
  </si>
  <si>
    <t>고</t>
    <phoneticPr fontId="7" type="noConversion"/>
  </si>
  <si>
    <t>유</t>
    <phoneticPr fontId="7" type="noConversion"/>
  </si>
  <si>
    <t>②구군별</t>
    <phoneticPr fontId="7" type="noConversion"/>
  </si>
  <si>
    <t>③설립별</t>
    <phoneticPr fontId="7" type="noConversion"/>
  </si>
  <si>
    <t>④학교명</t>
    <phoneticPr fontId="7" type="noConversion"/>
  </si>
  <si>
    <t>⑤개교일자</t>
    <phoneticPr fontId="7" type="noConversion"/>
  </si>
  <si>
    <t>⑥주소</t>
    <phoneticPr fontId="7" type="noConversion"/>
  </si>
  <si>
    <t>유치원명</t>
    <phoneticPr fontId="13" type="noConversion"/>
  </si>
  <si>
    <t>주 소</t>
    <phoneticPr fontId="13" type="noConversion"/>
  </si>
  <si>
    <t>3세반</t>
    <phoneticPr fontId="13" type="noConversion"/>
  </si>
  <si>
    <t>특수학급</t>
    <phoneticPr fontId="27" type="noConversion"/>
  </si>
  <si>
    <t>혼합반</t>
    <phoneticPr fontId="13" type="noConversion"/>
  </si>
  <si>
    <t>3세반</t>
    <phoneticPr fontId="27" type="noConversion"/>
  </si>
  <si>
    <t>4~5세반</t>
    <phoneticPr fontId="13" type="noConversion"/>
  </si>
  <si>
    <t>3~5세반</t>
    <phoneticPr fontId="13" type="noConversion"/>
  </si>
  <si>
    <t>학급수</t>
    <phoneticPr fontId="13" type="noConversion"/>
  </si>
  <si>
    <t>원아수</t>
    <phoneticPr fontId="13" type="noConversion"/>
  </si>
  <si>
    <t>학급수</t>
    <phoneticPr fontId="27" type="noConversion"/>
  </si>
  <si>
    <t>계</t>
    <phoneticPr fontId="13" type="noConversion"/>
  </si>
  <si>
    <t>⑤학교명</t>
    <phoneticPr fontId="7" type="noConversion"/>
  </si>
  <si>
    <t>⑥개교일자</t>
    <phoneticPr fontId="7" type="noConversion"/>
  </si>
  <si>
    <t>⑦주소</t>
    <phoneticPr fontId="7" type="noConversion"/>
  </si>
  <si>
    <t>①교육
지원청</t>
    <phoneticPr fontId="7" type="noConversion"/>
  </si>
  <si>
    <t>남</t>
    <phoneticPr fontId="25" type="noConversion"/>
  </si>
  <si>
    <t>팩스번호
(교무실)</t>
    <phoneticPr fontId="7" type="noConversion"/>
  </si>
  <si>
    <t>비고</t>
    <phoneticPr fontId="7" type="noConversion"/>
  </si>
  <si>
    <t>전화번호
(행정실)</t>
    <phoneticPr fontId="7" type="noConversion"/>
  </si>
  <si>
    <t>특수학급수</t>
    <phoneticPr fontId="27" type="noConversion"/>
  </si>
  <si>
    <t>팩스번호</t>
    <phoneticPr fontId="13" type="noConversion"/>
  </si>
  <si>
    <t>학생수</t>
    <phoneticPr fontId="7" type="noConversion"/>
  </si>
  <si>
    <t>학급수</t>
    <phoneticPr fontId="7" type="noConversion"/>
  </si>
  <si>
    <t>계</t>
    <phoneticPr fontId="7" type="noConversion"/>
  </si>
  <si>
    <t>여</t>
    <phoneticPr fontId="7" type="noConversion"/>
  </si>
  <si>
    <t>학급수</t>
    <phoneticPr fontId="7" type="noConversion"/>
  </si>
  <si>
    <t>3학년</t>
    <phoneticPr fontId="7" type="noConversion"/>
  </si>
  <si>
    <t>2학년</t>
    <phoneticPr fontId="7" type="noConversion"/>
  </si>
  <si>
    <t>1학년</t>
    <phoneticPr fontId="7" type="noConversion"/>
  </si>
  <si>
    <t>여</t>
    <phoneticPr fontId="7" type="noConversion"/>
  </si>
  <si>
    <t>학생수</t>
    <phoneticPr fontId="7" type="noConversion"/>
  </si>
  <si>
    <t>계</t>
    <phoneticPr fontId="7" type="noConversion"/>
  </si>
  <si>
    <t>파견</t>
    <phoneticPr fontId="7" type="noConversion"/>
  </si>
  <si>
    <t>순회</t>
    <phoneticPr fontId="7" type="noConversion"/>
  </si>
  <si>
    <t>순회교육
(복식)</t>
    <phoneticPr fontId="7" type="noConversion"/>
  </si>
  <si>
    <t>팩 스 번 호(교무실)</t>
    <phoneticPr fontId="7" type="noConversion"/>
  </si>
  <si>
    <t>전 화 번 호(행정실)</t>
    <phoneticPr fontId="7" type="noConversion"/>
  </si>
  <si>
    <t>함박뫼로 208
(연수동 580-1)</t>
    <phoneticPr fontId="7" type="noConversion"/>
  </si>
  <si>
    <t>□ 국제학교 현황</t>
    <phoneticPr fontId="25" type="noConversion"/>
  </si>
  <si>
    <t>남동구</t>
    <phoneticPr fontId="25" type="noConversion"/>
  </si>
  <si>
    <t>지적장애</t>
    <phoneticPr fontId="25" type="noConversion"/>
  </si>
  <si>
    <t>□ 학력인정평생교육시설 현황</t>
    <phoneticPr fontId="25" type="noConversion"/>
  </si>
  <si>
    <t>합계</t>
    <phoneticPr fontId="7" type="noConversion"/>
  </si>
  <si>
    <t>계</t>
    <phoneticPr fontId="7" type="noConversion"/>
  </si>
  <si>
    <t>여</t>
    <phoneticPr fontId="7" type="noConversion"/>
  </si>
  <si>
    <t>(위탁 계)</t>
    <phoneticPr fontId="7" type="noConversion"/>
  </si>
  <si>
    <t>(위탁 여)</t>
    <phoneticPr fontId="7" type="noConversion"/>
  </si>
  <si>
    <t>□ 초등학교 현황</t>
    <phoneticPr fontId="7" type="noConversion"/>
  </si>
  <si>
    <t>□ 중학교 현황</t>
    <phoneticPr fontId="7" type="noConversion"/>
  </si>
  <si>
    <t>□ 고등학교 현황</t>
    <phoneticPr fontId="7" type="noConversion"/>
  </si>
  <si>
    <t>④공학</t>
    <phoneticPr fontId="25" type="noConversion"/>
  </si>
  <si>
    <t xml:space="preserve">①계열별
</t>
    <phoneticPr fontId="7" type="noConversion"/>
  </si>
  <si>
    <t>①교육지원청</t>
    <phoneticPr fontId="7" type="noConversion"/>
  </si>
  <si>
    <t>총 학생수</t>
    <phoneticPr fontId="7" type="noConversion"/>
  </si>
  <si>
    <t>특수학급 학생수</t>
    <phoneticPr fontId="7" type="noConversion"/>
  </si>
  <si>
    <t>교지면적(㎡)</t>
    <phoneticPr fontId="7" type="noConversion"/>
  </si>
  <si>
    <t>교지면적(㎡)</t>
    <phoneticPr fontId="25" type="noConversion"/>
  </si>
  <si>
    <t>교지면적(㎡)</t>
    <phoneticPr fontId="7" type="noConversion"/>
  </si>
  <si>
    <t>교지면적(㎡)</t>
    <phoneticPr fontId="25" type="noConversion"/>
  </si>
  <si>
    <t>⑦교지면적(㎡)</t>
    <phoneticPr fontId="7" type="noConversion"/>
  </si>
  <si>
    <t>⑧우편번호</t>
    <phoneticPr fontId="7" type="noConversion"/>
  </si>
  <si>
    <t>⑨전화
번호
(교무실)</t>
    <phoneticPr fontId="7" type="noConversion"/>
  </si>
  <si>
    <t>⑩전화
번호
(행정실)</t>
    <phoneticPr fontId="7" type="noConversion"/>
  </si>
  <si>
    <t>⑪팩스
번호
(대표)</t>
    <phoneticPr fontId="7" type="noConversion"/>
  </si>
  <si>
    <t>⑫학급수</t>
    <phoneticPr fontId="7" type="noConversion"/>
  </si>
  <si>
    <t>⑬총 학생수</t>
    <phoneticPr fontId="7" type="noConversion"/>
  </si>
  <si>
    <t>⑭특수학급 학생수</t>
    <phoneticPr fontId="7" type="noConversion"/>
  </si>
  <si>
    <t>⑧교지면적(㎡)</t>
    <phoneticPr fontId="25" type="noConversion"/>
  </si>
  <si>
    <t>⑨우편번호</t>
    <phoneticPr fontId="7" type="noConversion"/>
  </si>
  <si>
    <t>⑩전화
번호
(교무실)</t>
    <phoneticPr fontId="7" type="noConversion"/>
  </si>
  <si>
    <t>⑪전화
번호
(행정실)</t>
    <phoneticPr fontId="7" type="noConversion"/>
  </si>
  <si>
    <t>⑬학급수</t>
    <phoneticPr fontId="7" type="noConversion"/>
  </si>
  <si>
    <t>⑭총 학생수</t>
    <phoneticPr fontId="7" type="noConversion"/>
  </si>
  <si>
    <t>⑮특수학급 학생수</t>
    <phoneticPr fontId="7" type="noConversion"/>
  </si>
  <si>
    <t>⑫팩스
번호
(대표)</t>
    <phoneticPr fontId="7" type="noConversion"/>
  </si>
  <si>
    <t>서구</t>
    <phoneticPr fontId="25" type="noConversion"/>
  </si>
  <si>
    <t>미추홀구</t>
  </si>
  <si>
    <t>인천숭의초등학교</t>
  </si>
  <si>
    <t>남부</t>
    <phoneticPr fontId="7" type="noConversion"/>
  </si>
  <si>
    <t>미추홀구</t>
    <phoneticPr fontId="7" type="noConversion"/>
  </si>
  <si>
    <t>남부</t>
    <phoneticPr fontId="7" type="noConversion"/>
  </si>
  <si>
    <t>미추홀구</t>
    <phoneticPr fontId="7" type="noConversion"/>
  </si>
  <si>
    <t>인천대화초등학교</t>
    <phoneticPr fontId="7" type="noConversion"/>
  </si>
  <si>
    <t>미추홀구 석정로 301번길 13(도화동 105-11)</t>
    <phoneticPr fontId="13" type="noConversion"/>
  </si>
  <si>
    <t>인천학익초등학교</t>
    <phoneticPr fontId="7" type="noConversion"/>
  </si>
  <si>
    <t>남부</t>
    <phoneticPr fontId="7" type="noConversion"/>
  </si>
  <si>
    <t>인천백학초등학교</t>
    <phoneticPr fontId="7" type="noConversion"/>
  </si>
  <si>
    <t>인천주안초등학교</t>
    <phoneticPr fontId="7" type="noConversion"/>
  </si>
  <si>
    <t>미추홀구 남주길 69번길 16(주안동 1627)</t>
    <phoneticPr fontId="13" type="noConversion"/>
  </si>
  <si>
    <t>옹진군</t>
    <phoneticPr fontId="7" type="noConversion"/>
  </si>
  <si>
    <t>남부</t>
    <phoneticPr fontId="7" type="noConversion"/>
  </si>
  <si>
    <t>미추홀구</t>
    <phoneticPr fontId="7" type="noConversion"/>
  </si>
  <si>
    <t>인천주안북초등학교</t>
    <phoneticPr fontId="7" type="noConversion"/>
  </si>
  <si>
    <t>인천석암초등학교</t>
    <phoneticPr fontId="7" type="noConversion"/>
  </si>
  <si>
    <t>남부</t>
    <phoneticPr fontId="7" type="noConversion"/>
  </si>
  <si>
    <t>옹진군</t>
    <phoneticPr fontId="7" type="noConversion"/>
  </si>
  <si>
    <t>북포초등학교</t>
    <phoneticPr fontId="7" type="noConversion"/>
  </si>
  <si>
    <t>공립</t>
    <phoneticPr fontId="7" type="noConversion"/>
  </si>
  <si>
    <t>인천승학초등학교</t>
    <phoneticPr fontId="7" type="noConversion"/>
  </si>
  <si>
    <t>공립</t>
    <phoneticPr fontId="7" type="noConversion"/>
  </si>
  <si>
    <t>백령초등학교</t>
    <phoneticPr fontId="7" type="noConversion"/>
  </si>
  <si>
    <t xml:space="preserve">옹진군 백령면 백령로 316번길 91(진촌리 1047) </t>
    <phoneticPr fontId="7" type="noConversion"/>
  </si>
  <si>
    <t>남부</t>
    <phoneticPr fontId="7" type="noConversion"/>
  </si>
  <si>
    <t>인천연학초등학교</t>
    <phoneticPr fontId="7" type="noConversion"/>
  </si>
  <si>
    <t>동구 제물량로 412(화수동 11-6)</t>
  </si>
  <si>
    <t>중구</t>
  </si>
  <si>
    <t>인천운서초등학교</t>
  </si>
  <si>
    <t>인천신흥초등학교</t>
  </si>
  <si>
    <t>대청초등학교</t>
    <phoneticPr fontId="7" type="noConversion"/>
  </si>
  <si>
    <t>중구 은하수로 294(중산동 1880-3)</t>
  </si>
  <si>
    <t>중구 백운로414번길 63-50(운북동 453-1)</t>
  </si>
  <si>
    <t>인천용정초등학교</t>
  </si>
  <si>
    <t>인천도화초등학교</t>
    <phoneticPr fontId="7" type="noConversion"/>
  </si>
  <si>
    <t>인천송월초등학교</t>
  </si>
  <si>
    <t>미추홀구 공립 계</t>
  </si>
  <si>
    <t>동구 공립 계</t>
    <phoneticPr fontId="7" type="noConversion"/>
  </si>
  <si>
    <t>동구 사립 계</t>
    <phoneticPr fontId="7" type="noConversion"/>
  </si>
  <si>
    <t>동구 합 계</t>
    <phoneticPr fontId="7" type="noConversion"/>
  </si>
  <si>
    <t>연평초등학교</t>
    <phoneticPr fontId="7" type="noConversion"/>
  </si>
  <si>
    <t>옹진군 공립 계</t>
    <phoneticPr fontId="7" type="noConversion"/>
  </si>
  <si>
    <t>중구 공립 계</t>
    <phoneticPr fontId="7" type="noConversion"/>
  </si>
  <si>
    <t>&lt;2분교&gt;</t>
    <phoneticPr fontId="7" type="noConversion"/>
  </si>
  <si>
    <t>중구 사립 계</t>
    <phoneticPr fontId="7" type="noConversion"/>
  </si>
  <si>
    <t>중구 합 계</t>
    <phoneticPr fontId="7" type="noConversion"/>
  </si>
  <si>
    <t>남부교육지원청 공립 계</t>
    <phoneticPr fontId="7" type="noConversion"/>
  </si>
  <si>
    <t>&lt;8분교&gt;</t>
    <phoneticPr fontId="7" type="noConversion"/>
  </si>
  <si>
    <t>남부교육지원청 사립 계</t>
    <phoneticPr fontId="7" type="noConversion"/>
  </si>
  <si>
    <t>남부교육지원청 합 계</t>
    <phoneticPr fontId="7" type="noConversion"/>
  </si>
  <si>
    <t>&lt;8분교&gt;</t>
    <phoneticPr fontId="7" type="noConversion"/>
  </si>
  <si>
    <t>연수구</t>
    <phoneticPr fontId="25" type="noConversion"/>
  </si>
  <si>
    <t>동부</t>
  </si>
  <si>
    <t>남동구 성리로 32-2(구월동 446-1)</t>
  </si>
  <si>
    <t>인천함박초등학교</t>
  </si>
  <si>
    <t>인천연화초등학교</t>
  </si>
  <si>
    <t>남동구 백범로 248번길 38(만수동 846)</t>
  </si>
  <si>
    <t>상인천초등학교</t>
  </si>
  <si>
    <t>특수학급 완전통합5(1) 포함</t>
    <phoneticPr fontId="7" type="noConversion"/>
  </si>
  <si>
    <t>인천남촌초등학교</t>
  </si>
  <si>
    <t>남부</t>
    <phoneticPr fontId="7" type="noConversion"/>
  </si>
  <si>
    <t>인천학산초등학교</t>
    <phoneticPr fontId="7" type="noConversion"/>
  </si>
  <si>
    <t>영흥초등학교</t>
    <phoneticPr fontId="7" type="noConversion"/>
  </si>
  <si>
    <t>남부</t>
    <phoneticPr fontId="7" type="noConversion"/>
  </si>
  <si>
    <t>덕적초등학교</t>
    <phoneticPr fontId="7" type="noConversion"/>
  </si>
  <si>
    <t>남부</t>
    <phoneticPr fontId="7" type="noConversion"/>
  </si>
  <si>
    <t>인천용현초등학교</t>
    <phoneticPr fontId="7" type="noConversion"/>
  </si>
  <si>
    <t>남부</t>
    <phoneticPr fontId="7" type="noConversion"/>
  </si>
  <si>
    <t>미추홀구</t>
    <phoneticPr fontId="27" type="noConversion"/>
  </si>
  <si>
    <t>공립</t>
    <phoneticPr fontId="13" type="noConversion"/>
  </si>
  <si>
    <t>인천서화초등학교</t>
    <phoneticPr fontId="27" type="noConversion"/>
  </si>
  <si>
    <t>미추홀구 송림로 250(송림동 47-30)</t>
    <phoneticPr fontId="25" type="noConversion"/>
  </si>
  <si>
    <t>인천인주초등학교</t>
    <phoneticPr fontId="7" type="noConversion"/>
  </si>
  <si>
    <t>옹진군</t>
    <phoneticPr fontId="7" type="noConversion"/>
  </si>
  <si>
    <t>연수구 사립 계</t>
    <phoneticPr fontId="7" type="noConversion"/>
  </si>
  <si>
    <t>연수구 합 계</t>
    <phoneticPr fontId="7" type="noConversion"/>
  </si>
  <si>
    <t>동부교육지원청 공립 계</t>
    <phoneticPr fontId="7" type="noConversion"/>
  </si>
  <si>
    <t>동부교육지원청 사립 계</t>
    <phoneticPr fontId="7" type="noConversion"/>
  </si>
  <si>
    <t>동부교육지원청 합 계</t>
    <phoneticPr fontId="7" type="noConversion"/>
  </si>
  <si>
    <t>연수구 공립 계</t>
    <phoneticPr fontId="7" type="noConversion"/>
  </si>
  <si>
    <t>남동구 공립 계</t>
    <phoneticPr fontId="7" type="noConversion"/>
  </si>
  <si>
    <t>남동구 합 계</t>
    <phoneticPr fontId="7" type="noConversion"/>
  </si>
  <si>
    <t xml:space="preserve">남부 </t>
    <phoneticPr fontId="7" type="noConversion"/>
  </si>
  <si>
    <t>북부</t>
  </si>
  <si>
    <t>인천후정초등학교</t>
  </si>
  <si>
    <t>인천청천초등학교</t>
  </si>
  <si>
    <t>부평구 산청로 127번길 12-5(청천동 34-6)</t>
  </si>
  <si>
    <t>부평구 후정동로 44(삼산동 58-2)</t>
  </si>
  <si>
    <t>인천백운초등학교</t>
  </si>
  <si>
    <t xml:space="preserve"> - </t>
  </si>
  <si>
    <t>인천부원초등학교</t>
  </si>
  <si>
    <t>공립</t>
    <phoneticPr fontId="7" type="noConversion"/>
  </si>
  <si>
    <t>부평구 충선로 293(삼산438-7)</t>
  </si>
  <si>
    <t>부평구 공립 계</t>
    <phoneticPr fontId="7" type="noConversion"/>
  </si>
  <si>
    <t>부평구 사립 계</t>
    <phoneticPr fontId="7" type="noConversion"/>
  </si>
  <si>
    <t>부평구 합 계</t>
    <phoneticPr fontId="7" type="noConversion"/>
  </si>
  <si>
    <t>북부교육지원청 공립 계</t>
    <phoneticPr fontId="7" type="noConversion"/>
  </si>
  <si>
    <t>북부교육지원청 사립 계</t>
    <phoneticPr fontId="7" type="noConversion"/>
  </si>
  <si>
    <t>북부교육지원청 합 계</t>
    <phoneticPr fontId="7" type="noConversion"/>
  </si>
  <si>
    <t>서구 공립 계</t>
    <phoneticPr fontId="7" type="noConversion"/>
  </si>
  <si>
    <t>서구 합 계</t>
    <phoneticPr fontId="7" type="noConversion"/>
  </si>
  <si>
    <t>계양구 공립 계</t>
    <phoneticPr fontId="7" type="noConversion"/>
  </si>
  <si>
    <t>&lt;1분교&gt;</t>
    <phoneticPr fontId="7" type="noConversion"/>
  </si>
  <si>
    <t>계양구 국립 계</t>
    <phoneticPr fontId="7" type="noConversion"/>
  </si>
  <si>
    <t>계양구 합 계</t>
    <phoneticPr fontId="7" type="noConversion"/>
  </si>
  <si>
    <t>&lt;1분교&gt;</t>
    <phoneticPr fontId="25" type="noConversion"/>
  </si>
  <si>
    <t>서부교육지원청 공립 계</t>
    <phoneticPr fontId="7" type="noConversion"/>
  </si>
  <si>
    <t>&lt;1분교&gt;</t>
    <phoneticPr fontId="7" type="noConversion"/>
  </si>
  <si>
    <t>서부교육지원청 국립 계</t>
    <phoneticPr fontId="7" type="noConversion"/>
  </si>
  <si>
    <t>서부교육지원청 합 계</t>
    <phoneticPr fontId="7" type="noConversion"/>
  </si>
  <si>
    <t>&lt;1분교&gt;</t>
    <phoneticPr fontId="7" type="noConversion"/>
  </si>
  <si>
    <t>강화군 공립 계</t>
    <phoneticPr fontId="7" type="noConversion"/>
  </si>
  <si>
    <t>&lt;1분교&gt;</t>
    <phoneticPr fontId="7" type="noConversion"/>
  </si>
  <si>
    <t>강화군 합 계</t>
    <phoneticPr fontId="7" type="noConversion"/>
  </si>
  <si>
    <t>강화교육지원청 공립 계</t>
    <phoneticPr fontId="7" type="noConversion"/>
  </si>
  <si>
    <t>강화교육지원청 합 계</t>
    <phoneticPr fontId="7" type="noConversion"/>
  </si>
  <si>
    <t>인천시교육청 국립 계</t>
    <phoneticPr fontId="7" type="noConversion"/>
  </si>
  <si>
    <t>인천시교육청 공립 계</t>
    <phoneticPr fontId="7" type="noConversion"/>
  </si>
  <si>
    <t>&lt;10분교&gt;</t>
    <phoneticPr fontId="7" type="noConversion"/>
  </si>
  <si>
    <t>인천시교육청 사립 계</t>
    <phoneticPr fontId="7" type="noConversion"/>
  </si>
  <si>
    <t>인천시교육청 합 계</t>
    <phoneticPr fontId="7" type="noConversion"/>
  </si>
  <si>
    <t>&lt;10분교&gt;</t>
    <phoneticPr fontId="7" type="noConversion"/>
  </si>
  <si>
    <t>분교</t>
    <phoneticPr fontId="25" type="noConversion"/>
  </si>
  <si>
    <t>서부</t>
  </si>
  <si>
    <t>서구</t>
  </si>
  <si>
    <t>인천은지초등학교</t>
  </si>
  <si>
    <t>인천경서초등학교</t>
  </si>
  <si>
    <t>인천건지초등학교</t>
  </si>
  <si>
    <t>인천불로초등학교</t>
  </si>
  <si>
    <t>인천길주초등학교</t>
  </si>
  <si>
    <t>인천창신초등학교</t>
  </si>
  <si>
    <t>합일초등학교</t>
  </si>
  <si>
    <t>강화</t>
  </si>
  <si>
    <t>강화군</t>
  </si>
  <si>
    <t>불은초등학교</t>
  </si>
  <si>
    <t>인천논곡초등학교</t>
  </si>
  <si>
    <t>남부</t>
    <phoneticPr fontId="7" type="noConversion"/>
  </si>
  <si>
    <t>옹진군</t>
    <phoneticPr fontId="7" type="noConversion"/>
  </si>
  <si>
    <t>인천석남서초등학교</t>
  </si>
  <si>
    <t>인천진산초등학교</t>
  </si>
  <si>
    <t>공학</t>
    <phoneticPr fontId="25" type="noConversion"/>
  </si>
  <si>
    <t>공립 계</t>
    <phoneticPr fontId="25" type="noConversion"/>
  </si>
  <si>
    <t>사립</t>
    <phoneticPr fontId="25" type="noConversion"/>
  </si>
  <si>
    <t>사립 계</t>
    <phoneticPr fontId="25" type="noConversion"/>
  </si>
  <si>
    <t>미추홀구 계</t>
  </si>
  <si>
    <t>사립 계</t>
    <phoneticPr fontId="25" type="noConversion"/>
  </si>
  <si>
    <t>동구 계</t>
    <phoneticPr fontId="25" type="noConversion"/>
  </si>
  <si>
    <t>공립 계</t>
    <phoneticPr fontId="25" type="noConversion"/>
  </si>
  <si>
    <t>옹진군 계</t>
    <phoneticPr fontId="25" type="noConversion"/>
  </si>
  <si>
    <t>중구</t>
    <phoneticPr fontId="25" type="noConversion"/>
  </si>
  <si>
    <t>중구 계</t>
    <phoneticPr fontId="25" type="noConversion"/>
  </si>
  <si>
    <t>남부교육청 공립 계</t>
    <phoneticPr fontId="25" type="noConversion"/>
  </si>
  <si>
    <t xml:space="preserve">  남부교육청 사립 계</t>
    <phoneticPr fontId="25" type="noConversion"/>
  </si>
  <si>
    <t xml:space="preserve">  남부교육청 합계</t>
    <phoneticPr fontId="25" type="noConversion"/>
  </si>
  <si>
    <t>부평구 계</t>
    <phoneticPr fontId="25" type="noConversion"/>
  </si>
  <si>
    <t xml:space="preserve">  북부교육청 공립 계</t>
    <phoneticPr fontId="25" type="noConversion"/>
  </si>
  <si>
    <t xml:space="preserve">  북부교육청 사립 계</t>
    <phoneticPr fontId="25" type="noConversion"/>
  </si>
  <si>
    <t xml:space="preserve">  북부교육청 합계</t>
    <phoneticPr fontId="25" type="noConversion"/>
  </si>
  <si>
    <t>남동구 계</t>
    <phoneticPr fontId="25" type="noConversion"/>
  </si>
  <si>
    <t>연수구 계</t>
    <phoneticPr fontId="25" type="noConversion"/>
  </si>
  <si>
    <t xml:space="preserve">  동부교육청 공립 계</t>
    <phoneticPr fontId="25" type="noConversion"/>
  </si>
  <si>
    <t>동부교육청 사립 계</t>
    <phoneticPr fontId="25" type="noConversion"/>
  </si>
  <si>
    <t>동부교육청 계</t>
    <phoneticPr fontId="25" type="noConversion"/>
  </si>
  <si>
    <t>계양구 계</t>
    <phoneticPr fontId="25" type="noConversion"/>
  </si>
  <si>
    <t>서구 계</t>
    <phoneticPr fontId="25" type="noConversion"/>
  </si>
  <si>
    <t xml:space="preserve">  서부교육청 공립 계</t>
    <phoneticPr fontId="25" type="noConversion"/>
  </si>
  <si>
    <t xml:space="preserve">  서부교육청 사립 계</t>
    <phoneticPr fontId="25" type="noConversion"/>
  </si>
  <si>
    <t xml:space="preserve">  서부교육청 합계</t>
    <phoneticPr fontId="25" type="noConversion"/>
  </si>
  <si>
    <t>강화군 계</t>
    <phoneticPr fontId="25" type="noConversion"/>
  </si>
  <si>
    <t xml:space="preserve">  강화교육청 공립 계</t>
    <phoneticPr fontId="25" type="noConversion"/>
  </si>
  <si>
    <t xml:space="preserve">  강화교육청 사립 계</t>
    <phoneticPr fontId="25" type="noConversion"/>
  </si>
  <si>
    <t xml:space="preserve">  강화교육청 합계</t>
    <phoneticPr fontId="25" type="noConversion"/>
  </si>
  <si>
    <t>인천광역시교육청 공립 계</t>
    <phoneticPr fontId="25" type="noConversion"/>
  </si>
  <si>
    <t>인천광역시교육청 사립 계</t>
    <phoneticPr fontId="25" type="noConversion"/>
  </si>
  <si>
    <t>인천광역시교육청 총 합계</t>
    <phoneticPr fontId="25" type="noConversion"/>
  </si>
  <si>
    <t>남부</t>
    <phoneticPr fontId="7" type="noConversion"/>
  </si>
  <si>
    <t>일반 계</t>
    <phoneticPr fontId="25" type="noConversion"/>
  </si>
  <si>
    <t>자율형 계</t>
    <phoneticPr fontId="25" type="noConversion"/>
  </si>
  <si>
    <t>특성화 계</t>
    <phoneticPr fontId="25" type="noConversion"/>
  </si>
  <si>
    <t>일반 계</t>
    <phoneticPr fontId="25" type="noConversion"/>
  </si>
  <si>
    <t>특성화 계</t>
    <phoneticPr fontId="25" type="noConversion"/>
  </si>
  <si>
    <t>강화군 계</t>
    <phoneticPr fontId="25" type="noConversion"/>
  </si>
  <si>
    <t>게양구 계</t>
    <phoneticPr fontId="25" type="noConversion"/>
  </si>
  <si>
    <t>여</t>
    <phoneticPr fontId="25" type="noConversion"/>
  </si>
  <si>
    <t>공립</t>
    <phoneticPr fontId="25" type="noConversion"/>
  </si>
  <si>
    <t>일반 계</t>
    <phoneticPr fontId="25" type="noConversion"/>
  </si>
  <si>
    <t>특목 계</t>
    <phoneticPr fontId="25" type="noConversion"/>
  </si>
  <si>
    <t>특성화 계</t>
    <phoneticPr fontId="25" type="noConversion"/>
  </si>
  <si>
    <t>공립 계</t>
    <phoneticPr fontId="25" type="noConversion"/>
  </si>
  <si>
    <t>사립 계</t>
    <phoneticPr fontId="25" type="noConversion"/>
  </si>
  <si>
    <t>미추홀구 계</t>
    <phoneticPr fontId="25" type="noConversion"/>
  </si>
  <si>
    <t>자율형 계</t>
    <phoneticPr fontId="25" type="noConversion"/>
  </si>
  <si>
    <t>남동구 계</t>
    <phoneticPr fontId="25" type="noConversion"/>
  </si>
  <si>
    <t>동구</t>
    <phoneticPr fontId="25" type="noConversion"/>
  </si>
  <si>
    <t>동구 계</t>
    <phoneticPr fontId="25" type="noConversion"/>
  </si>
  <si>
    <t>부평구 계</t>
    <phoneticPr fontId="25" type="noConversion"/>
  </si>
  <si>
    <t>서구 계</t>
    <phoneticPr fontId="25" type="noConversion"/>
  </si>
  <si>
    <t>연수구 계</t>
    <phoneticPr fontId="25" type="noConversion"/>
  </si>
  <si>
    <t>옹진군</t>
    <phoneticPr fontId="25" type="noConversion"/>
  </si>
  <si>
    <t>옹진군 계</t>
    <phoneticPr fontId="25" type="noConversion"/>
  </si>
  <si>
    <t>국립 계</t>
    <phoneticPr fontId="25" type="noConversion"/>
  </si>
  <si>
    <t>일반 계</t>
    <phoneticPr fontId="25" type="noConversion"/>
  </si>
  <si>
    <t>자율형 계</t>
    <phoneticPr fontId="25" type="noConversion"/>
  </si>
  <si>
    <t>특목 계</t>
    <phoneticPr fontId="25" type="noConversion"/>
  </si>
  <si>
    <t>특성화 계</t>
    <phoneticPr fontId="25" type="noConversion"/>
  </si>
  <si>
    <t>사립 계</t>
    <phoneticPr fontId="25" type="noConversion"/>
  </si>
  <si>
    <t>중구 계</t>
    <phoneticPr fontId="25" type="noConversion"/>
  </si>
  <si>
    <t>인천광역시교육청 국립 계</t>
    <phoneticPr fontId="25" type="noConversion"/>
  </si>
  <si>
    <t>인천광역시교육청 공립 계</t>
    <phoneticPr fontId="25" type="noConversion"/>
  </si>
  <si>
    <t>인천광역시교육청 사립 계</t>
    <phoneticPr fontId="25" type="noConversion"/>
  </si>
  <si>
    <t>인천광역시교육청 총 합계</t>
    <phoneticPr fontId="25" type="noConversion"/>
  </si>
  <si>
    <t>일반 합계</t>
    <phoneticPr fontId="25" type="noConversion"/>
  </si>
  <si>
    <t>자율형 합계</t>
    <phoneticPr fontId="25" type="noConversion"/>
  </si>
  <si>
    <t>특목 합계</t>
    <phoneticPr fontId="25" type="noConversion"/>
  </si>
  <si>
    <t>특성화 합계</t>
    <phoneticPr fontId="25" type="noConversion"/>
  </si>
  <si>
    <t>총계</t>
    <phoneticPr fontId="25" type="noConversion"/>
  </si>
  <si>
    <t>미추홀구</t>
    <phoneticPr fontId="25" type="noConversion"/>
  </si>
  <si>
    <t>인천용학초등학교</t>
  </si>
  <si>
    <t>미추홀구 주승로 259(관교동 13-4)</t>
    <phoneticPr fontId="7" type="noConversion"/>
  </si>
  <si>
    <t>미추홀구 한나루로 403번길 122(학익동 330-1)</t>
    <phoneticPr fontId="13" type="noConversion"/>
  </si>
  <si>
    <t>옹진군 대청면 대청로244번길 110(대청리 1085)</t>
    <phoneticPr fontId="13" type="noConversion"/>
  </si>
  <si>
    <t>옹진군 연평면 연평로 137번길 101(연평리 437-1)</t>
    <phoneticPr fontId="13" type="noConversion"/>
  </si>
  <si>
    <t>옹진군 덕적면 덕적남로 15(진리 136)</t>
    <phoneticPr fontId="13" type="noConversion"/>
  </si>
  <si>
    <t>옹진군 북도면 장봉로 553(장봉리 1040)</t>
    <phoneticPr fontId="13" type="noConversion"/>
  </si>
  <si>
    <t>옹진군 북도면 신도로 896번길(신도리 475-1)</t>
    <phoneticPr fontId="7" type="noConversion"/>
  </si>
  <si>
    <t>미추홀구 매소홀로116 25(학익동 674)</t>
    <phoneticPr fontId="13" type="noConversion"/>
  </si>
  <si>
    <t>미추홀구 독정안길 26(숭의동 12-8)</t>
    <phoneticPr fontId="7" type="noConversion"/>
  </si>
  <si>
    <t>미추홀구 한나루로 357번길66(학익동 721-7)</t>
    <phoneticPr fontId="13" type="noConversion"/>
  </si>
  <si>
    <t>미추홀구 용정공원로 83번길 9(용현동 664-4)</t>
    <phoneticPr fontId="7" type="noConversion"/>
  </si>
  <si>
    <t>미추홀구 경인로 242(도화동 541-5)</t>
    <phoneticPr fontId="13" type="noConversion"/>
  </si>
  <si>
    <t>미추홀구 주안동로 46(주안동 55-1)</t>
    <phoneticPr fontId="13" type="noConversion"/>
  </si>
  <si>
    <t>미추홀구 장천로 99(숭의동 42-2)</t>
    <phoneticPr fontId="7" type="noConversion"/>
  </si>
  <si>
    <t>미추홀구 주승로 20(학익동 산29)</t>
    <phoneticPr fontId="13" type="noConversion"/>
  </si>
  <si>
    <t>미추홀구 석정로 375번길 14 (주안동 4-1)</t>
    <phoneticPr fontId="13" type="noConversion"/>
  </si>
  <si>
    <t>미추홀구 낙섬동로83(용현동 610)</t>
    <phoneticPr fontId="13" type="noConversion"/>
  </si>
  <si>
    <t>미추홀구 매소홀로 475번길 53(학익동 40)</t>
    <phoneticPr fontId="13" type="noConversion"/>
  </si>
  <si>
    <t>옹진군 영흥면 영흥로 440-8(내리 237)</t>
    <phoneticPr fontId="7" type="noConversion"/>
  </si>
  <si>
    <t>옹진군 백령면백령로 가을길 117(가을리 1)</t>
    <phoneticPr fontId="7" type="noConversion"/>
  </si>
  <si>
    <t>인천용일초등학교</t>
    <phoneticPr fontId="7" type="noConversion"/>
  </si>
  <si>
    <t>미추홀구 인주대로 244(용현동74-1)</t>
    <phoneticPr fontId="13" type="noConversion"/>
  </si>
  <si>
    <t>미추홀구</t>
    <phoneticPr fontId="7" type="noConversion"/>
  </si>
  <si>
    <t>인천용현남초등학교</t>
  </si>
  <si>
    <t>옹진군</t>
  </si>
  <si>
    <t>인천용현남초등학교 자월분교장</t>
  </si>
  <si>
    <t>인천도림초등학교</t>
  </si>
  <si>
    <t>인천관교초등학교</t>
    <phoneticPr fontId="7" type="noConversion"/>
  </si>
  <si>
    <t>미추홀구 인하로 414(관교동 334)</t>
    <phoneticPr fontId="13" type="noConversion"/>
  </si>
  <si>
    <t>미추홀구 매소홀로 133(용현동 627-449)</t>
    <phoneticPr fontId="7" type="noConversion"/>
  </si>
  <si>
    <t>미추홀구</t>
    <phoneticPr fontId="7" type="noConversion"/>
  </si>
  <si>
    <t>인천남부초등학교</t>
    <phoneticPr fontId="7" type="noConversion"/>
  </si>
  <si>
    <t>미추홀구 인주대로 366번길 22(주안동1444)</t>
    <phoneticPr fontId="13" type="noConversion"/>
  </si>
  <si>
    <t>남부</t>
    <phoneticPr fontId="7" type="noConversion"/>
  </si>
  <si>
    <t>공립</t>
    <phoneticPr fontId="7" type="noConversion"/>
  </si>
  <si>
    <t>옹진군 자월면 대이작로 60(이작리 569)</t>
    <phoneticPr fontId="7" type="noConversion"/>
  </si>
  <si>
    <t>남부</t>
    <phoneticPr fontId="7" type="noConversion"/>
  </si>
  <si>
    <t>공립</t>
    <phoneticPr fontId="7" type="noConversion"/>
  </si>
  <si>
    <t>인천경원초등학교</t>
    <phoneticPr fontId="7" type="noConversion"/>
  </si>
  <si>
    <t>미추홀구 경인로 511(주안동 896-9번지)</t>
    <phoneticPr fontId="7" type="noConversion"/>
  </si>
  <si>
    <t>옹진군</t>
    <phoneticPr fontId="7" type="noConversion"/>
  </si>
  <si>
    <t>대청초등학교 소청분교장</t>
    <phoneticPr fontId="7" type="noConversion"/>
  </si>
  <si>
    <t>옹진군</t>
    <phoneticPr fontId="7" type="noConversion"/>
  </si>
  <si>
    <t>공립</t>
    <phoneticPr fontId="7" type="noConversion"/>
  </si>
  <si>
    <t>인천주안남초등학교 승봉분교장</t>
    <phoneticPr fontId="7" type="noConversion"/>
  </si>
  <si>
    <t>옹진군 자월면 승봉로 67번길 43-18(승봉리 712)</t>
    <phoneticPr fontId="7" type="noConversion"/>
  </si>
  <si>
    <t xml:space="preserve">옹진군 자월면 자월리 1116-2(자월리 1116-2) </t>
    <phoneticPr fontId="7" type="noConversion"/>
  </si>
  <si>
    <t>인천삼목초등학교 장봉분교장</t>
    <phoneticPr fontId="7" type="noConversion"/>
  </si>
  <si>
    <t>인천남부초등학교 이작분교장</t>
    <phoneticPr fontId="7" type="noConversion"/>
  </si>
  <si>
    <t>인천공항초등학교 신도분교장</t>
    <phoneticPr fontId="7" type="noConversion"/>
  </si>
  <si>
    <t>옹진군 대청면 소청동로 69-13(소청리 454-1)</t>
    <phoneticPr fontId="7" type="noConversion"/>
  </si>
  <si>
    <t>옹진군 합 계</t>
    <phoneticPr fontId="7" type="noConversion"/>
  </si>
  <si>
    <t>&lt;6분교&gt;</t>
    <phoneticPr fontId="7" type="noConversion"/>
  </si>
  <si>
    <t>&lt;6분교&gt;</t>
    <phoneticPr fontId="7" type="noConversion"/>
  </si>
  <si>
    <t>구월여자중학교</t>
  </si>
  <si>
    <t>부평구</t>
    <phoneticPr fontId="25" type="noConversion"/>
  </si>
  <si>
    <t>부일중학교</t>
  </si>
  <si>
    <t>남</t>
  </si>
  <si>
    <t>동암중학교</t>
  </si>
  <si>
    <t xml:space="preserve"> 서부</t>
  </si>
  <si>
    <t>계산중학교</t>
  </si>
  <si>
    <t>계양구 도두리로 67-16(계산동 1085-4)</t>
  </si>
  <si>
    <t>계양구</t>
    <phoneticPr fontId="25" type="noConversion"/>
  </si>
  <si>
    <t>인천가좌여자중학교</t>
  </si>
  <si>
    <t>인천청람중학교</t>
  </si>
  <si>
    <t>서구 청라커낼로 335(청라동 140-5)</t>
  </si>
  <si>
    <t>인천해원중학교</t>
  </si>
  <si>
    <t>강화중학교</t>
  </si>
  <si>
    <t>인천문학초등학교</t>
    <phoneticPr fontId="7" type="noConversion"/>
  </si>
  <si>
    <t>미추홀구 매소홀로 553(문학동 343-2)</t>
    <phoneticPr fontId="13" type="noConversion"/>
  </si>
  <si>
    <t>공학</t>
    <phoneticPr fontId="25" type="noConversion"/>
  </si>
  <si>
    <t>연수구</t>
    <phoneticPr fontId="25" type="noConversion"/>
  </si>
  <si>
    <t>공학</t>
    <phoneticPr fontId="25" type="noConversion"/>
  </si>
  <si>
    <t>인천상정중학교</t>
  </si>
  <si>
    <t>남부</t>
    <phoneticPr fontId="7" type="noConversion"/>
  </si>
  <si>
    <t>미추홀구</t>
    <phoneticPr fontId="7" type="noConversion"/>
  </si>
  <si>
    <t>공립</t>
    <phoneticPr fontId="7" type="noConversion"/>
  </si>
  <si>
    <t>인천주안남초등학교</t>
    <phoneticPr fontId="7" type="noConversion"/>
  </si>
  <si>
    <t>미추홀구 인주대로434번길 11(주안동 1503)</t>
    <phoneticPr fontId="7" type="noConversion"/>
  </si>
  <si>
    <t>계양구</t>
    <phoneticPr fontId="25" type="noConversion"/>
  </si>
  <si>
    <t>일반</t>
    <phoneticPr fontId="25" type="noConversion"/>
  </si>
  <si>
    <t>인천해송고등학교</t>
    <phoneticPr fontId="25" type="noConversion"/>
  </si>
  <si>
    <t>일반</t>
    <phoneticPr fontId="25" type="noConversion"/>
  </si>
  <si>
    <t>부평구</t>
    <phoneticPr fontId="25" type="noConversion"/>
  </si>
  <si>
    <t>인천산곡고등학교</t>
    <phoneticPr fontId="25" type="noConversion"/>
  </si>
  <si>
    <t>서구</t>
    <phoneticPr fontId="25" type="noConversion"/>
  </si>
  <si>
    <t>남</t>
    <phoneticPr fontId="25" type="noConversion"/>
  </si>
  <si>
    <t>인천마전고등학교</t>
    <phoneticPr fontId="25" type="noConversion"/>
  </si>
  <si>
    <t>인천청라고등학교</t>
    <phoneticPr fontId="25" type="noConversion"/>
  </si>
  <si>
    <t>옹진군</t>
    <phoneticPr fontId="25" type="noConversion"/>
  </si>
  <si>
    <t>공학</t>
    <phoneticPr fontId="25" type="noConversion"/>
  </si>
  <si>
    <t>대청고등학교</t>
    <phoneticPr fontId="25" type="noConversion"/>
  </si>
  <si>
    <t>자율형</t>
    <phoneticPr fontId="25" type="noConversion"/>
  </si>
  <si>
    <t>자율형</t>
    <phoneticPr fontId="25" type="noConversion"/>
  </si>
  <si>
    <t>강화군</t>
    <phoneticPr fontId="25" type="noConversion"/>
  </si>
  <si>
    <t>공립</t>
    <phoneticPr fontId="25" type="noConversion"/>
  </si>
  <si>
    <t>강화고등학교</t>
    <phoneticPr fontId="25" type="noConversion"/>
  </si>
  <si>
    <t>계양구</t>
    <phoneticPr fontId="25" type="noConversion"/>
  </si>
  <si>
    <t>공학</t>
    <phoneticPr fontId="25" type="noConversion"/>
  </si>
  <si>
    <t>안남고등학교</t>
    <phoneticPr fontId="25" type="noConversion"/>
  </si>
  <si>
    <t>옹진군</t>
    <phoneticPr fontId="25" type="noConversion"/>
  </si>
  <si>
    <t>인천영흥고등학교</t>
    <phoneticPr fontId="25" type="noConversion"/>
  </si>
  <si>
    <t>공학</t>
    <phoneticPr fontId="25" type="noConversion"/>
  </si>
  <si>
    <t>덕적고등학교</t>
    <phoneticPr fontId="25" type="noConversion"/>
  </si>
  <si>
    <t>강화군</t>
    <phoneticPr fontId="25" type="noConversion"/>
  </si>
  <si>
    <t>공립</t>
    <phoneticPr fontId="25" type="noConversion"/>
  </si>
  <si>
    <t>서도고등학교</t>
    <phoneticPr fontId="25" type="noConversion"/>
  </si>
  <si>
    <t>일반</t>
  </si>
  <si>
    <t>백석고등학교</t>
  </si>
  <si>
    <t>특목</t>
    <phoneticPr fontId="25" type="noConversion"/>
  </si>
  <si>
    <t>부평구</t>
    <phoneticPr fontId="25" type="noConversion"/>
  </si>
  <si>
    <t>공립</t>
    <phoneticPr fontId="25" type="noConversion"/>
  </si>
  <si>
    <t>공학</t>
    <phoneticPr fontId="25" type="noConversion"/>
  </si>
  <si>
    <t>인천진산과학고등학교</t>
    <phoneticPr fontId="25" type="noConversion"/>
  </si>
  <si>
    <t>특성화</t>
    <phoneticPr fontId="25" type="noConversion"/>
  </si>
  <si>
    <t>인천해양고등학교</t>
    <phoneticPr fontId="25" type="noConversion"/>
  </si>
  <si>
    <t>연수구</t>
    <phoneticPr fontId="25" type="noConversion"/>
  </si>
  <si>
    <t>여</t>
    <phoneticPr fontId="25" type="noConversion"/>
  </si>
  <si>
    <t>옥련여자고등학교</t>
    <phoneticPr fontId="25" type="noConversion"/>
  </si>
  <si>
    <t>가좌고등학교</t>
  </si>
  <si>
    <t>서구 장고개로287번길 24(가좌동 230)</t>
  </si>
  <si>
    <t>중구</t>
    <phoneticPr fontId="25" type="noConversion"/>
  </si>
  <si>
    <t>공학</t>
    <phoneticPr fontId="25" type="noConversion"/>
  </si>
  <si>
    <t>인천영종고등학교</t>
    <phoneticPr fontId="25" type="noConversion"/>
  </si>
  <si>
    <t>남동구</t>
    <phoneticPr fontId="25" type="noConversion"/>
  </si>
  <si>
    <t>도림고등학교</t>
    <phoneticPr fontId="25" type="noConversion"/>
  </si>
  <si>
    <t>남</t>
    <phoneticPr fontId="25" type="noConversion"/>
  </si>
  <si>
    <t>부광고등학교</t>
    <phoneticPr fontId="25" type="noConversion"/>
  </si>
  <si>
    <t>연수고등학교</t>
    <phoneticPr fontId="25" type="noConversion"/>
  </si>
  <si>
    <t>특성화</t>
    <phoneticPr fontId="25" type="noConversion"/>
  </si>
  <si>
    <t>남</t>
    <phoneticPr fontId="25" type="noConversion"/>
  </si>
  <si>
    <t>청학공업고등학교</t>
    <phoneticPr fontId="25" type="noConversion"/>
  </si>
  <si>
    <t>서구</t>
    <phoneticPr fontId="25" type="noConversion"/>
  </si>
  <si>
    <t>인천해원고등학교</t>
    <phoneticPr fontId="25" type="noConversion"/>
  </si>
  <si>
    <t>계양구</t>
    <phoneticPr fontId="25" type="noConversion"/>
  </si>
  <si>
    <t>인천세원고등학교</t>
    <phoneticPr fontId="25" type="noConversion"/>
  </si>
  <si>
    <t>특성화</t>
    <phoneticPr fontId="25" type="noConversion"/>
  </si>
  <si>
    <t>남</t>
    <phoneticPr fontId="25" type="noConversion"/>
  </si>
  <si>
    <t>중구</t>
    <phoneticPr fontId="25" type="noConversion"/>
  </si>
  <si>
    <t>특성화</t>
    <phoneticPr fontId="25" type="noConversion"/>
  </si>
  <si>
    <t>중구</t>
    <phoneticPr fontId="25" type="noConversion"/>
  </si>
  <si>
    <t>인천여자상업고등학교</t>
    <phoneticPr fontId="25" type="noConversion"/>
  </si>
  <si>
    <t>인천영선고등학교</t>
  </si>
  <si>
    <t>인천상정고등학교</t>
    <phoneticPr fontId="25" type="noConversion"/>
  </si>
  <si>
    <t>미추홀구</t>
    <phoneticPr fontId="25" type="noConversion"/>
  </si>
  <si>
    <t>학익고등학교</t>
    <phoneticPr fontId="25" type="noConversion"/>
  </si>
  <si>
    <t>공학</t>
    <phoneticPr fontId="25" type="noConversion"/>
  </si>
  <si>
    <t>인천국제고등학교</t>
    <phoneticPr fontId="25" type="noConversion"/>
  </si>
  <si>
    <t>부개여자고등학교</t>
    <phoneticPr fontId="25" type="noConversion"/>
  </si>
  <si>
    <t>인천원당고등학교</t>
    <phoneticPr fontId="25" type="noConversion"/>
  </si>
  <si>
    <t>가정고등학교</t>
  </si>
  <si>
    <t>연수여자고등학교</t>
    <phoneticPr fontId="25" type="noConversion"/>
  </si>
  <si>
    <t>인천고잔고등학교</t>
    <phoneticPr fontId="25" type="noConversion"/>
  </si>
  <si>
    <t>여</t>
    <phoneticPr fontId="25" type="noConversion"/>
  </si>
  <si>
    <t>강화여자고등학교</t>
    <phoneticPr fontId="25" type="noConversion"/>
  </si>
  <si>
    <t>부평공업고등학교</t>
    <phoneticPr fontId="25" type="noConversion"/>
  </si>
  <si>
    <t>미추홀구</t>
    <phoneticPr fontId="25" type="noConversion"/>
  </si>
  <si>
    <t>선인고등학교</t>
    <phoneticPr fontId="25" type="noConversion"/>
  </si>
  <si>
    <t xml:space="preserve">강화군 </t>
    <phoneticPr fontId="25" type="noConversion"/>
  </si>
  <si>
    <t>남녀공학</t>
    <phoneticPr fontId="25" type="noConversion"/>
  </si>
  <si>
    <t>강남영상미디어고등학교</t>
    <phoneticPr fontId="25" type="noConversion"/>
  </si>
  <si>
    <t>특목</t>
    <phoneticPr fontId="25" type="noConversion"/>
  </si>
  <si>
    <t>인천과학고등학교</t>
    <phoneticPr fontId="25" type="noConversion"/>
  </si>
  <si>
    <t>계산여자고등학교</t>
    <phoneticPr fontId="25" type="noConversion"/>
  </si>
  <si>
    <t>문학정보고등학교</t>
    <phoneticPr fontId="25" type="noConversion"/>
  </si>
  <si>
    <t>인일여자고등학교</t>
    <phoneticPr fontId="25" type="noConversion"/>
  </si>
  <si>
    <t>특성화</t>
    <phoneticPr fontId="25" type="noConversion"/>
  </si>
  <si>
    <t>미추홀구</t>
    <phoneticPr fontId="25" type="noConversion"/>
  </si>
  <si>
    <t>남</t>
    <phoneticPr fontId="25" type="noConversion"/>
  </si>
  <si>
    <t>도화기계공업고등학교</t>
    <phoneticPr fontId="25" type="noConversion"/>
  </si>
  <si>
    <t>서운고등학교</t>
  </si>
  <si>
    <t>계양구 아나지로 481(서운동 55-42)</t>
  </si>
  <si>
    <t>부광여자고등학교</t>
    <phoneticPr fontId="25" type="noConversion"/>
  </si>
  <si>
    <t>계산공업고등학교</t>
    <phoneticPr fontId="25" type="noConversion"/>
  </si>
  <si>
    <t>일반</t>
    <phoneticPr fontId="25" type="noConversion"/>
  </si>
  <si>
    <t>미추홀구</t>
    <phoneticPr fontId="25" type="noConversion"/>
  </si>
  <si>
    <t>남</t>
    <phoneticPr fontId="25" type="noConversion"/>
  </si>
  <si>
    <t>인천고등학교</t>
    <phoneticPr fontId="25" type="noConversion"/>
  </si>
  <si>
    <t>특목</t>
    <phoneticPr fontId="25" type="noConversion"/>
  </si>
  <si>
    <t>미추홀구</t>
    <phoneticPr fontId="25" type="noConversion"/>
  </si>
  <si>
    <t>인천전자마이스터고등학교</t>
    <phoneticPr fontId="25" type="noConversion"/>
  </si>
  <si>
    <t xml:space="preserve"> -</t>
  </si>
  <si>
    <t>영종국제물류고등학교</t>
    <phoneticPr fontId="25" type="noConversion"/>
  </si>
  <si>
    <t>인화여자고등학교</t>
    <phoneticPr fontId="25" type="noConversion"/>
  </si>
  <si>
    <t>인천논현고등학교</t>
  </si>
  <si>
    <t>일반</t>
    <phoneticPr fontId="25" type="noConversion"/>
  </si>
  <si>
    <t>계양구</t>
    <phoneticPr fontId="25" type="noConversion"/>
  </si>
  <si>
    <t>계산고등학교</t>
    <phoneticPr fontId="25" type="noConversion"/>
  </si>
  <si>
    <t>특성화</t>
  </si>
  <si>
    <t>인천미래생활고등학교</t>
  </si>
  <si>
    <t>부개고등학교</t>
    <phoneticPr fontId="25" type="noConversion"/>
  </si>
  <si>
    <t>계양구</t>
    <phoneticPr fontId="25" type="noConversion"/>
  </si>
  <si>
    <t>작전고등학교</t>
    <phoneticPr fontId="25" type="noConversion"/>
  </si>
  <si>
    <t>인천남동고등학교</t>
    <phoneticPr fontId="25" type="noConversion"/>
  </si>
  <si>
    <t>특성화</t>
    <phoneticPr fontId="25" type="noConversion"/>
  </si>
  <si>
    <t>미추홀구</t>
    <phoneticPr fontId="25" type="noConversion"/>
  </si>
  <si>
    <t>남</t>
    <phoneticPr fontId="25" type="noConversion"/>
  </si>
  <si>
    <t>인천기계공업고등학교</t>
    <phoneticPr fontId="25" type="noConversion"/>
  </si>
  <si>
    <t>미추홀외국어고등학교</t>
    <phoneticPr fontId="25" type="noConversion"/>
  </si>
  <si>
    <t>인천비즈니스고등학교</t>
    <phoneticPr fontId="25" type="noConversion"/>
  </si>
  <si>
    <t>가림고등학교</t>
  </si>
  <si>
    <t>서구 원적로 58(가좌동 30-92)</t>
  </si>
  <si>
    <t>남동구</t>
    <phoneticPr fontId="25" type="noConversion"/>
  </si>
  <si>
    <t>인천송천고등학교</t>
    <phoneticPr fontId="25" type="noConversion"/>
  </si>
  <si>
    <t>부평구</t>
    <phoneticPr fontId="25" type="noConversion"/>
  </si>
  <si>
    <t>삼산고등학교</t>
    <phoneticPr fontId="25" type="noConversion"/>
  </si>
  <si>
    <t>부평구</t>
    <phoneticPr fontId="25" type="noConversion"/>
  </si>
  <si>
    <t>인천부흥고등학교</t>
    <phoneticPr fontId="25" type="noConversion"/>
  </si>
  <si>
    <t>인천여자고등학교</t>
    <phoneticPr fontId="25" type="noConversion"/>
  </si>
  <si>
    <t>신송고등학교</t>
    <phoneticPr fontId="25" type="noConversion"/>
  </si>
  <si>
    <t>일반</t>
    <phoneticPr fontId="25" type="noConversion"/>
  </si>
  <si>
    <t>백령고등학교</t>
    <phoneticPr fontId="25" type="noConversion"/>
  </si>
  <si>
    <t>여</t>
    <phoneticPr fontId="25" type="noConversion"/>
  </si>
  <si>
    <t>인천뷰티예술고등학교</t>
    <phoneticPr fontId="25" type="noConversion"/>
  </si>
  <si>
    <t>인천공항고등학교</t>
    <phoneticPr fontId="25" type="noConversion"/>
  </si>
  <si>
    <t>서구</t>
    <phoneticPr fontId="25" type="noConversion"/>
  </si>
  <si>
    <t>인천디자인고등학교</t>
    <phoneticPr fontId="25" type="noConversion"/>
  </si>
  <si>
    <t>인천생활과학고등학교</t>
    <phoneticPr fontId="25" type="noConversion"/>
  </si>
  <si>
    <t>여</t>
    <phoneticPr fontId="25" type="noConversion"/>
  </si>
  <si>
    <t>학익여자고등학교</t>
    <phoneticPr fontId="25" type="noConversion"/>
  </si>
  <si>
    <t>특목</t>
    <phoneticPr fontId="25" type="noConversion"/>
  </si>
  <si>
    <t>서구</t>
    <phoneticPr fontId="25" type="noConversion"/>
  </si>
  <si>
    <t>인천체육고등학교</t>
    <phoneticPr fontId="25" type="noConversion"/>
  </si>
  <si>
    <t>인천남고등학교</t>
    <phoneticPr fontId="25" type="noConversion"/>
  </si>
  <si>
    <t>일반</t>
    <phoneticPr fontId="25" type="noConversion"/>
  </si>
  <si>
    <t>서구</t>
    <phoneticPr fontId="25" type="noConversion"/>
  </si>
  <si>
    <t>여</t>
    <phoneticPr fontId="25" type="noConversion"/>
  </si>
  <si>
    <t>인천초은고등학교</t>
    <phoneticPr fontId="25" type="noConversion"/>
  </si>
  <si>
    <t>공립</t>
    <phoneticPr fontId="25" type="noConversion"/>
  </si>
  <si>
    <t>인천만수고등학교</t>
    <phoneticPr fontId="25" type="noConversion"/>
  </si>
  <si>
    <t>남</t>
    <phoneticPr fontId="25" type="noConversion"/>
  </si>
  <si>
    <t>제물포고등학교</t>
    <phoneticPr fontId="25" type="noConversion"/>
  </si>
  <si>
    <t>여</t>
    <phoneticPr fontId="25" type="noConversion"/>
  </si>
  <si>
    <t>작전여자고등학교</t>
    <phoneticPr fontId="25" type="noConversion"/>
  </si>
  <si>
    <t>석정여자고등학교</t>
  </si>
  <si>
    <t>교동고등학교</t>
    <phoneticPr fontId="25" type="noConversion"/>
  </si>
  <si>
    <t>계양구</t>
    <phoneticPr fontId="25" type="noConversion"/>
  </si>
  <si>
    <t>공학</t>
    <phoneticPr fontId="25" type="noConversion"/>
  </si>
  <si>
    <t>인천효성고등학교</t>
    <phoneticPr fontId="25" type="noConversion"/>
  </si>
  <si>
    <t>연수구</t>
    <phoneticPr fontId="25" type="noConversion"/>
  </si>
  <si>
    <t>공학</t>
    <phoneticPr fontId="25" type="noConversion"/>
  </si>
  <si>
    <t>인천과학예술영재학교</t>
    <phoneticPr fontId="25" type="noConversion"/>
  </si>
  <si>
    <t>인천예일고등학교</t>
    <phoneticPr fontId="25" type="noConversion"/>
  </si>
  <si>
    <t>계양고등학교</t>
    <phoneticPr fontId="25" type="noConversion"/>
  </si>
  <si>
    <t xml:space="preserve">남동구 </t>
    <phoneticPr fontId="25" type="noConversion"/>
  </si>
  <si>
    <t>인천예술고등학교</t>
    <phoneticPr fontId="25" type="noConversion"/>
  </si>
  <si>
    <t>부평여자고등학교</t>
  </si>
  <si>
    <t>부평고등학교</t>
    <phoneticPr fontId="25" type="noConversion"/>
  </si>
  <si>
    <t>일반</t>
    <phoneticPr fontId="25" type="noConversion"/>
  </si>
  <si>
    <t>연수구</t>
    <phoneticPr fontId="25" type="noConversion"/>
  </si>
  <si>
    <t>인천연송고등학교</t>
    <phoneticPr fontId="25" type="noConversion"/>
  </si>
  <si>
    <t>연수구</t>
    <phoneticPr fontId="25" type="noConversion"/>
  </si>
  <si>
    <t>사립</t>
    <phoneticPr fontId="25" type="noConversion"/>
  </si>
  <si>
    <t>인제고등학교</t>
    <phoneticPr fontId="25" type="noConversion"/>
  </si>
  <si>
    <t>인항고등학교</t>
    <phoneticPr fontId="25" type="noConversion"/>
  </si>
  <si>
    <t>인천하늘고등학교</t>
    <phoneticPr fontId="25" type="noConversion"/>
  </si>
  <si>
    <t>일반</t>
    <phoneticPr fontId="25" type="noConversion"/>
  </si>
  <si>
    <t>여</t>
    <phoneticPr fontId="25" type="noConversion"/>
  </si>
  <si>
    <t>명신여자고등학교</t>
    <phoneticPr fontId="25" type="noConversion"/>
  </si>
  <si>
    <t>특성화</t>
    <phoneticPr fontId="25" type="noConversion"/>
  </si>
  <si>
    <t>인천금융고등학교</t>
    <phoneticPr fontId="25" type="noConversion"/>
  </si>
  <si>
    <t>제일고등학교</t>
    <phoneticPr fontId="25" type="noConversion"/>
  </si>
  <si>
    <t>특목</t>
    <phoneticPr fontId="25" type="noConversion"/>
  </si>
  <si>
    <t>국립</t>
    <phoneticPr fontId="25" type="noConversion"/>
  </si>
  <si>
    <t>공학</t>
    <phoneticPr fontId="25" type="noConversion"/>
  </si>
  <si>
    <t>인천해사고등학교</t>
    <phoneticPr fontId="25" type="noConversion"/>
  </si>
  <si>
    <t>삼량고등학교</t>
    <phoneticPr fontId="25" type="noConversion"/>
  </si>
  <si>
    <t>한국주얼리고등학교</t>
    <phoneticPr fontId="25" type="noConversion"/>
  </si>
  <si>
    <t>사립</t>
    <phoneticPr fontId="25" type="noConversion"/>
  </si>
  <si>
    <t>세일고등학교</t>
    <phoneticPr fontId="25" type="noConversion"/>
  </si>
  <si>
    <t>산마을고등학교</t>
    <phoneticPr fontId="25" type="noConversion"/>
  </si>
  <si>
    <t>대인고등학교</t>
    <phoneticPr fontId="25" type="noConversion"/>
  </si>
  <si>
    <t>일반</t>
    <phoneticPr fontId="25" type="noConversion"/>
  </si>
  <si>
    <t>남동구</t>
    <phoneticPr fontId="25" type="noConversion"/>
  </si>
  <si>
    <t>사립</t>
    <phoneticPr fontId="25" type="noConversion"/>
  </si>
  <si>
    <t>문일여자고등학교</t>
    <phoneticPr fontId="25" type="noConversion"/>
  </si>
  <si>
    <t>연수구</t>
    <phoneticPr fontId="25" type="noConversion"/>
  </si>
  <si>
    <t>사립</t>
    <phoneticPr fontId="25" type="noConversion"/>
  </si>
  <si>
    <t>공학</t>
    <phoneticPr fontId="25" type="noConversion"/>
  </si>
  <si>
    <t>인천포스코고등학교</t>
    <phoneticPr fontId="25" type="noConversion"/>
  </si>
  <si>
    <t>동구</t>
    <phoneticPr fontId="25" type="noConversion"/>
  </si>
  <si>
    <t>동산고등학교</t>
    <phoneticPr fontId="25" type="noConversion"/>
  </si>
  <si>
    <t>인천외국어고등학교</t>
    <phoneticPr fontId="25" type="noConversion"/>
  </si>
  <si>
    <t>정석항공과학고등학교</t>
    <phoneticPr fontId="25" type="noConversion"/>
  </si>
  <si>
    <t>서구</t>
    <phoneticPr fontId="25" type="noConversion"/>
  </si>
  <si>
    <t>여</t>
    <phoneticPr fontId="25" type="noConversion"/>
  </si>
  <si>
    <t>인천보건고등학교</t>
    <phoneticPr fontId="25" type="noConversion"/>
  </si>
  <si>
    <t>특성화</t>
    <phoneticPr fontId="25" type="noConversion"/>
  </si>
  <si>
    <t>사립</t>
    <phoneticPr fontId="25" type="noConversion"/>
  </si>
  <si>
    <t>인천재능고등학교</t>
    <phoneticPr fontId="25" type="noConversion"/>
  </si>
  <si>
    <t>숭덕여자고등학교</t>
    <phoneticPr fontId="25" type="noConversion"/>
  </si>
  <si>
    <t>송도고등학교</t>
    <phoneticPr fontId="25" type="noConversion"/>
  </si>
  <si>
    <t>인평자동차고등학교</t>
    <phoneticPr fontId="25" type="noConversion"/>
  </si>
  <si>
    <t>특성화</t>
    <phoneticPr fontId="25" type="noConversion"/>
  </si>
  <si>
    <t>동구</t>
    <phoneticPr fontId="25" type="noConversion"/>
  </si>
  <si>
    <t>사립</t>
    <phoneticPr fontId="25" type="noConversion"/>
  </si>
  <si>
    <t>영화국제관광고등학교</t>
    <phoneticPr fontId="25" type="noConversion"/>
  </si>
  <si>
    <t>일반</t>
    <phoneticPr fontId="25" type="noConversion"/>
  </si>
  <si>
    <t>남동구</t>
    <phoneticPr fontId="25" type="noConversion"/>
  </si>
  <si>
    <t>사립</t>
    <phoneticPr fontId="25" type="noConversion"/>
  </si>
  <si>
    <t>여</t>
    <phoneticPr fontId="25" type="noConversion"/>
  </si>
  <si>
    <t>신명여자고등학교</t>
    <phoneticPr fontId="25" type="noConversion"/>
  </si>
  <si>
    <t>인천대건고등학교</t>
    <phoneticPr fontId="25" type="noConversion"/>
  </si>
  <si>
    <t>중구</t>
    <phoneticPr fontId="25" type="noConversion"/>
  </si>
  <si>
    <t>여</t>
    <phoneticPr fontId="25" type="noConversion"/>
  </si>
  <si>
    <t>인성여자고등학교</t>
    <phoneticPr fontId="25" type="noConversion"/>
  </si>
  <si>
    <t>인하대학교사범대학부속고등학교</t>
  </si>
  <si>
    <t>미추홀구 재넘이길 123번길 29(학익동 306)</t>
  </si>
  <si>
    <t>인천세무고등학교</t>
    <phoneticPr fontId="25" type="noConversion"/>
  </si>
  <si>
    <t>광성고등학교</t>
    <phoneticPr fontId="25" type="noConversion"/>
  </si>
  <si>
    <t>여</t>
    <phoneticPr fontId="25" type="noConversion"/>
  </si>
  <si>
    <t>박문여자고등학교</t>
    <phoneticPr fontId="25" type="noConversion"/>
  </si>
  <si>
    <t>인명여자고등학교</t>
    <phoneticPr fontId="25" type="noConversion"/>
  </si>
  <si>
    <t>계양구</t>
    <phoneticPr fontId="25" type="noConversion"/>
  </si>
  <si>
    <t>동인천고등학교</t>
    <phoneticPr fontId="25" type="noConversion"/>
  </si>
  <si>
    <t>중구</t>
    <phoneticPr fontId="25" type="noConversion"/>
  </si>
  <si>
    <t>특성화 계</t>
    <phoneticPr fontId="25" type="noConversion"/>
  </si>
  <si>
    <t>강화군 강화읍 송악길 58(관청리 794-1)</t>
  </si>
  <si>
    <t>강화군 강화읍 고비고개로 20 (국화리 165)</t>
  </si>
  <si>
    <t>강화군 길상면 강화남로 57 (온수리 409-4)</t>
  </si>
  <si>
    <t>일반</t>
    <phoneticPr fontId="25" type="noConversion"/>
  </si>
  <si>
    <t>검단고등학교</t>
    <phoneticPr fontId="25" type="noConversion"/>
  </si>
  <si>
    <t>인천부개서초등학교</t>
  </si>
  <si>
    <t>연평고등학교</t>
    <phoneticPr fontId="25" type="noConversion"/>
  </si>
  <si>
    <t>중구 월미로338(북성동1가 102-33)</t>
    <phoneticPr fontId="13" type="noConversion"/>
  </si>
  <si>
    <t>일반</t>
    <phoneticPr fontId="25" type="noConversion"/>
  </si>
  <si>
    <t>일반</t>
    <phoneticPr fontId="25" type="noConversion"/>
  </si>
  <si>
    <t>중도중복</t>
    <phoneticPr fontId="25" type="noConversion"/>
  </si>
  <si>
    <t>초등</t>
    <phoneticPr fontId="7" type="noConversion"/>
  </si>
  <si>
    <t>학급수</t>
    <phoneticPr fontId="7" type="noConversion"/>
  </si>
  <si>
    <t>학생수</t>
    <phoneticPr fontId="7" type="noConversion"/>
  </si>
  <si>
    <t>중등</t>
    <phoneticPr fontId="7" type="noConversion"/>
  </si>
  <si>
    <t>여</t>
    <phoneticPr fontId="7" type="noConversion"/>
  </si>
  <si>
    <t>미추홀구</t>
    <phoneticPr fontId="25" type="noConversion"/>
  </si>
  <si>
    <t>인천청인학교</t>
    <phoneticPr fontId="25" type="noConversion"/>
  </si>
  <si>
    <t>지적장애</t>
    <phoneticPr fontId="25" type="noConversion"/>
  </si>
  <si>
    <t>경인로 880
(부평동 756-88)</t>
    <phoneticPr fontId="7" type="noConversion"/>
  </si>
  <si>
    <t>서구</t>
    <phoneticPr fontId="25" type="noConversion"/>
  </si>
  <si>
    <t>인천서희학교</t>
    <phoneticPr fontId="25" type="noConversion"/>
  </si>
  <si>
    <t>지적장애</t>
    <phoneticPr fontId="25" type="noConversion"/>
  </si>
  <si>
    <t>인천청선학교</t>
    <phoneticPr fontId="25" type="noConversion"/>
  </si>
  <si>
    <t>지적장애</t>
    <phoneticPr fontId="25" type="noConversion"/>
  </si>
  <si>
    <t>지적장애</t>
    <phoneticPr fontId="25" type="noConversion"/>
  </si>
  <si>
    <t>경인로769번길 27
(십정동 576)</t>
    <phoneticPr fontId="7" type="noConversion"/>
  </si>
  <si>
    <t>숙골로 135번길 14
(도화동 994)</t>
    <phoneticPr fontId="25" type="noConversion"/>
  </si>
  <si>
    <t>인주대로 914번길 16
(만수동 1007-5)</t>
    <phoneticPr fontId="25" type="noConversion"/>
  </si>
  <si>
    <t>수현로136번길 16
(만수동 2-82)</t>
    <phoneticPr fontId="7" type="noConversion"/>
  </si>
  <si>
    <t xml:space="preserve"> 동수로 87
(부평동 633)</t>
    <phoneticPr fontId="7" type="noConversion"/>
  </si>
  <si>
    <t>마분로 8
(부개동 257)</t>
    <phoneticPr fontId="25" type="noConversion"/>
  </si>
  <si>
    <t>장제로 1304
(장기동 133)</t>
    <phoneticPr fontId="7" type="noConversion"/>
  </si>
  <si>
    <t>독정로 44-4
(당하동 779-4)</t>
    <phoneticPr fontId="25" type="noConversion"/>
  </si>
  <si>
    <t>한진고등기술학교</t>
    <phoneticPr fontId="7" type="noConversion"/>
  </si>
  <si>
    <t>주간</t>
    <phoneticPr fontId="7" type="noConversion"/>
  </si>
  <si>
    <t>인천산업정보학교</t>
    <phoneticPr fontId="7" type="noConversion"/>
  </si>
  <si>
    <t>주간</t>
    <phoneticPr fontId="7" type="noConversion"/>
  </si>
  <si>
    <t>인천청담고등학교</t>
    <phoneticPr fontId="7" type="noConversion"/>
  </si>
  <si>
    <t>주간</t>
    <phoneticPr fontId="7" type="noConversion"/>
  </si>
  <si>
    <t>인천한누리학교</t>
    <phoneticPr fontId="7" type="noConversion"/>
  </si>
  <si>
    <t>청라달튼외국인학교</t>
    <phoneticPr fontId="7" type="noConversion"/>
  </si>
  <si>
    <t>서구 첨단동로 344 (청라동 8-128)</t>
    <phoneticPr fontId="7" type="noConversion"/>
  </si>
  <si>
    <t>인천해밀학교</t>
    <phoneticPr fontId="7" type="noConversion"/>
  </si>
  <si>
    <t>동구 금창로 31(금곡동 45-1)</t>
    <phoneticPr fontId="13" type="noConversion"/>
  </si>
  <si>
    <t>남동구 논현동 논현고잔로 215(논현동 640-2)</t>
    <phoneticPr fontId="13" type="noConversion"/>
  </si>
  <si>
    <t>유형</t>
  </si>
  <si>
    <t>각종</t>
  </si>
  <si>
    <t>대안</t>
  </si>
  <si>
    <t>대안</t>
    <phoneticPr fontId="25" type="noConversion"/>
  </si>
  <si>
    <t>외국인</t>
    <phoneticPr fontId="25" type="noConversion"/>
  </si>
  <si>
    <t>인천화교소중산중고등학교</t>
    <phoneticPr fontId="7" type="noConversion"/>
  </si>
  <si>
    <t>주간</t>
    <phoneticPr fontId="7" type="noConversion"/>
  </si>
  <si>
    <t>채드윅송도국제학교</t>
  </si>
  <si>
    <t>사립</t>
    <phoneticPr fontId="25" type="noConversion"/>
  </si>
  <si>
    <t>학력인정인천생활예술고등학교</t>
    <phoneticPr fontId="7" type="noConversion"/>
  </si>
  <si>
    <t>학력인정남인천고등학교</t>
    <phoneticPr fontId="7" type="noConversion"/>
  </si>
  <si>
    <t>평교</t>
    <phoneticPr fontId="25" type="noConversion"/>
  </si>
  <si>
    <t>□ 방송통신 중고등학교 현황</t>
    <phoneticPr fontId="25" type="noConversion"/>
  </si>
  <si>
    <t>공립 계</t>
    <phoneticPr fontId="7" type="noConversion"/>
  </si>
  <si>
    <t>인천광역시교육청 공립 계</t>
    <phoneticPr fontId="7" type="noConversion"/>
  </si>
  <si>
    <t>인천광역시교육청 총 합계</t>
    <phoneticPr fontId="7" type="noConversion"/>
  </si>
  <si>
    <t>인천여자고등학교부설방송통신고등학교</t>
  </si>
  <si>
    <t xml:space="preserve">①계열별
</t>
    <phoneticPr fontId="7" type="noConversion"/>
  </si>
  <si>
    <t>②구군별</t>
    <phoneticPr fontId="7" type="noConversion"/>
  </si>
  <si>
    <t>③설립별</t>
    <phoneticPr fontId="7" type="noConversion"/>
  </si>
  <si>
    <t>④공학</t>
    <phoneticPr fontId="25" type="noConversion"/>
  </si>
  <si>
    <t>⑤학교명</t>
    <phoneticPr fontId="7" type="noConversion"/>
  </si>
  <si>
    <t>⑥개교일자</t>
    <phoneticPr fontId="7" type="noConversion"/>
  </si>
  <si>
    <t>⑦주소</t>
    <phoneticPr fontId="7" type="noConversion"/>
  </si>
  <si>
    <t>⑧교지면적(㎡)</t>
    <phoneticPr fontId="25" type="noConversion"/>
  </si>
  <si>
    <t>⑨우편번호</t>
    <phoneticPr fontId="7" type="noConversion"/>
  </si>
  <si>
    <t>⑩전화
번호
(교무실)</t>
    <phoneticPr fontId="7" type="noConversion"/>
  </si>
  <si>
    <t>⑪전화
번호
(행정실)</t>
    <phoneticPr fontId="7" type="noConversion"/>
  </si>
  <si>
    <t>⑫팩스
번호
(대표)</t>
    <phoneticPr fontId="7" type="noConversion"/>
  </si>
  <si>
    <t>⑬학급수</t>
    <phoneticPr fontId="7" type="noConversion"/>
  </si>
  <si>
    <t>⑭총 학생수</t>
    <phoneticPr fontId="7" type="noConversion"/>
  </si>
  <si>
    <t>일반</t>
    <phoneticPr fontId="25" type="noConversion"/>
  </si>
  <si>
    <t>강화군</t>
    <phoneticPr fontId="25" type="noConversion"/>
  </si>
  <si>
    <t>사립</t>
    <phoneticPr fontId="25" type="noConversion"/>
  </si>
  <si>
    <t>공학</t>
    <phoneticPr fontId="25" type="noConversion"/>
  </si>
  <si>
    <t>덕신고등학교</t>
    <phoneticPr fontId="25" type="noConversion"/>
  </si>
  <si>
    <t>일반</t>
    <phoneticPr fontId="25" type="noConversion"/>
  </si>
  <si>
    <t>서구</t>
    <phoneticPr fontId="25" type="noConversion"/>
  </si>
  <si>
    <t>여</t>
    <phoneticPr fontId="25" type="noConversion"/>
  </si>
  <si>
    <t>인천신현고등학교</t>
    <phoneticPr fontId="25" type="noConversion"/>
  </si>
  <si>
    <t>1권역</t>
  </si>
  <si>
    <t>전동</t>
  </si>
  <si>
    <t>신흥동</t>
  </si>
  <si>
    <t>동구</t>
  </si>
  <si>
    <t>화수동</t>
  </si>
  <si>
    <t>인천만석초등학교병설유치원</t>
  </si>
  <si>
    <t>송림동</t>
  </si>
  <si>
    <t>인천서흥초등학교병설유치원</t>
  </si>
  <si>
    <t>동구 샛골로 189(송림동 34-1)</t>
  </si>
  <si>
    <t>송현동</t>
  </si>
  <si>
    <t>인천송현초등학교병설유치원</t>
  </si>
  <si>
    <t>숭의동</t>
  </si>
  <si>
    <t>인천숭의초등학교병설유치원</t>
  </si>
  <si>
    <t>주안6동</t>
  </si>
  <si>
    <t>인천경원초등학교병설유치원</t>
  </si>
  <si>
    <t>북도면</t>
  </si>
  <si>
    <t>학익동</t>
  </si>
  <si>
    <t>인천학익초등학교병설유치원</t>
  </si>
  <si>
    <t>미추홀구 한나루로403번길 122(학익동 330-1)</t>
  </si>
  <si>
    <t>운서동</t>
  </si>
  <si>
    <t>인천공항유치원</t>
  </si>
  <si>
    <t>중구 신도시남로 43(운서동 2788-1)</t>
  </si>
  <si>
    <t>항동</t>
  </si>
  <si>
    <t>중산동</t>
  </si>
  <si>
    <t>인천중산초등학교병설유치원</t>
  </si>
  <si>
    <t>인천하늘초등학교병설유치원</t>
  </si>
  <si>
    <t>도화동</t>
  </si>
  <si>
    <t>인천서화초등학교병설유치원</t>
  </si>
  <si>
    <t>용현동</t>
  </si>
  <si>
    <t>박문유치원</t>
  </si>
  <si>
    <t>지영유치원</t>
  </si>
  <si>
    <t>2권역</t>
  </si>
  <si>
    <t>창영동</t>
  </si>
  <si>
    <t>인천창영초등학교병설유치원</t>
  </si>
  <si>
    <t>자월면</t>
  </si>
  <si>
    <t xml:space="preserve">옹진군 </t>
  </si>
  <si>
    <t>영흥초등학교병설유치원</t>
  </si>
  <si>
    <t>옹진군 영흥면 영흥로 440-8(내4리 237)</t>
  </si>
  <si>
    <t>덕적면</t>
  </si>
  <si>
    <t>덕적초등학교 병설유치원</t>
  </si>
  <si>
    <t>인천대화초등학교병설유치원</t>
  </si>
  <si>
    <t>인천용일초등학교병설유치원</t>
  </si>
  <si>
    <t>미추홀구 인주대로 244(용현1동 74)</t>
  </si>
  <si>
    <t>문학동</t>
  </si>
  <si>
    <t>인천인주초등학교병설유치원</t>
  </si>
  <si>
    <t xml:space="preserve"> 숭의4동</t>
  </si>
  <si>
    <t>인천용정초등학교병설유치원</t>
  </si>
  <si>
    <t>백령면</t>
  </si>
  <si>
    <t>북포초등학교병설유치원</t>
  </si>
  <si>
    <t>연평초등학교병설유치원</t>
  </si>
  <si>
    <t>대청초등학교병설유치원</t>
  </si>
  <si>
    <t>인천영종초등학교병설유치원</t>
  </si>
  <si>
    <t>주안동</t>
  </si>
  <si>
    <t>인천주안초등학교병설유치원</t>
  </si>
  <si>
    <t>인천재능대부속유치원</t>
  </si>
  <si>
    <t>송현유치원</t>
  </si>
  <si>
    <t>예원유치원</t>
  </si>
  <si>
    <t>한울유치원</t>
  </si>
  <si>
    <t>3권역</t>
  </si>
  <si>
    <t>밀알유치원</t>
  </si>
  <si>
    <t>프라임건영유치원</t>
  </si>
  <si>
    <t>부광유치원</t>
  </si>
  <si>
    <t>숭의유치원</t>
  </si>
  <si>
    <t>금호유치원</t>
  </si>
  <si>
    <t>노벨유치원</t>
  </si>
  <si>
    <t>성바오로유치원</t>
  </si>
  <si>
    <t>세종유치원</t>
  </si>
  <si>
    <t>소명유치원</t>
  </si>
  <si>
    <t>유원유치원</t>
  </si>
  <si>
    <t>이화유치원</t>
  </si>
  <si>
    <t>다솜유치원</t>
  </si>
  <si>
    <t>반디유치원</t>
  </si>
  <si>
    <t>신동아유치원</t>
  </si>
  <si>
    <t>한빛유치원</t>
  </si>
  <si>
    <t>해승유치원</t>
  </si>
  <si>
    <t>4권역</t>
  </si>
  <si>
    <t>그림나라 유치원</t>
  </si>
  <si>
    <t>건영유치원</t>
  </si>
  <si>
    <t>국현유치원</t>
  </si>
  <si>
    <t>도담유치원</t>
  </si>
  <si>
    <t>동원유치원</t>
  </si>
  <si>
    <t>미주유치원</t>
  </si>
  <si>
    <t>소라유치원</t>
  </si>
  <si>
    <t>솔샘유치원</t>
  </si>
  <si>
    <t>연흥유치원</t>
  </si>
  <si>
    <t>용화유치원</t>
  </si>
  <si>
    <t>진흥유치원</t>
  </si>
  <si>
    <t>참빛유치원</t>
  </si>
  <si>
    <t>하늘유치원</t>
  </si>
  <si>
    <t>18권역</t>
  </si>
  <si>
    <t>영종동</t>
  </si>
  <si>
    <t>영종유치원</t>
  </si>
  <si>
    <t>용유동</t>
  </si>
  <si>
    <t>중구 남북로 87번길 4(남북동 584-2)</t>
  </si>
  <si>
    <t>뒤나미스유치원</t>
  </si>
  <si>
    <t>이튼유치원</t>
  </si>
  <si>
    <t>무지개유치원</t>
  </si>
  <si>
    <t>초롱유치원</t>
  </si>
  <si>
    <t>해님나라유치원</t>
  </si>
  <si>
    <t>21권역</t>
  </si>
  <si>
    <t>백령성모유치원</t>
  </si>
  <si>
    <t>송월동</t>
  </si>
  <si>
    <t>자유유치원</t>
  </si>
  <si>
    <t>중구 자유공원로 105(송월동 3가 3-140)</t>
  </si>
  <si>
    <t>9권역</t>
    <phoneticPr fontId="27" type="noConversion"/>
  </si>
  <si>
    <t>갈산2동</t>
    <phoneticPr fontId="13" type="noConversion"/>
  </si>
  <si>
    <t>일신동</t>
    <phoneticPr fontId="13" type="noConversion"/>
  </si>
  <si>
    <t>부개2동</t>
    <phoneticPr fontId="13" type="noConversion"/>
  </si>
  <si>
    <t>아름솔유치원</t>
  </si>
  <si>
    <t>하늘땅유치원</t>
  </si>
  <si>
    <t xml:space="preserve"> </t>
    <phoneticPr fontId="25" type="noConversion"/>
  </si>
  <si>
    <t>소담숲유치원</t>
  </si>
  <si>
    <t>15권역</t>
  </si>
  <si>
    <t>영보유치원</t>
  </si>
  <si>
    <t>삼성유치원</t>
  </si>
  <si>
    <t>성광유치원</t>
  </si>
  <si>
    <t>남촌동</t>
  </si>
  <si>
    <t>해와달유치원</t>
  </si>
  <si>
    <t>남동구 호구포로535번길 67(남촌동 294-2)</t>
  </si>
  <si>
    <t>논현동</t>
  </si>
  <si>
    <t>26권역</t>
  </si>
  <si>
    <t>강화읍</t>
  </si>
  <si>
    <t>양사면</t>
  </si>
  <si>
    <t>29권역</t>
  </si>
  <si>
    <t>공립</t>
    <phoneticPr fontId="27" type="noConversion"/>
  </si>
  <si>
    <t xml:space="preserve">공립 계 : </t>
    <phoneticPr fontId="13" type="noConversion"/>
  </si>
  <si>
    <t>부평구 아트센터로 130(십정동 541-31)</t>
  </si>
  <si>
    <t>부평구 안남로 253번길 41(산곡동 100-87)</t>
  </si>
  <si>
    <t>부평구 배곶북로 10-6(십정동 298-1)</t>
  </si>
  <si>
    <t>부평구 세월천로 30번길 58(청천동 176-4)</t>
  </si>
  <si>
    <t>부평구 안남로 91(산곡동 311-126)</t>
  </si>
  <si>
    <t>부평구 충선로 311번길 25-14(삼산동 427-7)</t>
  </si>
  <si>
    <t>부평구 주부토로 165(갈산동 373)</t>
  </si>
  <si>
    <t>부평구 충선로 234번길 19(삼산동 454-1)</t>
  </si>
  <si>
    <t>부평구 일신로 88(구산동 357)</t>
  </si>
  <si>
    <t>부평구 부흥북로 175(부개동 499-8)</t>
  </si>
  <si>
    <t>부평구 경인로 911번길 28(부평동 743-1)</t>
  </si>
  <si>
    <t>부평구 부평대로 88번길 19(부평동 440-1)</t>
  </si>
  <si>
    <t>부평구 주부토로 292(갈산동 10-1)</t>
  </si>
  <si>
    <t>부평구 굴포로 194-10(삼산동 456-1)</t>
  </si>
  <si>
    <t>부평구 영성중로 32(삼산동 393-1)</t>
  </si>
  <si>
    <t>부평구 영성서로 56(삼산동 390-1)</t>
  </si>
  <si>
    <t>부평구 일신로 120(구산동 360)</t>
  </si>
  <si>
    <t>연수구 원인재로 56(동춘동 928)</t>
  </si>
  <si>
    <t>연수구 해돋이로 84번길33(송도동 3-12)</t>
  </si>
  <si>
    <t>연수구 해돋이로 56번길 28(송도동 3-42)</t>
  </si>
  <si>
    <t>연수구 인천타워대로54번길 46(송도동 9-27)</t>
  </si>
  <si>
    <t>연수구 아트센터대로 97번길 72(송도동 18-8)</t>
  </si>
  <si>
    <t>연수구 송도과학로 51번길60(송도동 162-2)</t>
  </si>
  <si>
    <t>연수구 송도교육로 20(송도동 192-3)</t>
  </si>
  <si>
    <t>연수구 컨벤시아대로 252번길 15(송도동 107)</t>
  </si>
  <si>
    <t>연수구 컨벤시아대로 302번길 23(송도동 115-5)</t>
  </si>
  <si>
    <t>남동구 장아산로 174번길 8(서창동 560-6)</t>
  </si>
  <si>
    <t>남동구 서창남순환로 190-28(서창동 694)</t>
  </si>
  <si>
    <t>남동구 서창방산로93(서창동 673)</t>
  </si>
  <si>
    <t>남동구 찬우물로 29번길(수산동 149)</t>
  </si>
  <si>
    <t>북부교육지원청 공립계 :</t>
    <phoneticPr fontId="25" type="noConversion"/>
  </si>
  <si>
    <t>5권역</t>
  </si>
  <si>
    <t>뿌리유치원</t>
  </si>
  <si>
    <t>5권역 계 :</t>
    <phoneticPr fontId="27" type="noConversion"/>
  </si>
  <si>
    <t>에녹유치원</t>
  </si>
  <si>
    <t>연희유치원</t>
  </si>
  <si>
    <t>7권역</t>
  </si>
  <si>
    <t>마전동</t>
  </si>
  <si>
    <t>원당동</t>
  </si>
  <si>
    <t>리라유치원</t>
  </si>
  <si>
    <t>7권역 계 :</t>
    <phoneticPr fontId="27" type="noConversion"/>
  </si>
  <si>
    <t>10권역</t>
  </si>
  <si>
    <t>미래유치원</t>
  </si>
  <si>
    <t>작전서운동</t>
  </si>
  <si>
    <t>보나유치원</t>
  </si>
  <si>
    <t>석화유치원</t>
  </si>
  <si>
    <t>자연유치원</t>
  </si>
  <si>
    <t>예소담유치원</t>
  </si>
  <si>
    <t>서구 장고개로293번길29(가좌동 231)</t>
  </si>
  <si>
    <t>서구 청중로 478번길 6(가정동 605-1)</t>
  </si>
  <si>
    <t>서구 장고개로 336-1(가좌동 395-4)</t>
  </si>
  <si>
    <t>서구 건지로318번길 39(가좌3동 200)</t>
  </si>
  <si>
    <t>서구 새오개로 9(석남동 208-2)</t>
  </si>
  <si>
    <t>서구 건지로 318번안길 7(가좌동 189-7)</t>
  </si>
  <si>
    <t>서구 청중로 478번길 9 (가정동 606-5)</t>
  </si>
  <si>
    <t>서구 장고개로 280번길 7-1(가좌동 310-5)</t>
  </si>
  <si>
    <t>서구 신진말로 32-1(가좌3동212-4)</t>
  </si>
  <si>
    <t>서구 염곡로311번길 7(석남동 169-1)</t>
  </si>
  <si>
    <t>서구 강남로 1(석남1동 477-14)</t>
  </si>
  <si>
    <t>서구 서달로 198(가정동 430-29)</t>
  </si>
  <si>
    <t>서구 장고개로375-11(가좌동2-12)</t>
  </si>
  <si>
    <t>서구 염곡로 417(신현동 2-103)</t>
  </si>
  <si>
    <t>서구 승학로 433(검암동629-3)</t>
  </si>
  <si>
    <t>서구 승학로599번길 45(검암동 495)</t>
  </si>
  <si>
    <t>서구 크리스탈로 130(청라동 139-2)</t>
  </si>
  <si>
    <t>서구 경서로 31번길 31(경서동 741)</t>
  </si>
  <si>
    <t>서구 차오름로 64(청라동 84-2)</t>
  </si>
  <si>
    <t>서구 심곡로 188번길 21(공촌동277-2)</t>
  </si>
  <si>
    <t>서구 청라커낼로 217 (청라동 178-8)</t>
  </si>
  <si>
    <t>서구 대평로56번길 9(연희동 745-1)</t>
  </si>
  <si>
    <t>서구 원창로 147(신현동85-1)</t>
  </si>
  <si>
    <t>서구 승학로 197번길 11(심곡동 144-2)</t>
  </si>
  <si>
    <t>서구 승학로572번길 22(검암동 536-1)</t>
  </si>
  <si>
    <t>서구 솔빛로 68 (청라동 105-4)</t>
  </si>
  <si>
    <t>서구 크리스탈로 46(청라동 173-2)</t>
  </si>
  <si>
    <t>서구 청라에메랄드로 33 (청라동 192-3)</t>
  </si>
  <si>
    <t>서구 청라사파이어로 140번길 6(청라동 103-3)</t>
  </si>
  <si>
    <t>서구 경서로 56번길 7-2(경서동 736-12)</t>
  </si>
  <si>
    <t>서구 청라커낼로 223번길 13 (경서동 964-3)</t>
  </si>
  <si>
    <t>서구 경서로 80 (경서동 726-1)</t>
  </si>
  <si>
    <t>서구 도요지로 201번길 10(경서동 676-3)</t>
  </si>
  <si>
    <t>서구 원창로 180(신현동 278)</t>
  </si>
  <si>
    <t>서구 청라커낼로 163(청라동 173-1)</t>
  </si>
  <si>
    <t>서구 탁옥로85번길 6(심곡동 285)</t>
  </si>
  <si>
    <t>서구 경서로 32번길 18(경서동 765-2)</t>
  </si>
  <si>
    <t>서구 용두산로26번길 14-5번길(심곡동326-6)</t>
  </si>
  <si>
    <t>서구 청라한울로 59번길 5호(경서동 842-11)</t>
  </si>
  <si>
    <t>서구 율도로15번길 26-9(신현동 173-81)</t>
  </si>
  <si>
    <t>서구 마전로115번길 24(마전동 147-1)</t>
  </si>
  <si>
    <t>서구 완정로 228번길 19(금곡동 721-1)</t>
  </si>
  <si>
    <t>서구 검단로 540번길 23 (마전동 267-1)</t>
  </si>
  <si>
    <t>서구 청마로144(당하동 1107-1)</t>
  </si>
  <si>
    <t>서구 고산후로 377(불로동 306-25)</t>
  </si>
  <si>
    <t>서구 고산후로 78번길 6(당하동 1038-1)</t>
  </si>
  <si>
    <t>서구 청마로 55(당하동 1084-1)</t>
  </si>
  <si>
    <t>서구 완정로 99(마전동 1117)</t>
  </si>
  <si>
    <t>서구 봉수대로 1440번길 20(왕길동 649-3)</t>
  </si>
  <si>
    <t>서구 원당대로 820번길 16 (당하동 1022)</t>
  </si>
  <si>
    <t>서구 봉화로 15번길 11-7(오류동 1729-6)</t>
  </si>
  <si>
    <t>서구 원당대로 839번안길 6(원당동 741-4)</t>
  </si>
  <si>
    <t>서구 검단로487번길 52-1(마전동 923-6)</t>
  </si>
  <si>
    <t>서구 원당대로 820번 2길 5(당하동 1024)</t>
  </si>
  <si>
    <t>서구 봉수대로 1548-15 (금곡동 244-5)</t>
  </si>
  <si>
    <t>서구 원당대로 819번길 3(원당동 811-8)</t>
  </si>
  <si>
    <t>서구 검단로 836(불로동 308)</t>
  </si>
  <si>
    <t>서구 완정로10번길 20(마전동 1008-12)</t>
  </si>
  <si>
    <t>서구 고산로45번길 4(원당동 841-6)</t>
  </si>
  <si>
    <t>서구 완정로 34번길 20(마전동 587)</t>
  </si>
  <si>
    <t>서구 완정로64번길 7(마전동 639)</t>
  </si>
  <si>
    <t>서구 서곶로 818(당하동 895)</t>
  </si>
  <si>
    <t>서구 고산후로 161번 안길 35(원당동 798-1)</t>
  </si>
  <si>
    <t>서구 단봉로 139번길 3-2 (오류동 1725-8)</t>
  </si>
  <si>
    <t>계양구 봉오대로 569번길 10(효성1동 15-3)</t>
  </si>
  <si>
    <t>계양구 서운로12 (서운동55-133)</t>
  </si>
  <si>
    <t>계양구 아나지로247번길8(작전동 448-2)</t>
  </si>
  <si>
    <t>계양구 효서로 314 (작전동 169-2)</t>
  </si>
  <si>
    <t>계양구 주부토로 363번길 27(작전동 388-2)</t>
  </si>
  <si>
    <t>계양구 효서로393(작전서운동915-1)</t>
  </si>
  <si>
    <t>계양구 도두리로 68(작전동 912-5)</t>
  </si>
  <si>
    <t>계양구 안남로 596(효성동 27-9)</t>
  </si>
  <si>
    <t>계양구 안남로554번길 25(효성1동 21-11)</t>
  </si>
  <si>
    <t>계양구 아나지로 199(효성2동 238-1)</t>
  </si>
  <si>
    <t>계양구 봉오대로 477번길 18(효성동 123-57)</t>
  </si>
  <si>
    <t>계양구 봉오대로 743번길 20(작전동 111)</t>
  </si>
  <si>
    <t>계양구 도두리로 54(작전동 912-4)</t>
  </si>
  <si>
    <t>계양구 장제로 1288(장기동 134)</t>
  </si>
  <si>
    <t>계양구 벌말로 572-1(상야동 130-1)</t>
  </si>
  <si>
    <t>계양구 귤현길 15(귤현동 494)</t>
  </si>
  <si>
    <t>계양구 용종로 90(용종동 227-1)</t>
  </si>
  <si>
    <t>계양구 동양로 122(동양동 583)</t>
  </si>
  <si>
    <t>계양구 장제로 755번길 30(계산동 65-4)</t>
  </si>
  <si>
    <t>계양구 박촌로 53(박촌동 71-2)</t>
  </si>
  <si>
    <t>계양구 임학서로 15(계산동 914)</t>
  </si>
  <si>
    <t>계양구 장제로 954(병방동 3)</t>
  </si>
  <si>
    <t>계양구 계산로 42-1 (계산동 783-5)</t>
  </si>
  <si>
    <t>제물포고부설방송통신고등학교</t>
    <phoneticPr fontId="25" type="noConversion"/>
  </si>
  <si>
    <t>공학</t>
    <phoneticPr fontId="25" type="noConversion"/>
  </si>
  <si>
    <t>구월여자중학교 부설 방송통신중학교</t>
    <phoneticPr fontId="25" type="noConversion"/>
  </si>
  <si>
    <t>계양구 계양산로 193번길 20(병방동 346)</t>
  </si>
  <si>
    <t>계양구 계양산로 35번길 12-37 (계산동 산40 )</t>
  </si>
  <si>
    <t>계양구 임학서로42번길17(임학동 33-3)</t>
  </si>
  <si>
    <t>계양구 임학서로 45번길 5(임학동 38-2)</t>
  </si>
  <si>
    <t>계양구 장제로 928번길 23(병방동100-1)</t>
  </si>
  <si>
    <t>계양구 임학안로6번길 7(임학동 61-24)</t>
  </si>
  <si>
    <t>계양구 장제로 878(병방동 432-5)</t>
  </si>
  <si>
    <t>계양구 계산로 152(계산동 301-11)</t>
  </si>
  <si>
    <t>계양구 양지말2길 7(동양동 605-1)</t>
  </si>
  <si>
    <t>방송통신</t>
    <phoneticPr fontId="25" type="noConversion"/>
  </si>
  <si>
    <t>중구 차이나타운로55번길 21 (선린동 8)</t>
    <phoneticPr fontId="7" type="noConversion"/>
  </si>
  <si>
    <t>학교 현황</t>
    <phoneticPr fontId="25" type="noConversion"/>
  </si>
  <si>
    <t>구분</t>
  </si>
  <si>
    <t>유치원</t>
  </si>
  <si>
    <t>초등학교</t>
    <phoneticPr fontId="25" type="noConversion"/>
  </si>
  <si>
    <t>중학교</t>
    <phoneticPr fontId="25" type="noConversion"/>
  </si>
  <si>
    <t>고등학교</t>
    <phoneticPr fontId="25" type="noConversion"/>
  </si>
  <si>
    <t>특수학교</t>
    <phoneticPr fontId="25" type="noConversion"/>
  </si>
  <si>
    <t>고등기술학교</t>
    <phoneticPr fontId="25" type="noConversion"/>
  </si>
  <si>
    <t>방송통신
중고등학교</t>
    <phoneticPr fontId="25" type="noConversion"/>
  </si>
  <si>
    <t>각종학교</t>
    <phoneticPr fontId="25" type="noConversion"/>
  </si>
  <si>
    <t>국제학교</t>
    <phoneticPr fontId="25" type="noConversion"/>
  </si>
  <si>
    <t>학력인정
평생교육시설</t>
    <phoneticPr fontId="25" type="noConversion"/>
  </si>
  <si>
    <t>합계</t>
    <phoneticPr fontId="25" type="noConversion"/>
  </si>
  <si>
    <t>비고</t>
    <phoneticPr fontId="25" type="noConversion"/>
  </si>
  <si>
    <t>단설</t>
  </si>
  <si>
    <t>병설</t>
    <phoneticPr fontId="25" type="noConversion"/>
  </si>
  <si>
    <t>(분교)</t>
    <phoneticPr fontId="25" type="noConversion"/>
  </si>
  <si>
    <t>(분교)</t>
    <phoneticPr fontId="25" type="noConversion"/>
  </si>
  <si>
    <t>(위탁)</t>
    <phoneticPr fontId="25" type="noConversion"/>
  </si>
  <si>
    <t>국립</t>
  </si>
  <si>
    <t>학교수</t>
  </si>
  <si>
    <t>※ (괄호)는 분교장 학교수, 학급수, 학생수로 계에 미포함, 단 유치원은 포함.</t>
    <phoneticPr fontId="25" type="noConversion"/>
  </si>
  <si>
    <t>※ 위탁학생수는 원적교 학생 수에 포함</t>
    <phoneticPr fontId="25" type="noConversion"/>
  </si>
  <si>
    <t>초등학교</t>
  </si>
  <si>
    <t>중학교</t>
  </si>
  <si>
    <t>고등학교</t>
    <phoneticPr fontId="25" type="noConversion"/>
  </si>
  <si>
    <t>특수학교</t>
  </si>
  <si>
    <t>고등
기술학교</t>
    <phoneticPr fontId="25" type="noConversion"/>
  </si>
  <si>
    <t>방송통신중
고등학교</t>
  </si>
  <si>
    <t>국제학교</t>
  </si>
  <si>
    <t>학력인정
평생교육시설</t>
  </si>
  <si>
    <t>병설</t>
  </si>
  <si>
    <t>본교</t>
  </si>
  <si>
    <t>분교</t>
  </si>
  <si>
    <t>증감</t>
    <phoneticPr fontId="25" type="noConversion"/>
  </si>
  <si>
    <t>개교(원)</t>
  </si>
  <si>
    <t>폐교(원)/
분교장 격하</t>
    <phoneticPr fontId="25" type="noConversion"/>
  </si>
  <si>
    <t>총계</t>
  </si>
  <si>
    <t>구군별 각급학교 현황</t>
    <phoneticPr fontId="25" type="noConversion"/>
  </si>
  <si>
    <t>구분</t>
    <phoneticPr fontId="25" type="noConversion"/>
  </si>
  <si>
    <t>유치원</t>
    <phoneticPr fontId="25" type="noConversion"/>
  </si>
  <si>
    <t>고등학교</t>
  </si>
  <si>
    <t>고등기술학교</t>
  </si>
  <si>
    <t>방송통신중고등학교</t>
    <phoneticPr fontId="25" type="noConversion"/>
  </si>
  <si>
    <t>각종학교</t>
  </si>
  <si>
    <t>국제학교</t>
    <phoneticPr fontId="27" type="noConversion"/>
  </si>
  <si>
    <t>학력인정평생교육시설</t>
    <phoneticPr fontId="27" type="noConversion"/>
  </si>
  <si>
    <t>합계</t>
    <phoneticPr fontId="25" type="noConversion"/>
  </si>
  <si>
    <t>비고</t>
    <phoneticPr fontId="25" type="noConversion"/>
  </si>
  <si>
    <t>(위탁)</t>
    <phoneticPr fontId="25" type="noConversion"/>
  </si>
  <si>
    <t xml:space="preserve"> 동   구 </t>
  </si>
  <si>
    <t xml:space="preserve"> 옹진군 </t>
  </si>
  <si>
    <t xml:space="preserve"> 중   구 </t>
  </si>
  <si>
    <t xml:space="preserve"> 부평구 </t>
  </si>
  <si>
    <t xml:space="preserve"> 남동구 </t>
  </si>
  <si>
    <t xml:space="preserve"> 연수구 </t>
  </si>
  <si>
    <t xml:space="preserve"> 계양구 </t>
  </si>
  <si>
    <t xml:space="preserve"> 서   구 </t>
  </si>
  <si>
    <t xml:space="preserve"> 강화군 </t>
  </si>
  <si>
    <t xml:space="preserve"> 계 </t>
  </si>
  <si>
    <t>※ 위탁학생수는 원적교 학생 수에 포함</t>
    <phoneticPr fontId="25" type="noConversion"/>
  </si>
  <si>
    <t>일반계고등학교</t>
  </si>
  <si>
    <t>동   구</t>
  </si>
  <si>
    <t>중   구</t>
  </si>
  <si>
    <t>서   구</t>
  </si>
  <si>
    <t>고등학교 계열별 학교 현황</t>
  </si>
  <si>
    <t>특성화고등학교</t>
  </si>
  <si>
    <t>특수목적고등학교</t>
  </si>
  <si>
    <t>자율형고등학교</t>
  </si>
  <si>
    <t>구군</t>
    <phoneticPr fontId="13" type="noConversion"/>
  </si>
  <si>
    <t>설립별</t>
    <phoneticPr fontId="13" type="noConversion"/>
  </si>
  <si>
    <t>인가
(정원)</t>
    <phoneticPr fontId="13" type="noConversion"/>
  </si>
  <si>
    <t>일반학급</t>
    <phoneticPr fontId="25" type="noConversion"/>
  </si>
  <si>
    <t>일반학급 계</t>
    <phoneticPr fontId="13" type="noConversion"/>
  </si>
  <si>
    <t>원아수</t>
    <phoneticPr fontId="27" type="noConversion"/>
  </si>
  <si>
    <t>일반학급수</t>
    <phoneticPr fontId="13" type="noConversion"/>
  </si>
  <si>
    <t>일반원아수</t>
    <phoneticPr fontId="27" type="noConversion"/>
  </si>
  <si>
    <t>3세</t>
    <phoneticPr fontId="13" type="noConversion"/>
  </si>
  <si>
    <t>4세</t>
    <phoneticPr fontId="13" type="noConversion"/>
  </si>
  <si>
    <t>계</t>
    <phoneticPr fontId="27" type="noConversion"/>
  </si>
  <si>
    <t>5세</t>
    <phoneticPr fontId="13" type="noConversion"/>
  </si>
  <si>
    <t>인천송월초등학교병설유치원</t>
    <phoneticPr fontId="25" type="noConversion"/>
  </si>
  <si>
    <t>인천연안초등학교병설유치원</t>
    <phoneticPr fontId="25" type="noConversion"/>
  </si>
  <si>
    <t>인천신흥초등학교병설유치원</t>
    <phoneticPr fontId="25" type="noConversion"/>
  </si>
  <si>
    <t>공립 계 :</t>
    <phoneticPr fontId="25" type="noConversion"/>
  </si>
  <si>
    <t>인천용현남초등학교자월분교장병설유치원</t>
    <phoneticPr fontId="25" type="noConversion"/>
  </si>
  <si>
    <t>인천문학초등학교병설유치원</t>
    <phoneticPr fontId="25" type="noConversion"/>
  </si>
  <si>
    <t>산새소리유치원</t>
    <phoneticPr fontId="25" type="noConversion"/>
  </si>
  <si>
    <t>2권역 계</t>
    <phoneticPr fontId="25" type="noConversion"/>
  </si>
  <si>
    <t xml:space="preserve">공립 계 : </t>
    <phoneticPr fontId="25" type="noConversion"/>
  </si>
  <si>
    <t xml:space="preserve">3권역 계 </t>
    <phoneticPr fontId="25" type="noConversion"/>
  </si>
  <si>
    <t xml:space="preserve">21권역 계 </t>
    <phoneticPr fontId="25" type="noConversion"/>
  </si>
  <si>
    <t>8권역</t>
    <phoneticPr fontId="27" type="noConversion"/>
  </si>
  <si>
    <t>부평구</t>
    <phoneticPr fontId="27" type="noConversion"/>
  </si>
  <si>
    <t xml:space="preserve">사립 계 : </t>
    <phoneticPr fontId="13" type="noConversion"/>
  </si>
  <si>
    <t xml:space="preserve">8권역 계 </t>
    <phoneticPr fontId="27" type="noConversion"/>
  </si>
  <si>
    <t>삼산2동</t>
    <phoneticPr fontId="13" type="noConversion"/>
  </si>
  <si>
    <t>부개3동</t>
    <phoneticPr fontId="13" type="noConversion"/>
  </si>
  <si>
    <t>삼산1동</t>
    <phoneticPr fontId="13" type="noConversion"/>
  </si>
  <si>
    <t>공립 계 :</t>
    <phoneticPr fontId="13" type="noConversion"/>
  </si>
  <si>
    <t>부평4동</t>
    <phoneticPr fontId="25" type="noConversion"/>
  </si>
  <si>
    <t>부평6동</t>
    <phoneticPr fontId="13" type="noConversion"/>
  </si>
  <si>
    <t>부평2동</t>
    <phoneticPr fontId="25" type="noConversion"/>
  </si>
  <si>
    <t>부개2동</t>
    <phoneticPr fontId="25" type="noConversion"/>
  </si>
  <si>
    <t>12권역</t>
    <phoneticPr fontId="27" type="noConversion"/>
  </si>
  <si>
    <t>연수구</t>
    <phoneticPr fontId="27" type="noConversion"/>
  </si>
  <si>
    <t>12권역</t>
    <phoneticPr fontId="25" type="noConversion"/>
  </si>
  <si>
    <t>13권역</t>
    <phoneticPr fontId="27" type="noConversion"/>
  </si>
  <si>
    <t>14권역</t>
    <phoneticPr fontId="27" type="noConversion"/>
  </si>
  <si>
    <t>14권역</t>
    <phoneticPr fontId="25" type="noConversion"/>
  </si>
  <si>
    <t>15권역</t>
    <phoneticPr fontId="27" type="noConversion"/>
  </si>
  <si>
    <t>남동구</t>
    <phoneticPr fontId="27" type="noConversion"/>
  </si>
  <si>
    <t>간석2동</t>
    <phoneticPr fontId="13" type="noConversion"/>
  </si>
  <si>
    <t>간석4동</t>
    <phoneticPr fontId="13" type="noConversion"/>
  </si>
  <si>
    <t>구월동</t>
    <phoneticPr fontId="13" type="noConversion"/>
  </si>
  <si>
    <t>구월1동</t>
    <phoneticPr fontId="13" type="noConversion"/>
  </si>
  <si>
    <t>구월3동</t>
    <phoneticPr fontId="13" type="noConversion"/>
  </si>
  <si>
    <t xml:space="preserve">남동구 </t>
    <phoneticPr fontId="27" type="noConversion"/>
  </si>
  <si>
    <t>만수3동</t>
    <phoneticPr fontId="13" type="noConversion"/>
  </si>
  <si>
    <t>16권역</t>
    <phoneticPr fontId="25" type="noConversion"/>
  </si>
  <si>
    <t>만수6동</t>
    <phoneticPr fontId="13" type="noConversion"/>
  </si>
  <si>
    <t>서창1동</t>
    <phoneticPr fontId="13" type="noConversion"/>
  </si>
  <si>
    <t>만수1동</t>
    <phoneticPr fontId="13" type="noConversion"/>
  </si>
  <si>
    <t>서창2동</t>
    <phoneticPr fontId="13" type="noConversion"/>
  </si>
  <si>
    <t>17권역</t>
    <phoneticPr fontId="27" type="noConversion"/>
  </si>
  <si>
    <t>논현동</t>
    <phoneticPr fontId="13" type="noConversion"/>
  </si>
  <si>
    <t>논현2동</t>
    <phoneticPr fontId="13" type="noConversion"/>
  </si>
  <si>
    <t>도림동</t>
    <phoneticPr fontId="13" type="noConversion"/>
  </si>
  <si>
    <t xml:space="preserve">17권역 계 </t>
    <phoneticPr fontId="27" type="noConversion"/>
  </si>
  <si>
    <t>동부교육지원청 사립계 :</t>
    <phoneticPr fontId="27" type="noConversion"/>
  </si>
  <si>
    <t xml:space="preserve">동부교육지원청 합계 </t>
    <phoneticPr fontId="13" type="noConversion"/>
  </si>
  <si>
    <t>11권역 계 :</t>
    <phoneticPr fontId="27" type="noConversion"/>
  </si>
  <si>
    <t xml:space="preserve">서부교육지원청 공립계 : </t>
    <phoneticPr fontId="13" type="noConversion"/>
  </si>
  <si>
    <t xml:space="preserve">서부교육지원청 사립계 : </t>
    <phoneticPr fontId="13" type="noConversion"/>
  </si>
  <si>
    <t xml:space="preserve">서부교육지원청 합계 : </t>
    <phoneticPr fontId="13" type="noConversion"/>
  </si>
  <si>
    <t xml:space="preserve">26권역 계 </t>
    <phoneticPr fontId="27" type="noConversion"/>
  </si>
  <si>
    <t xml:space="preserve">27권역 계 </t>
    <phoneticPr fontId="27" type="noConversion"/>
  </si>
  <si>
    <t xml:space="preserve">28권역 계 </t>
    <phoneticPr fontId="27" type="noConversion"/>
  </si>
  <si>
    <t>인천시교육청 합  계</t>
    <phoneticPr fontId="13" type="noConversion"/>
  </si>
  <si>
    <t>우편번호</t>
    <phoneticPr fontId="25" type="noConversion"/>
  </si>
  <si>
    <t>4세반</t>
    <phoneticPr fontId="27" type="noConversion"/>
  </si>
  <si>
    <t>동구 제물량로 412(화수동 11-6)</t>
    <phoneticPr fontId="25" type="noConversion"/>
  </si>
  <si>
    <t>옹진군 북도면 장봉로 553(장봉리 1050)</t>
    <phoneticPr fontId="25" type="noConversion"/>
  </si>
  <si>
    <t>인천용학초등학교병설유치원</t>
    <phoneticPr fontId="25" type="noConversion"/>
  </si>
  <si>
    <t>중구 우현로 50번길 2(답동 3-1)</t>
    <phoneticPr fontId="25" type="noConversion"/>
  </si>
  <si>
    <t>중구 도원로 8번길 28(신흥동3가 11-2)</t>
    <phoneticPr fontId="25" type="noConversion"/>
  </si>
  <si>
    <t>사립 계 :</t>
    <phoneticPr fontId="13" type="noConversion"/>
  </si>
  <si>
    <t>1권역 계</t>
    <phoneticPr fontId="25" type="noConversion"/>
  </si>
  <si>
    <t>옹진군 대청면 대청로244번길 110(대청리 1085)</t>
    <phoneticPr fontId="25" type="noConversion"/>
  </si>
  <si>
    <t xml:space="preserve">옹진군 백령면 가을길 117(가을리 1) </t>
    <phoneticPr fontId="25" type="noConversion"/>
  </si>
  <si>
    <t>옹진군 연평면 연평로 137번길 101(연평리 437-1)</t>
    <phoneticPr fontId="25" type="noConversion"/>
  </si>
  <si>
    <t>미추홀구 석정로 301번길 13(도화동 105-11)</t>
    <phoneticPr fontId="25" type="noConversion"/>
  </si>
  <si>
    <t>미추홀구 경인로 242(도화동 541-5)</t>
    <phoneticPr fontId="25" type="noConversion"/>
  </si>
  <si>
    <t>미추홀구 매소홀로 (문학동 553)</t>
    <phoneticPr fontId="25" type="noConversion"/>
  </si>
  <si>
    <t>인천연학초등학교병설유치원</t>
    <phoneticPr fontId="25" type="noConversion"/>
  </si>
  <si>
    <t>미추홀구 주승로 20(학익동 29-2)</t>
    <phoneticPr fontId="13" type="noConversion"/>
  </si>
  <si>
    <t>미추홀구 독정안길 26(숭의동 12-8)</t>
    <phoneticPr fontId="25" type="noConversion"/>
  </si>
  <si>
    <t>옹진군 자월면 자월서로 177(자월리 116-2)</t>
    <phoneticPr fontId="25" type="noConversion"/>
  </si>
  <si>
    <t>미추홀구 남주길 69번길 16(주안동 1627)</t>
    <phoneticPr fontId="25" type="noConversion"/>
  </si>
  <si>
    <t>동구 우각로 15번길 16(창영동 30)</t>
    <phoneticPr fontId="25" type="noConversion"/>
  </si>
  <si>
    <t>동구 송림로 117번길 6(송림동 42-31)</t>
    <phoneticPr fontId="25" type="noConversion"/>
  </si>
  <si>
    <t>동구 화수로 2(송현동 167)</t>
    <phoneticPr fontId="25" type="noConversion"/>
  </si>
  <si>
    <t>동구 재능로 178 (송림동 37-123)</t>
    <phoneticPr fontId="25" type="noConversion"/>
  </si>
  <si>
    <t>동구 솔빛로 17 (송현동 155)</t>
    <phoneticPr fontId="25" type="noConversion"/>
  </si>
  <si>
    <t xml:space="preserve">인천시남부교육지원청 합  계 : </t>
    <phoneticPr fontId="25" type="noConversion"/>
  </si>
  <si>
    <t>부평4동</t>
    <phoneticPr fontId="13" type="noConversion"/>
  </si>
  <si>
    <t>구산동</t>
    <phoneticPr fontId="13" type="noConversion"/>
  </si>
  <si>
    <t>북부교육지원청 사립계 :</t>
    <phoneticPr fontId="25" type="noConversion"/>
  </si>
  <si>
    <t xml:space="preserve">북부교육지원청 합계 : </t>
    <phoneticPr fontId="13" type="noConversion"/>
  </si>
  <si>
    <t xml:space="preserve">13권역 계 </t>
    <phoneticPr fontId="27" type="noConversion"/>
  </si>
  <si>
    <t xml:space="preserve">14권역 계 </t>
    <phoneticPr fontId="27" type="noConversion"/>
  </si>
  <si>
    <t>간석동</t>
    <phoneticPr fontId="13" type="noConversion"/>
  </si>
  <si>
    <t>구월4동</t>
    <phoneticPr fontId="13" type="noConversion"/>
  </si>
  <si>
    <t>구월2동</t>
    <phoneticPr fontId="13" type="noConversion"/>
  </si>
  <si>
    <t xml:space="preserve">15권역 계 </t>
    <phoneticPr fontId="27" type="noConversion"/>
  </si>
  <si>
    <t>16권역</t>
    <phoneticPr fontId="27" type="noConversion"/>
  </si>
  <si>
    <t>서창2동</t>
    <phoneticPr fontId="25" type="noConversion"/>
  </si>
  <si>
    <t>16권역 계 :</t>
    <phoneticPr fontId="27" type="noConversion"/>
  </si>
  <si>
    <t>남촌동</t>
    <phoneticPr fontId="13" type="noConversion"/>
  </si>
  <si>
    <t>논현1동</t>
    <phoneticPr fontId="13" type="noConversion"/>
  </si>
  <si>
    <t>6권역 계 :</t>
    <phoneticPr fontId="27" type="noConversion"/>
  </si>
  <si>
    <t xml:space="preserve">29권역 계 </t>
    <phoneticPr fontId="27" type="noConversion"/>
  </si>
  <si>
    <t>강화교육지원청 공립계 :</t>
    <phoneticPr fontId="25" type="noConversion"/>
  </si>
  <si>
    <t xml:space="preserve">강화교육지원청 합계 : </t>
    <phoneticPr fontId="25" type="noConversion"/>
  </si>
  <si>
    <t xml:space="preserve">인천시교육청 공립계 : </t>
    <phoneticPr fontId="25" type="noConversion"/>
  </si>
  <si>
    <t xml:space="preserve">인천시교육청 사립계 : </t>
    <phoneticPr fontId="25" type="noConversion"/>
  </si>
  <si>
    <t>편           성</t>
    <phoneticPr fontId="13" type="noConversion"/>
  </si>
  <si>
    <t xml:space="preserve"> □ 유치원 현황</t>
    <phoneticPr fontId="13" type="noConversion"/>
  </si>
  <si>
    <t>취원권역</t>
    <phoneticPr fontId="13" type="noConversion"/>
  </si>
  <si>
    <t>행정동</t>
    <phoneticPr fontId="13" type="noConversion"/>
  </si>
  <si>
    <t>설립년월일</t>
    <phoneticPr fontId="13" type="noConversion"/>
  </si>
  <si>
    <t>전화번호</t>
    <phoneticPr fontId="13" type="noConversion"/>
  </si>
  <si>
    <t>비 고</t>
    <phoneticPr fontId="13" type="noConversion"/>
  </si>
  <si>
    <t>특수학급 계</t>
    <phoneticPr fontId="13" type="noConversion"/>
  </si>
  <si>
    <t>4세반</t>
    <phoneticPr fontId="13" type="noConversion"/>
  </si>
  <si>
    <t>5세반</t>
    <phoneticPr fontId="13" type="noConversion"/>
  </si>
  <si>
    <t>5세반</t>
    <phoneticPr fontId="27" type="noConversion"/>
  </si>
  <si>
    <t>3~4세반</t>
    <phoneticPr fontId="13" type="noConversion"/>
  </si>
  <si>
    <t>일반원아수</t>
    <phoneticPr fontId="13" type="noConversion"/>
  </si>
  <si>
    <t>특수학급 원아수</t>
    <phoneticPr fontId="27" type="noConversion"/>
  </si>
  <si>
    <t>인천신선초등학교병설유치원</t>
    <phoneticPr fontId="25" type="noConversion"/>
  </si>
  <si>
    <t>인천서림초등학교병설유치원</t>
    <phoneticPr fontId="25" type="noConversion"/>
  </si>
  <si>
    <t>인천송림초등학교병설유치원</t>
    <phoneticPr fontId="25" type="noConversion"/>
  </si>
  <si>
    <t>인천삼목초등학교장봉분교장병설유치원</t>
    <phoneticPr fontId="25" type="noConversion"/>
  </si>
  <si>
    <t>인천공항초등학교신도분교장병설유치원</t>
    <phoneticPr fontId="25" type="noConversion"/>
  </si>
  <si>
    <t>옹진군 덕적면 덕적남로 15 (진리 136)</t>
    <phoneticPr fontId="25" type="noConversion"/>
  </si>
  <si>
    <t>인천도화초등학교병설유치원</t>
    <phoneticPr fontId="25" type="noConversion"/>
  </si>
  <si>
    <t>미추홀구 매소홀로 475번길 53(학익동 40)</t>
    <phoneticPr fontId="25" type="noConversion"/>
  </si>
  <si>
    <t>솔빛유치원</t>
    <phoneticPr fontId="25" type="noConversion"/>
  </si>
  <si>
    <t>동구 화수로 40(송현동66-777)</t>
    <phoneticPr fontId="25" type="noConversion"/>
  </si>
  <si>
    <t>동구 송현로 63-3(송현동 38-1번지)</t>
    <phoneticPr fontId="25" type="noConversion"/>
  </si>
  <si>
    <t xml:space="preserve">4권역 계 </t>
    <phoneticPr fontId="25" type="noConversion"/>
  </si>
  <si>
    <t xml:space="preserve">18권역 계 </t>
    <phoneticPr fontId="25" type="noConversion"/>
  </si>
  <si>
    <t xml:space="preserve">9권역 계 </t>
    <phoneticPr fontId="27" type="noConversion"/>
  </si>
  <si>
    <t xml:space="preserve">12권역 계 </t>
    <phoneticPr fontId="27" type="noConversion"/>
  </si>
  <si>
    <t>동부교육지원청 공립계 :</t>
    <phoneticPr fontId="27" type="noConversion"/>
  </si>
  <si>
    <t>10권역 계 :</t>
    <phoneticPr fontId="27" type="noConversion"/>
  </si>
  <si>
    <t xml:space="preserve">30권역 계 </t>
    <phoneticPr fontId="27" type="noConversion"/>
  </si>
  <si>
    <t xml:space="preserve">강화교육지원청 사립계 : </t>
    <phoneticPr fontId="25" type="noConversion"/>
  </si>
  <si>
    <t>주간</t>
    <phoneticPr fontId="25" type="noConversion"/>
  </si>
  <si>
    <t>야간</t>
    <phoneticPr fontId="25" type="noConversion"/>
  </si>
  <si>
    <t>계</t>
    <phoneticPr fontId="25" type="noConversion"/>
  </si>
  <si>
    <t>야간</t>
    <phoneticPr fontId="7" type="noConversion"/>
  </si>
  <si>
    <t>중구</t>
    <phoneticPr fontId="25" type="noConversion"/>
  </si>
  <si>
    <t>중구</t>
    <phoneticPr fontId="25" type="noConversion"/>
  </si>
  <si>
    <t>2020년도</t>
    <phoneticPr fontId="25" type="noConversion"/>
  </si>
  <si>
    <t>답동</t>
    <phoneticPr fontId="25" type="noConversion"/>
  </si>
  <si>
    <t>송림동</t>
    <phoneticPr fontId="25" type="noConversion"/>
  </si>
  <si>
    <t>송현동</t>
    <phoneticPr fontId="25" type="noConversion"/>
  </si>
  <si>
    <t>미추홀구 장천로 99(숭의동 42-2)</t>
  </si>
  <si>
    <t>중구 제물량로 134(답동6)</t>
    <phoneticPr fontId="25" type="noConversion"/>
  </si>
  <si>
    <t>동구 금곡로 105(송림동 61-11)</t>
    <phoneticPr fontId="25" type="noConversion"/>
  </si>
  <si>
    <t>동구 송화로 45 (송현동 66-21)</t>
    <phoneticPr fontId="25" type="noConversion"/>
  </si>
  <si>
    <t>동구 배송로 2(송림동 235-1)</t>
    <phoneticPr fontId="25" type="noConversion"/>
  </si>
  <si>
    <t>미추홀구 경인로 511(주안동 896-9)</t>
    <phoneticPr fontId="25" type="noConversion"/>
  </si>
  <si>
    <t>미추홀구 송림로 250(도화동 47-30)</t>
    <phoneticPr fontId="25" type="noConversion"/>
  </si>
  <si>
    <t>미추홀구 용정공원로 83번길 9(용현동 664-4)</t>
    <phoneticPr fontId="25" type="noConversion"/>
  </si>
  <si>
    <t>중구 자유공원로 106-8(전동 25-37)</t>
    <phoneticPr fontId="25" type="noConversion"/>
  </si>
  <si>
    <t>중구 축항대로 291번길 33(신흥동 3가 31-8)</t>
    <phoneticPr fontId="25" type="noConversion"/>
  </si>
  <si>
    <t>옹진군 북도면 신도리 896번길 18-31(신도리 475-1)</t>
    <phoneticPr fontId="25" type="noConversion"/>
  </si>
  <si>
    <t>중구 연안부두로 33번길 53(항동7가 27-74)</t>
    <phoneticPr fontId="25" type="noConversion"/>
  </si>
  <si>
    <t>중산동</t>
    <phoneticPr fontId="25" type="noConversion"/>
  </si>
  <si>
    <t>운남동</t>
    <phoneticPr fontId="25" type="noConversion"/>
  </si>
  <si>
    <t>1권역</t>
    <phoneticPr fontId="25" type="noConversion"/>
  </si>
  <si>
    <t>2권역</t>
    <phoneticPr fontId="25" type="noConversion"/>
  </si>
  <si>
    <t>3권역</t>
    <phoneticPr fontId="25" type="noConversion"/>
  </si>
  <si>
    <t>4권역</t>
    <phoneticPr fontId="25" type="noConversion"/>
  </si>
  <si>
    <t>19권역</t>
    <phoneticPr fontId="25" type="noConversion"/>
  </si>
  <si>
    <t xml:space="preserve">19권역 계 </t>
    <phoneticPr fontId="25" type="noConversion"/>
  </si>
  <si>
    <t>25권역</t>
    <phoneticPr fontId="25" type="noConversion"/>
  </si>
  <si>
    <t>23권역</t>
    <phoneticPr fontId="25" type="noConversion"/>
  </si>
  <si>
    <t>22권역</t>
    <phoneticPr fontId="25" type="noConversion"/>
  </si>
  <si>
    <t>21권역</t>
    <phoneticPr fontId="25" type="noConversion"/>
  </si>
  <si>
    <t>20권역</t>
    <phoneticPr fontId="25" type="noConversion"/>
  </si>
  <si>
    <t>24권역</t>
    <phoneticPr fontId="25" type="noConversion"/>
  </si>
  <si>
    <t xml:space="preserve">25권역 계 </t>
    <phoneticPr fontId="25" type="noConversion"/>
  </si>
  <si>
    <t xml:space="preserve">23권역 계 </t>
    <phoneticPr fontId="25" type="noConversion"/>
  </si>
  <si>
    <t xml:space="preserve">22권역 계 </t>
    <phoneticPr fontId="25" type="noConversion"/>
  </si>
  <si>
    <t xml:space="preserve">20권역 계 </t>
    <phoneticPr fontId="25" type="noConversion"/>
  </si>
  <si>
    <t xml:space="preserve">24권역 계 </t>
    <phoneticPr fontId="25" type="noConversion"/>
  </si>
  <si>
    <t>미추홀구 장고개로 42번길 42(도화동 119-16번지)</t>
  </si>
  <si>
    <t>미추홀구 독배로 485(숭의동 303-13번지)</t>
  </si>
  <si>
    <t>미추홀구 매소홀로 70(용현5동 647번지)</t>
  </si>
  <si>
    <t>미추홀구 낙섬중로 74(용현동 577-58번지)</t>
  </si>
  <si>
    <t>미추홀구 경인남길 102번길 50(용현동 183-15번지)</t>
  </si>
  <si>
    <t>미추홀구 낙섬서로 77(용현5동 624-77번지)</t>
  </si>
  <si>
    <t>미추홀구 낙섬동로 71-1(용현동 611-75번지)</t>
  </si>
  <si>
    <t>미추홀구 학익소로 23번길 11(학익2동 15-5번지)</t>
  </si>
  <si>
    <t>미추홀구 매소홀로 340(학익동 721번지)</t>
  </si>
  <si>
    <t>미추홀구 매소홀로 475번길 18(학익동 48-14번지)</t>
  </si>
  <si>
    <t>미추홀구 한나루로 403번길 60-3(학익동321-21번지)</t>
  </si>
  <si>
    <t>미추홀구 학익소로 61번길 93(학익동 645번지)</t>
  </si>
  <si>
    <t>분교포함</t>
    <phoneticPr fontId="25" type="noConversion"/>
  </si>
  <si>
    <t>032-627-5447</t>
    <phoneticPr fontId="25" type="noConversion"/>
  </si>
  <si>
    <t>032-518-8552</t>
    <phoneticPr fontId="7" type="noConversion"/>
  </si>
  <si>
    <t>032-510-7101</t>
    <phoneticPr fontId="25" type="noConversion"/>
  </si>
  <si>
    <t>032-510-7100</t>
    <phoneticPr fontId="25" type="noConversion"/>
  </si>
  <si>
    <t>032-816-6473</t>
    <phoneticPr fontId="25" type="noConversion"/>
  </si>
  <si>
    <t>032-816-6472</t>
    <phoneticPr fontId="7" type="noConversion"/>
  </si>
  <si>
    <t>032-473-0176</t>
    <phoneticPr fontId="25" type="noConversion"/>
  </si>
  <si>
    <t>032-473-0173</t>
    <phoneticPr fontId="7" type="noConversion"/>
  </si>
  <si>
    <t>032-340-8445</t>
    <phoneticPr fontId="25" type="noConversion"/>
  </si>
  <si>
    <t>032-340-8451</t>
    <phoneticPr fontId="25" type="noConversion"/>
  </si>
  <si>
    <t>032-458-9263</t>
    <phoneticPr fontId="25" type="noConversion"/>
  </si>
  <si>
    <t>032-458-9250</t>
    <phoneticPr fontId="25" type="noConversion"/>
  </si>
  <si>
    <t>032-502-0804</t>
    <phoneticPr fontId="25" type="noConversion"/>
  </si>
  <si>
    <t>032-514-8650</t>
    <phoneticPr fontId="7" type="noConversion"/>
  </si>
  <si>
    <t>032-528-6322</t>
    <phoneticPr fontId="25" type="noConversion"/>
  </si>
  <si>
    <t>032-522-8345</t>
    <phoneticPr fontId="25" type="noConversion"/>
  </si>
  <si>
    <t>032-522-8345</t>
    <phoneticPr fontId="7" type="noConversion"/>
  </si>
  <si>
    <t>032-522-8340</t>
    <phoneticPr fontId="25" type="noConversion"/>
  </si>
  <si>
    <t>032-524-3545</t>
    <phoneticPr fontId="25" type="noConversion"/>
  </si>
  <si>
    <t>032-524-3545</t>
    <phoneticPr fontId="7" type="noConversion"/>
  </si>
  <si>
    <t>032-524-3529</t>
    <phoneticPr fontId="25" type="noConversion"/>
  </si>
  <si>
    <t>032-529-5043</t>
    <phoneticPr fontId="25" type="noConversion"/>
  </si>
  <si>
    <t>032-503-8932</t>
    <phoneticPr fontId="25" type="noConversion"/>
  </si>
  <si>
    <t>032-627-9350</t>
    <phoneticPr fontId="46" type="noConversion"/>
  </si>
  <si>
    <t>032-429-5969</t>
  </si>
  <si>
    <t>032-629-7667</t>
  </si>
  <si>
    <t>032-833-9137</t>
  </si>
  <si>
    <t>032-822-2149</t>
  </si>
  <si>
    <t>032-817-8996</t>
  </si>
  <si>
    <t>032-851-7311</t>
  </si>
  <si>
    <t>032-816-0683</t>
  </si>
  <si>
    <t>032-509-1015</t>
  </si>
  <si>
    <t>032-819-0295</t>
  </si>
  <si>
    <t>032-629-5069</t>
  </si>
  <si>
    <t>032-518-5149</t>
  </si>
  <si>
    <t>032-518-5148</t>
  </si>
  <si>
    <t>▶ 작성기준일 : 2021.4.1.</t>
    <phoneticPr fontId="16" type="noConversion"/>
  </si>
  <si>
    <t>▶ 작성기준일 : 2021.4.1</t>
    <phoneticPr fontId="25" type="noConversion"/>
  </si>
  <si>
    <t>연수구 송도과학로51번길 16(송도동 162-3번지)</t>
    <phoneticPr fontId="25" type="noConversion"/>
  </si>
  <si>
    <t>550-1922</t>
    <phoneticPr fontId="13" type="noConversion"/>
  </si>
  <si>
    <t>550-1940</t>
    <phoneticPr fontId="13" type="noConversion"/>
  </si>
  <si>
    <t>550-1975</t>
    <phoneticPr fontId="13" type="noConversion"/>
  </si>
  <si>
    <t>627-1774</t>
  </si>
  <si>
    <t>627-1808</t>
  </si>
  <si>
    <t>831-1655</t>
  </si>
  <si>
    <t>강화군 교동면 교동남로 77(교동면 대룡리 723-7)</t>
  </si>
  <si>
    <t>932-4127</t>
  </si>
  <si>
    <t>932-4026</t>
  </si>
  <si>
    <t>932-6690</t>
  </si>
  <si>
    <t>남동구 에코중앙로 117 (논현동762-1)</t>
  </si>
  <si>
    <t>430-2400</t>
  </si>
  <si>
    <t>430-2494</t>
  </si>
  <si>
    <t>435-9041</t>
  </si>
  <si>
    <t>1895-06-27</t>
  </si>
  <si>
    <t>미추홀구 경원대로 804 (주안4동 1555번지)</t>
  </si>
  <si>
    <t>451-0559</t>
  </si>
  <si>
    <t>451-0501</t>
  </si>
  <si>
    <t>422-6471</t>
  </si>
  <si>
    <t>부평구 충선로 143(부개3동 19-6번지)</t>
  </si>
  <si>
    <t>526-3215</t>
  </si>
  <si>
    <t>526-3214</t>
  </si>
  <si>
    <t>505-8091</t>
  </si>
  <si>
    <t>584-1757</t>
  </si>
  <si>
    <t>584-1755</t>
  </si>
  <si>
    <t>584-1758</t>
  </si>
  <si>
    <t>옹진군 연평면 연평로 137번길 101(연평면 437-1)</t>
    <phoneticPr fontId="25" type="noConversion"/>
  </si>
  <si>
    <t>중구 영종대로 277번길 74-40 (운서동 543-8)</t>
  </si>
  <si>
    <t>745-4500</t>
  </si>
  <si>
    <t>745-4601</t>
  </si>
  <si>
    <t>746-7509</t>
  </si>
  <si>
    <t>남동구 장승로91(만수6동 605-5번지)</t>
  </si>
  <si>
    <t>473-0372</t>
  </si>
  <si>
    <t>473-0377</t>
  </si>
  <si>
    <t>473-0374</t>
  </si>
  <si>
    <t>서구 에메랄드로 42(청라동 193-2)</t>
  </si>
  <si>
    <t>562-3471</t>
  </si>
  <si>
    <t>562-3002</t>
  </si>
  <si>
    <t>562-4002</t>
  </si>
  <si>
    <t>부평구 화랑로 28(산곡동 310-30)</t>
  </si>
  <si>
    <t>500-9109</t>
  </si>
  <si>
    <t>500-9202</t>
  </si>
  <si>
    <t>521-6035</t>
  </si>
  <si>
    <t>미추홀구 주승로 52번길 8(학익동 646)</t>
  </si>
  <si>
    <t>712-5699</t>
  </si>
  <si>
    <t>712-5600</t>
  </si>
  <si>
    <t>868-8902</t>
  </si>
  <si>
    <t>남동구 문화로 169번길 73(구월3동 1089번지)</t>
  </si>
  <si>
    <t>432-7155</t>
  </si>
  <si>
    <t>432-7188</t>
  </si>
  <si>
    <t>432-7159</t>
  </si>
  <si>
    <t>남동구 에코중앙로 130(논현동 767-2)</t>
  </si>
  <si>
    <t>442-0963</t>
  </si>
  <si>
    <t>627-5790</t>
  </si>
  <si>
    <t>442-0968</t>
  </si>
  <si>
    <t>중구 참외전로72번길 10(전동 25)</t>
  </si>
  <si>
    <t>762-6682</t>
  </si>
  <si>
    <t>764-6681</t>
  </si>
  <si>
    <t>762-3776</t>
  </si>
  <si>
    <t>720-0600</t>
  </si>
  <si>
    <t>720-0690</t>
  </si>
  <si>
    <t>720-0750</t>
  </si>
  <si>
    <t>부평구 부흥로 243번길 44(부평동 65-147번지)</t>
  </si>
  <si>
    <t>526-6431</t>
  </si>
  <si>
    <t>526-6432</t>
  </si>
  <si>
    <t>514-5431</t>
  </si>
  <si>
    <t>계양구 새벌로 171번길 21(효성1동 13-1번지)</t>
  </si>
  <si>
    <t>627-3087</t>
  </si>
  <si>
    <t>556-8181</t>
  </si>
  <si>
    <t>770-9430</t>
  </si>
  <si>
    <t>555-8344</t>
  </si>
  <si>
    <t>555-4280</t>
  </si>
  <si>
    <t>555-8348</t>
  </si>
  <si>
    <t>계양구 아나지로 308번길 9(작전동 392-10)</t>
    <phoneticPr fontId="25" type="noConversion"/>
  </si>
  <si>
    <t>745-0400</t>
  </si>
  <si>
    <t>745-0425</t>
  </si>
  <si>
    <t>745-0402</t>
  </si>
  <si>
    <t>중구 영종대로277번길 117(운서동 569)</t>
    <phoneticPr fontId="25" type="noConversion"/>
  </si>
  <si>
    <t>부평구 수변로 57번길 61(부개동 120-547)</t>
  </si>
  <si>
    <t>627-5706</t>
  </si>
  <si>
    <t>505-9052</t>
  </si>
  <si>
    <t>505-9527</t>
  </si>
  <si>
    <t>서구 서곶로446(공촌동 47-3)</t>
  </si>
  <si>
    <t>562-6312</t>
    <phoneticPr fontId="25" type="noConversion"/>
  </si>
  <si>
    <t>562-6311</t>
    <phoneticPr fontId="25" type="noConversion"/>
  </si>
  <si>
    <t>562-6317</t>
    <phoneticPr fontId="25" type="noConversion"/>
  </si>
  <si>
    <t>517-0721</t>
  </si>
  <si>
    <t>517-0723</t>
  </si>
  <si>
    <t>517-0728</t>
  </si>
  <si>
    <t>720-7200</t>
  </si>
  <si>
    <t>720-7202</t>
  </si>
  <si>
    <t>421-2668</t>
  </si>
  <si>
    <t>남동구 방축로 469번길 277(간석동 614-11)</t>
    <phoneticPr fontId="25" type="noConversion"/>
  </si>
  <si>
    <t>미추홀구 한나루로 545(주안2동 625-2)</t>
  </si>
  <si>
    <t>865-9801</t>
  </si>
  <si>
    <t>865-9807</t>
  </si>
  <si>
    <t>6279-056</t>
  </si>
  <si>
    <t>연수구 해송로 20 (송도동 9-4)</t>
  </si>
  <si>
    <t>858-9573</t>
  </si>
  <si>
    <t>831-0321</t>
  </si>
  <si>
    <t>858-9571</t>
  </si>
  <si>
    <t>432-2267</t>
  </si>
  <si>
    <t>432-2262</t>
  </si>
  <si>
    <t>432-2249</t>
  </si>
  <si>
    <t>남동구 앵고개로 815번길 59(논현동 738-4 )</t>
    <phoneticPr fontId="25" type="noConversion"/>
  </si>
  <si>
    <t>766-8407</t>
  </si>
  <si>
    <t>766-8425</t>
  </si>
  <si>
    <t>765-3155</t>
  </si>
  <si>
    <t>미추홀구 석정로 165(도화동 20-6)</t>
  </si>
  <si>
    <t>627-8825</t>
  </si>
  <si>
    <t>627-8821</t>
  </si>
  <si>
    <t>서구 마전로 74(서구 마전동 199번지)</t>
    <phoneticPr fontId="25" type="noConversion"/>
  </si>
  <si>
    <t>569-4167</t>
    <phoneticPr fontId="25" type="noConversion"/>
  </si>
  <si>
    <t>부평구 원적로 245(산곡동 179-79번지)</t>
  </si>
  <si>
    <t>515-0972</t>
  </si>
  <si>
    <t>515-0971</t>
  </si>
  <si>
    <t>515-0976</t>
  </si>
  <si>
    <t>885-3302</t>
  </si>
  <si>
    <t>887-2354</t>
  </si>
  <si>
    <t>미추홀구 매소홀로 135(용현동 627-456)</t>
  </si>
  <si>
    <t>457-1234</t>
  </si>
  <si>
    <t>457-1299</t>
  </si>
  <si>
    <t>457-1199</t>
  </si>
  <si>
    <t>760-5204</t>
  </si>
  <si>
    <t>760-5237</t>
  </si>
  <si>
    <t>888-3586</t>
  </si>
  <si>
    <t>-</t>
  </si>
  <si>
    <t>중구 참외전로 244번길 47(도원동 12-73)</t>
  </si>
  <si>
    <t>남동구 만수로75번길 71-15(만수동 5-394번지)</t>
  </si>
  <si>
    <t>721-3600</t>
  </si>
  <si>
    <t>721-3606</t>
  </si>
  <si>
    <t>721-3612</t>
  </si>
  <si>
    <t>연수구 함박뫼로 103(연수1동 535-1)</t>
  </si>
  <si>
    <t>820-6525</t>
  </si>
  <si>
    <t>820-6505</t>
  </si>
  <si>
    <t>820-6530</t>
  </si>
  <si>
    <t>746-8302</t>
  </si>
  <si>
    <t>745-8504</t>
  </si>
  <si>
    <t>746-8305</t>
  </si>
  <si>
    <t>중구 영종대로 277번길 74-37(운서동 543-4)</t>
  </si>
  <si>
    <t>부평구 영성중로 54(삼산동 391-2)</t>
  </si>
  <si>
    <t>512-9214</t>
  </si>
  <si>
    <t>511-8295</t>
  </si>
  <si>
    <t>512-9515</t>
  </si>
  <si>
    <t>722-5777</t>
  </si>
  <si>
    <t>722-5776</t>
  </si>
  <si>
    <t>부평구 수변로 57번길 36(부개동 120-546)</t>
  </si>
  <si>
    <t>567-7832</t>
  </si>
  <si>
    <t>627-4774</t>
  </si>
  <si>
    <t>567-7818</t>
  </si>
  <si>
    <t>서구 검단로 540번길 7(마전동 249-16)</t>
  </si>
  <si>
    <t>부평구 화랑로 111(산곡동 369-303)</t>
  </si>
  <si>
    <t>신송로 6번길 56(송도동 2-11)</t>
  </si>
  <si>
    <t>851-1612</t>
  </si>
  <si>
    <t>627-5037</t>
  </si>
  <si>
    <t>851-0239</t>
  </si>
  <si>
    <t>555-6217</t>
  </si>
  <si>
    <t>555-6218</t>
  </si>
  <si>
    <t>계양구 주부토로 426번길 15(작전동 92)</t>
  </si>
  <si>
    <t>계양구 주부토로 588(계산동 907번지)</t>
  </si>
  <si>
    <t>542-0687</t>
  </si>
  <si>
    <t>627-9403</t>
  </si>
  <si>
    <t>552-1597</t>
  </si>
  <si>
    <t>남동구 석산로197번길 19(간석2동 136-1)</t>
  </si>
  <si>
    <t>422-6681(4)</t>
  </si>
  <si>
    <t>422-6681(5)</t>
  </si>
  <si>
    <t>422-7779</t>
  </si>
  <si>
    <t>중구 참외전로 192(율목동 4-1)</t>
  </si>
  <si>
    <t>770-0720</t>
  </si>
  <si>
    <t>766-7570</t>
  </si>
  <si>
    <t>766-8230</t>
  </si>
  <si>
    <t>인천정보과학고등학교</t>
  </si>
  <si>
    <t>남동구 구월로 115번길 36 (간석동 417-3)</t>
  </si>
  <si>
    <t>433-3145</t>
  </si>
  <si>
    <t>433-3142</t>
  </si>
  <si>
    <t>433-3144</t>
  </si>
  <si>
    <t>부평구 원적로 260(산곡동 180-147)</t>
  </si>
  <si>
    <t>458-9040</t>
  </si>
  <si>
    <t>458-9003</t>
  </si>
  <si>
    <t>525-2687</t>
  </si>
  <si>
    <t>627-0774</t>
  </si>
  <si>
    <t>627-0805</t>
  </si>
  <si>
    <t>627-0778</t>
  </si>
  <si>
    <t>미추홀구 소성로 350번길 29(문학동 394-4)</t>
  </si>
  <si>
    <t>890-6755</t>
  </si>
  <si>
    <t>890-6714</t>
  </si>
  <si>
    <t>890-6759</t>
  </si>
  <si>
    <t>연수구 아카데미로 192(송도동 115)</t>
  </si>
  <si>
    <t>2010-09-07</t>
  </si>
  <si>
    <t>250-5000</t>
  </si>
  <si>
    <t>250-5049</t>
  </si>
  <si>
    <t>252-2007</t>
  </si>
  <si>
    <t>연수구 아트센터대로 97번길 45(송도동 17-4)</t>
    <phoneticPr fontId="25" type="noConversion"/>
  </si>
  <si>
    <t>933-3554</t>
  </si>
  <si>
    <t>933-3553</t>
  </si>
  <si>
    <t>933-0802</t>
  </si>
  <si>
    <t>810-6300</t>
  </si>
  <si>
    <t>810-6303</t>
  </si>
  <si>
    <t>810-6399</t>
  </si>
  <si>
    <t>연수구 비류대로 506번길 14(연수동 534-3)</t>
  </si>
  <si>
    <t>서구 염곡로 399(신현동 107-42)</t>
  </si>
  <si>
    <t>571-1874</t>
    <phoneticPr fontId="25" type="noConversion"/>
  </si>
  <si>
    <t>571-0627</t>
    <phoneticPr fontId="25" type="noConversion"/>
  </si>
  <si>
    <t>571-1875</t>
    <phoneticPr fontId="25" type="noConversion"/>
  </si>
  <si>
    <t>서구 대평로56번길 10(서구 연희동 744-1)</t>
  </si>
  <si>
    <t>560-1600</t>
  </si>
  <si>
    <t>560-1500</t>
  </si>
  <si>
    <t>560-1619</t>
  </si>
  <si>
    <t>1892-04-30</t>
  </si>
  <si>
    <t>인천광역시 동구 우각로 39 (창영동 36)</t>
  </si>
  <si>
    <t>764-7920(5)</t>
  </si>
  <si>
    <t>764-7920(7)</t>
  </si>
  <si>
    <t>인천중앙여자상업고등학교</t>
  </si>
  <si>
    <t>883-8748</t>
  </si>
  <si>
    <t>883-8735</t>
  </si>
  <si>
    <t>882-0822</t>
  </si>
  <si>
    <t>중구 샛골로 31(도원동 12-75)</t>
  </si>
  <si>
    <t>연수구 컨벤시아대로42번길 50(송도동15-6)</t>
  </si>
  <si>
    <t>850-8620</t>
  </si>
  <si>
    <t>850-8610</t>
  </si>
  <si>
    <t>850-8629</t>
  </si>
  <si>
    <t>890-7604</t>
  </si>
  <si>
    <t>890-7691</t>
  </si>
  <si>
    <t>764-1178</t>
  </si>
  <si>
    <t>동구 재능로 178(송림동 122-1)</t>
  </si>
  <si>
    <t>555-1594</t>
  </si>
  <si>
    <t>555-1595</t>
  </si>
  <si>
    <t>555-1597</t>
  </si>
  <si>
    <t>계양구 봉오대로729번길 27(작전동 90)</t>
  </si>
  <si>
    <t>연수구 원인재로21(동춘2동 932-3번지)</t>
  </si>
  <si>
    <t>627-3800</t>
  </si>
  <si>
    <t>627-3803</t>
  </si>
  <si>
    <t>627-6508</t>
  </si>
  <si>
    <t>569-0720</t>
  </si>
  <si>
    <t>569-0727</t>
  </si>
  <si>
    <t>서구 고산로 40번길 30(서구 원당동 852-3)</t>
    <phoneticPr fontId="25" type="noConversion"/>
  </si>
  <si>
    <t>남동구 만수로73번길 20-23(만수2동 5-213)</t>
  </si>
  <si>
    <t>462-5296</t>
  </si>
  <si>
    <t>462-5197</t>
  </si>
  <si>
    <t>463-3825</t>
  </si>
  <si>
    <t>763-3037</t>
  </si>
  <si>
    <t>627-0485</t>
  </si>
  <si>
    <t>627-0565</t>
  </si>
  <si>
    <t>미추홀구 장고개로 31(도화동 43-24)</t>
  </si>
  <si>
    <t>770-4750</t>
  </si>
  <si>
    <t>764-3644</t>
  </si>
  <si>
    <t>766-9379</t>
  </si>
  <si>
    <t>중구 자유공원로 58-9(전동26)</t>
  </si>
  <si>
    <t>870-1040</t>
  </si>
  <si>
    <t>870-1001</t>
  </si>
  <si>
    <t>875-1344</t>
  </si>
  <si>
    <t>미추홀구 문화로 11(관교동 13-5)</t>
  </si>
  <si>
    <t>439-6083</t>
  </si>
  <si>
    <t>439-6084</t>
  </si>
  <si>
    <t>424-1897</t>
  </si>
  <si>
    <t>542-6662</t>
  </si>
  <si>
    <t>542-2942</t>
  </si>
  <si>
    <t>542-7431</t>
  </si>
  <si>
    <t>계양구 계산새로 131(용종동 228-2)</t>
  </si>
  <si>
    <t>552-0272</t>
  </si>
  <si>
    <t>552-0273</t>
  </si>
  <si>
    <t>552-0274</t>
  </si>
  <si>
    <t>764-6552</t>
  </si>
  <si>
    <t>765-0621</t>
  </si>
  <si>
    <t>627-4370</t>
  </si>
  <si>
    <t xml:space="preserve">남동구 비류대로 762번길 10(남동구 도림동 562-3) </t>
  </si>
  <si>
    <t>718-4342</t>
  </si>
  <si>
    <t>718-4394</t>
  </si>
  <si>
    <t>718-4399</t>
  </si>
  <si>
    <t>연수구 독배로 91(옥련동 175)</t>
  </si>
  <si>
    <t>627-4080</t>
  </si>
  <si>
    <t>627-4157</t>
  </si>
  <si>
    <t>832-3421</t>
  </si>
  <si>
    <t>강화군 양도면 강화남로1002번길 73-29</t>
    <phoneticPr fontId="25" type="noConversion"/>
  </si>
  <si>
    <t>937-9801</t>
    <phoneticPr fontId="25" type="noConversion"/>
  </si>
  <si>
    <t>937-9805</t>
    <phoneticPr fontId="25" type="noConversion"/>
  </si>
  <si>
    <t>937-9809</t>
    <phoneticPr fontId="25" type="noConversion"/>
  </si>
  <si>
    <t>552-2032</t>
  </si>
  <si>
    <t>552-2034</t>
  </si>
  <si>
    <t>552-2035</t>
  </si>
  <si>
    <t>계양구 도두리로 47(계산동 1084-6)</t>
  </si>
  <si>
    <t>부평구 부흥로 433(부개3동 장고개길655)</t>
  </si>
  <si>
    <t>510-6725</t>
  </si>
  <si>
    <t>510-6799</t>
  </si>
  <si>
    <t>361-4744</t>
  </si>
  <si>
    <t>남동구 함박뫼로 438-9(논현동 580-2번지)</t>
  </si>
  <si>
    <t>465-6503</t>
  </si>
  <si>
    <t>465-6502</t>
  </si>
  <si>
    <t>465-4327</t>
  </si>
  <si>
    <t>760-0120</t>
  </si>
  <si>
    <t>760-0123</t>
  </si>
  <si>
    <t>미추홀구 석정로로 165(도화동 193-6번지)</t>
    <phoneticPr fontId="25" type="noConversion"/>
  </si>
  <si>
    <t>764-8506</t>
  </si>
  <si>
    <t>762-8503</t>
  </si>
  <si>
    <t>764-8505</t>
  </si>
  <si>
    <t>중구 홍예문로 39 (송학동2가 18-1)</t>
  </si>
  <si>
    <t>남동구 석정로551번길41(간석동 614-12)</t>
  </si>
  <si>
    <t>722-1607</t>
    <phoneticPr fontId="25" type="noConversion"/>
  </si>
  <si>
    <t>722-1505</t>
    <phoneticPr fontId="25" type="noConversion"/>
  </si>
  <si>
    <t>439-5505</t>
    <phoneticPr fontId="25" type="noConversion"/>
  </si>
  <si>
    <t>미추홀구 학나루로 358번길 23-22(학익동 688-1)</t>
  </si>
  <si>
    <t>868-4143</t>
  </si>
  <si>
    <t>627-3884</t>
  </si>
  <si>
    <t>875-5370</t>
  </si>
  <si>
    <t>부평구 주부토로 194(갈산동 360-2)</t>
  </si>
  <si>
    <t>627-0126</t>
  </si>
  <si>
    <t>627-0105</t>
  </si>
  <si>
    <t>627-0194</t>
  </si>
  <si>
    <t>인천 부평구 경원대로 1109(십정동 136-4)</t>
  </si>
  <si>
    <t>714-8600</t>
  </si>
  <si>
    <t>714-8500</t>
  </si>
  <si>
    <t>714-8518</t>
  </si>
  <si>
    <t xml:space="preserve">  연수구 용담로 12 (청학동 455-1)</t>
  </si>
  <si>
    <t>817-0121</t>
  </si>
  <si>
    <t>817-0124</t>
  </si>
  <si>
    <t>816-4762</t>
  </si>
  <si>
    <t>미추홀구 인하로 100(용현4동 253번지)</t>
  </si>
  <si>
    <t>720-6512</t>
  </si>
  <si>
    <t>867-6242</t>
  </si>
  <si>
    <t>874-1171</t>
  </si>
  <si>
    <t>연수구 능허대로 437(동춘1동 517-1)</t>
  </si>
  <si>
    <t>822-0451</t>
  </si>
  <si>
    <t>821-7043</t>
  </si>
  <si>
    <t>부평구 경인로 759번갈28(십정동576-1번지)</t>
  </si>
  <si>
    <t>514-6161</t>
  </si>
  <si>
    <t>514-6161(5)</t>
  </si>
  <si>
    <t>514-6165</t>
  </si>
  <si>
    <t>인천중산고등학교</t>
  </si>
  <si>
    <t>중구 은하수로 142(중산동 1914-1번지)</t>
  </si>
  <si>
    <t>456-8400</t>
  </si>
  <si>
    <t>456-8404</t>
  </si>
  <si>
    <t>752-9946</t>
  </si>
  <si>
    <t>미추홀구 장고개로 69(도화3동 53-44번지)</t>
  </si>
  <si>
    <t>864-6340</t>
  </si>
  <si>
    <t>867-8778</t>
  </si>
  <si>
    <t>서구 서곶로 701(백석동 67번지)</t>
  </si>
  <si>
    <t>567-7762</t>
  </si>
  <si>
    <t>567-7764</t>
  </si>
  <si>
    <t>서구 청마로52(당하동 943번지)</t>
  </si>
  <si>
    <t>428-4523</t>
  </si>
  <si>
    <t>428-4522</t>
  </si>
  <si>
    <t>427-2486</t>
  </si>
  <si>
    <t>833-2014</t>
  </si>
  <si>
    <t>831-2014</t>
  </si>
  <si>
    <t>인천 연수구 앵고개로132(동춘동 778-4)</t>
  </si>
  <si>
    <t>남동구 구월로372번길 56 ( 만수동 977-25)</t>
  </si>
  <si>
    <t>465-3413</t>
  </si>
  <si>
    <t>465-3412</t>
  </si>
  <si>
    <t>471-9251</t>
  </si>
  <si>
    <t>724-2300</t>
  </si>
  <si>
    <t>724-2306</t>
  </si>
  <si>
    <t>724-2310</t>
  </si>
  <si>
    <t>563-0523</t>
  </si>
  <si>
    <t>563-0524</t>
  </si>
  <si>
    <t>508-8260</t>
  </si>
  <si>
    <t>627-0250</t>
  </si>
  <si>
    <t>508-8261</t>
  </si>
  <si>
    <t>부평구 굴포로 194-9(삼산동 456-6)</t>
  </si>
  <si>
    <t>연수구 컨벤시아 대로 42번길 72(송도동 15-4)</t>
  </si>
  <si>
    <t>712-2010</t>
  </si>
  <si>
    <t>712-2007</t>
  </si>
  <si>
    <t>712-2019</t>
  </si>
  <si>
    <t>계양구 장제로 966(병방동 5-5)</t>
  </si>
  <si>
    <t>554-2360</t>
  </si>
  <si>
    <t>554-7234</t>
  </si>
  <si>
    <t>부평구 수변로 165 (부개동 499-9)</t>
  </si>
  <si>
    <t>627-1610</t>
  </si>
  <si>
    <t>627-1640</t>
  </si>
  <si>
    <t>361-0066</t>
  </si>
  <si>
    <t>서구 청라사파이어로 140번길 25(청라동103-5)</t>
  </si>
  <si>
    <t>590-7616</t>
  </si>
  <si>
    <t>590-7604</t>
  </si>
  <si>
    <t>590-7680</t>
  </si>
  <si>
    <t>강화군 내가면 강화서로 184(내가면 고천리 1266)</t>
  </si>
  <si>
    <t>932-5901</t>
  </si>
  <si>
    <t>932-5903</t>
  </si>
  <si>
    <t>932-5902</t>
  </si>
  <si>
    <t>817-0053</t>
  </si>
  <si>
    <t>817-0052</t>
  </si>
  <si>
    <t>816-0100</t>
  </si>
  <si>
    <t>연수구 원인재로145(연수동 632-1)</t>
  </si>
  <si>
    <t>연수구 옥련동 능허대로71(옥련동 194-86)</t>
  </si>
  <si>
    <t>832-4654</t>
  </si>
  <si>
    <t>627-6852</t>
  </si>
  <si>
    <t>832-7748</t>
  </si>
  <si>
    <t>인천대중예술고등학교</t>
  </si>
  <si>
    <t>미추홀구 석정로 165(도화동 20-6번지)</t>
  </si>
  <si>
    <t>764-7031</t>
  </si>
  <si>
    <t>764-5465</t>
  </si>
  <si>
    <t>764-7032</t>
  </si>
  <si>
    <t>511-3541</t>
    <phoneticPr fontId="25" type="noConversion"/>
  </si>
  <si>
    <t>511-3544</t>
    <phoneticPr fontId="25" type="noConversion"/>
  </si>
  <si>
    <t>부평구 원적로 262(산곡동 180-147)</t>
  </si>
  <si>
    <t>627-3893</t>
  </si>
  <si>
    <t>627-3919</t>
  </si>
  <si>
    <t>561-0140</t>
  </si>
  <si>
    <t>서구 서곶로 693-1(백석동 산40-3)</t>
  </si>
  <si>
    <t>4204-555</t>
  </si>
  <si>
    <t>4204-514</t>
  </si>
  <si>
    <t>834-6511</t>
  </si>
  <si>
    <t>연수구 옥골로 77번길(옥련동 93)</t>
    <phoneticPr fontId="25" type="noConversion"/>
  </si>
  <si>
    <t>연수구 먼우금로 141번길 9(동춘동 921-1)</t>
    <phoneticPr fontId="25" type="noConversion"/>
  </si>
  <si>
    <t>568-9692</t>
  </si>
  <si>
    <t>568-9691</t>
  </si>
  <si>
    <t>568-9695</t>
  </si>
  <si>
    <t>서구 담지로 86(청라동 137-2)</t>
  </si>
  <si>
    <t>763-7825</t>
  </si>
  <si>
    <t>763-7827</t>
  </si>
  <si>
    <t>764-7825</t>
  </si>
  <si>
    <t>동구 동산로 58(송림동 97)</t>
  </si>
  <si>
    <t>서구 로봇랜드로 473(청라동 5-3)</t>
  </si>
  <si>
    <t>874-0242</t>
  </si>
  <si>
    <t>872-8698</t>
  </si>
  <si>
    <t>868-0243</t>
  </si>
  <si>
    <t>남동구 청능대로611번길 54(논현동 604-2)</t>
  </si>
  <si>
    <t>446-0634</t>
  </si>
  <si>
    <t>446-0781</t>
  </si>
  <si>
    <t>434-0636</t>
  </si>
  <si>
    <t>765-5471</t>
  </si>
  <si>
    <t>763-3606</t>
  </si>
  <si>
    <t>765-5474</t>
  </si>
  <si>
    <t>영흥면 내동로 107(내2리 496-95)</t>
  </si>
  <si>
    <t>886-0433</t>
  </si>
  <si>
    <t>886-0436</t>
  </si>
  <si>
    <t>886-0434</t>
  </si>
  <si>
    <t>761-2352</t>
  </si>
  <si>
    <t>761-2353</t>
  </si>
  <si>
    <t>627-1485</t>
  </si>
  <si>
    <t>중구 인중로 146(신생동 25)</t>
  </si>
  <si>
    <t>서인천고등학교</t>
  </si>
  <si>
    <t>562-0012</t>
  </si>
  <si>
    <t>562-0011</t>
  </si>
  <si>
    <t>562-0020</t>
  </si>
  <si>
    <t>서구 서곶로 475(검암동 636-7)</t>
  </si>
  <si>
    <t>강화군 서도면 주문도길173(주문도리 53번지)</t>
  </si>
  <si>
    <t>932-7006</t>
  </si>
  <si>
    <t>932-7034</t>
  </si>
  <si>
    <t>미추홀구 석정로 165 (도화2,3동 206-1)</t>
  </si>
  <si>
    <t>627-2642</t>
  </si>
  <si>
    <t>761-6121</t>
  </si>
  <si>
    <t>765-1577</t>
  </si>
  <si>
    <t>남동구 은봉로 283 (논현동 588-1)</t>
  </si>
  <si>
    <t>627-2461</t>
  </si>
  <si>
    <t>627-2453</t>
  </si>
  <si>
    <t>627-2536</t>
  </si>
  <si>
    <t>770-1082</t>
  </si>
  <si>
    <t>770-1010</t>
  </si>
  <si>
    <t>770-1004</t>
    <phoneticPr fontId="25" type="noConversion"/>
  </si>
  <si>
    <t>중구 영종대로 278번길 34</t>
  </si>
  <si>
    <t>745-4300</t>
  </si>
  <si>
    <t>745-4313</t>
  </si>
  <si>
    <t>746-1595</t>
  </si>
  <si>
    <t>422-0330</t>
  </si>
  <si>
    <t>422-0331</t>
  </si>
  <si>
    <t>424-0127</t>
  </si>
  <si>
    <t>남동구 용천로205번길 42(간석3동 26번지)</t>
    <phoneticPr fontId="25" type="noConversion"/>
  </si>
  <si>
    <t>부평구 부흥북로 43(부평동 10-312)</t>
  </si>
  <si>
    <t>526-3204</t>
  </si>
  <si>
    <t>627-5223</t>
  </si>
  <si>
    <t>515-0782</t>
  </si>
  <si>
    <t>옹진군 백령면 백령로 708(백령면 북포리 255)</t>
  </si>
  <si>
    <t>836-0092</t>
  </si>
  <si>
    <t>836-0091</t>
  </si>
  <si>
    <t>836-2210</t>
  </si>
  <si>
    <t xml:space="preserve">계양구 박촌로 23 (방축동 27-1) </t>
  </si>
  <si>
    <t>555-6307</t>
  </si>
  <si>
    <t>555-6305</t>
  </si>
  <si>
    <t>555-6304</t>
  </si>
  <si>
    <t>인천 연수구 비류대로 506번길 14(연수동 534-3)</t>
  </si>
  <si>
    <t>810-6337</t>
  </si>
  <si>
    <t>810-6308</t>
  </si>
  <si>
    <t>627-3074</t>
    <phoneticPr fontId="13" type="noConversion"/>
  </si>
  <si>
    <t>627-3073</t>
    <phoneticPr fontId="13" type="noConversion"/>
  </si>
  <si>
    <t>부평구 원적로416번길 25(산곡동 137-2)</t>
  </si>
  <si>
    <t>부평구 체육관로 179(삼산동 448-5)</t>
  </si>
  <si>
    <t>508-8402</t>
    <phoneticPr fontId="25" type="noConversion"/>
  </si>
  <si>
    <t>511-1645</t>
    <phoneticPr fontId="25" type="noConversion"/>
  </si>
  <si>
    <t>508-8401</t>
    <phoneticPr fontId="25" type="noConversion"/>
  </si>
  <si>
    <t>511-1635</t>
    <phoneticPr fontId="25" type="noConversion"/>
  </si>
  <si>
    <t>508-8871</t>
    <phoneticPr fontId="25" type="noConversion"/>
  </si>
  <si>
    <t>511-1706</t>
    <phoneticPr fontId="25" type="noConversion"/>
  </si>
  <si>
    <t>중구 신도시북로 20(운서동 2709-2)</t>
  </si>
  <si>
    <t>746-2362</t>
  </si>
  <si>
    <t>746-2362</t>
    <phoneticPr fontId="25" type="noConversion"/>
  </si>
  <si>
    <t>서구 서달로 162(가정동 430-41)</t>
  </si>
  <si>
    <t>627-0917</t>
    <phoneticPr fontId="25" type="noConversion"/>
  </si>
  <si>
    <t>579-9188</t>
    <phoneticPr fontId="25" type="noConversion"/>
  </si>
  <si>
    <t>579-9189</t>
    <phoneticPr fontId="25" type="noConversion"/>
  </si>
  <si>
    <t>서구 서달로 58-16 (석남동 295-1)</t>
  </si>
  <si>
    <t>570-9111</t>
    <phoneticPr fontId="25" type="noConversion"/>
  </si>
  <si>
    <t>570-0100</t>
    <phoneticPr fontId="25" type="noConversion"/>
  </si>
  <si>
    <t>570-9199</t>
    <phoneticPr fontId="25" type="noConversion"/>
  </si>
  <si>
    <t>옹진군 대청면 대청로244번길 116-45(대청리 1143-2)</t>
  </si>
  <si>
    <t>옹진군 덕적면 덕적남로 15(진리 136)</t>
  </si>
  <si>
    <t>627-1365</t>
    <phoneticPr fontId="25" type="noConversion"/>
  </si>
  <si>
    <t>832-9303</t>
    <phoneticPr fontId="25" type="noConversion"/>
  </si>
  <si>
    <t>836-2013</t>
    <phoneticPr fontId="25" type="noConversion"/>
  </si>
  <si>
    <t>832-9302</t>
    <phoneticPr fontId="25" type="noConversion"/>
  </si>
  <si>
    <t>836-3013</t>
    <phoneticPr fontId="25" type="noConversion"/>
  </si>
  <si>
    <t>832-9307</t>
    <phoneticPr fontId="25" type="noConversion"/>
  </si>
  <si>
    <t>762-5728</t>
    <phoneticPr fontId="25" type="noConversion"/>
  </si>
  <si>
    <t>746-2364</t>
  </si>
  <si>
    <t>933-2975</t>
  </si>
  <si>
    <t>933-2974</t>
  </si>
  <si>
    <t>934-0864</t>
  </si>
  <si>
    <t>강화군 강화읍 고비고개로 45 (강화읍 국화리 243)</t>
    <phoneticPr fontId="25" type="noConversion"/>
  </si>
  <si>
    <t>미추홀구 매소홀로418번길 14-57 (학익동 686-8)</t>
  </si>
  <si>
    <t>부평구 부흥북로24번길 4(부평동 436-1)</t>
  </si>
  <si>
    <t>722-1311</t>
    <phoneticPr fontId="25" type="noConversion"/>
  </si>
  <si>
    <t>517-5354</t>
    <phoneticPr fontId="25" type="noConversion"/>
  </si>
  <si>
    <t>722-1301</t>
    <phoneticPr fontId="25" type="noConversion"/>
  </si>
  <si>
    <t>517-5356</t>
    <phoneticPr fontId="25" type="noConversion"/>
  </si>
  <si>
    <t>722-1319</t>
    <phoneticPr fontId="25" type="noConversion"/>
  </si>
  <si>
    <t>517-5357</t>
    <phoneticPr fontId="25" type="noConversion"/>
  </si>
  <si>
    <t>627-2250</t>
  </si>
  <si>
    <t>627-2284</t>
  </si>
  <si>
    <t>442-2106</t>
  </si>
  <si>
    <t>772-3615</t>
    <phoneticPr fontId="7" type="noConversion"/>
  </si>
  <si>
    <t>765-6199</t>
    <phoneticPr fontId="7" type="noConversion"/>
  </si>
  <si>
    <t>남동구 성말로 13번길 78(구월동 1409-1)</t>
  </si>
  <si>
    <t>중구 자유공원로 58-9(전동 26)</t>
  </si>
  <si>
    <t>629-7777</t>
    <phoneticPr fontId="25" type="noConversion"/>
  </si>
  <si>
    <t>770-4741</t>
    <phoneticPr fontId="25" type="noConversion"/>
  </si>
  <si>
    <t>433-4004</t>
    <phoneticPr fontId="25" type="noConversion"/>
  </si>
  <si>
    <t>770-4805</t>
    <phoneticPr fontId="25" type="noConversion"/>
  </si>
  <si>
    <t>765-4773</t>
    <phoneticPr fontId="25" type="noConversion"/>
  </si>
  <si>
    <t>435-0467</t>
    <phoneticPr fontId="25" type="noConversion"/>
  </si>
  <si>
    <t>▶ 작성기준일 : 2021-04-01</t>
    <phoneticPr fontId="25" type="noConversion"/>
  </si>
  <si>
    <t>인하대학교사범대학부속중학교</t>
  </si>
  <si>
    <t>남구 재넘이길 123번길 29(학익2동 306-30)</t>
  </si>
  <si>
    <t>870-1110</t>
  </si>
  <si>
    <t>870-1100</t>
  </si>
  <si>
    <t>875-1341</t>
  </si>
  <si>
    <t>관교여자중학교</t>
  </si>
  <si>
    <t>미추홀구 경원대로 691(관교동 512번지)</t>
  </si>
  <si>
    <t>422-0073</t>
  </si>
  <si>
    <t>434-2763</t>
  </si>
  <si>
    <t>434-4100</t>
  </si>
  <si>
    <t>관교중학교</t>
  </si>
  <si>
    <t>미추홀구 경원대로 670(관교동 482번지)</t>
  </si>
  <si>
    <t>435-0345</t>
  </si>
  <si>
    <t>435-0346</t>
  </si>
  <si>
    <t>434-0345</t>
  </si>
  <si>
    <t>남인천여자중학교</t>
  </si>
  <si>
    <t>미추홀구 인하로 426 (관교동 335-19)</t>
  </si>
  <si>
    <t>629-2469</t>
  </si>
  <si>
    <t>425-1827</t>
  </si>
  <si>
    <t>선인중학교</t>
  </si>
  <si>
    <t>미추홀구 석정로 165(도화2동 235)</t>
  </si>
  <si>
    <t>764-4311</t>
  </si>
  <si>
    <t>764-3158</t>
  </si>
  <si>
    <t>772-9627</t>
  </si>
  <si>
    <t>선화여자중학교</t>
  </si>
  <si>
    <t>미추홀구 석정로 165(도화동 235번지)</t>
  </si>
  <si>
    <t>629-3065</t>
  </si>
  <si>
    <t>629-3073</t>
  </si>
  <si>
    <t>762-9117</t>
  </si>
  <si>
    <t>용현여자중학교</t>
  </si>
  <si>
    <t>미추홀구 낙섬동로 28 (용현동 627-38번지)</t>
  </si>
  <si>
    <t>884-8461</t>
  </si>
  <si>
    <t>884-8462</t>
  </si>
  <si>
    <t>885-4159</t>
  </si>
  <si>
    <t>용현중학교</t>
  </si>
  <si>
    <t>미추홀구 낙섬동로 16(미추홀구 용현동 627-435)</t>
  </si>
  <si>
    <t>629-2694</t>
  </si>
  <si>
    <t>629-2716</t>
  </si>
  <si>
    <t>888-9877</t>
  </si>
  <si>
    <t>인주중학교</t>
  </si>
  <si>
    <t>미추홀구 매소홀로 335(학익동 430-50)</t>
  </si>
  <si>
    <t>863-9313</t>
  </si>
  <si>
    <t>863-9314</t>
  </si>
  <si>
    <t>863-9316</t>
  </si>
  <si>
    <t>인천남중학교</t>
  </si>
  <si>
    <t>미추홀구 수봉로 16-23(숭의동 42)</t>
  </si>
  <si>
    <t>882-0405(1)</t>
  </si>
  <si>
    <t>882-0405(2)</t>
  </si>
  <si>
    <t>887-8764</t>
  </si>
  <si>
    <t>인화여자중학교</t>
  </si>
  <si>
    <t>미추홀구 석정로 165번지(도화동 235)</t>
  </si>
  <si>
    <t>629-3006</t>
  </si>
  <si>
    <t>629-2973</t>
  </si>
  <si>
    <t>763-4851</t>
  </si>
  <si>
    <t>제물포여자중학교</t>
  </si>
  <si>
    <t>미추홀구 인주대로 470번길 20(주안동 1529)</t>
  </si>
  <si>
    <t>422-2069</t>
  </si>
  <si>
    <t>423-8079</t>
  </si>
  <si>
    <t>422-2098</t>
  </si>
  <si>
    <t>화도진중학교</t>
  </si>
  <si>
    <t>동구 화수로 64(화수동)</t>
  </si>
  <si>
    <t>761-4612</t>
  </si>
  <si>
    <t>761-4613</t>
  </si>
  <si>
    <t>761-3242</t>
  </si>
  <si>
    <t>동산중학교</t>
  </si>
  <si>
    <t>동구 동산로 58</t>
  </si>
  <si>
    <t>763-7829</t>
  </si>
  <si>
    <t>763-7828</t>
  </si>
  <si>
    <t>763-7837</t>
  </si>
  <si>
    <t>인천재능중학교</t>
  </si>
  <si>
    <t>인천광역시 동구 재능로 178</t>
  </si>
  <si>
    <t> 11,502</t>
  </si>
  <si>
    <t>627-6959</t>
  </si>
  <si>
    <t>627-6953</t>
  </si>
  <si>
    <t>627-6985</t>
  </si>
  <si>
    <t>대청중학교</t>
  </si>
  <si>
    <t>옹진군 대청면 대청로 244번길 116-45</t>
  </si>
  <si>
    <t>627-1365</t>
  </si>
  <si>
    <t>627-1351</t>
  </si>
  <si>
    <t>836-3013</t>
  </si>
  <si>
    <t>덕적중학교</t>
  </si>
  <si>
    <t>옹진군 덕적면 덕적남로 15번길</t>
  </si>
  <si>
    <t>832-9303</t>
  </si>
  <si>
    <t>832-9302</t>
  </si>
  <si>
    <t>832-9307</t>
  </si>
  <si>
    <t>백령중학교</t>
  </si>
  <si>
    <t>연평중학교</t>
  </si>
  <si>
    <t>옹진군 연평면 연평로 137번길 101(연평면 437-1)</t>
  </si>
  <si>
    <t>영흥중학교</t>
  </si>
  <si>
    <t>신흥여자중학교</t>
  </si>
  <si>
    <t>중구 인항로24번길 37(신흥동3가 7-210)</t>
  </si>
  <si>
    <t>883-2922</t>
  </si>
  <si>
    <t>883-8478</t>
  </si>
  <si>
    <t>629-2597</t>
  </si>
  <si>
    <t>신흥중학교</t>
  </si>
  <si>
    <t>중구 인항로 24번길 38(신흥동 3가 7-338)</t>
  </si>
  <si>
    <t>629-2353</t>
  </si>
  <si>
    <t>629-2365</t>
  </si>
  <si>
    <t>885-9275</t>
  </si>
  <si>
    <t>영종중학교</t>
  </si>
  <si>
    <t>인천 중구 남디로 92 (운남동 1655-12)</t>
  </si>
  <si>
    <t>629-2731</t>
  </si>
  <si>
    <t>629-2771</t>
  </si>
  <si>
    <t>746-2342</t>
  </si>
  <si>
    <t>용유중학교</t>
  </si>
  <si>
    <t>중구 남북로 87번길 4 (남북로 584-2)</t>
  </si>
  <si>
    <t>746-5823</t>
  </si>
  <si>
    <t>746-3027</t>
  </si>
  <si>
    <t>629-2824</t>
  </si>
  <si>
    <t>인천공항중학교</t>
  </si>
  <si>
    <t>중구 영종대로 27번길 49(운서동 2747-8)</t>
  </si>
  <si>
    <t>746-3703</t>
  </si>
  <si>
    <t>746-3705</t>
  </si>
  <si>
    <t>746-3706</t>
  </si>
  <si>
    <t>인천중산중학교</t>
  </si>
  <si>
    <t>2019.03.01</t>
  </si>
  <si>
    <t>중구 두미포로 189(중산동 1914-2)</t>
  </si>
  <si>
    <t>509-4900</t>
  </si>
  <si>
    <t>509-4919</t>
  </si>
  <si>
    <t>509-4930</t>
  </si>
  <si>
    <t>인천하늘중학교</t>
  </si>
  <si>
    <t>중구 찬들로 284번길 16</t>
  </si>
  <si>
    <t>452-6140</t>
  </si>
  <si>
    <t>452-6106</t>
  </si>
  <si>
    <t>752-8365</t>
  </si>
  <si>
    <t>광성중학교</t>
  </si>
  <si>
    <t>중구 참전외로 244번길 47(도원동12-73번지)</t>
  </si>
  <si>
    <t>760-5260</t>
  </si>
  <si>
    <t>760-5288</t>
  </si>
  <si>
    <t>887-1062</t>
  </si>
  <si>
    <t>송도중학교</t>
  </si>
  <si>
    <t>중구 제물량로 123(답동40)</t>
  </si>
  <si>
    <t>772-9384</t>
  </si>
  <si>
    <t>772-938/3</t>
  </si>
  <si>
    <t>764-1766</t>
  </si>
  <si>
    <t>인성여자중학교</t>
  </si>
  <si>
    <t>중구 홍예문로39(송학동2가 18)</t>
  </si>
  <si>
    <t>762-8505</t>
  </si>
  <si>
    <t>762-8504</t>
  </si>
  <si>
    <t>766-2857</t>
  </si>
  <si>
    <t>간석여자중학교</t>
  </si>
  <si>
    <t>인천광역시 남동구 간석로 25번길 13</t>
  </si>
  <si>
    <t>남동구 성말로13번길 78 (구월1동 1409-1번지)</t>
  </si>
  <si>
    <t>433-4005</t>
  </si>
  <si>
    <t>433-4004</t>
  </si>
  <si>
    <t>435-0467</t>
  </si>
  <si>
    <t>구월중학교</t>
  </si>
  <si>
    <t>남동구 남동대로 814</t>
  </si>
  <si>
    <t>460-6502</t>
  </si>
  <si>
    <t>460-6515</t>
  </si>
  <si>
    <t>467-5913</t>
  </si>
  <si>
    <t>남동중학교</t>
  </si>
  <si>
    <t>남동구 담방로7(만수6동 1047번지)</t>
  </si>
  <si>
    <t>462-0120</t>
  </si>
  <si>
    <t>468-5326</t>
  </si>
  <si>
    <t>논곡중학교</t>
  </si>
  <si>
    <t>2001.03.01</t>
  </si>
  <si>
    <t>남동구 논곡로 84</t>
  </si>
  <si>
    <t>629-8515</t>
  </si>
  <si>
    <t>629-8494</t>
  </si>
  <si>
    <t>442-0414</t>
  </si>
  <si>
    <t>동인천중학교</t>
  </si>
  <si>
    <t>남동구 구월남로 57번길 12(구월3동 1089-1)</t>
  </si>
  <si>
    <t>422-3744</t>
  </si>
  <si>
    <t>422-3743</t>
  </si>
  <si>
    <t>629-7405</t>
  </si>
  <si>
    <t>만성중학교</t>
  </si>
  <si>
    <t>남동구 인주대로899(만수1동 1005-6)</t>
  </si>
  <si>
    <t>468-8016</t>
  </si>
  <si>
    <t>468-8024</t>
  </si>
  <si>
    <t>629-8091</t>
  </si>
  <si>
    <t>만수북중학교</t>
  </si>
  <si>
    <t>남동구 만수서로117(만수동 10)</t>
  </si>
  <si>
    <t>472-3122</t>
  </si>
  <si>
    <t>472-3126</t>
  </si>
  <si>
    <t>472-3127</t>
  </si>
  <si>
    <t>만수여자중학교</t>
  </si>
  <si>
    <t>남동구 만수로 50번길 22-36</t>
  </si>
  <si>
    <t>464-2262</t>
  </si>
  <si>
    <t>468-7374</t>
  </si>
  <si>
    <t>467-2262</t>
  </si>
  <si>
    <t>만수중학교</t>
  </si>
  <si>
    <t>남동구 인수로 13(만수동 48번지)</t>
  </si>
  <si>
    <t>467-1833</t>
  </si>
  <si>
    <t>629-7485</t>
  </si>
  <si>
    <t>467-1837</t>
  </si>
  <si>
    <t>만월중학교</t>
  </si>
  <si>
    <t>남동구 서창남순환로 22</t>
  </si>
  <si>
    <t>457-4631</t>
  </si>
  <si>
    <t>457-4608</t>
  </si>
  <si>
    <t>457-4601</t>
  </si>
  <si>
    <t>상인천여자중학교</t>
  </si>
  <si>
    <t>남동구 문화로 169번길 30</t>
  </si>
  <si>
    <t>437-9711</t>
  </si>
  <si>
    <t>629-7590</t>
  </si>
  <si>
    <t>437-9714</t>
  </si>
  <si>
    <t>상인천중학교</t>
  </si>
  <si>
    <t>남동구 백범로 297번길 21(간석3동 11-1번지)</t>
  </si>
  <si>
    <t>422-0951</t>
  </si>
  <si>
    <t>422-0952</t>
  </si>
  <si>
    <t>422-0941</t>
  </si>
  <si>
    <t>석정중학교</t>
  </si>
  <si>
    <t>남동구 방축로 469번길 1(간석동 614)</t>
  </si>
  <si>
    <t>425-0780(1번)</t>
  </si>
  <si>
    <t>425-0780(2번)</t>
  </si>
  <si>
    <t>425-0781</t>
  </si>
  <si>
    <t>인천고잔중학교</t>
  </si>
  <si>
    <t>남동구 논현동 논고개로20(179-39)</t>
  </si>
  <si>
    <t>438-1380</t>
  </si>
  <si>
    <t>434-4701</t>
  </si>
  <si>
    <t>438-1379</t>
  </si>
  <si>
    <t>인천논현중학교</t>
  </si>
  <si>
    <t>남동구 포구로 118(논현동 600-3번지)</t>
  </si>
  <si>
    <t>446-7910</t>
  </si>
  <si>
    <t>446-7915</t>
  </si>
  <si>
    <t>인천동방중학교</t>
  </si>
  <si>
    <t>남동구 논현역로 41 (논현동 633-7 )</t>
  </si>
  <si>
    <t>429-2922</t>
  </si>
  <si>
    <t>429-2832</t>
  </si>
  <si>
    <t>429-2833</t>
  </si>
  <si>
    <t>인천사리울중학교</t>
  </si>
  <si>
    <t>435-1636</t>
  </si>
  <si>
    <t>435-1635</t>
  </si>
  <si>
    <t>435-1639</t>
  </si>
  <si>
    <t>인천서창중학교</t>
  </si>
  <si>
    <t>인천광역시 남동구 독곡로 60번길 16</t>
  </si>
  <si>
    <t>473-0338</t>
  </si>
  <si>
    <t>473-0340</t>
  </si>
  <si>
    <t>473-0339</t>
  </si>
  <si>
    <t>인천성리중학교</t>
  </si>
  <si>
    <t>629-9013</t>
  </si>
  <si>
    <t>629-8995</t>
  </si>
  <si>
    <t>469-3931</t>
  </si>
  <si>
    <t>공림</t>
  </si>
  <si>
    <t>인천정각중학교</t>
  </si>
  <si>
    <t>남동구 구월로 240(구월동 276)</t>
  </si>
  <si>
    <t>770-1730</t>
  </si>
  <si>
    <t>770-1715</t>
  </si>
  <si>
    <t>770-1710</t>
  </si>
  <si>
    <t>숭덕여자중학교</t>
  </si>
  <si>
    <t>463-4736</t>
  </si>
  <si>
    <t>남동구 만수로73번길 20-23(만수동)</t>
    <phoneticPr fontId="25" type="noConversion"/>
  </si>
  <si>
    <t>남동구 에코중앙로84번길 12</t>
    <phoneticPr fontId="25" type="noConversion"/>
  </si>
  <si>
    <t>남동구 성리로 26(구월동 451번지)</t>
    <phoneticPr fontId="25" type="noConversion"/>
  </si>
  <si>
    <t>연수구 아카데미로 679(송도동 308-4)</t>
  </si>
  <si>
    <t>능허대중학교</t>
  </si>
  <si>
    <t>연수구 송도교육로 31(송도동 191-10)</t>
  </si>
  <si>
    <t>550-7800</t>
  </si>
  <si>
    <t>550-7808</t>
  </si>
  <si>
    <t>선학중학교</t>
  </si>
  <si>
    <t>연수구 선학로 19(선학동 344)</t>
  </si>
  <si>
    <t>629-7908</t>
  </si>
  <si>
    <t>629-7895</t>
  </si>
  <si>
    <t>629-7948</t>
  </si>
  <si>
    <t>신송중학교</t>
  </si>
  <si>
    <t>연수구 해돋이로 56번길 12(송도동 3-43)</t>
  </si>
  <si>
    <t>851-0561</t>
  </si>
  <si>
    <t>851-0562</t>
  </si>
  <si>
    <t>851-0565</t>
  </si>
  <si>
    <t>연성중학교</t>
  </si>
  <si>
    <t>연수구 원인재로 105(동춘동 923-7번지)</t>
  </si>
  <si>
    <t>815-4128</t>
  </si>
  <si>
    <t>629-8043</t>
  </si>
  <si>
    <t>819-4051</t>
  </si>
  <si>
    <t>연수중학교</t>
  </si>
  <si>
    <t>연수구 원인재로 231(연수동 579-2)</t>
  </si>
  <si>
    <t>815-4038</t>
  </si>
  <si>
    <t>815-4039</t>
  </si>
  <si>
    <t>819-8106</t>
  </si>
  <si>
    <t>연화중학교</t>
  </si>
  <si>
    <t>연수구 용담로 156(연수동 632)</t>
  </si>
  <si>
    <t>822-5581</t>
  </si>
  <si>
    <t>822-5585</t>
  </si>
  <si>
    <t>옥련중학교</t>
  </si>
  <si>
    <t>연수구 청량로 222(옥련동 275-2)</t>
  </si>
  <si>
    <t>834-1581</t>
  </si>
  <si>
    <t>834-1548</t>
  </si>
  <si>
    <t>인송중학교</t>
  </si>
  <si>
    <t>연수구 능허대로 79번길(옥련동 194-28번지)</t>
  </si>
  <si>
    <t>832-8515</t>
  </si>
  <si>
    <t>832-8511</t>
  </si>
  <si>
    <t>832-8517</t>
  </si>
  <si>
    <t>인천미송중학교</t>
  </si>
  <si>
    <t>456-3100</t>
  </si>
  <si>
    <t>858-8823</t>
  </si>
  <si>
    <t>인천신정중학교</t>
  </si>
  <si>
    <t>연수구 컨벤시아대로 42번길 80(송도동 15-3)</t>
  </si>
  <si>
    <t>629-9413</t>
  </si>
  <si>
    <t>629-9393</t>
  </si>
  <si>
    <t>858-9132</t>
  </si>
  <si>
    <t>인천여자중학교</t>
  </si>
  <si>
    <t>연수구 원인재로 47(동춘동932-1번지)</t>
  </si>
  <si>
    <t>629-8283</t>
  </si>
  <si>
    <t>629-8323</t>
  </si>
  <si>
    <t>821-6342</t>
  </si>
  <si>
    <t>인천예송중학교</t>
  </si>
  <si>
    <t>연수구 아카데미로 212(송도동 114-1번지)</t>
  </si>
  <si>
    <t>340-8564</t>
  </si>
  <si>
    <t>340-8569</t>
  </si>
  <si>
    <t>858-8505</t>
  </si>
  <si>
    <t>인천중학교</t>
  </si>
  <si>
    <t>연수구 함박뫼로 203(연수3동 534-4)</t>
  </si>
  <si>
    <t>812-1946</t>
  </si>
  <si>
    <t>811-3621</t>
  </si>
  <si>
    <t>812-4892</t>
  </si>
  <si>
    <t>인천해송중학교</t>
  </si>
  <si>
    <t>연수구 해송로 148(송도동 9-28)</t>
  </si>
  <si>
    <t>851-6831</t>
  </si>
  <si>
    <t>851-6832</t>
  </si>
  <si>
    <t>851-6839</t>
  </si>
  <si>
    <t>청량중학교</t>
  </si>
  <si>
    <t>연수구 먼우금로138(동춘동 924-1)</t>
  </si>
  <si>
    <t>819-8148</t>
  </si>
  <si>
    <t>819-8149</t>
  </si>
  <si>
    <t>819-8287</t>
  </si>
  <si>
    <t>청학중학교</t>
  </si>
  <si>
    <t>연수구 함박뫼로 5 (청학동, 464)</t>
  </si>
  <si>
    <t>629-8156</t>
  </si>
  <si>
    <t>629-8144</t>
  </si>
  <si>
    <t>629-8186</t>
  </si>
  <si>
    <t>함박중학교</t>
  </si>
  <si>
    <t>연수구 솔샘로 143(청학동 109-1)</t>
  </si>
  <si>
    <t>831-1461</t>
  </si>
  <si>
    <t>831-1462</t>
  </si>
  <si>
    <t>629-8599</t>
  </si>
  <si>
    <t>박문중학교</t>
  </si>
  <si>
    <t>연수구 송도과학로51번길 102(송도동 161-1)</t>
  </si>
  <si>
    <t>890-1965</t>
  </si>
  <si>
    <t>890-1901</t>
  </si>
  <si>
    <t>갈산중학교</t>
  </si>
  <si>
    <t>부평구 주부토로 166(갈산동 372번지)</t>
  </si>
  <si>
    <t>527-7144</t>
  </si>
  <si>
    <t>525-6549</t>
  </si>
  <si>
    <t>구산중학교</t>
  </si>
  <si>
    <t>부평구 수변로 199(부개3동 497-4)</t>
  </si>
  <si>
    <t>361-9092</t>
  </si>
  <si>
    <t>361-1092</t>
  </si>
  <si>
    <t>부평구 동암산로 43번길 12로(십정동 589)</t>
  </si>
  <si>
    <t>425-9676</t>
  </si>
  <si>
    <t>425-1759</t>
  </si>
  <si>
    <t>426-5515</t>
  </si>
  <si>
    <t>부광중학교</t>
  </si>
  <si>
    <t>부평구 충선로 140(부개동 22-1)</t>
  </si>
  <si>
    <t>516-5556</t>
  </si>
  <si>
    <t>511-6052</t>
  </si>
  <si>
    <t>505-3914</t>
  </si>
  <si>
    <t>부원여자중학교</t>
  </si>
  <si>
    <t>부평구 부영로 88(부평동 70-128)</t>
  </si>
  <si>
    <t>526-3966</t>
  </si>
  <si>
    <t>526-3968</t>
  </si>
  <si>
    <t>525-7106</t>
  </si>
  <si>
    <t>부원중학교</t>
  </si>
  <si>
    <t>부평구 경원대로 1339(70-131)</t>
  </si>
  <si>
    <t>505-2632</t>
  </si>
  <si>
    <t>505-2633</t>
  </si>
  <si>
    <t>505-2639</t>
  </si>
  <si>
    <t>부일여자중학교</t>
  </si>
  <si>
    <t>부평구 동수로8(부평동 677)</t>
  </si>
  <si>
    <t>523-6053</t>
  </si>
  <si>
    <t>522-4177</t>
  </si>
  <si>
    <t>529-2918</t>
  </si>
  <si>
    <t>부평구 영성로 3(산산동 388-5번지)</t>
  </si>
  <si>
    <t>519-8322</t>
  </si>
  <si>
    <t>519-8323</t>
  </si>
  <si>
    <t>528-2155</t>
  </si>
  <si>
    <t>부평동중학교</t>
  </si>
  <si>
    <t>부평구 수변로 107번길 4(부평구 부개동 120-6)</t>
  </si>
  <si>
    <t>529-2082</t>
  </si>
  <si>
    <t>505-1536</t>
  </si>
  <si>
    <t>·</t>
  </si>
  <si>
    <t>부평서여자중학교</t>
  </si>
  <si>
    <t>부평구 경원대로1213(십정동 186-519)</t>
  </si>
  <si>
    <t>504-0412</t>
  </si>
  <si>
    <t>504-0413</t>
  </si>
  <si>
    <t>504-0419</t>
  </si>
  <si>
    <t>부평서중학교</t>
  </si>
  <si>
    <t>부평구 화랑로29(산곡동 310-23번지)</t>
  </si>
  <si>
    <t>516-6810</t>
  </si>
  <si>
    <t>628-3136</t>
  </si>
  <si>
    <t>628-3131</t>
  </si>
  <si>
    <t>부평여자중학교</t>
  </si>
  <si>
    <t>부평구 부평문화로 193-1(부개동 120-21)</t>
  </si>
  <si>
    <t>515-5814.</t>
  </si>
  <si>
    <t>515-5813</t>
  </si>
  <si>
    <t>516-8492</t>
  </si>
  <si>
    <t>부평중학교</t>
  </si>
  <si>
    <t>부평구 부흥북로 57번길 10(부평동 136-33)</t>
  </si>
  <si>
    <t>529-5132</t>
  </si>
  <si>
    <t>529-5133</t>
  </si>
  <si>
    <t>505-1057</t>
  </si>
  <si>
    <t>부흥중학교</t>
  </si>
  <si>
    <t>부평구 충선로 152(부개3동 부광길 68)</t>
  </si>
  <si>
    <t>628-3626</t>
  </si>
  <si>
    <t>628-3612</t>
  </si>
  <si>
    <t>514-0876</t>
  </si>
  <si>
    <t>산곡남중학교</t>
  </si>
  <si>
    <t>부평구 안남로 187 (산곡동 261-4)</t>
  </si>
  <si>
    <t>628-3565</t>
  </si>
  <si>
    <t>628-3606</t>
  </si>
  <si>
    <t>525-5874</t>
  </si>
  <si>
    <t xml:space="preserve"> </t>
  </si>
  <si>
    <t>산곡여자중학교</t>
  </si>
  <si>
    <t>부평구 마장로 204번길 37(산곡동 235-4)</t>
  </si>
  <si>
    <t>512-6747</t>
  </si>
  <si>
    <t>512-6746</t>
  </si>
  <si>
    <t>502-6846</t>
  </si>
  <si>
    <t>산곡중학교</t>
  </si>
  <si>
    <t>부평구 원적로 300번길 14(산곡1동 180-356)</t>
  </si>
  <si>
    <t>628-3162</t>
  </si>
  <si>
    <t>628-3158</t>
  </si>
  <si>
    <t>524-7322</t>
  </si>
  <si>
    <t>삼산중학교</t>
  </si>
  <si>
    <t>부평구 충선로308(삼산종 445-1번지)</t>
  </si>
  <si>
    <t>511-5667</t>
  </si>
  <si>
    <t>511-5617</t>
  </si>
  <si>
    <t>부평구 경원대로 1083(십정1동 128-2번지)</t>
  </si>
  <si>
    <t>421-4125</t>
  </si>
  <si>
    <t>421-4126</t>
  </si>
  <si>
    <t>421-4127</t>
  </si>
  <si>
    <t>진산중학교</t>
  </si>
  <si>
    <t>부평구 충선로234번길 70(삼산동 454-11)</t>
  </si>
  <si>
    <t>628-4300</t>
  </si>
  <si>
    <t>628-4263</t>
  </si>
  <si>
    <t>511-1924</t>
  </si>
  <si>
    <t>청천중학교</t>
  </si>
  <si>
    <t>부평구 마장로 364번길 23(청천동 190-58)</t>
  </si>
  <si>
    <t>516-9747</t>
  </si>
  <si>
    <t>503-3902</t>
  </si>
  <si>
    <t>504-5293</t>
  </si>
  <si>
    <t>계산여자중학교</t>
  </si>
  <si>
    <t>계양구 장제로755번길 16(계산동 292)</t>
  </si>
  <si>
    <t>계양중학교</t>
  </si>
  <si>
    <t>계양구 장제로1181번길 9(귤현동 430)</t>
  </si>
  <si>
    <t>명현중학교</t>
  </si>
  <si>
    <t>계양구 안남로 554번길 26(효성동 20)</t>
  </si>
  <si>
    <t>북인천여자중학교</t>
  </si>
  <si>
    <t>계양구 아나지로 85번길 12(효성동 551)</t>
  </si>
  <si>
    <t>북인천중학교</t>
  </si>
  <si>
    <t>계양구 계산로 22번길 6(계산동 765)</t>
  </si>
  <si>
    <t>서운중학교</t>
  </si>
  <si>
    <t>계양구 아나지로 467(서운동 55-146)</t>
  </si>
  <si>
    <t>인천계수중학교</t>
  </si>
  <si>
    <t>계양구 살라리로2번길 25(서운동 109-2)</t>
  </si>
  <si>
    <t>인천동양중학교</t>
  </si>
  <si>
    <t>계양구 당미길 56(동양동 587)</t>
  </si>
  <si>
    <t>인천안남중학교</t>
  </si>
  <si>
    <t>계양구 계산새로33번길 5(계산동 337-30)</t>
  </si>
  <si>
    <t>인천양촌중학교</t>
  </si>
  <si>
    <t>계양구 장제로 948번길 13(병방동 12)</t>
  </si>
  <si>
    <t>인천예일중학교</t>
  </si>
  <si>
    <t>계양구 장제로 995번길 39(방축동 27-8)</t>
  </si>
  <si>
    <t>인천효성중학교</t>
  </si>
  <si>
    <t>계양구 효성동 안남로 607(효성동 28-43)</t>
  </si>
  <si>
    <t>임학중학교</t>
  </si>
  <si>
    <t>계양구 장제로 894(병방동 432-2)</t>
  </si>
  <si>
    <t>작전중학교</t>
  </si>
  <si>
    <t>계양구 주부토로 448번길16(작전동85)</t>
  </si>
  <si>
    <t>549-6279</t>
    <phoneticPr fontId="25" type="noConversion"/>
  </si>
  <si>
    <t>545-8563</t>
    <phoneticPr fontId="25" type="noConversion"/>
  </si>
  <si>
    <t>515-5008</t>
    <phoneticPr fontId="25" type="noConversion"/>
  </si>
  <si>
    <t>554-6832</t>
    <phoneticPr fontId="25" type="noConversion"/>
  </si>
  <si>
    <t>가정여자중학교</t>
  </si>
  <si>
    <t>서구 고래울로 28번길 13(가좌동 343)</t>
  </si>
  <si>
    <t>가좌중학교</t>
  </si>
  <si>
    <t>서구 건지로 334번길 31(가좌동 195)</t>
  </si>
  <si>
    <t>간재울중학교</t>
  </si>
  <si>
    <t>서구 승학로 512번길 34(검암동 619-4)</t>
  </si>
  <si>
    <t>검단중학교</t>
  </si>
  <si>
    <t>서구 완정로 188번길12(마전동 908-2)</t>
  </si>
  <si>
    <t>검암중학교</t>
  </si>
  <si>
    <t>서구 검암로 29번길 12 (검암동 497)</t>
  </si>
  <si>
    <t>동인천여자중학교</t>
  </si>
  <si>
    <t>서구 여우재로 112번길 13 (가좌동 402)</t>
  </si>
  <si>
    <t>마전중학교</t>
  </si>
  <si>
    <t>서구 완정로 91(마전동 645-1)</t>
  </si>
  <si>
    <t>백석중학교</t>
  </si>
  <si>
    <t>서구 서곶로 695(백석동 65-3)</t>
  </si>
  <si>
    <t>불로중학교</t>
  </si>
  <si>
    <t>서구 고산후로 363(불로동 306-22)</t>
  </si>
  <si>
    <t>서곶중학교</t>
  </si>
  <si>
    <t>서구 대평로 56번길 22(연희동 734-2)</t>
  </si>
  <si>
    <t>신현여자중학교</t>
  </si>
  <si>
    <t>서구 새오개로 111번길 15(신현동 212-21)</t>
  </si>
  <si>
    <t>신현중학교</t>
  </si>
  <si>
    <t>서구 원창로 131번길 23(신현동 212-11)</t>
  </si>
  <si>
    <t>원당중학교</t>
  </si>
  <si>
    <t>서구 고산로 40번길 22(원당동 852-2)</t>
  </si>
  <si>
    <t>서구 서달로 110(석남동 115)</t>
  </si>
  <si>
    <t>인천가현중학교</t>
  </si>
  <si>
    <t>서구 염곡로 409(신현동 305-1)</t>
  </si>
  <si>
    <t>인천경연중학교</t>
  </si>
  <si>
    <t>인천당하중학교</t>
  </si>
  <si>
    <t>서구 청마로 38(당하동 1076-1)</t>
  </si>
  <si>
    <t>인천석남중학교</t>
  </si>
  <si>
    <t>서구 건지로 333 (석남동 329-7)</t>
  </si>
  <si>
    <t>인천청라중학교</t>
  </si>
  <si>
    <t>서구 청라라임로 112 (청라동 125-4)</t>
  </si>
  <si>
    <t>인천청호중학교</t>
  </si>
  <si>
    <t>서구 청라한울로 44 (청라동 140-2)</t>
  </si>
  <si>
    <t>인천초은중학교</t>
  </si>
  <si>
    <t>서구 청라라임로10(청라동 192-1)</t>
  </si>
  <si>
    <t>서구 청라한내로 21(청라동 103-25)</t>
  </si>
  <si>
    <t>제물포중학교</t>
  </si>
  <si>
    <t>서구 여우재로 112번길 7(가좌동 401)</t>
  </si>
  <si>
    <t>548-1875</t>
    <phoneticPr fontId="25" type="noConversion"/>
  </si>
  <si>
    <t xml:space="preserve">554-5560 </t>
    <phoneticPr fontId="25" type="noConversion"/>
  </si>
  <si>
    <t>627-7661</t>
    <phoneticPr fontId="25" type="noConversion"/>
  </si>
  <si>
    <t>628-9521</t>
    <phoneticPr fontId="25" type="noConversion"/>
  </si>
  <si>
    <t>556-4650</t>
    <phoneticPr fontId="25" type="noConversion"/>
  </si>
  <si>
    <t>549-4783</t>
    <phoneticPr fontId="25" type="noConversion"/>
  </si>
  <si>
    <t>555-9540</t>
    <phoneticPr fontId="25" type="noConversion"/>
  </si>
  <si>
    <t>556-4103</t>
    <phoneticPr fontId="25" type="noConversion"/>
  </si>
  <si>
    <t>547-2527</t>
    <phoneticPr fontId="25" type="noConversion"/>
  </si>
  <si>
    <t xml:space="preserve">552-2122 </t>
    <phoneticPr fontId="25" type="noConversion"/>
  </si>
  <si>
    <t>556-1844</t>
    <phoneticPr fontId="25" type="noConversion"/>
  </si>
  <si>
    <t>627-7355</t>
    <phoneticPr fontId="25" type="noConversion"/>
  </si>
  <si>
    <t>545-8562</t>
    <phoneticPr fontId="25" type="noConversion"/>
  </si>
  <si>
    <t>515-5009</t>
    <phoneticPr fontId="25" type="noConversion"/>
  </si>
  <si>
    <t>554-6834</t>
    <phoneticPr fontId="25" type="noConversion"/>
  </si>
  <si>
    <t>547-0288</t>
    <phoneticPr fontId="25" type="noConversion"/>
  </si>
  <si>
    <t>554-5565</t>
    <phoneticPr fontId="25" type="noConversion"/>
  </si>
  <si>
    <t>627-7636</t>
    <phoneticPr fontId="25" type="noConversion"/>
  </si>
  <si>
    <t>628-9499</t>
    <phoneticPr fontId="25" type="noConversion"/>
  </si>
  <si>
    <t>549-4784</t>
    <phoneticPr fontId="25" type="noConversion"/>
  </si>
  <si>
    <t>556-4102</t>
    <phoneticPr fontId="25" type="noConversion"/>
  </si>
  <si>
    <t>552-2124</t>
    <phoneticPr fontId="25" type="noConversion"/>
  </si>
  <si>
    <t>556-1845</t>
    <phoneticPr fontId="25" type="noConversion"/>
  </si>
  <si>
    <t>554-4620</t>
    <phoneticPr fontId="25" type="noConversion"/>
  </si>
  <si>
    <t>543-1917</t>
    <phoneticPr fontId="25" type="noConversion"/>
  </si>
  <si>
    <t>515-5019</t>
    <phoneticPr fontId="25" type="noConversion"/>
  </si>
  <si>
    <t>554-6835</t>
    <phoneticPr fontId="25" type="noConversion"/>
  </si>
  <si>
    <t>552-5731</t>
    <phoneticPr fontId="25" type="noConversion"/>
  </si>
  <si>
    <t xml:space="preserve">554-5564 </t>
    <phoneticPr fontId="25" type="noConversion"/>
  </si>
  <si>
    <t>555-0565</t>
    <phoneticPr fontId="25" type="noConversion"/>
  </si>
  <si>
    <t>628-9562</t>
    <phoneticPr fontId="25" type="noConversion"/>
  </si>
  <si>
    <t>556-3883</t>
    <phoneticPr fontId="25" type="noConversion"/>
  </si>
  <si>
    <t>549-5334</t>
    <phoneticPr fontId="25" type="noConversion"/>
  </si>
  <si>
    <t>555-9549</t>
    <phoneticPr fontId="25" type="noConversion"/>
  </si>
  <si>
    <t>556-4105</t>
    <phoneticPr fontId="25" type="noConversion"/>
  </si>
  <si>
    <t>547-3527</t>
    <phoneticPr fontId="25" type="noConversion"/>
  </si>
  <si>
    <t>552-2133</t>
    <phoneticPr fontId="25" type="noConversion"/>
  </si>
  <si>
    <t>556-1848</t>
    <phoneticPr fontId="25" type="noConversion"/>
  </si>
  <si>
    <t>627-7154</t>
    <phoneticPr fontId="25" type="noConversion"/>
  </si>
  <si>
    <t>571-7444</t>
    <phoneticPr fontId="25" type="noConversion"/>
  </si>
  <si>
    <t>627-7808</t>
    <phoneticPr fontId="25" type="noConversion"/>
  </si>
  <si>
    <t>565-5892</t>
    <phoneticPr fontId="25" type="noConversion"/>
  </si>
  <si>
    <t>628-9316</t>
    <phoneticPr fontId="25" type="noConversion"/>
  </si>
  <si>
    <t>577-6827</t>
    <phoneticPr fontId="25" type="noConversion"/>
  </si>
  <si>
    <t>568-7093</t>
    <phoneticPr fontId="25" type="noConversion"/>
  </si>
  <si>
    <t>627-9076</t>
    <phoneticPr fontId="25" type="noConversion"/>
  </si>
  <si>
    <t>455-8941</t>
    <phoneticPr fontId="25" type="noConversion"/>
  </si>
  <si>
    <t>562-0382</t>
    <phoneticPr fontId="25" type="noConversion"/>
  </si>
  <si>
    <t>577-3993</t>
    <phoneticPr fontId="25" type="noConversion"/>
  </si>
  <si>
    <t>575-0379</t>
    <phoneticPr fontId="25" type="noConversion"/>
  </si>
  <si>
    <t>564-5422</t>
    <phoneticPr fontId="25" type="noConversion"/>
  </si>
  <si>
    <t>573-5976</t>
    <phoneticPr fontId="25" type="noConversion"/>
  </si>
  <si>
    <t>571-9901</t>
    <phoneticPr fontId="25" type="noConversion"/>
  </si>
  <si>
    <t>510-7233</t>
    <phoneticPr fontId="25" type="noConversion"/>
  </si>
  <si>
    <t>627-8058</t>
    <phoneticPr fontId="25" type="noConversion"/>
  </si>
  <si>
    <t>584-1831</t>
    <phoneticPr fontId="25" type="noConversion"/>
  </si>
  <si>
    <t>561-1973</t>
    <phoneticPr fontId="25" type="noConversion"/>
  </si>
  <si>
    <t>628-9808</t>
    <phoneticPr fontId="25" type="noConversion"/>
  </si>
  <si>
    <t>456-9100</t>
  </si>
  <si>
    <t>456-9100</t>
    <phoneticPr fontId="25" type="noConversion"/>
  </si>
  <si>
    <t>569-5791</t>
    <phoneticPr fontId="25" type="noConversion"/>
  </si>
  <si>
    <t>560-3600</t>
    <phoneticPr fontId="25" type="noConversion"/>
  </si>
  <si>
    <t>578-5825</t>
    <phoneticPr fontId="25" type="noConversion"/>
  </si>
  <si>
    <t>627-7142</t>
    <phoneticPr fontId="25" type="noConversion"/>
  </si>
  <si>
    <t>573-7956</t>
    <phoneticPr fontId="25" type="noConversion"/>
  </si>
  <si>
    <t>627-7776</t>
    <phoneticPr fontId="25" type="noConversion"/>
  </si>
  <si>
    <t>565-5894</t>
    <phoneticPr fontId="25" type="noConversion"/>
  </si>
  <si>
    <t>628-9298</t>
    <phoneticPr fontId="25" type="noConversion"/>
  </si>
  <si>
    <t>577-9430</t>
    <phoneticPr fontId="25" type="noConversion"/>
  </si>
  <si>
    <t>568-7092</t>
    <phoneticPr fontId="25" type="noConversion"/>
  </si>
  <si>
    <t>627-9087</t>
    <phoneticPr fontId="25" type="noConversion"/>
  </si>
  <si>
    <t>455-8906</t>
    <phoneticPr fontId="25" type="noConversion"/>
  </si>
  <si>
    <t>562-0384</t>
    <phoneticPr fontId="25" type="noConversion"/>
  </si>
  <si>
    <t>577-3992</t>
    <phoneticPr fontId="25" type="noConversion"/>
  </si>
  <si>
    <t>575-2380</t>
    <phoneticPr fontId="25" type="noConversion"/>
  </si>
  <si>
    <t>564-5411</t>
    <phoneticPr fontId="25" type="noConversion"/>
  </si>
  <si>
    <t>627-7076</t>
    <phoneticPr fontId="25" type="noConversion"/>
  </si>
  <si>
    <t>571-9934</t>
    <phoneticPr fontId="25" type="noConversion"/>
  </si>
  <si>
    <t>510-7224</t>
    <phoneticPr fontId="25" type="noConversion"/>
  </si>
  <si>
    <t>569-2136</t>
    <phoneticPr fontId="25" type="noConversion"/>
  </si>
  <si>
    <t>584-1830</t>
    <phoneticPr fontId="25" type="noConversion"/>
  </si>
  <si>
    <t>561-1741</t>
    <phoneticPr fontId="25" type="noConversion"/>
  </si>
  <si>
    <t>628-9723</t>
    <phoneticPr fontId="25" type="noConversion"/>
  </si>
  <si>
    <t>456-9121</t>
    <phoneticPr fontId="25" type="noConversion"/>
  </si>
  <si>
    <t>569-5792</t>
    <phoneticPr fontId="25" type="noConversion"/>
  </si>
  <si>
    <t>560-3800</t>
    <phoneticPr fontId="25" type="noConversion"/>
  </si>
  <si>
    <t>628-9812</t>
    <phoneticPr fontId="25" type="noConversion"/>
  </si>
  <si>
    <t>577-2293</t>
    <phoneticPr fontId="25" type="noConversion"/>
  </si>
  <si>
    <t>582-5467</t>
    <phoneticPr fontId="25" type="noConversion"/>
  </si>
  <si>
    <t>568-1629</t>
    <phoneticPr fontId="25" type="noConversion"/>
  </si>
  <si>
    <t>627-7422</t>
    <phoneticPr fontId="25" type="noConversion"/>
  </si>
  <si>
    <t>567-1976</t>
    <phoneticPr fontId="25" type="noConversion"/>
  </si>
  <si>
    <t>578-2126</t>
    <phoneticPr fontId="25" type="noConversion"/>
  </si>
  <si>
    <t>568-7340</t>
    <phoneticPr fontId="25" type="noConversion"/>
  </si>
  <si>
    <t>563-7903</t>
    <phoneticPr fontId="25" type="noConversion"/>
  </si>
  <si>
    <t>565-5836</t>
    <phoneticPr fontId="25" type="noConversion"/>
  </si>
  <si>
    <t>562-0385</t>
    <phoneticPr fontId="25" type="noConversion"/>
  </si>
  <si>
    <t>582-6497</t>
    <phoneticPr fontId="25" type="noConversion"/>
  </si>
  <si>
    <t>581-0822</t>
    <phoneticPr fontId="25" type="noConversion"/>
  </si>
  <si>
    <t>564-5417</t>
    <phoneticPr fontId="25" type="noConversion"/>
  </si>
  <si>
    <t>582-1491</t>
    <phoneticPr fontId="25" type="noConversion"/>
  </si>
  <si>
    <t>571-9935</t>
    <phoneticPr fontId="25" type="noConversion"/>
  </si>
  <si>
    <t>569-7389</t>
    <phoneticPr fontId="25" type="noConversion"/>
  </si>
  <si>
    <t>569-2139</t>
    <phoneticPr fontId="25" type="noConversion"/>
  </si>
  <si>
    <t>584-1835</t>
    <phoneticPr fontId="25" type="noConversion"/>
  </si>
  <si>
    <t>561-1974</t>
    <phoneticPr fontId="25" type="noConversion"/>
  </si>
  <si>
    <t>628-9727</t>
    <phoneticPr fontId="25" type="noConversion"/>
  </si>
  <si>
    <t>569-4582</t>
    <phoneticPr fontId="25" type="noConversion"/>
  </si>
  <si>
    <t>569-5795</t>
    <phoneticPr fontId="25" type="noConversion"/>
  </si>
  <si>
    <t>560-3629</t>
    <phoneticPr fontId="25" type="noConversion"/>
  </si>
  <si>
    <t>571-3036</t>
    <phoneticPr fontId="25" type="noConversion"/>
  </si>
  <si>
    <t>강남중학교</t>
  </si>
  <si>
    <t>강화군 길상면 강화남로 62-2(온수리 24-10)</t>
  </si>
  <si>
    <t>937-4284</t>
  </si>
  <si>
    <t>627-3399</t>
  </si>
  <si>
    <t>강서중학교</t>
  </si>
  <si>
    <t>강화군 하점면 강화서로 909-19(이강리 389)</t>
  </si>
  <si>
    <t>26,022</t>
  </si>
  <si>
    <t>933-5290</t>
  </si>
  <si>
    <t>933-5292</t>
  </si>
  <si>
    <t>933-5298</t>
  </si>
  <si>
    <t>강화여자중학교</t>
  </si>
  <si>
    <t>강화군 갑룡길 11(갑곳리 155-1)</t>
  </si>
  <si>
    <t>932-8801</t>
  </si>
  <si>
    <t>932-8802</t>
  </si>
  <si>
    <t>627-4259</t>
  </si>
  <si>
    <t>강화군 강화읍 동문로 53(관청리 36 )</t>
  </si>
  <si>
    <t>933-9984</t>
  </si>
  <si>
    <t>933-9986</t>
  </si>
  <si>
    <t>933-9987</t>
  </si>
  <si>
    <t>교동중학교</t>
  </si>
  <si>
    <t>강화군 교동면 교동남로 77(대룡리 723-7)</t>
  </si>
  <si>
    <t>932-4126</t>
  </si>
  <si>
    <t xml:space="preserve">  -  </t>
  </si>
  <si>
    <t>서도중학교</t>
  </si>
  <si>
    <t>강화군 서도면 주문도길 173(주문도리 53)</t>
  </si>
  <si>
    <t>심도중학교</t>
  </si>
  <si>
    <t>강화군 화도면 마니산로 703-20(상방리 845-1)</t>
  </si>
  <si>
    <t>5,417</t>
  </si>
  <si>
    <t>627-4010</t>
  </si>
  <si>
    <t>627-4027</t>
  </si>
  <si>
    <t>937-5907</t>
  </si>
  <si>
    <t>동광중학교</t>
  </si>
  <si>
    <t>강화군 양도면 강화남로 704(하일리 193)</t>
  </si>
  <si>
    <t>937-2009</t>
  </si>
  <si>
    <t>937-2008</t>
  </si>
  <si>
    <t>627-4275</t>
  </si>
  <si>
    <t>삼산승영중학교</t>
  </si>
  <si>
    <t>강화군 삼산면 삼산북로473번길 47(석모리 302)</t>
  </si>
  <si>
    <t>932-3072</t>
  </si>
  <si>
    <t>932-3102</t>
  </si>
  <si>
    <t>932-4170</t>
  </si>
  <si>
    <t>438-9321</t>
  </si>
  <si>
    <t>434-0492</t>
  </si>
  <si>
    <t>629-1084</t>
  </si>
  <si>
    <t>867-0046</t>
  </si>
  <si>
    <t>874-2582</t>
  </si>
  <si>
    <t>629-0102</t>
  </si>
  <si>
    <t>868-6778</t>
  </si>
  <si>
    <t>868-9232</t>
  </si>
  <si>
    <t>424-1692</t>
  </si>
  <si>
    <t>438-9324</t>
  </si>
  <si>
    <t>434-0491</t>
  </si>
  <si>
    <t>629-1424</t>
  </si>
  <si>
    <t>864-2096</t>
  </si>
  <si>
    <t>865-5787</t>
  </si>
  <si>
    <t>867-0047</t>
  </si>
  <si>
    <t>867-1356</t>
  </si>
  <si>
    <t>874-2585</t>
  </si>
  <si>
    <t>865-6134</t>
  </si>
  <si>
    <t>629-0101</t>
  </si>
  <si>
    <t>435-0367</t>
  </si>
  <si>
    <t>867-2883</t>
  </si>
  <si>
    <t>867-2884</t>
  </si>
  <si>
    <t>868-9234</t>
  </si>
  <si>
    <t>868-9237</t>
  </si>
  <si>
    <t xml:space="preserve">424-0143 </t>
  </si>
  <si>
    <t>424-0143</t>
  </si>
  <si>
    <t>432-7003</t>
  </si>
  <si>
    <t>887-9011</t>
  </si>
  <si>
    <t>887-9017</t>
  </si>
  <si>
    <t>432-9775</t>
  </si>
  <si>
    <t>423-9776</t>
  </si>
  <si>
    <t>426-9854</t>
  </si>
  <si>
    <t>629-1102</t>
  </si>
  <si>
    <t>629-1110</t>
  </si>
  <si>
    <t>873-0564</t>
  </si>
  <si>
    <t>629-0803</t>
  </si>
  <si>
    <t>629-0811</t>
  </si>
  <si>
    <t>629-0813</t>
  </si>
  <si>
    <t>868-2384</t>
  </si>
  <si>
    <t>868-2382</t>
  </si>
  <si>
    <t>868-2383</t>
  </si>
  <si>
    <t>627-6300</t>
  </si>
  <si>
    <t>627-6262</t>
  </si>
  <si>
    <t>886-9717</t>
  </si>
  <si>
    <t>884-8468</t>
  </si>
  <si>
    <t>884-8467</t>
  </si>
  <si>
    <t>629-1339</t>
  </si>
  <si>
    <t>629-0679</t>
  </si>
  <si>
    <t>629-0601</t>
  </si>
  <si>
    <t>884-8160</t>
  </si>
  <si>
    <t>875-2607</t>
  </si>
  <si>
    <t>875-2608</t>
  </si>
  <si>
    <t>875-2688</t>
  </si>
  <si>
    <t>424-7247</t>
  </si>
  <si>
    <t>428-1841</t>
  </si>
  <si>
    <t>424-7245</t>
  </si>
  <si>
    <t>868-5578</t>
  </si>
  <si>
    <t>867-3160</t>
  </si>
  <si>
    <t>876-8026</t>
  </si>
  <si>
    <t>629-0245</t>
  </si>
  <si>
    <t>629-0186</t>
  </si>
  <si>
    <t>438-1404</t>
  </si>
  <si>
    <t>629-2045</t>
  </si>
  <si>
    <t>629-2044</t>
  </si>
  <si>
    <t>865-7520</t>
  </si>
  <si>
    <t>629-0430</t>
  </si>
  <si>
    <t>629-0368</t>
  </si>
  <si>
    <t>865-5795</t>
  </si>
  <si>
    <t>인천만석초등학교</t>
  </si>
  <si>
    <t>772-4784</t>
  </si>
  <si>
    <t>772-4785</t>
  </si>
  <si>
    <t>772-4791</t>
  </si>
  <si>
    <t>인천서림초등학교</t>
  </si>
  <si>
    <t>동구 금곡로 105(송림동 61-11)</t>
  </si>
  <si>
    <t>629-1713</t>
  </si>
  <si>
    <t>629-1771</t>
  </si>
  <si>
    <t>629-1770</t>
  </si>
  <si>
    <t>인천서흥초등학교</t>
  </si>
  <si>
    <t>동구 샛골로189(송림동 34-1)</t>
  </si>
  <si>
    <t>629-0004</t>
  </si>
  <si>
    <t>629-0011</t>
  </si>
  <si>
    <t>764-4406</t>
  </si>
  <si>
    <t>인천송림초등학교</t>
  </si>
  <si>
    <t>동구 배송로 2(송림동 235-1)</t>
  </si>
  <si>
    <t>764-2342</t>
  </si>
  <si>
    <t>764-2344</t>
  </si>
  <si>
    <t>인천송현초등학교</t>
  </si>
  <si>
    <t>동구 송화로45(송현동 66-21)</t>
  </si>
  <si>
    <t>764-4482</t>
  </si>
  <si>
    <t>764-4483</t>
  </si>
  <si>
    <t>764-4456</t>
  </si>
  <si>
    <t>인천창영초등학교</t>
  </si>
  <si>
    <t>동구 우각로 15번길 16(창영동 30)</t>
  </si>
  <si>
    <t>765-4232</t>
  </si>
  <si>
    <t>765-4332</t>
  </si>
  <si>
    <t>764-2348</t>
  </si>
  <si>
    <t>영화초등학교</t>
  </si>
  <si>
    <t>동구 우각로 39(창영동 36)</t>
  </si>
  <si>
    <t>764-5131</t>
  </si>
  <si>
    <t>763-4600</t>
  </si>
  <si>
    <t>인천동명초등학교</t>
  </si>
  <si>
    <t>동구 송림로70번길 10(송림동 114)</t>
  </si>
  <si>
    <t>772-7549</t>
  </si>
  <si>
    <t>773-7549</t>
  </si>
  <si>
    <t>766-7549</t>
  </si>
  <si>
    <t>627-1381</t>
  </si>
  <si>
    <t>836-0973</t>
  </si>
  <si>
    <t>832-2748</t>
  </si>
  <si>
    <t>832-9308</t>
  </si>
  <si>
    <t>836-0014</t>
  </si>
  <si>
    <t>629-9583</t>
  </si>
  <si>
    <t>836-2447</t>
  </si>
  <si>
    <t>836-0208</t>
  </si>
  <si>
    <t>836-7719</t>
  </si>
  <si>
    <t>836-0209</t>
  </si>
  <si>
    <t>627-1819</t>
  </si>
  <si>
    <t>831-2159</t>
  </si>
  <si>
    <t>886-0432</t>
  </si>
  <si>
    <t>886-0435</t>
  </si>
  <si>
    <t>886-0437</t>
  </si>
  <si>
    <t>752-4051</t>
  </si>
  <si>
    <t>752-2073</t>
  </si>
  <si>
    <t>752-4010</t>
  </si>
  <si>
    <t>627-9001</t>
  </si>
  <si>
    <t>627-9010</t>
  </si>
  <si>
    <t>834-6435</t>
  </si>
  <si>
    <t>746-8053</t>
  </si>
  <si>
    <t>746-8054</t>
  </si>
  <si>
    <t>12/34/56복식</t>
  </si>
  <si>
    <t>831-7419</t>
  </si>
  <si>
    <t>629-1340</t>
  </si>
  <si>
    <t>831-7420</t>
  </si>
  <si>
    <t>인천공항초등학교</t>
  </si>
  <si>
    <t>752-2072</t>
  </si>
  <si>
    <t>752-2074</t>
  </si>
  <si>
    <t>인천별빛초등학교</t>
  </si>
  <si>
    <t>중구 은하수로 402(운남동 1766-4번지)</t>
  </si>
  <si>
    <t>455-8700</t>
  </si>
  <si>
    <t>455-8709</t>
  </si>
  <si>
    <t>752-8458</t>
  </si>
  <si>
    <t>인천삼목초등학교</t>
  </si>
  <si>
    <t>중구 신도시북로 42(운서동 2708-2번지)</t>
  </si>
  <si>
    <t>746-2812</t>
  </si>
  <si>
    <t>746-2813</t>
  </si>
  <si>
    <t>746-2814</t>
  </si>
  <si>
    <t>중구 자유공원로 106-8(전동 25-37)</t>
  </si>
  <si>
    <t>764-1901</t>
  </si>
  <si>
    <t>629-0682-</t>
  </si>
  <si>
    <t>764-3818</t>
  </si>
  <si>
    <t>인천신광초등학교</t>
  </si>
  <si>
    <t>중구 인중로63(신흥동3가 7-8)</t>
  </si>
  <si>
    <t>629-0743</t>
  </si>
  <si>
    <t>629-0746</t>
  </si>
  <si>
    <t>881-8341</t>
  </si>
  <si>
    <t>인천신선초등학교</t>
  </si>
  <si>
    <t>중구 축항대로 291번길 33 (신흥동3가 31-8)</t>
  </si>
  <si>
    <t>886-3426</t>
  </si>
  <si>
    <t>886-3428</t>
  </si>
  <si>
    <t>886-3429</t>
  </si>
  <si>
    <t>중구 제물량로 134(답동 6)</t>
  </si>
  <si>
    <t>629-0440</t>
  </si>
  <si>
    <t>629-0447</t>
  </si>
  <si>
    <t>764-0403</t>
  </si>
  <si>
    <t>인천연안초등학교</t>
  </si>
  <si>
    <t>중구 연안부두로33번길 53(항동7가 27-74)</t>
  </si>
  <si>
    <t>629-1463</t>
  </si>
  <si>
    <t>629-1447</t>
  </si>
  <si>
    <t>885-0661</t>
  </si>
  <si>
    <t>인천영종초등학교</t>
  </si>
  <si>
    <t>중구 하늘달빛로 133(중산동 1871-2)</t>
  </si>
  <si>
    <t>627-9880</t>
  </si>
  <si>
    <t>627-9882</t>
  </si>
  <si>
    <t>746-9614</t>
  </si>
  <si>
    <t>인천영종초등학교금산분교장</t>
  </si>
  <si>
    <t>746-0014</t>
  </si>
  <si>
    <t>627-9958</t>
  </si>
  <si>
    <t>746-0289</t>
  </si>
  <si>
    <t>인천용유초등학교</t>
  </si>
  <si>
    <t>746-7595</t>
  </si>
  <si>
    <t>746-7594</t>
  </si>
  <si>
    <t>746-7597</t>
  </si>
  <si>
    <t>인천용유초등학교무의분교장</t>
  </si>
  <si>
    <t>중구 대무의로 302-17(무의동 248-3)</t>
  </si>
  <si>
    <t>752-3442</t>
  </si>
  <si>
    <t>752-3449</t>
  </si>
  <si>
    <t>인천운남초등학교</t>
  </si>
  <si>
    <t>중구 운남서로 38 (운남동 747)</t>
  </si>
  <si>
    <t>746-2191</t>
  </si>
  <si>
    <t>746-2198</t>
  </si>
  <si>
    <t>중구 운서2로 57(운서동 15번지)</t>
  </si>
  <si>
    <t>746-5095</t>
  </si>
  <si>
    <t>746-2163</t>
  </si>
  <si>
    <t>인천중산초등학교</t>
  </si>
  <si>
    <t>2019-30-01</t>
  </si>
  <si>
    <t>중구 두미포로 100(중산동 1887-3)</t>
  </si>
  <si>
    <t>509-3616</t>
  </si>
  <si>
    <t>509-3624</t>
  </si>
  <si>
    <t>509-3603</t>
  </si>
  <si>
    <t>인천하늘초등학교</t>
  </si>
  <si>
    <t>745-6702</t>
  </si>
  <si>
    <t>745-6706</t>
  </si>
  <si>
    <t>745-6710</t>
  </si>
  <si>
    <t>인성초등학교</t>
  </si>
  <si>
    <t>중구 신포로39번길 42(송학동2가 18-1)</t>
  </si>
  <si>
    <t>772-2238</t>
  </si>
  <si>
    <t>764-1986</t>
  </si>
  <si>
    <t>인천능허대초등학교</t>
  </si>
  <si>
    <t>연수구 한진로12(옥련동 442-1)</t>
  </si>
  <si>
    <t>인천동막초등학교</t>
  </si>
  <si>
    <t>연수구 원인재로 36(동춘동 928-1)</t>
  </si>
  <si>
    <t>인천동춘초등학교</t>
  </si>
  <si>
    <t>연수구 앵고개로 224 (동춘동93-1)</t>
  </si>
  <si>
    <t>인천먼우금초등학교</t>
  </si>
  <si>
    <t>연수구 해돋이로84번길 33(송도동 3-12)</t>
  </si>
  <si>
    <t>032-851-0535</t>
  </si>
  <si>
    <t>인천명선초등학교</t>
  </si>
  <si>
    <t>연수구 컨벤시아대로 42번길 64(송도동 15-5)</t>
  </si>
  <si>
    <t>인천문남초등학교</t>
  </si>
  <si>
    <t>연수구 먼우금로 273(연수동 541-1)</t>
  </si>
  <si>
    <t>인천미송초등학교</t>
  </si>
  <si>
    <t>연수구 아카데미로 667(송도동 309-1)</t>
  </si>
  <si>
    <t>인천서면초등학교</t>
  </si>
  <si>
    <t>연수구 먼우금로 54(동춘동 932-4)</t>
  </si>
  <si>
    <t>인천선학초등학교</t>
  </si>
  <si>
    <t>연수구 선학로 67(선학동 358)</t>
  </si>
  <si>
    <t>인천송담초등학교</t>
  </si>
  <si>
    <t>연수구 아카데미로 627(송도동 320-1)</t>
  </si>
  <si>
    <t>인천송도초등학교</t>
  </si>
  <si>
    <t>연수구 비류대로214번길21(옥련동 314-2)</t>
  </si>
  <si>
    <t>인천송명초등학교</t>
  </si>
  <si>
    <t>연수구 송도교육로 19(송도동 191-5번지)</t>
  </si>
  <si>
    <t>인천송원초등학교</t>
  </si>
  <si>
    <t>연수구 송도과학로 51번길 60(송도동 162-2)</t>
  </si>
  <si>
    <t>인천송일초등학교</t>
  </si>
  <si>
    <t>인천신송초등학교</t>
  </si>
  <si>
    <t>인천신정초등학교</t>
  </si>
  <si>
    <t>인천연성초등학교</t>
  </si>
  <si>
    <t>연수구 원인재로 116(동춘동 925번지-1)</t>
  </si>
  <si>
    <t>인천연송초등학교</t>
  </si>
  <si>
    <t>연수구 해돋이로 248(송도동 18-4)</t>
  </si>
  <si>
    <t>인천연수초등학교</t>
  </si>
  <si>
    <t>연수구 원인재로 324(연수동 532-1)</t>
  </si>
  <si>
    <t>연수구 원인재로 150(연수동 635-1)</t>
  </si>
  <si>
    <t>인천예송초등학교</t>
  </si>
  <si>
    <t>연수구 컨벤시아대로 252번길 75(송도동 105번지)</t>
  </si>
  <si>
    <t>인천옥련초등학교</t>
  </si>
  <si>
    <t>연수구 한진로 30(옥련동 232)</t>
  </si>
  <si>
    <t>인천은송초등학교</t>
  </si>
  <si>
    <t>연수구 센트럴로 460(송도동 314-1)</t>
  </si>
  <si>
    <t>인천중앙초등학교</t>
  </si>
  <si>
    <t>연수구 새말로 153(연수동 579-1)</t>
  </si>
  <si>
    <t>인천첨단초등학교</t>
  </si>
  <si>
    <t>인천청량초등학교</t>
  </si>
  <si>
    <t>연수구 먼우금로 158(동춘동 923-3)</t>
  </si>
  <si>
    <t>인천청학초등학교</t>
  </si>
  <si>
    <t>연수구 함박뫼로 25(청학동 465)</t>
  </si>
  <si>
    <t>인천축현초등학교</t>
  </si>
  <si>
    <t>연수구 청량로176(옥련동, 405-5)</t>
  </si>
  <si>
    <t>연수구 함박뫼로 87 (연수1동 535)</t>
  </si>
  <si>
    <t>인천해송초등학교</t>
  </si>
  <si>
    <t>연수구 인천타워대로 54번길 46(송도동 9-6)</t>
  </si>
  <si>
    <t>인천현송초등학교</t>
  </si>
  <si>
    <t>연수구 아카데미로 312번길 96(송도동 399-10)</t>
  </si>
  <si>
    <t>남동구 석산로 141번길 29(간석동 304)</t>
  </si>
  <si>
    <t>인천간석초등학교</t>
  </si>
  <si>
    <t>남동구 석산로 208번길  37(구월동 6-1)</t>
  </si>
  <si>
    <t>인천고잔초등학교</t>
  </si>
  <si>
    <t>남동구 아암대로1503번길 48(논현동 774-2)</t>
  </si>
  <si>
    <t>인천구월서초등학교</t>
  </si>
  <si>
    <t>남동구 문화서로 77번길 14(구월동 1099)</t>
  </si>
  <si>
    <t>인천구월초등학교</t>
  </si>
  <si>
    <t>남동구 인주대로 721번길 49(구월동 1226-1)</t>
  </si>
  <si>
    <t>인천남동초등학교</t>
  </si>
  <si>
    <t>남동구 장승남로33번길 10(만수동 1017)</t>
  </si>
  <si>
    <t>남동구 남촌로 101(남촌동 554)</t>
  </si>
  <si>
    <t>남동구 함박뫼로 429(논현동 563-5)</t>
  </si>
  <si>
    <t>인천논현초등학교</t>
  </si>
  <si>
    <t>남동구 소래역로 102(논현동 602-2)</t>
  </si>
  <si>
    <t>인천담방초등학교</t>
  </si>
  <si>
    <t>남동구 메소홀로 1027(민수동 1046)</t>
  </si>
  <si>
    <t>남동구 논고개로 334번길(도림동 629-2)</t>
  </si>
  <si>
    <t>인천동방초등학교</t>
  </si>
  <si>
    <t>남동구 논현역로 31(논현동 633-8)</t>
  </si>
  <si>
    <t>인천동부초등학교</t>
  </si>
  <si>
    <t>남동구 만수서로 33번길 25(만수동 111-5)</t>
  </si>
  <si>
    <t>인천만수북초등학교</t>
  </si>
  <si>
    <t>남동구 백범로 180번길 25(만수동 867-18)</t>
  </si>
  <si>
    <t>인천만수초등학교</t>
  </si>
  <si>
    <t>남동구 소래로 652(만수동 1074)</t>
  </si>
  <si>
    <t>인천만월초등학교</t>
  </si>
  <si>
    <t>남동구 선수촌로 28(구월동 1521)</t>
  </si>
  <si>
    <t>인천사리울초등학교</t>
  </si>
  <si>
    <t>남동구 아암대로1437번길 50(논현동 767-3)</t>
  </si>
  <si>
    <t>인천상아초등학교</t>
  </si>
  <si>
    <t>남동구 석산로 184번길 66(간석동 939-4)</t>
  </si>
  <si>
    <t>인천새말초등학교</t>
  </si>
  <si>
    <t>남동구 만수로50번길 12(만수동 26)</t>
  </si>
  <si>
    <t>인천서창초등학교</t>
  </si>
  <si>
    <t>인천석정초등학교</t>
  </si>
  <si>
    <t>남동구 석정로 539번길 32(간석동 614-5)</t>
  </si>
  <si>
    <t>인천석천초등학교</t>
  </si>
  <si>
    <t>남동구 남동대로 828(구월동 21)</t>
  </si>
  <si>
    <t>인천성리초등학교</t>
  </si>
  <si>
    <t>인천소래초등학교</t>
  </si>
  <si>
    <t xml:space="preserve">남동구 장도로 2 (논현동 109-85) </t>
  </si>
  <si>
    <t>인천송천초등학교</t>
  </si>
  <si>
    <t>남동구 앵고개로 815번길 45(논현동 738-5)</t>
  </si>
  <si>
    <t>인천신월초등학교</t>
  </si>
  <si>
    <t>남동구 인주대로 776번길 14(구월동 609-1)</t>
  </si>
  <si>
    <t>인천약산초등학교</t>
  </si>
  <si>
    <t>남동구 간석로 26번길 10(간석동 104-1)</t>
  </si>
  <si>
    <t>인천원동초등학교</t>
  </si>
  <si>
    <t>남동구 논고개로38(논현동755-2)</t>
  </si>
  <si>
    <t>인천은봉초등학교</t>
  </si>
  <si>
    <t>남동구 은봉로 312번길 11(논현동 605-1)</t>
  </si>
  <si>
    <t>인천인동초등학교</t>
  </si>
  <si>
    <t>인천인수초등학교</t>
  </si>
  <si>
    <t>남동구 인수로3(만수동 47)</t>
  </si>
  <si>
    <t>인천장도초등학교</t>
  </si>
  <si>
    <t>남동구 포구로 112(논현동 600)</t>
  </si>
  <si>
    <t>인천장서초등학교</t>
  </si>
  <si>
    <t>남동구 서창남순환로 109(서창동 678)</t>
  </si>
  <si>
    <t>인천장수초등학교</t>
  </si>
  <si>
    <t>남동구 담방로 121(만수동 1005-2)</t>
  </si>
  <si>
    <t>인천장아초등학교</t>
  </si>
  <si>
    <t>인천정각초등학교</t>
  </si>
  <si>
    <t>남동구 구월로 228(구월동 24-2)</t>
  </si>
  <si>
    <t>인천조동초등학교</t>
  </si>
  <si>
    <t>남동구 백범로 124번길 164(만수동 11)</t>
  </si>
  <si>
    <t>인천주원초등학교</t>
  </si>
  <si>
    <t>남동구 주안로 259번길 28(간석동 379-1)</t>
  </si>
  <si>
    <t>인천한빛초등학교</t>
  </si>
  <si>
    <t>432-7692</t>
    <phoneticPr fontId="7" type="noConversion"/>
  </si>
  <si>
    <t>469-5893</t>
    <phoneticPr fontId="7" type="noConversion"/>
  </si>
  <si>
    <t>433-0462</t>
    <phoneticPr fontId="7" type="noConversion"/>
  </si>
  <si>
    <t>431-6821</t>
    <phoneticPr fontId="7" type="noConversion"/>
  </si>
  <si>
    <t>629-3700</t>
    <phoneticPr fontId="7" type="noConversion"/>
  </si>
  <si>
    <t>462-0105</t>
    <phoneticPr fontId="7" type="noConversion"/>
  </si>
  <si>
    <t>466-5693</t>
    <phoneticPr fontId="7" type="noConversion"/>
  </si>
  <si>
    <t>446-2988</t>
    <phoneticPr fontId="7" type="noConversion"/>
  </si>
  <si>
    <t>446-5191</t>
    <phoneticPr fontId="7" type="noConversion"/>
  </si>
  <si>
    <t>468-8074</t>
    <phoneticPr fontId="7" type="noConversion"/>
  </si>
  <si>
    <t>441-0095</t>
    <phoneticPr fontId="7" type="noConversion"/>
  </si>
  <si>
    <t>442-0343</t>
    <phoneticPr fontId="7" type="noConversion"/>
  </si>
  <si>
    <t>466-7461</t>
    <phoneticPr fontId="7" type="noConversion"/>
  </si>
  <si>
    <t>629-4282</t>
    <phoneticPr fontId="7" type="noConversion"/>
  </si>
  <si>
    <t>471-4252</t>
    <phoneticPr fontId="7" type="noConversion"/>
  </si>
  <si>
    <t>469-3923</t>
    <phoneticPr fontId="7" type="noConversion"/>
  </si>
  <si>
    <t>438-9202</t>
    <phoneticPr fontId="7" type="noConversion"/>
  </si>
  <si>
    <t>473-3022</t>
    <phoneticPr fontId="7" type="noConversion"/>
  </si>
  <si>
    <t>629-9794</t>
    <phoneticPr fontId="7" type="noConversion"/>
  </si>
  <si>
    <t>465-5972</t>
    <phoneticPr fontId="7" type="noConversion"/>
  </si>
  <si>
    <t>432-3932</t>
    <phoneticPr fontId="7" type="noConversion"/>
  </si>
  <si>
    <t>469-4020</t>
    <phoneticPr fontId="7" type="noConversion"/>
  </si>
  <si>
    <t>472-0671</t>
    <phoneticPr fontId="7" type="noConversion"/>
  </si>
  <si>
    <t>446-5012</t>
    <phoneticPr fontId="7" type="noConversion"/>
  </si>
  <si>
    <t>437-4865</t>
    <phoneticPr fontId="7" type="noConversion"/>
  </si>
  <si>
    <t>629-6100</t>
    <phoneticPr fontId="7" type="noConversion"/>
  </si>
  <si>
    <t>424-7204</t>
    <phoneticPr fontId="7" type="noConversion"/>
  </si>
  <si>
    <t>629-7085</t>
    <phoneticPr fontId="7" type="noConversion"/>
  </si>
  <si>
    <t>446-5394</t>
    <phoneticPr fontId="7" type="noConversion"/>
  </si>
  <si>
    <t>629-5780</t>
    <phoneticPr fontId="7" type="noConversion"/>
  </si>
  <si>
    <t>629-4529</t>
    <phoneticPr fontId="7" type="noConversion"/>
  </si>
  <si>
    <t>446-9781</t>
    <phoneticPr fontId="7" type="noConversion"/>
  </si>
  <si>
    <t>770-2900</t>
    <phoneticPr fontId="7" type="noConversion"/>
  </si>
  <si>
    <t>463-4279</t>
    <phoneticPr fontId="7" type="noConversion"/>
  </si>
  <si>
    <t>770-7004</t>
    <phoneticPr fontId="7" type="noConversion"/>
  </si>
  <si>
    <t>462-7646</t>
    <phoneticPr fontId="7" type="noConversion"/>
  </si>
  <si>
    <t>472-3012</t>
    <phoneticPr fontId="7" type="noConversion"/>
  </si>
  <si>
    <t>431-0042</t>
    <phoneticPr fontId="7" type="noConversion"/>
  </si>
  <si>
    <t>471-6433</t>
    <phoneticPr fontId="7" type="noConversion"/>
  </si>
  <si>
    <t>433-0464</t>
    <phoneticPr fontId="7" type="noConversion"/>
  </si>
  <si>
    <t>431-6823</t>
    <phoneticPr fontId="7" type="noConversion"/>
  </si>
  <si>
    <t>462-0104</t>
    <phoneticPr fontId="7" type="noConversion"/>
  </si>
  <si>
    <t>446-5175</t>
    <phoneticPr fontId="7" type="noConversion"/>
  </si>
  <si>
    <t>468-8075</t>
    <phoneticPr fontId="7" type="noConversion"/>
  </si>
  <si>
    <t>446-7205</t>
    <phoneticPr fontId="7" type="noConversion"/>
  </si>
  <si>
    <t>629-4281</t>
    <phoneticPr fontId="7" type="noConversion"/>
  </si>
  <si>
    <t>471-4254</t>
    <phoneticPr fontId="7" type="noConversion"/>
  </si>
  <si>
    <t>469-3920</t>
    <phoneticPr fontId="7" type="noConversion"/>
  </si>
  <si>
    <t>438-9203</t>
    <phoneticPr fontId="7" type="noConversion"/>
  </si>
  <si>
    <t>473-3023</t>
    <phoneticPr fontId="7" type="noConversion"/>
  </si>
  <si>
    <t>629-9798</t>
    <phoneticPr fontId="7" type="noConversion"/>
  </si>
  <si>
    <t>465-0226</t>
    <phoneticPr fontId="7" type="noConversion"/>
  </si>
  <si>
    <t>431-3934</t>
    <phoneticPr fontId="7" type="noConversion"/>
  </si>
  <si>
    <t>629-4126</t>
    <phoneticPr fontId="7" type="noConversion"/>
  </si>
  <si>
    <t>472-0237</t>
    <phoneticPr fontId="7" type="noConversion"/>
  </si>
  <si>
    <t>446-5038</t>
    <phoneticPr fontId="7" type="noConversion"/>
  </si>
  <si>
    <t>629-6092</t>
    <phoneticPr fontId="7" type="noConversion"/>
  </si>
  <si>
    <t>629-4362</t>
    <phoneticPr fontId="7" type="noConversion"/>
  </si>
  <si>
    <t>629-7004</t>
    <phoneticPr fontId="7" type="noConversion"/>
  </si>
  <si>
    <t>446-5326</t>
    <phoneticPr fontId="7" type="noConversion"/>
  </si>
  <si>
    <t>629-5787</t>
    <phoneticPr fontId="7" type="noConversion"/>
  </si>
  <si>
    <t>629-4523</t>
    <phoneticPr fontId="7" type="noConversion"/>
  </si>
  <si>
    <t>629-6422</t>
    <phoneticPr fontId="7" type="noConversion"/>
  </si>
  <si>
    <t>463-8087</t>
    <phoneticPr fontId="7" type="noConversion"/>
  </si>
  <si>
    <t>770-7011</t>
    <phoneticPr fontId="7" type="noConversion"/>
  </si>
  <si>
    <t>462-7647</t>
    <phoneticPr fontId="7" type="noConversion"/>
  </si>
  <si>
    <t>472-3016</t>
    <phoneticPr fontId="7" type="noConversion"/>
  </si>
  <si>
    <t>431-0045</t>
    <phoneticPr fontId="7" type="noConversion"/>
  </si>
  <si>
    <t>471-6434</t>
    <phoneticPr fontId="7" type="noConversion"/>
  </si>
  <si>
    <t>435-7693</t>
    <phoneticPr fontId="7" type="noConversion"/>
  </si>
  <si>
    <t>469-1575</t>
    <phoneticPr fontId="7" type="noConversion"/>
  </si>
  <si>
    <t>439-6868</t>
    <phoneticPr fontId="7" type="noConversion"/>
  </si>
  <si>
    <t>421-1254</t>
    <phoneticPr fontId="7" type="noConversion"/>
  </si>
  <si>
    <t>629-3722</t>
    <phoneticPr fontId="7" type="noConversion"/>
  </si>
  <si>
    <t>463-5495</t>
    <phoneticPr fontId="7" type="noConversion"/>
  </si>
  <si>
    <t>466-5735</t>
    <phoneticPr fontId="7" type="noConversion"/>
  </si>
  <si>
    <t>446-9085</t>
    <phoneticPr fontId="7" type="noConversion"/>
  </si>
  <si>
    <t>446-5193</t>
    <phoneticPr fontId="7" type="noConversion"/>
  </si>
  <si>
    <t>468-2006</t>
    <phoneticPr fontId="7" type="noConversion"/>
  </si>
  <si>
    <t>446-1052</t>
    <phoneticPr fontId="7" type="noConversion"/>
  </si>
  <si>
    <t>442-0340</t>
    <phoneticPr fontId="7" type="noConversion"/>
  </si>
  <si>
    <t>466-7463</t>
    <phoneticPr fontId="7" type="noConversion"/>
  </si>
  <si>
    <t>466-7383</t>
    <phoneticPr fontId="7" type="noConversion"/>
  </si>
  <si>
    <t>471-4261</t>
    <phoneticPr fontId="7" type="noConversion"/>
  </si>
  <si>
    <t>469-3720</t>
    <phoneticPr fontId="7" type="noConversion"/>
  </si>
  <si>
    <t>438-9209</t>
    <phoneticPr fontId="7" type="noConversion"/>
  </si>
  <si>
    <t>473-3029</t>
    <phoneticPr fontId="7" type="noConversion"/>
  </si>
  <si>
    <t>472-6244</t>
    <phoneticPr fontId="7" type="noConversion"/>
  </si>
  <si>
    <t>465-0227</t>
    <phoneticPr fontId="7" type="noConversion"/>
  </si>
  <si>
    <t>431-3935</t>
    <phoneticPr fontId="7" type="noConversion"/>
  </si>
  <si>
    <t>469-0097</t>
    <phoneticPr fontId="7" type="noConversion"/>
  </si>
  <si>
    <t>472-0666</t>
    <phoneticPr fontId="7" type="noConversion"/>
  </si>
  <si>
    <t>446-5013</t>
    <phoneticPr fontId="7" type="noConversion"/>
  </si>
  <si>
    <t>437-4867</t>
    <phoneticPr fontId="7" type="noConversion"/>
  </si>
  <si>
    <t>629-6090</t>
    <phoneticPr fontId="7" type="noConversion"/>
  </si>
  <si>
    <t>429-29588</t>
    <phoneticPr fontId="7" type="noConversion"/>
  </si>
  <si>
    <t>442-7353</t>
    <phoneticPr fontId="7" type="noConversion"/>
  </si>
  <si>
    <t>446-5396</t>
    <phoneticPr fontId="7" type="noConversion"/>
  </si>
  <si>
    <t>466-6836</t>
    <phoneticPr fontId="7" type="noConversion"/>
  </si>
  <si>
    <t>461-5260</t>
    <phoneticPr fontId="7" type="noConversion"/>
  </si>
  <si>
    <t>446-9783</t>
    <phoneticPr fontId="7" type="noConversion"/>
  </si>
  <si>
    <t>440-4901</t>
    <phoneticPr fontId="7" type="noConversion"/>
  </si>
  <si>
    <t>461-6292</t>
    <phoneticPr fontId="7" type="noConversion"/>
  </si>
  <si>
    <t>465-7088</t>
    <phoneticPr fontId="7" type="noConversion"/>
  </si>
  <si>
    <t>462-8154</t>
    <phoneticPr fontId="7" type="noConversion"/>
  </si>
  <si>
    <t>472-3015</t>
    <phoneticPr fontId="7" type="noConversion"/>
  </si>
  <si>
    <t>431-0043</t>
    <phoneticPr fontId="7" type="noConversion"/>
  </si>
  <si>
    <t>471-4892</t>
    <phoneticPr fontId="7" type="noConversion"/>
  </si>
  <si>
    <t>인천박문초등학교</t>
  </si>
  <si>
    <t>연수구 봉재산로 138-22(동춘동 517-2)</t>
  </si>
  <si>
    <t>837-7299</t>
    <phoneticPr fontId="7" type="noConversion"/>
  </si>
  <si>
    <t>814-2149</t>
    <phoneticPr fontId="7" type="noConversion"/>
  </si>
  <si>
    <t>812-5561</t>
    <phoneticPr fontId="7" type="noConversion"/>
  </si>
  <si>
    <t>629-6310</t>
    <phoneticPr fontId="7" type="noConversion"/>
  </si>
  <si>
    <t>851-7301</t>
    <phoneticPr fontId="7" type="noConversion"/>
  </si>
  <si>
    <t>815-2078</t>
    <phoneticPr fontId="7" type="noConversion"/>
  </si>
  <si>
    <t>509-1004</t>
    <phoneticPr fontId="7" type="noConversion"/>
  </si>
  <si>
    <t>819-0291</t>
    <phoneticPr fontId="7" type="noConversion"/>
  </si>
  <si>
    <t>814-2571</t>
    <phoneticPr fontId="7" type="noConversion"/>
  </si>
  <si>
    <t>456-7007</t>
    <phoneticPr fontId="7" type="noConversion"/>
  </si>
  <si>
    <t>629-3592</t>
    <phoneticPr fontId="7" type="noConversion"/>
  </si>
  <si>
    <t>830-7580</t>
    <phoneticPr fontId="7" type="noConversion"/>
  </si>
  <si>
    <t>830-7314</t>
    <phoneticPr fontId="7" type="noConversion"/>
  </si>
  <si>
    <t>550-7700</t>
    <phoneticPr fontId="7" type="noConversion"/>
  </si>
  <si>
    <t>858-0940</t>
    <phoneticPr fontId="7" type="noConversion"/>
  </si>
  <si>
    <t>851-9050</t>
    <phoneticPr fontId="7" type="noConversion"/>
  </si>
  <si>
    <t>629-5083</t>
    <phoneticPr fontId="7" type="noConversion"/>
  </si>
  <si>
    <t>460-7700</t>
    <phoneticPr fontId="7" type="noConversion"/>
  </si>
  <si>
    <t>629-4854</t>
    <phoneticPr fontId="7" type="noConversion"/>
  </si>
  <si>
    <t>629-5273</t>
    <phoneticPr fontId="7" type="noConversion"/>
  </si>
  <si>
    <t>458-9160</t>
    <phoneticPr fontId="7" type="noConversion"/>
  </si>
  <si>
    <t>833-6091</t>
    <phoneticPr fontId="7" type="noConversion"/>
  </si>
  <si>
    <t>510-7510</t>
    <phoneticPr fontId="7" type="noConversion"/>
  </si>
  <si>
    <t>629-3809</t>
    <phoneticPr fontId="7" type="noConversion"/>
  </si>
  <si>
    <t>340-8000</t>
    <phoneticPr fontId="7" type="noConversion"/>
  </si>
  <si>
    <t>917-6038</t>
    <phoneticPr fontId="7" type="noConversion"/>
  </si>
  <si>
    <t>629-5213</t>
    <phoneticPr fontId="7" type="noConversion"/>
  </si>
  <si>
    <t>834-6182</t>
    <phoneticPr fontId="7" type="noConversion"/>
  </si>
  <si>
    <t>821-0432</t>
    <phoneticPr fontId="7" type="noConversion"/>
  </si>
  <si>
    <t>833-0874</t>
    <phoneticPr fontId="7" type="noConversion"/>
  </si>
  <si>
    <t>452-8100</t>
    <phoneticPr fontId="7" type="noConversion"/>
  </si>
  <si>
    <t>837-7113</t>
    <phoneticPr fontId="7" type="noConversion"/>
  </si>
  <si>
    <t>821-7156</t>
    <phoneticPr fontId="7" type="noConversion"/>
  </si>
  <si>
    <t>629-6242</t>
    <phoneticPr fontId="7" type="noConversion"/>
  </si>
  <si>
    <t>629-7254</t>
    <phoneticPr fontId="7" type="noConversion"/>
  </si>
  <si>
    <t>815-2079</t>
    <phoneticPr fontId="7" type="noConversion"/>
  </si>
  <si>
    <t>509-1000</t>
    <phoneticPr fontId="7" type="noConversion"/>
  </si>
  <si>
    <t>819-0294</t>
    <phoneticPr fontId="7" type="noConversion"/>
  </si>
  <si>
    <t>814-2572</t>
    <phoneticPr fontId="7" type="noConversion"/>
  </si>
  <si>
    <t>456-7013</t>
    <phoneticPr fontId="7" type="noConversion"/>
  </si>
  <si>
    <t>629-3636</t>
    <phoneticPr fontId="7" type="noConversion"/>
  </si>
  <si>
    <t>830-7509</t>
    <phoneticPr fontId="7" type="noConversion"/>
  </si>
  <si>
    <t>830-7320</t>
    <phoneticPr fontId="7" type="noConversion"/>
  </si>
  <si>
    <t>550-7711</t>
    <phoneticPr fontId="7" type="noConversion"/>
  </si>
  <si>
    <t>629-6985</t>
    <phoneticPr fontId="7" type="noConversion"/>
  </si>
  <si>
    <t>629-5080</t>
    <phoneticPr fontId="7" type="noConversion"/>
  </si>
  <si>
    <t>460-7710</t>
    <phoneticPr fontId="7" type="noConversion"/>
  </si>
  <si>
    <t>629-4885</t>
    <phoneticPr fontId="7" type="noConversion"/>
  </si>
  <si>
    <t>629-5279</t>
    <phoneticPr fontId="7" type="noConversion"/>
  </si>
  <si>
    <t>458-9185</t>
    <phoneticPr fontId="7" type="noConversion"/>
  </si>
  <si>
    <t>833-6096</t>
    <phoneticPr fontId="7" type="noConversion"/>
  </si>
  <si>
    <t>510-7520</t>
    <phoneticPr fontId="7" type="noConversion"/>
  </si>
  <si>
    <t>629-3767</t>
    <phoneticPr fontId="7" type="noConversion"/>
  </si>
  <si>
    <t>340-8075</t>
    <phoneticPr fontId="7" type="noConversion"/>
  </si>
  <si>
    <t>817-6037</t>
    <phoneticPr fontId="7" type="noConversion"/>
  </si>
  <si>
    <t>629-5215</t>
    <phoneticPr fontId="7" type="noConversion"/>
  </si>
  <si>
    <t>834-8492</t>
    <phoneticPr fontId="7" type="noConversion"/>
  </si>
  <si>
    <t>629-5504</t>
    <phoneticPr fontId="7" type="noConversion"/>
  </si>
  <si>
    <t>833-0873</t>
    <phoneticPr fontId="7" type="noConversion"/>
  </si>
  <si>
    <t>858-9210</t>
    <phoneticPr fontId="7" type="noConversion"/>
  </si>
  <si>
    <t>629-3599</t>
    <phoneticPr fontId="7" type="noConversion"/>
  </si>
  <si>
    <t>830-7599</t>
    <phoneticPr fontId="7" type="noConversion"/>
  </si>
  <si>
    <t>830-7330</t>
    <phoneticPr fontId="7" type="noConversion"/>
  </si>
  <si>
    <t>550-7709</t>
    <phoneticPr fontId="7" type="noConversion"/>
  </si>
  <si>
    <t>858-00939</t>
    <phoneticPr fontId="7" type="noConversion"/>
  </si>
  <si>
    <t>851-9060</t>
    <phoneticPr fontId="7" type="noConversion"/>
  </si>
  <si>
    <t>817-0095</t>
    <phoneticPr fontId="7" type="noConversion"/>
  </si>
  <si>
    <t>460-7709</t>
    <phoneticPr fontId="7" type="noConversion"/>
  </si>
  <si>
    <t>816-7114</t>
    <phoneticPr fontId="7" type="noConversion"/>
  </si>
  <si>
    <t>812-9895</t>
    <phoneticPr fontId="7" type="noConversion"/>
  </si>
  <si>
    <t>858-7882</t>
    <phoneticPr fontId="7" type="noConversion"/>
  </si>
  <si>
    <t>834-1823</t>
    <phoneticPr fontId="7" type="noConversion"/>
  </si>
  <si>
    <t>858-7161</t>
    <phoneticPr fontId="7" type="noConversion"/>
  </si>
  <si>
    <t>817-0097</t>
    <phoneticPr fontId="7" type="noConversion"/>
  </si>
  <si>
    <t>340-8083</t>
    <phoneticPr fontId="7" type="noConversion"/>
  </si>
  <si>
    <t>817-6036</t>
    <phoneticPr fontId="7" type="noConversion"/>
  </si>
  <si>
    <t>817-6058</t>
    <phoneticPr fontId="7" type="noConversion"/>
  </si>
  <si>
    <t>834-8493</t>
    <phoneticPr fontId="7" type="noConversion"/>
  </si>
  <si>
    <t>818-4642</t>
    <phoneticPr fontId="7" type="noConversion"/>
  </si>
  <si>
    <t>833-0942</t>
    <phoneticPr fontId="7" type="noConversion"/>
  </si>
  <si>
    <t>858-8956</t>
    <phoneticPr fontId="7" type="noConversion"/>
  </si>
  <si>
    <t>810-8599</t>
    <phoneticPr fontId="7" type="noConversion"/>
  </si>
  <si>
    <t>810-8591</t>
    <phoneticPr fontId="7" type="noConversion"/>
  </si>
  <si>
    <t>810-8595</t>
    <phoneticPr fontId="7" type="noConversion"/>
  </si>
  <si>
    <t>인천갈산초등학교</t>
  </si>
  <si>
    <t>부평구 갈월동로 55 (갈산동 360-1)</t>
  </si>
  <si>
    <t>508-5592</t>
  </si>
  <si>
    <t>508-5593</t>
  </si>
  <si>
    <t>507-9712</t>
  </si>
  <si>
    <t>인천갈월초등학교</t>
  </si>
  <si>
    <t>507-7108</t>
  </si>
  <si>
    <t>507-7109</t>
  </si>
  <si>
    <t>507-7113</t>
  </si>
  <si>
    <t>인천개흥초등학교</t>
  </si>
  <si>
    <t>부평구 길주남로 65번길 11(부평동 905)</t>
  </si>
  <si>
    <t>628-1668</t>
  </si>
  <si>
    <t>628-1667</t>
  </si>
  <si>
    <t>512-9685</t>
  </si>
  <si>
    <t>인천구산초등학교</t>
  </si>
  <si>
    <t>부평구 부개로93(부개동 496-5)</t>
  </si>
  <si>
    <t>361-0831</t>
  </si>
  <si>
    <t>361-0833</t>
  </si>
  <si>
    <t>361-0839</t>
  </si>
  <si>
    <t>인천굴포초등학교</t>
  </si>
  <si>
    <t>511-3872</t>
  </si>
  <si>
    <t>511-3870</t>
  </si>
  <si>
    <t>511-3801</t>
  </si>
  <si>
    <t>인천금마초등학교</t>
  </si>
  <si>
    <t>628-2583</t>
  </si>
  <si>
    <t>508-6080</t>
  </si>
  <si>
    <t>508-6082</t>
  </si>
  <si>
    <t>인천대정초등학교</t>
  </si>
  <si>
    <t>부평구 안남로 115(산곡3동 311-150)</t>
  </si>
  <si>
    <t>527-0474</t>
  </si>
  <si>
    <t>527-0684</t>
  </si>
  <si>
    <t>527-0686</t>
  </si>
  <si>
    <t>인천동수초등학교</t>
  </si>
  <si>
    <t>부평구 동수로120번길 10(부개동 442-23)</t>
  </si>
  <si>
    <t>518-4223</t>
  </si>
  <si>
    <t>518-4222</t>
  </si>
  <si>
    <t>518-4168</t>
  </si>
  <si>
    <t>인천동암초등학교</t>
  </si>
  <si>
    <t>부평구 동암남로 35번길 4(십정동 501)</t>
  </si>
  <si>
    <t>424-6670</t>
  </si>
  <si>
    <t>424-6672</t>
  </si>
  <si>
    <t>인천마곡초등학교</t>
  </si>
  <si>
    <t>부평구 마곡로 27번길 16(산곡동 70-1)</t>
  </si>
  <si>
    <t>522-3576</t>
  </si>
  <si>
    <t>522-4312</t>
  </si>
  <si>
    <t>522-4352</t>
  </si>
  <si>
    <t>인천마장초등학교</t>
  </si>
  <si>
    <t>부평구 안남로 266(청천동 336-10)</t>
  </si>
  <si>
    <t>505-5094</t>
  </si>
  <si>
    <t>505-5093</t>
  </si>
  <si>
    <t>인천미산초등학교</t>
  </si>
  <si>
    <t>부평구 원적로 391 (산곡동 128-60)</t>
  </si>
  <si>
    <t>628-2464</t>
  </si>
  <si>
    <t>628-2467</t>
  </si>
  <si>
    <t>502-4007</t>
  </si>
  <si>
    <t>507-6832</t>
  </si>
  <si>
    <t>507-6835</t>
  </si>
  <si>
    <t>부평구 부일로39(부개동)</t>
  </si>
  <si>
    <t>502-5306</t>
  </si>
  <si>
    <t>516-4328</t>
  </si>
  <si>
    <t>인천부개초등학교</t>
  </si>
  <si>
    <t>부평구 마분로9(부개동 355-1)</t>
  </si>
  <si>
    <t>525-0042</t>
  </si>
  <si>
    <t>516-3551</t>
  </si>
  <si>
    <t>인천부곡초등학교</t>
  </si>
  <si>
    <t>부평구 마장로 272번길 73(산곡동 148-5)</t>
  </si>
  <si>
    <t>628-1754</t>
  </si>
  <si>
    <t>628-1764</t>
  </si>
  <si>
    <t>628-1832</t>
  </si>
  <si>
    <t>인천부광초등학교</t>
  </si>
  <si>
    <t>부평구 충선로 104(부개3동 부광길 69-6)</t>
  </si>
  <si>
    <t>522-3375</t>
  </si>
  <si>
    <t>627-8246</t>
  </si>
  <si>
    <t>515-0915</t>
  </si>
  <si>
    <t>인천부내초등학교</t>
  </si>
  <si>
    <t>부평구  수변로 129(부개3동-501-12)</t>
  </si>
  <si>
    <t>361-8122</t>
  </si>
  <si>
    <t>361-8125</t>
  </si>
  <si>
    <t>361-8124</t>
  </si>
  <si>
    <t>인천부마초등학교</t>
  </si>
  <si>
    <t>519-2544</t>
  </si>
  <si>
    <t>519-2546</t>
  </si>
  <si>
    <t>519-2547</t>
  </si>
  <si>
    <t>부평구 원적로 472번길 29(부평1동 65-16)</t>
  </si>
  <si>
    <t>504-8470</t>
  </si>
  <si>
    <t>504-8478</t>
  </si>
  <si>
    <t>504-8479</t>
  </si>
  <si>
    <t>인천부일초등학교</t>
  </si>
  <si>
    <t>458-9085</t>
  </si>
  <si>
    <t>458-9108</t>
  </si>
  <si>
    <t>361-2140</t>
  </si>
  <si>
    <t>인천부평남초등학교</t>
  </si>
  <si>
    <t>522-0454</t>
  </si>
  <si>
    <t>516-3485</t>
  </si>
  <si>
    <t>인천부평동초등학교</t>
  </si>
  <si>
    <t>502-5090</t>
  </si>
  <si>
    <t>503-0907</t>
  </si>
  <si>
    <t>502-5095</t>
  </si>
  <si>
    <t>인천부평북초등학교</t>
  </si>
  <si>
    <t>515-9812</t>
  </si>
  <si>
    <t>515-9813</t>
  </si>
  <si>
    <t>513-7582</t>
  </si>
  <si>
    <t>인천부평서초등학교</t>
  </si>
  <si>
    <t>부평구 부평문화로 53번길 19(부개동 155-1)</t>
  </si>
  <si>
    <t>529-7542</t>
  </si>
  <si>
    <t>529-7540</t>
  </si>
  <si>
    <t>인천부흥초등학교</t>
  </si>
  <si>
    <t>부평구 부흥로 366번길 34(부평동 171번지)</t>
  </si>
  <si>
    <t>515-1335</t>
  </si>
  <si>
    <t>522-6708</t>
  </si>
  <si>
    <t>516-2760</t>
  </si>
  <si>
    <t>인천산곡남초등학교</t>
  </si>
  <si>
    <t>부평구 부흥로144번길 30(산곡3동 232-1)</t>
  </si>
  <si>
    <t>516-9027</t>
  </si>
  <si>
    <t>516-7390</t>
  </si>
  <si>
    <t>516-7391</t>
  </si>
  <si>
    <t>인천산곡북초등학교</t>
  </si>
  <si>
    <t>부평구 산청로18(산곡동 39-1)</t>
  </si>
  <si>
    <t>516-5664</t>
  </si>
  <si>
    <t>628-1129</t>
  </si>
  <si>
    <t>522-5094</t>
  </si>
  <si>
    <t>인천산곡초등학교</t>
  </si>
  <si>
    <t>부평구 길주로 354번길 39(산곡1동 87-236)</t>
  </si>
  <si>
    <t>518-1783</t>
  </si>
  <si>
    <t>518-1782</t>
  </si>
  <si>
    <t>516-2850</t>
  </si>
  <si>
    <t>인천삼산초등학교</t>
  </si>
  <si>
    <t>525-0163</t>
  </si>
  <si>
    <t>525-0167</t>
  </si>
  <si>
    <t>628-0250</t>
  </si>
  <si>
    <t>인천상정초등학교</t>
  </si>
  <si>
    <t>부평구 상정로 50 (십정1동 198)</t>
  </si>
  <si>
    <t>431-5302</t>
  </si>
  <si>
    <t>431-5301</t>
  </si>
  <si>
    <t>627-8610</t>
  </si>
  <si>
    <t>인천신촌초등학교</t>
  </si>
  <si>
    <t>부평구 경원대로 1215(산곡동 310-22)</t>
  </si>
  <si>
    <t>522-2484</t>
  </si>
  <si>
    <t>528-3286</t>
  </si>
  <si>
    <t>526-6657</t>
  </si>
  <si>
    <t>인천십정초등학교</t>
  </si>
  <si>
    <t>628-1185</t>
  </si>
  <si>
    <t>628-1189</t>
  </si>
  <si>
    <t>424-4075</t>
  </si>
  <si>
    <t>인천영선초등학교</t>
  </si>
  <si>
    <t>628-2761</t>
  </si>
  <si>
    <t>628-2762</t>
  </si>
  <si>
    <t>521-7386</t>
  </si>
  <si>
    <t>인천용마초등학교</t>
  </si>
  <si>
    <t>523-2795</t>
  </si>
  <si>
    <t>523-2798</t>
  </si>
  <si>
    <t>523-0154</t>
  </si>
  <si>
    <t>인천일신초등학교</t>
  </si>
  <si>
    <t>부평구 항동로75번길 36(일신동 112-3)</t>
  </si>
  <si>
    <t>503-9602</t>
  </si>
  <si>
    <t>503-9603</t>
  </si>
  <si>
    <t>503-9617</t>
  </si>
  <si>
    <t>511-3713</t>
  </si>
  <si>
    <t>511-3711</t>
  </si>
  <si>
    <t>511-3718</t>
  </si>
  <si>
    <t>516-2823</t>
  </si>
  <si>
    <t>516-2830</t>
  </si>
  <si>
    <t>인천하정초등학교</t>
  </si>
  <si>
    <t>부평구 이규보로 14(십정동 393)</t>
  </si>
  <si>
    <t>429-3866</t>
  </si>
  <si>
    <t>429-3867</t>
  </si>
  <si>
    <t>428-3727</t>
  </si>
  <si>
    <t>인천한길초등학교</t>
  </si>
  <si>
    <t>628-2242</t>
  </si>
  <si>
    <t>628-2250</t>
  </si>
  <si>
    <t>507-4875</t>
  </si>
  <si>
    <t>517-2650</t>
  </si>
  <si>
    <t>517-2651</t>
  </si>
  <si>
    <t>517-2496</t>
  </si>
  <si>
    <t>한일초등학교</t>
  </si>
  <si>
    <t>부평구 원적로 358(산곡동 179-79)</t>
  </si>
  <si>
    <t>502-5621</t>
  </si>
  <si>
    <t>513-0422</t>
  </si>
  <si>
    <t>인천가림초등학교</t>
  </si>
  <si>
    <t>서구 장고개로 293번길 29(가좌동 231)</t>
  </si>
  <si>
    <t>571-6230</t>
  </si>
  <si>
    <t>572-6280</t>
  </si>
  <si>
    <t>인천가석초등학교</t>
  </si>
  <si>
    <t>서구 서달로 174(가정3동 430-37번지)</t>
  </si>
  <si>
    <t>583-0271</t>
  </si>
  <si>
    <t>583-0274</t>
  </si>
  <si>
    <t>628-6006</t>
  </si>
  <si>
    <t>인천가원초등학교</t>
  </si>
  <si>
    <t>서구 청중로 478번길 6(가정동 605-1번지)</t>
  </si>
  <si>
    <t>569-6436</t>
  </si>
  <si>
    <t>569-6437</t>
  </si>
  <si>
    <t>인천가정초등학교</t>
  </si>
  <si>
    <t>서구 장고개로 336-1(가좌동 395-4번지)</t>
  </si>
  <si>
    <t>576-9980</t>
  </si>
  <si>
    <t>577-1826</t>
  </si>
  <si>
    <t>578-2243</t>
  </si>
  <si>
    <t>인천가좌초등학교</t>
  </si>
  <si>
    <t>서구 장고개로309번길 5(가좌2동 30-87번지)</t>
  </si>
  <si>
    <t>576-7094</t>
  </si>
  <si>
    <t>576-3257</t>
  </si>
  <si>
    <t>576-8869</t>
  </si>
  <si>
    <t>인천가현초등학교</t>
  </si>
  <si>
    <t>서구 염곡로 417(신현동 2-103번지)</t>
  </si>
  <si>
    <t>579-7388</t>
  </si>
  <si>
    <t>579-7389</t>
  </si>
  <si>
    <t>인천간재울초등학교</t>
  </si>
  <si>
    <t>서구 승힉로 433(검암동 629-3)</t>
  </si>
  <si>
    <t>568-9161</t>
  </si>
  <si>
    <t>568-9164</t>
  </si>
  <si>
    <t>서구 건지로 318번길 39(가좌동 200번지)</t>
  </si>
  <si>
    <t>628-5855</t>
  </si>
  <si>
    <t>628-5813</t>
  </si>
  <si>
    <t>628-5854</t>
  </si>
  <si>
    <t>인천검단초등학교</t>
  </si>
  <si>
    <t>서구 마전로 115번길 24(마전동 147-1번지)</t>
  </si>
  <si>
    <t>563-5988</t>
  </si>
  <si>
    <t>562-1922</t>
  </si>
  <si>
    <t>563-7572</t>
  </si>
  <si>
    <t>인천검암초등학교</t>
  </si>
  <si>
    <t>564-5337</t>
  </si>
  <si>
    <t>566-8400</t>
  </si>
  <si>
    <t>564-5339</t>
  </si>
  <si>
    <t>인천경명초등학교</t>
  </si>
  <si>
    <t>서구 크리스탈로130(청라동 139-2 )</t>
  </si>
  <si>
    <t>590-9300</t>
  </si>
  <si>
    <t>590-9490</t>
  </si>
  <si>
    <t>590-9395</t>
  </si>
  <si>
    <t>569-0483</t>
  </si>
  <si>
    <t>628-7986</t>
  </si>
  <si>
    <t>569-0487</t>
  </si>
  <si>
    <t>인천경연초등학교</t>
  </si>
  <si>
    <t>서구 차오름로 64</t>
  </si>
  <si>
    <t>510-7215</t>
  </si>
  <si>
    <t>510-7200</t>
  </si>
  <si>
    <t>569-7388</t>
  </si>
  <si>
    <t>3.1.자 특수학급 1학급 증설</t>
  </si>
  <si>
    <t>인천공촌초등학교</t>
  </si>
  <si>
    <t>서구 심곡로 188번길 21(공촌동 277-2번지)</t>
  </si>
  <si>
    <t>569-8837</t>
  </si>
  <si>
    <t>569-8835</t>
  </si>
  <si>
    <t>569-8839</t>
  </si>
  <si>
    <t>인천금곡초등학교</t>
  </si>
  <si>
    <t>서구 완정로228번길 19(금곡동,금곡초등학교)</t>
  </si>
  <si>
    <t>566-2653</t>
  </si>
  <si>
    <t>628-6783</t>
  </si>
  <si>
    <t>인천능내초등학교</t>
  </si>
  <si>
    <t>628-8263</t>
  </si>
  <si>
    <t>628-8265</t>
  </si>
  <si>
    <t>569-5164</t>
  </si>
  <si>
    <t>인천단봉초등학교</t>
  </si>
  <si>
    <t>서구 단봉로 122(오류동 1720-1)</t>
  </si>
  <si>
    <t>590-8020</t>
  </si>
  <si>
    <t>590-8070</t>
  </si>
  <si>
    <t>590-8088</t>
  </si>
  <si>
    <t>인천당하초등학교</t>
  </si>
  <si>
    <t>서구 청마로 144(당하동 1107-1번지)</t>
  </si>
  <si>
    <t>567-6891</t>
  </si>
  <si>
    <t>567-6892</t>
  </si>
  <si>
    <t>569-6891</t>
  </si>
  <si>
    <t>인천도담초등학교</t>
  </si>
  <si>
    <t>서구 청라커넬로 217(경서동 969-8)</t>
  </si>
  <si>
    <t>569-6657</t>
  </si>
  <si>
    <t>569-6658</t>
  </si>
  <si>
    <t>569-6659</t>
  </si>
  <si>
    <t>인천마전초등학교</t>
  </si>
  <si>
    <t>서구 완정로(34번길 23)</t>
  </si>
  <si>
    <t>567-0613</t>
  </si>
  <si>
    <t>562-4368</t>
  </si>
  <si>
    <t>628-7155</t>
  </si>
  <si>
    <t>인천목향초등학교</t>
  </si>
  <si>
    <t>서구 고산후로 377(불로동 306-27번지)</t>
  </si>
  <si>
    <t>568-2207</t>
  </si>
  <si>
    <t>568-2206</t>
  </si>
  <si>
    <t>568-2209</t>
  </si>
  <si>
    <t>인천발산초등학교</t>
  </si>
  <si>
    <t>서구 고산후로 78번길 6(당하동)</t>
  </si>
  <si>
    <t>628-7474</t>
  </si>
  <si>
    <t>628-7479</t>
  </si>
  <si>
    <t>568-0170</t>
  </si>
  <si>
    <t>인천백석초등학교</t>
  </si>
  <si>
    <t>서구 청마로 55(당하동 1084-1번지)</t>
  </si>
  <si>
    <t>590-7881</t>
  </si>
  <si>
    <t>590-7870</t>
  </si>
  <si>
    <t>590-7889</t>
  </si>
  <si>
    <t>인천봉수초등학교</t>
  </si>
  <si>
    <t>서구 봉오대로 267번길 11-4(가정동284-438)</t>
  </si>
  <si>
    <t>628-5510</t>
  </si>
  <si>
    <t>628-5517</t>
  </si>
  <si>
    <t>567-0284</t>
  </si>
  <si>
    <t>인천봉화초등학교</t>
  </si>
  <si>
    <t>서구 건지로 250번길 43</t>
  </si>
  <si>
    <t>628-7561</t>
  </si>
  <si>
    <t>628-7557</t>
  </si>
  <si>
    <t>572-9265</t>
  </si>
  <si>
    <t xml:space="preserve"> 서구 검단로 744번1길 50(불로동338-5)</t>
  </si>
  <si>
    <t>628-6644</t>
  </si>
  <si>
    <t>628-6647</t>
  </si>
  <si>
    <t>565-2210</t>
  </si>
  <si>
    <t>인천서곶초등학교</t>
  </si>
  <si>
    <t>서구 대평로 56번길 9(연희동 745-1)</t>
  </si>
  <si>
    <t>561-2015</t>
  </si>
  <si>
    <t>562-2101</t>
  </si>
  <si>
    <t>628-4548</t>
  </si>
  <si>
    <t xml:space="preserve">서구 건지로249번길 6 (석남2동 580번지)  </t>
  </si>
  <si>
    <t>571-0049</t>
  </si>
  <si>
    <t>574-6941</t>
  </si>
  <si>
    <t>575-0917</t>
  </si>
  <si>
    <t>인천석남초등학교</t>
  </si>
  <si>
    <t>서구 서달로 130번길 4(석남3동)</t>
  </si>
  <si>
    <t>571-4965</t>
  </si>
  <si>
    <t>573-9724</t>
  </si>
  <si>
    <t>575-0913</t>
  </si>
  <si>
    <t>인천신석초등학교</t>
  </si>
  <si>
    <t>서구 새오개로 9(석남동)</t>
  </si>
  <si>
    <t>572-0184</t>
  </si>
  <si>
    <t>628-5331</t>
  </si>
  <si>
    <t>575-0911</t>
  </si>
  <si>
    <t>인천신현북초등학교</t>
  </si>
  <si>
    <t>서구 원창로 147(신현동)</t>
  </si>
  <si>
    <t>572-0174</t>
  </si>
  <si>
    <t>575-0967</t>
  </si>
  <si>
    <t>인천신현초등학교</t>
  </si>
  <si>
    <t>서구 율도로77번길 (신현동, 1번지 )</t>
  </si>
  <si>
    <t>575-0962</t>
  </si>
  <si>
    <t>572-3977</t>
  </si>
  <si>
    <t>572-8467</t>
  </si>
  <si>
    <t>인천심곡초등학교</t>
  </si>
  <si>
    <t>서구 심곡로 114(심곡동 291-8번지)</t>
  </si>
  <si>
    <t>562-8620</t>
  </si>
  <si>
    <t>566-0274</t>
  </si>
  <si>
    <t>566-0275</t>
  </si>
  <si>
    <t>인천양지초등학교</t>
  </si>
  <si>
    <t>서구 승학로 197번길 11(심곡동 144-2번지)</t>
  </si>
  <si>
    <t>628-7000</t>
  </si>
  <si>
    <t>628-7010</t>
  </si>
  <si>
    <t>628-7002</t>
  </si>
  <si>
    <t>인천완정초등학교</t>
  </si>
  <si>
    <t>569-6984</t>
  </si>
  <si>
    <t>569-6980</t>
  </si>
  <si>
    <t>569-6990</t>
  </si>
  <si>
    <t>인천왕길초등학교</t>
  </si>
  <si>
    <t>서구 봉수대로 1440번길(왕길동 649-3번지)</t>
  </si>
  <si>
    <t>564-4825</t>
  </si>
  <si>
    <t>564-4827</t>
  </si>
  <si>
    <t>인천원당초등학교</t>
  </si>
  <si>
    <t>서구 원당대로 820번길 16(당하동 1022)</t>
  </si>
  <si>
    <t>569-3084</t>
  </si>
  <si>
    <t>628-8063</t>
  </si>
  <si>
    <t>564-3084</t>
  </si>
  <si>
    <t>서구 승학로 572번길 22(검암동)</t>
  </si>
  <si>
    <t>628-7614</t>
  </si>
  <si>
    <t>628-7619</t>
  </si>
  <si>
    <t>628-7687</t>
  </si>
  <si>
    <t xml:space="preserve"> 서구</t>
  </si>
  <si>
    <t>서구 고산후로 161번길 6</t>
  </si>
  <si>
    <t>568-0300</t>
  </si>
  <si>
    <t>628-0421</t>
  </si>
  <si>
    <t>인천천마초등학교</t>
  </si>
  <si>
    <t>서구 서달로 58-5(석남동3동 294-2번지)</t>
  </si>
  <si>
    <t>571-7395</t>
  </si>
  <si>
    <t>571-7394</t>
  </si>
  <si>
    <t>571-7292</t>
  </si>
  <si>
    <t>인천청라초등학교</t>
  </si>
  <si>
    <t>서구 청라에메랄드로 139(청라동 771-1번지)</t>
  </si>
  <si>
    <t>569-5910</t>
  </si>
  <si>
    <t>569-5913</t>
  </si>
  <si>
    <t>569-5916</t>
  </si>
  <si>
    <t>인천청람초등학교</t>
  </si>
  <si>
    <t>서구 청라커낼로 336 (청라동 149-1)</t>
  </si>
  <si>
    <t>569-6912</t>
  </si>
  <si>
    <t>569-6918</t>
  </si>
  <si>
    <t>인천청일초등학교</t>
  </si>
  <si>
    <t>628-8635</t>
  </si>
  <si>
    <t>628-8615</t>
  </si>
  <si>
    <t>569-5075</t>
  </si>
  <si>
    <t>인천청호초등학교</t>
  </si>
  <si>
    <t>서구 청라한울로 44(청라동 140-2)</t>
  </si>
  <si>
    <t>569-4581</t>
  </si>
  <si>
    <t>21.3.4.자  5학년 1학급 증설(학교설립과-222)</t>
  </si>
  <si>
    <t>인천초은초등학교</t>
  </si>
  <si>
    <t>서구 청라 에메랄드로 33</t>
  </si>
  <si>
    <t>569-3124</t>
  </si>
  <si>
    <t>628-8531</t>
  </si>
  <si>
    <t>인천해원초등학교</t>
  </si>
  <si>
    <t>서구 청라사파이어로 140번길 5(청라동 130-3)</t>
  </si>
  <si>
    <t>560-2213</t>
  </si>
  <si>
    <t>260-2224</t>
  </si>
  <si>
    <t>560-2219</t>
  </si>
  <si>
    <t>서구 경서로 31번길31(경서동 741)</t>
    <phoneticPr fontId="7" type="noConversion"/>
  </si>
  <si>
    <t>서구 승학로 599번길 45</t>
    <phoneticPr fontId="7" type="noConversion"/>
  </si>
  <si>
    <t>서구 완정로99(마전동)</t>
    <phoneticPr fontId="7" type="noConversion"/>
  </si>
  <si>
    <t>인천계산초등학교</t>
  </si>
  <si>
    <t>계양구 경명대로 1005(계산2동 735번지)</t>
  </si>
  <si>
    <t>541-4786</t>
  </si>
  <si>
    <t>543-6857</t>
  </si>
  <si>
    <t>549-3190</t>
  </si>
  <si>
    <t>인천계양초등학교</t>
  </si>
  <si>
    <t>계양구 장제로 1288</t>
  </si>
  <si>
    <t>515-4647</t>
  </si>
  <si>
    <t>515-7676</t>
  </si>
  <si>
    <t>555-9507</t>
  </si>
  <si>
    <t>인천계양초등학교상야분교장</t>
  </si>
  <si>
    <t>계양구 벌말로 572-1</t>
  </si>
  <si>
    <t>544-5533</t>
  </si>
  <si>
    <t>514-9057</t>
  </si>
  <si>
    <t>544-5534</t>
  </si>
  <si>
    <t>1학년- 1학급
3~4학년 - 1학급
5~6학년 - 1학급</t>
  </si>
  <si>
    <t>인천귤현초등학교</t>
  </si>
  <si>
    <t xml:space="preserve"> 계양구 귤현길 15</t>
  </si>
  <si>
    <t>511-7247</t>
  </si>
  <si>
    <t>511-7168</t>
  </si>
  <si>
    <t>511-7249</t>
  </si>
  <si>
    <t>553-2703</t>
  </si>
  <si>
    <t>553-2702</t>
  </si>
  <si>
    <t>553-2705</t>
  </si>
  <si>
    <t>인천당산초등학교</t>
  </si>
  <si>
    <t>계양구 동양로 122(동양동 583번지)</t>
  </si>
  <si>
    <t>515-3873</t>
  </si>
  <si>
    <t>515-3875</t>
  </si>
  <si>
    <t>515-7100</t>
  </si>
  <si>
    <t>인천명현초등학교</t>
  </si>
  <si>
    <t>계양구 봉오대로 569번길 10</t>
  </si>
  <si>
    <t>628-7170</t>
  </si>
  <si>
    <t>628-7162</t>
  </si>
  <si>
    <t>545-5708</t>
  </si>
  <si>
    <t>인천병방초등학교</t>
  </si>
  <si>
    <t>계양구 병방로 2</t>
  </si>
  <si>
    <t>548-8343</t>
  </si>
  <si>
    <t>548-8345</t>
  </si>
  <si>
    <t>548-8346</t>
  </si>
  <si>
    <t>인천부평초등학교</t>
  </si>
  <si>
    <t>1899-03-15</t>
  </si>
  <si>
    <t>계양구 어사대로20(계산1동 943번지)</t>
  </si>
  <si>
    <t>628-4405</t>
  </si>
  <si>
    <t>628-4408</t>
  </si>
  <si>
    <t>543-3886</t>
  </si>
  <si>
    <t>인천부현동초등학교</t>
  </si>
  <si>
    <t>계양구 용종로 5(계산4동 1084-4번지)</t>
  </si>
  <si>
    <t>553-4091</t>
  </si>
  <si>
    <t>553-4092</t>
  </si>
  <si>
    <t>553-4095</t>
  </si>
  <si>
    <t>인천부현초등학교</t>
  </si>
  <si>
    <t>계양구 장제로 755번길 30(계산 3동 296-1)</t>
  </si>
  <si>
    <t>470-053</t>
  </si>
  <si>
    <t>552-2675</t>
  </si>
  <si>
    <t>546-0703</t>
  </si>
  <si>
    <t>인천서운초등학교</t>
  </si>
  <si>
    <t>계양구 서운로 12(서운동 55-133)</t>
  </si>
  <si>
    <t>555-2271</t>
  </si>
  <si>
    <t>555-2273</t>
  </si>
  <si>
    <t>555-2275</t>
  </si>
  <si>
    <t>인천성지초등학교</t>
  </si>
  <si>
    <t>계양구 아나지로 247번길 8(작전동 448-2번지)</t>
  </si>
  <si>
    <t>546-3551(1)</t>
  </si>
  <si>
    <t>546-3551(2)</t>
  </si>
  <si>
    <t>541-6096</t>
  </si>
  <si>
    <t>인천소양초등학교</t>
  </si>
  <si>
    <t>계양구 박촌로 53</t>
  </si>
  <si>
    <t>628-5683</t>
  </si>
  <si>
    <t>628-5684</t>
  </si>
  <si>
    <t>518-5022</t>
  </si>
  <si>
    <t>인천신대초등학교</t>
  </si>
  <si>
    <t>계양구 계산새로 133(용종동 228-4번지)</t>
  </si>
  <si>
    <t>553-2012</t>
  </si>
  <si>
    <t>553-2011</t>
  </si>
  <si>
    <t>553-2028</t>
  </si>
  <si>
    <t>인천안남초등학교</t>
  </si>
  <si>
    <t>계양구 경명대로 1114번길 26(계산3동 345-2번지)</t>
  </si>
  <si>
    <t>542-7517</t>
  </si>
  <si>
    <t>628-9285</t>
  </si>
  <si>
    <t>548-6587</t>
  </si>
  <si>
    <t>인천안산초등학교</t>
  </si>
  <si>
    <t>계양구 임학서로 15(계산2동 914번지)</t>
  </si>
  <si>
    <t>555-6065</t>
  </si>
  <si>
    <t>555-6067</t>
  </si>
  <si>
    <t>인천양촌초등학교</t>
  </si>
  <si>
    <t>계양구 장제로 954(병방동 3번지)</t>
  </si>
  <si>
    <t>556-9465</t>
  </si>
  <si>
    <t>556-9464</t>
  </si>
  <si>
    <t>556-9471</t>
  </si>
  <si>
    <t>인천작동초등학교</t>
  </si>
  <si>
    <t>계양구 까치말로 35(작전동 920)</t>
  </si>
  <si>
    <t>548-0686</t>
  </si>
  <si>
    <t>548-0688</t>
  </si>
  <si>
    <t>548-0616</t>
  </si>
  <si>
    <t>인천작전초등학교</t>
  </si>
  <si>
    <t>계양구 주부토로 456(작전동 42-5번지)</t>
  </si>
  <si>
    <t>543-0029</t>
  </si>
  <si>
    <t>542-5155</t>
  </si>
  <si>
    <t>543-0591</t>
  </si>
  <si>
    <t>인천해서초등학교</t>
  </si>
  <si>
    <t>계양구 계산로 42-1(계산동783-5)</t>
  </si>
  <si>
    <t>556-4370</t>
  </si>
  <si>
    <t>556-4377</t>
  </si>
  <si>
    <t>556-4399</t>
  </si>
  <si>
    <t>인천화전초등학교</t>
  </si>
  <si>
    <t>계양구 효서로 303번길 8(작전동 140-4)</t>
  </si>
  <si>
    <t>542-6554</t>
  </si>
  <si>
    <t>542-6553</t>
  </si>
  <si>
    <t>542-6535</t>
  </si>
  <si>
    <t>인천효성남초등학교</t>
  </si>
  <si>
    <t>계양구 새벌로 125(효성동 257번지)</t>
  </si>
  <si>
    <t>628-6550</t>
  </si>
  <si>
    <t>554-0493</t>
  </si>
  <si>
    <t>542-4254</t>
  </si>
  <si>
    <t>인천효성동초등학교</t>
  </si>
  <si>
    <t>계양구 새벌로 171번길 4(계양구 효성동 1-4)</t>
  </si>
  <si>
    <t>547-0816</t>
  </si>
  <si>
    <t>547-0815</t>
  </si>
  <si>
    <t>628-5082</t>
  </si>
  <si>
    <t>인천효성서초등학교</t>
  </si>
  <si>
    <t>계양구 봉오대로 457(효성2동 623-26번지)</t>
  </si>
  <si>
    <t>628-5238</t>
  </si>
  <si>
    <t>628-5178</t>
  </si>
  <si>
    <t>551-2111</t>
  </si>
  <si>
    <t>인천효성초등학교</t>
  </si>
  <si>
    <t>계양구 안남로 601(효성동)</t>
  </si>
  <si>
    <t>547-5942</t>
  </si>
  <si>
    <t>547-6313</t>
  </si>
  <si>
    <t>548-2566</t>
  </si>
  <si>
    <t>경인교육대학교부설초등학교</t>
  </si>
  <si>
    <t>계양구 안남로 612(효성동 산19-1)</t>
  </si>
  <si>
    <t>547-5577</t>
  </si>
  <si>
    <t>547-8466</t>
  </si>
  <si>
    <t>547-5469</t>
  </si>
  <si>
    <t>갑룡초등학교</t>
  </si>
  <si>
    <t>934-2248</t>
  </si>
  <si>
    <t>934-9799</t>
  </si>
  <si>
    <t>934-6759</t>
  </si>
  <si>
    <t>강화초등학교</t>
  </si>
  <si>
    <t>1896-04-01</t>
  </si>
  <si>
    <t>627-6079</t>
  </si>
  <si>
    <t>627-6078</t>
  </si>
  <si>
    <t>627-6077</t>
  </si>
  <si>
    <t>교동초등학교</t>
  </si>
  <si>
    <t>627-6114</t>
  </si>
  <si>
    <t>627-6113</t>
  </si>
  <si>
    <t>933-4012</t>
  </si>
  <si>
    <t>교동초등학교지석분교</t>
  </si>
  <si>
    <t>933-4013</t>
  </si>
  <si>
    <t>길상초등학교</t>
  </si>
  <si>
    <t>937-0008</t>
  </si>
  <si>
    <t>627-8438</t>
  </si>
  <si>
    <t>937-9687</t>
  </si>
  <si>
    <t>내가초등학교</t>
  </si>
  <si>
    <t>627-6091</t>
  </si>
  <si>
    <t>627-6106</t>
  </si>
  <si>
    <t>627-6102</t>
  </si>
  <si>
    <t>대월초등학교</t>
  </si>
  <si>
    <t>933-2955</t>
  </si>
  <si>
    <t>627-2314</t>
  </si>
  <si>
    <t>932-2954</t>
  </si>
  <si>
    <t>명신초등학교</t>
  </si>
  <si>
    <t>627-6637</t>
  </si>
  <si>
    <t>627-6639</t>
  </si>
  <si>
    <t>627-6652</t>
  </si>
  <si>
    <t>627-0212</t>
  </si>
  <si>
    <t>627-0221</t>
  </si>
  <si>
    <t>627-0220</t>
  </si>
  <si>
    <t>삼산초등학교</t>
  </si>
  <si>
    <t>627-1104</t>
  </si>
  <si>
    <t>627-1112</t>
  </si>
  <si>
    <t>627-1098</t>
  </si>
  <si>
    <t>삼성초등학교</t>
  </si>
  <si>
    <t>불은면 중앙로 609(삼성리 809-32)</t>
  </si>
  <si>
    <t>937-4619</t>
  </si>
  <si>
    <t>934-8577</t>
  </si>
  <si>
    <t>937-9845</t>
  </si>
  <si>
    <t>서도초등학교</t>
  </si>
  <si>
    <t>3.4학년 복식학급</t>
  </si>
  <si>
    <t>선원초등학교</t>
  </si>
  <si>
    <t>934-4082</t>
  </si>
  <si>
    <t>934-9234</t>
  </si>
  <si>
    <t>933-9235</t>
  </si>
  <si>
    <t>송해초등학교</t>
  </si>
  <si>
    <t>550-5900</t>
  </si>
  <si>
    <t>550-5907</t>
  </si>
  <si>
    <t>934-9718</t>
  </si>
  <si>
    <t>양도초등학교</t>
  </si>
  <si>
    <t>937-2062</t>
  </si>
  <si>
    <t>627-5204</t>
  </si>
  <si>
    <t>627-5207</t>
  </si>
  <si>
    <t>양사초등학교</t>
  </si>
  <si>
    <t>932-5538</t>
  </si>
  <si>
    <t>933-9276</t>
  </si>
  <si>
    <t>조산초등학교</t>
  </si>
  <si>
    <t>937-2068</t>
  </si>
  <si>
    <t>937-8639</t>
  </si>
  <si>
    <t>937-9835</t>
  </si>
  <si>
    <t>하점초등학교</t>
  </si>
  <si>
    <t>624-4984</t>
  </si>
  <si>
    <t>627-4982</t>
  </si>
  <si>
    <t>627-5000</t>
  </si>
  <si>
    <t>934-2029</t>
  </si>
  <si>
    <t>934-8021</t>
  </si>
  <si>
    <t>934-9538</t>
  </si>
  <si>
    <t>해명초등학교</t>
  </si>
  <si>
    <t>932-3278</t>
  </si>
  <si>
    <t>932-5964</t>
  </si>
  <si>
    <t>932-8298</t>
  </si>
  <si>
    <t>화도초등학교</t>
  </si>
  <si>
    <t>937-1083</t>
  </si>
  <si>
    <t>627-3985</t>
  </si>
  <si>
    <t>627-4000</t>
  </si>
  <si>
    <t>강화군 강화읍 갑룡길 88(갑곳리 435)</t>
    <phoneticPr fontId="7" type="noConversion"/>
  </si>
  <si>
    <t>강화군 강화읍 북문길36(관청리361)</t>
    <phoneticPr fontId="7" type="noConversion"/>
  </si>
  <si>
    <t xml:space="preserve">강화군 교동면 대룡안길 29(대룡리 529) </t>
    <phoneticPr fontId="7" type="noConversion"/>
  </si>
  <si>
    <t>강화군 교동면 교동북로275-1(삼선리 493)</t>
    <phoneticPr fontId="7" type="noConversion"/>
  </si>
  <si>
    <t>강화군 길상면 삼랑성길 22(온수리 527-3)</t>
    <phoneticPr fontId="7" type="noConversion"/>
  </si>
  <si>
    <t>강화군 내가면 강화서로 264(고천리 745-2)</t>
    <phoneticPr fontId="7" type="noConversion"/>
  </si>
  <si>
    <t>강화군 강화읍 대월로 216(대산리 1239)</t>
    <phoneticPr fontId="7" type="noConversion"/>
  </si>
  <si>
    <t xml:space="preserve">강화군 하점면 강화서로 560번길 22(망월리 256) </t>
    <phoneticPr fontId="7" type="noConversion"/>
  </si>
  <si>
    <t>강화군 불은면 불은남로 544번길 9(두운리 572)</t>
    <phoneticPr fontId="7" type="noConversion"/>
  </si>
  <si>
    <t>강화군 삼산면 삼산북로 451(석모리 231)</t>
    <phoneticPr fontId="7" type="noConversion"/>
  </si>
  <si>
    <t>강화군 서도면 주문도길 173(주문도리 53)</t>
    <phoneticPr fontId="7" type="noConversion"/>
  </si>
  <si>
    <t>강화군 선원면 강화동로 924(냉정리 100)</t>
    <phoneticPr fontId="7" type="noConversion"/>
  </si>
  <si>
    <t>강화군 송해면 전망대로 93-12(솔정리 640)</t>
    <phoneticPr fontId="7" type="noConversion"/>
  </si>
  <si>
    <t>강화군 양도면 강화남로 1036(삼흥리 288)</t>
    <phoneticPr fontId="7" type="noConversion"/>
  </si>
  <si>
    <t>강화군 양사면 덕하로 145(덕하리 117-1)</t>
    <phoneticPr fontId="7" type="noConversion"/>
  </si>
  <si>
    <t>강화군 양도면 강화남로510(조산리 235-1)</t>
    <phoneticPr fontId="7" type="noConversion"/>
  </si>
  <si>
    <t>강화군 하점면 강화대로 1190(신봉리 640)</t>
    <phoneticPr fontId="7" type="noConversion"/>
  </si>
  <si>
    <t>강화군 강화읍 합일길3(신문리 452)</t>
    <phoneticPr fontId="7" type="noConversion"/>
  </si>
  <si>
    <t>강화군 삼산면 삼산남로 345(매음리77-4)</t>
    <phoneticPr fontId="7" type="noConversion"/>
  </si>
  <si>
    <t>강화군 화도면 마니산로 717(상방리 943)</t>
    <phoneticPr fontId="7" type="noConversion"/>
  </si>
  <si>
    <t>인천새봄초등학교</t>
  </si>
  <si>
    <t>연수구 앵고개로 104번길 34</t>
  </si>
  <si>
    <t>455-8845</t>
  </si>
  <si>
    <t>455-8811</t>
  </si>
  <si>
    <t>851-8008</t>
  </si>
  <si>
    <t>계양구 계양문화로 177(용종동 227-3)</t>
  </si>
  <si>
    <t>627-2400</t>
  </si>
  <si>
    <t>627-2365</t>
  </si>
  <si>
    <t>553-4904</t>
  </si>
  <si>
    <t>중구 운남서로 10번길 1(운남동 799)</t>
  </si>
  <si>
    <t>15581㎡</t>
  </si>
  <si>
    <t>746-4400</t>
  </si>
  <si>
    <t>746-0030</t>
  </si>
  <si>
    <t>746-1815</t>
  </si>
  <si>
    <t>032-627-5441</t>
  </si>
  <si>
    <t>032-569-7156</t>
  </si>
  <si>
    <t>032-817-6444</t>
  </si>
  <si>
    <t>032-473-0181</t>
  </si>
  <si>
    <t>032-468-3505</t>
  </si>
  <si>
    <t>032-764-7011</t>
  </si>
  <si>
    <t>777-1563</t>
  </si>
  <si>
    <t>777-1561</t>
  </si>
  <si>
    <t>629-1479</t>
  </si>
  <si>
    <t>887-7500</t>
  </si>
  <si>
    <t>886-3410</t>
  </si>
  <si>
    <t>886-3427</t>
  </si>
  <si>
    <t>510-7846</t>
  </si>
  <si>
    <t>746-0403</t>
  </si>
  <si>
    <t>629-0717</t>
  </si>
  <si>
    <t>762-7614</t>
  </si>
  <si>
    <t>765-5090</t>
  </si>
  <si>
    <t>882-6161</t>
  </si>
  <si>
    <t>891-9738</t>
  </si>
  <si>
    <t>627-9232</t>
  </si>
  <si>
    <t>629-1757</t>
  </si>
  <si>
    <t>629-1772</t>
  </si>
  <si>
    <t>629-1924</t>
  </si>
  <si>
    <t>629-1925</t>
  </si>
  <si>
    <t>458-9600</t>
  </si>
  <si>
    <t>629-0043</t>
  </si>
  <si>
    <t>629-0041</t>
  </si>
  <si>
    <t>765-4245</t>
  </si>
  <si>
    <t>765-2348</t>
  </si>
  <si>
    <t>212-1577</t>
  </si>
  <si>
    <t>777-2469</t>
  </si>
  <si>
    <t>777-5021</t>
  </si>
  <si>
    <t>765-6060</t>
  </si>
  <si>
    <t>764-8078</t>
  </si>
  <si>
    <t>765-8078</t>
  </si>
  <si>
    <t>761-5000</t>
  </si>
  <si>
    <t>762-3504</t>
  </si>
  <si>
    <t>763-2958</t>
  </si>
  <si>
    <t>777-2007</t>
  </si>
  <si>
    <t>777-2008</t>
  </si>
  <si>
    <t>629-0290</t>
  </si>
  <si>
    <t>629-0428</t>
  </si>
  <si>
    <t>865-5792</t>
  </si>
  <si>
    <t>629-0928</t>
  </si>
  <si>
    <t>629-1483</t>
  </si>
  <si>
    <t>866-1356</t>
  </si>
  <si>
    <t>874-2577</t>
  </si>
  <si>
    <t>865-6137</t>
  </si>
  <si>
    <t>629-1124</t>
  </si>
  <si>
    <t>629-1156</t>
  </si>
  <si>
    <t>629-0874</t>
  </si>
  <si>
    <t>629-0878</t>
  </si>
  <si>
    <t>629-0987</t>
  </si>
  <si>
    <t>876-6133</t>
  </si>
  <si>
    <t>627-8987</t>
  </si>
  <si>
    <t>891-0188</t>
  </si>
  <si>
    <t>891-0189</t>
  </si>
  <si>
    <t>884-1059</t>
  </si>
  <si>
    <t>888-7400</t>
  </si>
  <si>
    <t>862-1600</t>
  </si>
  <si>
    <t>874-9596</t>
  </si>
  <si>
    <t>리틀하버드유치원</t>
  </si>
  <si>
    <t>872-0286</t>
  </si>
  <si>
    <t>872-0287</t>
  </si>
  <si>
    <t>876-3313</t>
  </si>
  <si>
    <t>715-7813</t>
  </si>
  <si>
    <t>875-6767</t>
  </si>
  <si>
    <t>875-6787</t>
  </si>
  <si>
    <t>875-6204</t>
  </si>
  <si>
    <t>875-6205</t>
  </si>
  <si>
    <t>888-3456</t>
  </si>
  <si>
    <t>888-3600</t>
  </si>
  <si>
    <t>884-7780</t>
  </si>
  <si>
    <t>891-3600</t>
  </si>
  <si>
    <t>885-3399</t>
  </si>
  <si>
    <t>885-3343</t>
  </si>
  <si>
    <t>872-4348</t>
  </si>
  <si>
    <t>872-4349</t>
  </si>
  <si>
    <t>미추홀구 능해길 106</t>
  </si>
  <si>
    <t>883-9591</t>
  </si>
  <si>
    <t>402-5535</t>
  </si>
  <si>
    <t>미추홀구 토금남로 30(용현동 619-17번지)</t>
  </si>
  <si>
    <t>882-6460</t>
  </si>
  <si>
    <t>882-5324</t>
  </si>
  <si>
    <t>미추홀구 남주길 11번길 79</t>
  </si>
  <si>
    <t>863-6854</t>
  </si>
  <si>
    <t>714-3795</t>
  </si>
  <si>
    <t>미추홀구 소성로 120(학익동 719번지)</t>
  </si>
  <si>
    <t>875-8008</t>
  </si>
  <si>
    <t>875-8112</t>
  </si>
  <si>
    <t>872-4626</t>
  </si>
  <si>
    <t>872-4627</t>
  </si>
  <si>
    <t>629-2142</t>
  </si>
  <si>
    <t>424-1693</t>
  </si>
  <si>
    <t>629-0153</t>
  </si>
  <si>
    <t>458-9919</t>
  </si>
  <si>
    <t>438-1405</t>
  </si>
  <si>
    <t>미추홀구 소성로 332번길 10(문학동 374-3번지)</t>
  </si>
  <si>
    <t>424-4088</t>
  </si>
  <si>
    <t>424-4089</t>
  </si>
  <si>
    <t>미추홀구 인하로 221번길 19(주안동 1418-126번지)</t>
  </si>
  <si>
    <t>866-6854</t>
  </si>
  <si>
    <t>미추홀구 미추홀대로 597번길42(주안동1446-8번지)</t>
  </si>
  <si>
    <t>428-6639</t>
  </si>
  <si>
    <t>438-6639</t>
  </si>
  <si>
    <t>미추홀구 인하로 319(주안8동 1492-5번지)</t>
  </si>
  <si>
    <t>422-5100</t>
  </si>
  <si>
    <t>433-8807</t>
  </si>
  <si>
    <t>재개원(21.03.02.)</t>
  </si>
  <si>
    <t>미추홀구 인하로235번길 27(주안3동 1420-32번지)</t>
  </si>
  <si>
    <t>866-2657</t>
  </si>
  <si>
    <t>876-2657</t>
  </si>
  <si>
    <t>미추홀구 석정로 461번길 19(주안동 19-42번지)</t>
  </si>
  <si>
    <t>875-3220</t>
  </si>
  <si>
    <t>872-8855</t>
  </si>
  <si>
    <t>미추홀구 경원대로 799 (주안4동 253-14번지)</t>
  </si>
  <si>
    <t>424-2364</t>
  </si>
  <si>
    <t>434-2172</t>
  </si>
  <si>
    <t>미추홀구 석산로 38(주안6동 1618번지)</t>
  </si>
  <si>
    <t>429-1900</t>
  </si>
  <si>
    <t>429-1902</t>
  </si>
  <si>
    <t>미추홀구 석정로 434번길 12(주안동 23-19번지)</t>
  </si>
  <si>
    <t>866-2713</t>
  </si>
  <si>
    <t>863-7482</t>
  </si>
  <si>
    <t>미추홀구 주염로 29(주안동 16-141번지)</t>
  </si>
  <si>
    <t>875-6543</t>
  </si>
  <si>
    <t>875-2797</t>
  </si>
  <si>
    <t>미추홀구 주승로 109(주안동 1606번지)</t>
  </si>
  <si>
    <t>425-0360</t>
  </si>
  <si>
    <t>미추홀구 수봉로 135번길 29(주안동 660-168번지)</t>
  </si>
  <si>
    <t>882-9371</t>
  </si>
  <si>
    <t>881-9371</t>
  </si>
  <si>
    <t>미추홀구 미추홀대로 626번길 47(주안동 1475-36번지)</t>
  </si>
  <si>
    <t>439-0071</t>
  </si>
  <si>
    <t>439-0072</t>
  </si>
  <si>
    <t>중구 백운로 57-25(중구 중산동 1347-1)</t>
  </si>
  <si>
    <t>747-1082</t>
  </si>
  <si>
    <t>747-1084</t>
  </si>
  <si>
    <t>인천용유초등학교병설유치원</t>
  </si>
  <si>
    <t>운남동</t>
  </si>
  <si>
    <t>인천별빛초등학교병설유치원</t>
  </si>
  <si>
    <t>중구구 은하수로 402(운남동 1766-4번지)</t>
  </si>
  <si>
    <t>752-8457</t>
  </si>
  <si>
    <t>751-8896</t>
  </si>
  <si>
    <t>751-2313</t>
  </si>
  <si>
    <t>중구 두미포로 100( 중구 중산동 1887-3)</t>
  </si>
  <si>
    <t>509-3600</t>
  </si>
  <si>
    <t>509-3604</t>
  </si>
  <si>
    <t>745-6770</t>
  </si>
  <si>
    <t>중구 하늘달빛로 133(중산동 1871-2번지)</t>
  </si>
  <si>
    <t>627-9881</t>
  </si>
  <si>
    <t>746-9429</t>
  </si>
  <si>
    <t>중구 오작로 116(중산동 1909-24번지)</t>
  </si>
  <si>
    <t>752-9897</t>
  </si>
  <si>
    <t>715-4310</t>
  </si>
  <si>
    <t>중구 남디로안길 34-7(운남동 1676-2번지)</t>
  </si>
  <si>
    <t>752-7110</t>
  </si>
  <si>
    <t>752-7160</t>
  </si>
  <si>
    <t>중구 눈돌로 35 (운서동 2776-2번지)</t>
  </si>
  <si>
    <t>751-3008</t>
  </si>
  <si>
    <t>751-3006</t>
  </si>
  <si>
    <t>중구 영종대로 27번길 38(운서동 2748-1번지)</t>
  </si>
  <si>
    <t>751-8400</t>
  </si>
  <si>
    <t>751-8510</t>
  </si>
  <si>
    <t>중구 은골로 42 (운서동 2075-3번지)</t>
  </si>
  <si>
    <t>752-7878</t>
  </si>
  <si>
    <t>752-6869</t>
  </si>
  <si>
    <t>746-8055</t>
  </si>
  <si>
    <t>627-9740</t>
  </si>
  <si>
    <t>752-8954</t>
  </si>
  <si>
    <t>627-1771</t>
  </si>
  <si>
    <t>옹진군 백령면 백령로 254번길 66(진촌리 807-1번지)</t>
  </si>
  <si>
    <t>836-1223</t>
  </si>
  <si>
    <t>836-8009</t>
  </si>
  <si>
    <t>627-1389</t>
  </si>
  <si>
    <t>832-9306</t>
  </si>
  <si>
    <t>휴원</t>
  </si>
  <si>
    <t>627-9833</t>
  </si>
  <si>
    <t>남부교육지원청 공립계 : 39</t>
    <phoneticPr fontId="25" type="noConversion"/>
  </si>
  <si>
    <t>남부교육지원청 사립계 : 43</t>
    <phoneticPr fontId="25" type="noConversion"/>
  </si>
  <si>
    <t>십정2동</t>
  </si>
  <si>
    <t>인천동암초등학교병설유치원</t>
  </si>
  <si>
    <t>부평구 동암남로 35번길 4(십정2동 501번지)</t>
  </si>
  <si>
    <t>628-0687</t>
  </si>
  <si>
    <t>산곡동</t>
  </si>
  <si>
    <t>인천마곡초등학교병설유치원</t>
  </si>
  <si>
    <t>부평구 마곡로 27번길 16(산곡동 68)</t>
  </si>
  <si>
    <t>산곡4동</t>
  </si>
  <si>
    <t>인천미산초등학교병설유치원</t>
  </si>
  <si>
    <t>부평구 원적로 391(산곡4동 128-60번지)</t>
  </si>
  <si>
    <t>628-2466</t>
  </si>
  <si>
    <t>인천백운초등학교병설유치원</t>
  </si>
  <si>
    <t>부평구 아트센터로 130(십정동)</t>
  </si>
  <si>
    <t>507-6837</t>
  </si>
  <si>
    <t>산곡2동</t>
  </si>
  <si>
    <t>인천부마초등학교병설유치원</t>
  </si>
  <si>
    <t>628-2231</t>
  </si>
  <si>
    <t>628-2239</t>
  </si>
  <si>
    <t>부평1동</t>
  </si>
  <si>
    <t>인천부원초등학교병설유치원</t>
  </si>
  <si>
    <t>부평구 원적로 472(부평동 65-16번지)</t>
  </si>
  <si>
    <t>628-0980</t>
  </si>
  <si>
    <t>인천부평서초등학교병설유치원</t>
  </si>
  <si>
    <t>부평구 부평문화로53번길 19(부평동 542-18번지)</t>
  </si>
  <si>
    <t>628-0490</t>
  </si>
  <si>
    <t>.</t>
  </si>
  <si>
    <t>산곡1동</t>
  </si>
  <si>
    <t>인천산곡초등학교병설유치원</t>
  </si>
  <si>
    <t>부평구 길주로 354번길(산곡1동 87-236)</t>
  </si>
  <si>
    <t>628-0526</t>
  </si>
  <si>
    <t>십정1동</t>
  </si>
  <si>
    <t>인천상정초등학교병설유치원</t>
  </si>
  <si>
    <t>인천시 부평구 상정로50(십정1동 198번지)</t>
  </si>
  <si>
    <t>627-8580</t>
  </si>
  <si>
    <t>십정동</t>
  </si>
  <si>
    <t>인천십정초등학교병설유치원</t>
  </si>
  <si>
    <t>부평구 배곶북로 10-6(십정1동,298-1번지)</t>
  </si>
  <si>
    <t>421-1060</t>
  </si>
  <si>
    <t>청천2동</t>
  </si>
  <si>
    <t>인천용마초등학교병설유치원</t>
  </si>
  <si>
    <t>부평구 세월천로 30번길(청천2동 176-4번지)</t>
  </si>
  <si>
    <t>523-2799</t>
  </si>
  <si>
    <t>꿈나라유치원</t>
  </si>
  <si>
    <t>부평구 안남로 272(청천동200번지)</t>
  </si>
  <si>
    <t>516-4997</t>
  </si>
  <si>
    <t>522-3079</t>
  </si>
  <si>
    <t>동심유치원</t>
  </si>
  <si>
    <t>부평구 원적로 416번길 38(산곡동 137-3번지)</t>
  </si>
  <si>
    <t>527-6711</t>
  </si>
  <si>
    <t>527-6709</t>
  </si>
  <si>
    <t>산곡3동</t>
  </si>
  <si>
    <t>산곡유치원</t>
  </si>
  <si>
    <t>부평구 마장로 121(산곡동 산37-4)</t>
  </si>
  <si>
    <t>516-6007</t>
  </si>
  <si>
    <t>516-6008</t>
  </si>
  <si>
    <t>선화유치원</t>
  </si>
  <si>
    <t>부평구 산곡로 23(산곡1동 87-926번지)</t>
  </si>
  <si>
    <t>504-7003</t>
  </si>
  <si>
    <t>330-0409</t>
  </si>
  <si>
    <t>휴원(2019.3.29~2022.2.28)</t>
  </si>
  <si>
    <t>부평3동</t>
  </si>
  <si>
    <t>성아유치원</t>
  </si>
  <si>
    <t>부평구 마장로 48(십정동)</t>
  </si>
  <si>
    <t>505-5305</t>
  </si>
  <si>
    <t>505-5905</t>
  </si>
  <si>
    <t>숲속유치원</t>
  </si>
  <si>
    <t>부평구 산청로 17번길 77-1(산곡동 70-18번지)</t>
  </si>
  <si>
    <t>527-6007</t>
  </si>
  <si>
    <t>527-0155</t>
  </si>
  <si>
    <t>부평구 아트센터로 118(십정동 607번지)</t>
  </si>
  <si>
    <t>528-7578</t>
  </si>
  <si>
    <t>528-7577</t>
  </si>
  <si>
    <t>아란유치원</t>
  </si>
  <si>
    <t>527-2323</t>
  </si>
  <si>
    <t>232-3373</t>
  </si>
  <si>
    <t>청천동</t>
  </si>
  <si>
    <t>연세유치원</t>
  </si>
  <si>
    <t>인천시 부평구 세월천로 16(청천2동 176)</t>
  </si>
  <si>
    <t>503-0032</t>
  </si>
  <si>
    <t>503-0031</t>
  </si>
  <si>
    <t>이바유치원</t>
  </si>
  <si>
    <t>부평구 마장로 168번길 17(산곡3동 311-6번지)</t>
  </si>
  <si>
    <t>501-2525</t>
  </si>
  <si>
    <t>515-2526</t>
  </si>
  <si>
    <t>부평구 원적로 361(산곡동 124-23번지)</t>
  </si>
  <si>
    <t>527-6761</t>
  </si>
  <si>
    <t>527-6768</t>
  </si>
  <si>
    <t>자연과아이들유치원</t>
  </si>
  <si>
    <t>부평구 원적로 471번길 26-6(부평1동 61-2번지)</t>
  </si>
  <si>
    <t>507-5111</t>
  </si>
  <si>
    <t>503-6488</t>
  </si>
  <si>
    <t>휴원(2020.3.1.~2022.2.28.)</t>
  </si>
  <si>
    <t>정민유치원</t>
  </si>
  <si>
    <t>부평구 부흥로111번길 51(산곡동252-19)</t>
  </si>
  <si>
    <t>523-8004</t>
  </si>
  <si>
    <t>523-8477</t>
  </si>
  <si>
    <t>청송유치원</t>
  </si>
  <si>
    <t>부평구 부평문화로37(부평동 70-5번지)</t>
  </si>
  <si>
    <t>528-3420</t>
  </si>
  <si>
    <t>521-9386</t>
  </si>
  <si>
    <t>청원유치원</t>
  </si>
  <si>
    <t>부평구 화랑로 47번길 61(산곡동 산47-1번지)</t>
  </si>
  <si>
    <t>502-4885</t>
  </si>
  <si>
    <t>502-4884</t>
  </si>
  <si>
    <t>부평구부흥로123번길36(산곡동 264-1번지)</t>
  </si>
  <si>
    <t>521-4445</t>
  </si>
  <si>
    <t>518-4353</t>
  </si>
  <si>
    <t xml:space="preserve"> 산곡4동 </t>
  </si>
  <si>
    <t xml:space="preserve"> 사립 </t>
  </si>
  <si>
    <t xml:space="preserve">햇살유치원 </t>
  </si>
  <si>
    <t xml:space="preserve"> 부평구 안남로 260 (산곡동 124-1) </t>
  </si>
  <si>
    <t xml:space="preserve"> 502-2143 </t>
  </si>
  <si>
    <t xml:space="preserve">  502-2141  </t>
  </si>
  <si>
    <t>홍익유치원</t>
  </si>
  <si>
    <t>부평구 길주로 494번길 12(청천동 259번지)</t>
  </si>
  <si>
    <t>512-9339</t>
  </si>
  <si>
    <t>512-9359</t>
  </si>
  <si>
    <t>삼산2동</t>
  </si>
  <si>
    <t>삼산유치원</t>
  </si>
  <si>
    <t>330-2261</t>
  </si>
  <si>
    <t>330-2263</t>
  </si>
  <si>
    <t>갈산2동</t>
  </si>
  <si>
    <t>인천갈월초등학교병설유치원</t>
  </si>
  <si>
    <t>부평구구 주부토로 165(갈산동 373번지)</t>
  </si>
  <si>
    <t>628-2393</t>
  </si>
  <si>
    <t>인천굴포초등학교병설유치원</t>
  </si>
  <si>
    <t>628-2628</t>
  </si>
  <si>
    <t>구산동</t>
  </si>
  <si>
    <t>인천금마초등학교병설유치원</t>
  </si>
  <si>
    <t>628-2861</t>
  </si>
  <si>
    <t>부개동</t>
  </si>
  <si>
    <t>인천부개서초등학교병설유치원</t>
  </si>
  <si>
    <t>인천광역시 부평구 부일로39(부개동)</t>
  </si>
  <si>
    <t>628-1056</t>
  </si>
  <si>
    <t>인천부개초등학교병설유치원</t>
  </si>
  <si>
    <t>부평구 마분로9(부개동 356)</t>
  </si>
  <si>
    <t>628-0605</t>
  </si>
  <si>
    <t>517-3151</t>
  </si>
  <si>
    <t>부개3동</t>
  </si>
  <si>
    <t>인천부광초등학교병설유치원</t>
  </si>
  <si>
    <t>부평구 충선로 104동(부개동 69-6)</t>
  </si>
  <si>
    <t>627-8250</t>
  </si>
  <si>
    <t>627-8282</t>
  </si>
  <si>
    <t>인천부일초등학교병설유치원</t>
  </si>
  <si>
    <t>부평구 부흥북로175(부개동 499-8)</t>
  </si>
  <si>
    <t>458-9093</t>
  </si>
  <si>
    <t>361-8117</t>
  </si>
  <si>
    <t>부평동</t>
  </si>
  <si>
    <t>인천부평남초등학교병설유치원</t>
  </si>
  <si>
    <t>부평구 경인로 911번길 28 (부평동 743-1)</t>
  </si>
  <si>
    <t>627-8525</t>
  </si>
  <si>
    <t>부평4동</t>
  </si>
  <si>
    <t>인천부평동초등학교병설유치원</t>
  </si>
  <si>
    <t>부평구부평대로88번길 19(부평4동 440-1)</t>
  </si>
  <si>
    <t>501-4484</t>
  </si>
  <si>
    <t>516-1124</t>
  </si>
  <si>
    <t>갈산동</t>
  </si>
  <si>
    <t>인천부평북초등학교병설유치원</t>
  </si>
  <si>
    <t>부평구 주부토로 292(갈산동 10-1번지)</t>
  </si>
  <si>
    <t>628-0738</t>
  </si>
  <si>
    <t>삼산동</t>
  </si>
  <si>
    <t>인천영선초등학교병설유치원</t>
  </si>
  <si>
    <t>부평구 충선로 293(삼산동 438-7번지)</t>
  </si>
  <si>
    <t>628-2773</t>
  </si>
  <si>
    <t>인천진산초등학교병설유치원</t>
  </si>
  <si>
    <t>부평구 굴포로 194-10(삼산동)</t>
  </si>
  <si>
    <t>628-2694</t>
  </si>
  <si>
    <t>503-3758</t>
  </si>
  <si>
    <t>인천한길초등학교병설유치원</t>
  </si>
  <si>
    <t>628-2256</t>
  </si>
  <si>
    <t>인천후정초등학교병설유치원</t>
  </si>
  <si>
    <t>부평구 영성서로 56(삼산동 390-1번지)</t>
  </si>
  <si>
    <t>628-2599</t>
  </si>
  <si>
    <t>The큰빛유치원</t>
  </si>
  <si>
    <t>부평구 장제로 195번길 42(부평동 10-296번지)</t>
  </si>
  <si>
    <t>361-0233</t>
  </si>
  <si>
    <t>361-2326</t>
  </si>
  <si>
    <t>경희동화나라유치원</t>
  </si>
  <si>
    <t>부평구 부흥로 327번길 13(부평4동 399-24번지)</t>
  </si>
  <si>
    <t>527-5346</t>
  </si>
  <si>
    <t>524-5379</t>
  </si>
  <si>
    <t>근산유치원</t>
  </si>
  <si>
    <t>부평구 영성중로 53(삼산동 389-10번지)</t>
  </si>
  <si>
    <t>514-3236</t>
  </si>
  <si>
    <t>514-3238</t>
  </si>
  <si>
    <t>꿈나무유치원</t>
  </si>
  <si>
    <t>부평구 동수로 120번길 11(부개1동 442-3번지)</t>
  </si>
  <si>
    <t>529-8037</t>
  </si>
  <si>
    <t>529-8038</t>
  </si>
  <si>
    <t>드림유치원</t>
  </si>
  <si>
    <t>부평구 충선로 158 (부개3동 498-2)</t>
  </si>
  <si>
    <t>505-6199</t>
  </si>
  <si>
    <t>505-6188</t>
  </si>
  <si>
    <t>부평구 안남로41번길 3(부평동 767-80번지)</t>
  </si>
  <si>
    <t>517-1914</t>
  </si>
  <si>
    <t>503-1913</t>
  </si>
  <si>
    <t>부개대동유치원</t>
  </si>
  <si>
    <t>부평구 동수천로 70(부개동 130-6)</t>
  </si>
  <si>
    <t>525-1900</t>
  </si>
  <si>
    <t>232-3909</t>
  </si>
  <si>
    <t>새빛솔금유치원</t>
  </si>
  <si>
    <t>부평구 주부토로146(갈산동391번지)</t>
  </si>
  <si>
    <t>512-9610</t>
  </si>
  <si>
    <t>512-9612</t>
  </si>
  <si>
    <t>성심유치원</t>
  </si>
  <si>
    <t>부평구 부흥로 323(부평4동 399-7번지)</t>
  </si>
  <si>
    <t>527-2314</t>
  </si>
  <si>
    <t>515-6341</t>
  </si>
  <si>
    <t>양지유치원</t>
  </si>
  <si>
    <t>부평구 부흥로 386번길20-2(부개2동 91-8번지)</t>
  </si>
  <si>
    <t>501-1377</t>
  </si>
  <si>
    <t>501-1399</t>
  </si>
  <si>
    <t>엄지유치원</t>
  </si>
  <si>
    <t>인천시 부평구 부일로 111(부개동 494-3번지)</t>
  </si>
  <si>
    <t>525-0041</t>
  </si>
  <si>
    <t>505-0446</t>
  </si>
  <si>
    <t>엔젤유치원</t>
  </si>
  <si>
    <t>부평구 충선로 124-17(부개동 63-31번지)</t>
  </si>
  <si>
    <t>525-2770</t>
  </si>
  <si>
    <t>527-3568</t>
  </si>
  <si>
    <t>여5</t>
  </si>
  <si>
    <t>열림유치원</t>
  </si>
  <si>
    <t>부평구 일신로14번길 23(일신동 409번지)</t>
  </si>
  <si>
    <t>515-4525</t>
  </si>
  <si>
    <t>515-4526</t>
  </si>
  <si>
    <t xml:space="preserve">부평구 충선로 262 (삼산동 443-2) </t>
  </si>
  <si>
    <t>501-8188</t>
  </si>
  <si>
    <t>501-8197</t>
  </si>
  <si>
    <t>은현유치원</t>
  </si>
  <si>
    <t>부평구 길주남로125번길12</t>
  </si>
  <si>
    <t>511-6766</t>
  </si>
  <si>
    <t>은혜유치원</t>
  </si>
  <si>
    <t>부평구 동수천로 124(부개동 86-1번지)</t>
  </si>
  <si>
    <t>501-0016</t>
  </si>
  <si>
    <t>507-0045</t>
  </si>
  <si>
    <t>휴원(2020.3.1.~2021.2.28.)</t>
  </si>
  <si>
    <t>이노필유치원</t>
  </si>
  <si>
    <t>부평구 수변로 64(부개동)</t>
  </si>
  <si>
    <t>501-2649</t>
  </si>
  <si>
    <t>070-7500-6740</t>
  </si>
  <si>
    <t>이든유치원</t>
  </si>
  <si>
    <t>부평구 부개로 58(부개동 499-2번지)</t>
  </si>
  <si>
    <t>361-8181</t>
  </si>
  <si>
    <t>361-8183</t>
  </si>
  <si>
    <t>파란꿈유치원</t>
  </si>
  <si>
    <t>부평구 갈월동로 45(갈산동 368번지)</t>
  </si>
  <si>
    <t>503-6108</t>
  </si>
  <si>
    <t>0504-267-6109</t>
  </si>
  <si>
    <t>프렌즈유치원</t>
  </si>
  <si>
    <t>부평구 갈산동 주부토로 201</t>
  </si>
  <si>
    <t>526-9007</t>
  </si>
  <si>
    <t>526-8987</t>
  </si>
  <si>
    <t>해마루유치원</t>
  </si>
  <si>
    <t>501-0700</t>
  </si>
  <si>
    <t>0504-019-5851</t>
  </si>
  <si>
    <t>현대유치원</t>
  </si>
  <si>
    <t>부평구 갈월동로 66 (갈산동 359-3)</t>
  </si>
  <si>
    <t>12권역</t>
  </si>
  <si>
    <t>동춘동</t>
  </si>
  <si>
    <t>인천동춘초등학교병설유치원</t>
  </si>
  <si>
    <t>연수구 앵고개로 224(동춘동 938-1)</t>
  </si>
  <si>
    <t>812-5561</t>
  </si>
  <si>
    <t>817-8996</t>
  </si>
  <si>
    <t>인천새봄초등학교병설유치원</t>
  </si>
  <si>
    <t>연수구 앵고개로 104번길 34(동춘동 752-3)</t>
  </si>
  <si>
    <t>455-8820</t>
  </si>
  <si>
    <t>455-8891</t>
  </si>
  <si>
    <t>동춘1동</t>
  </si>
  <si>
    <t>다샘유치원</t>
  </si>
  <si>
    <t>연수구 먼우금로 83번길 12(동춘동938번지)</t>
  </si>
  <si>
    <t>816-2509</t>
  </si>
  <si>
    <t>816-2508</t>
  </si>
  <si>
    <t>작은꽃예능유치원</t>
  </si>
  <si>
    <t>연수구 먼우름로123(동춘동 921번지)</t>
  </si>
  <si>
    <t>812-3578</t>
  </si>
  <si>
    <t>811-3576</t>
  </si>
  <si>
    <t>동춘2동</t>
  </si>
  <si>
    <t>부광예능유치원</t>
  </si>
  <si>
    <t>815-7475</t>
  </si>
  <si>
    <t>815-7476</t>
  </si>
  <si>
    <t>동화나라유치원</t>
  </si>
  <si>
    <t>연수구 원인재로 14(동춘동 931)</t>
  </si>
  <si>
    <t>813-6304</t>
  </si>
  <si>
    <t>813-6310</t>
  </si>
  <si>
    <t>동춘3동</t>
  </si>
  <si>
    <t>연수구 원인재로 124(동춘동925)</t>
  </si>
  <si>
    <t>816-1064</t>
  </si>
  <si>
    <t>816-1084</t>
  </si>
  <si>
    <t>연수구 청능대로124(동춘동 923번지)</t>
  </si>
  <si>
    <t>812-4728</t>
  </si>
  <si>
    <t>811-4728</t>
  </si>
  <si>
    <t>연수구 원인재로88 (동춘동 925-7)</t>
  </si>
  <si>
    <t>816-1617</t>
  </si>
  <si>
    <t>818-7188</t>
  </si>
  <si>
    <t>큰별유치원</t>
  </si>
  <si>
    <t>연수구 원인재로81(동춘동 924-4)</t>
  </si>
  <si>
    <t>812-3674</t>
  </si>
  <si>
    <t>812-4820</t>
  </si>
  <si>
    <t>선학동</t>
  </si>
  <si>
    <t>사랑유치원</t>
  </si>
  <si>
    <t>연수구 선학로 100(선학동 350번지)</t>
  </si>
  <si>
    <t>814-7324</t>
  </si>
  <si>
    <t>814-7325</t>
  </si>
  <si>
    <t>연수1동</t>
  </si>
  <si>
    <t>신도유치원</t>
  </si>
  <si>
    <t>연수구 먼우금로 302(연수동534-1번지)</t>
  </si>
  <si>
    <t>813-9889</t>
  </si>
  <si>
    <t>814-2685</t>
  </si>
  <si>
    <t>연수구 함박안로156번길 15-12(연수1동 514-1번지)</t>
  </si>
  <si>
    <t>811-7614</t>
  </si>
  <si>
    <t>811-7615</t>
  </si>
  <si>
    <t>연수2동</t>
  </si>
  <si>
    <t>해나라유치원</t>
  </si>
  <si>
    <t>연수구 새말로 21(연수동 536번지)</t>
  </si>
  <si>
    <t>812-4268</t>
  </si>
  <si>
    <t>812-4262</t>
  </si>
  <si>
    <t>키즈월드유치원</t>
  </si>
  <si>
    <t>연수구 원인재로 180(연수동 633번지)</t>
  </si>
  <si>
    <t>815-1437</t>
  </si>
  <si>
    <t>815-1439</t>
  </si>
  <si>
    <t>새하늘유치원</t>
  </si>
  <si>
    <t>연수구 원인재로232(연수동 582-2)</t>
  </si>
  <si>
    <t>819-0095</t>
  </si>
  <si>
    <t>050-4488-0095</t>
  </si>
  <si>
    <t>연수3동</t>
  </si>
  <si>
    <t>인보유치원</t>
  </si>
  <si>
    <t>연수구 원인재로 312(연수3동 532번지)</t>
  </si>
  <si>
    <t>812-7649</t>
  </si>
  <si>
    <t>818-5559</t>
  </si>
  <si>
    <t>다슬기유치원</t>
  </si>
  <si>
    <t>연수구 새말로 134(연수동 578-1)</t>
  </si>
  <si>
    <t>821-3833</t>
  </si>
  <si>
    <t>817-3283</t>
  </si>
  <si>
    <t>연수유치원</t>
  </si>
  <si>
    <t>연수구 새말로 111(연수3동 577번지)</t>
  </si>
  <si>
    <t>811-5527</t>
  </si>
  <si>
    <t>811-0158</t>
  </si>
  <si>
    <t>인천광역시 연수구 원인재로 304(연수3동 532번지)</t>
  </si>
  <si>
    <t>813-0452</t>
  </si>
  <si>
    <t>청학동</t>
  </si>
  <si>
    <t>인천청학초등학교병설유치원</t>
  </si>
  <si>
    <t>연수구 함박뫼로25(청학동 465)</t>
  </si>
  <si>
    <t>458-9717</t>
  </si>
  <si>
    <t>629-5268</t>
  </si>
  <si>
    <t>옥련동</t>
  </si>
  <si>
    <t>인천축현초등학교병설유치원</t>
  </si>
  <si>
    <t>연수구 청량로 176 (옥련동 405-5)</t>
  </si>
  <si>
    <t>629-5889</t>
  </si>
  <si>
    <t>834-8494</t>
  </si>
  <si>
    <t>13권역</t>
  </si>
  <si>
    <t>옥련1동</t>
  </si>
  <si>
    <t>새싹유치원</t>
  </si>
  <si>
    <t>연수구 청량로 109번길 22 (옥련동 569-2번지)</t>
  </si>
  <si>
    <t>831-2320</t>
  </si>
  <si>
    <t>831-2321</t>
  </si>
  <si>
    <t>아이웰유치원</t>
  </si>
  <si>
    <t>연수구 청량로 194번길 6(옥련동 374-5번지)</t>
  </si>
  <si>
    <t>832-0033</t>
  </si>
  <si>
    <t>832-0034</t>
  </si>
  <si>
    <t>온누리비전유치원</t>
  </si>
  <si>
    <t>연수구 청량로 185번길 16(옥련동632번지)</t>
  </si>
  <si>
    <t>832-0512</t>
  </si>
  <si>
    <t>833-0512</t>
  </si>
  <si>
    <t>옥련2동</t>
  </si>
  <si>
    <t>바다의별유치원</t>
  </si>
  <si>
    <t>연수구 옥련로 33(옥련동 628번지)</t>
  </si>
  <si>
    <t>833-1466</t>
  </si>
  <si>
    <t>833-7466</t>
  </si>
  <si>
    <t>참아름유치원</t>
  </si>
  <si>
    <t>연수구 능허대로 79번길 30(옥련동 626번지)</t>
  </si>
  <si>
    <t>832-4411</t>
  </si>
  <si>
    <t>832-6868</t>
  </si>
  <si>
    <t>청학숲유치원</t>
  </si>
  <si>
    <t>연수구 청학로49(청학동 22-4번지)</t>
  </si>
  <si>
    <t>832-0135</t>
  </si>
  <si>
    <t>832-1619</t>
  </si>
  <si>
    <t>꿈동산유치원</t>
  </si>
  <si>
    <t>연수구 용담로 3(청학동 451번지)</t>
  </si>
  <si>
    <t>815-8871</t>
  </si>
  <si>
    <t>0504-402-7874</t>
  </si>
  <si>
    <t>미상지유치원</t>
  </si>
  <si>
    <t>연수구 용담로62번길 14(청학동 471-1번지)</t>
  </si>
  <si>
    <t>814-2811</t>
  </si>
  <si>
    <t>814-2711</t>
  </si>
  <si>
    <t>송도동</t>
  </si>
  <si>
    <t>인천먼우금초등학교병설유치원</t>
  </si>
  <si>
    <t>629-6246</t>
  </si>
  <si>
    <t>851-0534</t>
  </si>
  <si>
    <t>인천명선초등학교병설유치원</t>
  </si>
  <si>
    <t>연수구 컨벤시아대로 42번길 62(송도동 15-5)</t>
  </si>
  <si>
    <t>629-7240</t>
  </si>
  <si>
    <t>851-7311</t>
  </si>
  <si>
    <t>인천미송초등학교병설유치원</t>
  </si>
  <si>
    <t>509-1000</t>
  </si>
  <si>
    <t>509-1090</t>
  </si>
  <si>
    <t>연수동</t>
  </si>
  <si>
    <t>인천송담초등학교병설유치원</t>
  </si>
  <si>
    <t>연수구 아카데미로627(송도동 320-1)</t>
  </si>
  <si>
    <t>456-7581</t>
  </si>
  <si>
    <t>858-9212</t>
  </si>
  <si>
    <t>인천송도꿈유치원</t>
  </si>
  <si>
    <t>연수구 송도교육로 79(송도동 194-8)</t>
  </si>
  <si>
    <t>456-7500</t>
  </si>
  <si>
    <t>822-9602~3</t>
  </si>
  <si>
    <t>인천송명초등학교병설유치원</t>
  </si>
  <si>
    <t>연수구 송도교육로 19(송도동191-5)</t>
  </si>
  <si>
    <t>830-7574</t>
  </si>
  <si>
    <t>830-7576</t>
  </si>
  <si>
    <t>인천송원초등학교병설유치원</t>
  </si>
  <si>
    <t>830-7390</t>
  </si>
  <si>
    <t>830-7329</t>
  </si>
  <si>
    <t>인천송일초등학교병설유치원</t>
  </si>
  <si>
    <t>연수구 컨벤시아대로252번길 15(송도동 107)</t>
  </si>
  <si>
    <t>550-7761~8</t>
  </si>
  <si>
    <t>550-7769</t>
  </si>
  <si>
    <t>인천신송초등학교병설유치원</t>
  </si>
  <si>
    <t>858-0940</t>
  </si>
  <si>
    <t>858-0939</t>
  </si>
  <si>
    <t>인천신정초등학교병설유치원</t>
  </si>
  <si>
    <t>연수구 아트센터대로97번길 72(송도동 18-8)</t>
  </si>
  <si>
    <t>629-6991</t>
  </si>
  <si>
    <t>851-9048</t>
  </si>
  <si>
    <t>인천예송유치원</t>
  </si>
  <si>
    <t>629-9570</t>
  </si>
  <si>
    <t>858-9482</t>
  </si>
  <si>
    <t>인천예송초등학교병설유치원</t>
  </si>
  <si>
    <t>연수구 컨벤시아대로 252번길 75(송도동 105)</t>
  </si>
  <si>
    <t>458-9170</t>
  </si>
  <si>
    <t>858-7883</t>
  </si>
  <si>
    <t>인천은송초등학교병설유치원</t>
  </si>
  <si>
    <t>510-7612</t>
  </si>
  <si>
    <t>858-7163</t>
  </si>
  <si>
    <t>인천첨단초등학교병설유치원</t>
  </si>
  <si>
    <t>연수구 송도교육로20(송도동192-3)</t>
  </si>
  <si>
    <t>340-8092</t>
  </si>
  <si>
    <t>340-8084</t>
  </si>
  <si>
    <t>인천해송초등학교병설유치원</t>
  </si>
  <si>
    <t>833-0943</t>
  </si>
  <si>
    <t>833-0942</t>
  </si>
  <si>
    <t>인천현송초등학교병설유치원</t>
  </si>
  <si>
    <t>연수구아카데미로312번길96(송도동 399-10)</t>
  </si>
  <si>
    <t>452-8171</t>
  </si>
  <si>
    <t>858-8955</t>
  </si>
  <si>
    <t>16권역</t>
  </si>
  <si>
    <t>17권역</t>
  </si>
  <si>
    <t>송도2동</t>
  </si>
  <si>
    <t>글로벌레인보우유치원</t>
  </si>
  <si>
    <t>연수구 센트럴로 233(송도동 24-10번지)</t>
  </si>
  <si>
    <t>858-8600</t>
  </si>
  <si>
    <t>859-3600</t>
  </si>
  <si>
    <t>송도3동</t>
  </si>
  <si>
    <t>송도국제유치원</t>
  </si>
  <si>
    <t>연수구 송도교육로27(송도동 191-8번지)</t>
  </si>
  <si>
    <t>822-3363</t>
  </si>
  <si>
    <t>817-3363</t>
  </si>
  <si>
    <t>송도4동</t>
  </si>
  <si>
    <t>유엔유치원</t>
  </si>
  <si>
    <t>연수구 랜드마크로 113(송도동 319-1)</t>
  </si>
  <si>
    <t>710-8277</t>
  </si>
  <si>
    <t>710-8278</t>
  </si>
  <si>
    <t>인천간석초등학교병설유치원</t>
  </si>
  <si>
    <t>남동구 석산로208번길 37(구월동 6-1)</t>
  </si>
  <si>
    <t>510-7880</t>
  </si>
  <si>
    <t>510-7881</t>
  </si>
  <si>
    <t>인천구월서초등학교병설유치원</t>
  </si>
  <si>
    <t>629-4210</t>
  </si>
  <si>
    <t>431-6825</t>
  </si>
  <si>
    <t>인천구월유치원</t>
  </si>
  <si>
    <t>남동구 인하로 622(구월동 1520)</t>
  </si>
  <si>
    <t>627-9190</t>
  </si>
  <si>
    <t>472-4595</t>
  </si>
  <si>
    <t>인천만월초등학교병설유치원</t>
  </si>
  <si>
    <t>남동구 선수촌로28(구월동 1521)</t>
  </si>
  <si>
    <t>629-4661</t>
  </si>
  <si>
    <t>469-3926</t>
  </si>
  <si>
    <t>인천상아초등학교병설유치원</t>
  </si>
  <si>
    <t>473-3024</t>
  </si>
  <si>
    <t>473-3030</t>
  </si>
  <si>
    <t>인천성리초등학교병설유치원</t>
  </si>
  <si>
    <t>남동구 성리로32-2(구월동 446-1)</t>
  </si>
  <si>
    <t>629-5657</t>
  </si>
  <si>
    <t>472-0238</t>
  </si>
  <si>
    <t>인천신월초등학교병설유치원</t>
  </si>
  <si>
    <t>629-6106</t>
  </si>
  <si>
    <t>629-6090</t>
  </si>
  <si>
    <t>인천정각초등학교병설유치원</t>
  </si>
  <si>
    <t>629-6593</t>
  </si>
  <si>
    <t>426-0181</t>
  </si>
  <si>
    <t>인천주원초등학교병설유치원</t>
  </si>
  <si>
    <t>431-0046</t>
  </si>
  <si>
    <t>431-0043</t>
  </si>
  <si>
    <t>구월2동</t>
  </si>
  <si>
    <t>간석유치원</t>
  </si>
  <si>
    <t>남동구 석산로 220번길 18(구월동 7-8번지)</t>
  </si>
  <si>
    <t>467-6446</t>
  </si>
  <si>
    <t>213-6446</t>
  </si>
  <si>
    <t>구월1동</t>
  </si>
  <si>
    <t>꿈의보람유치원</t>
  </si>
  <si>
    <t>남동구인주대로로 721번길56(구월동1238번지)</t>
  </si>
  <si>
    <t>462-6333</t>
  </si>
  <si>
    <t>472-6333</t>
  </si>
  <si>
    <t>남동구 성말로 35번길 61(구월동 1152-1번지)</t>
  </si>
  <si>
    <t>433-7335</t>
  </si>
  <si>
    <t>433-7336</t>
  </si>
  <si>
    <t>남동구 용천로 49(구월동 23번지)</t>
  </si>
  <si>
    <t>465-4928</t>
  </si>
  <si>
    <t>465-4929</t>
  </si>
  <si>
    <t>새예지유치원</t>
  </si>
  <si>
    <t>남동구 용천로 50(구월2동 24번지)</t>
  </si>
  <si>
    <t>473-0923</t>
  </si>
  <si>
    <t>473-0925</t>
  </si>
  <si>
    <t>구월3동</t>
  </si>
  <si>
    <t>새인예유치원</t>
  </si>
  <si>
    <t>남동구 구월남로52-1(구월동1100-10)</t>
  </si>
  <si>
    <t>425-4488</t>
  </si>
  <si>
    <t>425-3341</t>
  </si>
  <si>
    <t>간석동</t>
  </si>
  <si>
    <t>소나무유치원</t>
  </si>
  <si>
    <t>2018.12.06</t>
  </si>
  <si>
    <t>인천광역시 남동구 이화로13번길13(간석동436-1)</t>
  </si>
  <si>
    <t>435-3330</t>
  </si>
  <si>
    <t>435-3350</t>
  </si>
  <si>
    <t>간석2동</t>
  </si>
  <si>
    <t>남동구 남동대로 860-1(간석동 9391번지)</t>
  </si>
  <si>
    <t>464-7958</t>
  </si>
  <si>
    <t>464-7957</t>
  </si>
  <si>
    <t>아삽유치원</t>
  </si>
  <si>
    <t>남동구 백범로 247번길 58(구월2동 1253-3번지)</t>
  </si>
  <si>
    <t>아이큰별유치원</t>
  </si>
  <si>
    <t>남동구 선수촌공원로 56(구월동 1502)</t>
  </si>
  <si>
    <t>469-9700</t>
  </si>
  <si>
    <t>469-9701</t>
  </si>
  <si>
    <t>간석3동</t>
  </si>
  <si>
    <t>남동구 백범로360번길 26(간석3동 100-2번지)</t>
  </si>
  <si>
    <t>435-2288</t>
  </si>
  <si>
    <t>441-2289</t>
  </si>
  <si>
    <t>인천푸른마을유치원</t>
  </si>
  <si>
    <t>남동구 용천로4번길 9-9(구월동1222-4번지)</t>
  </si>
  <si>
    <t>469-1210</t>
  </si>
  <si>
    <t>469-0129</t>
  </si>
  <si>
    <t>자연발도르프유치원</t>
  </si>
  <si>
    <t>남동구 백범로 297번길 26(간석2동29-11)</t>
  </si>
  <si>
    <t>421-7088</t>
  </si>
  <si>
    <t>421-5288</t>
  </si>
  <si>
    <t>간석1동</t>
  </si>
  <si>
    <t>참조은유치원</t>
  </si>
  <si>
    <t>남동구 구월로 137번길 65(간석1동 342-10)</t>
  </si>
  <si>
    <t>429-4856</t>
  </si>
  <si>
    <t>429-4859</t>
  </si>
  <si>
    <t xml:space="preserve">남동구 </t>
  </si>
  <si>
    <t>프라임명지유치원</t>
  </si>
  <si>
    <t>남동구 방축로 482(간석동 617-110)</t>
  </si>
  <si>
    <t>432-3858</t>
  </si>
  <si>
    <t>439-3858</t>
  </si>
  <si>
    <t>한솔유치원</t>
  </si>
  <si>
    <t>남동구 경인로524번길21(간석1동 518-23번지)</t>
  </si>
  <si>
    <t>437-3626</t>
  </si>
  <si>
    <t>437-3627</t>
  </si>
  <si>
    <t>21.04.06.폐원</t>
  </si>
  <si>
    <t>해돋이유치원</t>
  </si>
  <si>
    <t>인천광역시 남동구 백범로 281번길 3(간석3동 8번지)</t>
  </si>
  <si>
    <t>435-7505</t>
  </si>
  <si>
    <t>421-7565</t>
  </si>
  <si>
    <t>간석4동</t>
  </si>
  <si>
    <t>남동구 석정로 539번길 41(간석4동 893-2번지)</t>
  </si>
  <si>
    <t>435-4627</t>
  </si>
  <si>
    <t>435-4628</t>
  </si>
  <si>
    <t>인천동부초등학교병설유치원</t>
  </si>
  <si>
    <t>629-4064</t>
  </si>
  <si>
    <t>466-7463</t>
  </si>
  <si>
    <t>인천만수초등학교병설유치원</t>
  </si>
  <si>
    <t>629-3558</t>
  </si>
  <si>
    <t>471-4271</t>
  </si>
  <si>
    <t>인천서창초등학교병설유치원</t>
  </si>
  <si>
    <t>629-9711</t>
  </si>
  <si>
    <t>465-0227</t>
  </si>
  <si>
    <t>인천인동초등학교병설유치원</t>
  </si>
  <si>
    <t>남동구 백범로 248번길38(만수동 846)</t>
  </si>
  <si>
    <t>629-5859</t>
  </si>
  <si>
    <t>466-6836</t>
  </si>
  <si>
    <t>인천장서초등학교병설유치원</t>
  </si>
  <si>
    <t>770-2900</t>
  </si>
  <si>
    <t>441-4901</t>
  </si>
  <si>
    <t>인천장수초등학교병설유치원</t>
  </si>
  <si>
    <t>461-0363</t>
  </si>
  <si>
    <t>461-6292</t>
  </si>
  <si>
    <t>인천장아초등학교병설유치원</t>
  </si>
  <si>
    <t>남동구 서창방산로 93(서창동 673)</t>
  </si>
  <si>
    <t>770-7081</t>
  </si>
  <si>
    <t>770-7089</t>
  </si>
  <si>
    <t>인천한빛초등학교병설유치원</t>
  </si>
  <si>
    <t>471-6436</t>
  </si>
  <si>
    <t>471-4829</t>
  </si>
  <si>
    <t>만수3동</t>
  </si>
  <si>
    <t>기암유치원</t>
  </si>
  <si>
    <t>남동구 서판로 43(만수동 1114번지)</t>
  </si>
  <si>
    <t>465-1145</t>
  </si>
  <si>
    <t>232-4987</t>
  </si>
  <si>
    <t>만수6동</t>
  </si>
  <si>
    <t>딩동댕유치원</t>
  </si>
  <si>
    <t>남동구 담방로 80(만수6동 1094번지)</t>
  </si>
  <si>
    <t>465-0515</t>
  </si>
  <si>
    <t>465-0525</t>
  </si>
  <si>
    <t>서창2동</t>
  </si>
  <si>
    <t>남동구 서창남순환로124(서창동 677번지)</t>
  </si>
  <si>
    <t>463-2368</t>
  </si>
  <si>
    <t>462-2368</t>
  </si>
  <si>
    <t>만수5동</t>
  </si>
  <si>
    <t>복자유치원</t>
  </si>
  <si>
    <t>남동구 백범로 247(만수5동 904-17)</t>
  </si>
  <si>
    <t>464-2740</t>
  </si>
  <si>
    <t>461-5076</t>
  </si>
  <si>
    <t>만수2동</t>
  </si>
  <si>
    <t>남동구 만수서로83번길 63-6(만수동 5-398번지)</t>
  </si>
  <si>
    <t>463-6033</t>
  </si>
  <si>
    <t>464-0162</t>
  </si>
  <si>
    <t>만수동</t>
  </si>
  <si>
    <t>신명유치원</t>
  </si>
  <si>
    <t>남동구 백범로 101번길25(만수동 963-1번지)</t>
  </si>
  <si>
    <t>464-7117</t>
  </si>
  <si>
    <t>464-1228</t>
  </si>
  <si>
    <t>에듀피아유치원</t>
  </si>
  <si>
    <t>남동루 장아산로232번길16-5(서창동 646번지)</t>
  </si>
  <si>
    <t>471-0022</t>
  </si>
  <si>
    <t>471-2500</t>
  </si>
  <si>
    <t>엘림유치원</t>
  </si>
  <si>
    <t>남동구 백범로 227번길89-10(만수동 908-30번지)</t>
  </si>
  <si>
    <t>462-1872</t>
  </si>
  <si>
    <t>471-1872</t>
  </si>
  <si>
    <t>서창1동</t>
  </si>
  <si>
    <t>유석화유치원</t>
  </si>
  <si>
    <t>남동구 걸재천로39번길(서창동 713-번지)</t>
  </si>
  <si>
    <t>461-2244</t>
  </si>
  <si>
    <t>472-1606</t>
  </si>
  <si>
    <t>제니스유치원</t>
  </si>
  <si>
    <t>남동구 서창방산로 99(서창동 674번지)</t>
  </si>
  <si>
    <t>462-0567</t>
  </si>
  <si>
    <t>227-0567</t>
  </si>
  <si>
    <t>만수1동</t>
  </si>
  <si>
    <t>조은유치원</t>
  </si>
  <si>
    <t>남동구 인주대로 857(만수동 983-1번지)</t>
  </si>
  <si>
    <t>464-7763</t>
  </si>
  <si>
    <t>465-5039</t>
  </si>
  <si>
    <t>진명유치원</t>
  </si>
  <si>
    <t>남동구 백범로 101번길24(만수동 971-1번지)</t>
  </si>
  <si>
    <t>464-7118</t>
  </si>
  <si>
    <t>청담숲유치원</t>
  </si>
  <si>
    <t>남동구 만경로 8번길 33(만수5동 881-6번지)</t>
  </si>
  <si>
    <t>465-1239</t>
  </si>
  <si>
    <t>0504-226-8682</t>
  </si>
  <si>
    <t>논현유치원</t>
  </si>
  <si>
    <t>남동구 은봉로 177(논현동 580-4)</t>
  </si>
  <si>
    <t>438-6211</t>
  </si>
  <si>
    <t>629-9499</t>
  </si>
  <si>
    <t>인천고잔유치원</t>
  </si>
  <si>
    <t>남동구 앵고개로 815번길 71(고잔동 56-1)</t>
  </si>
  <si>
    <t>629-9521</t>
  </si>
  <si>
    <t>438-5264</t>
  </si>
  <si>
    <t>인천고잔초등학교병설유치원</t>
  </si>
  <si>
    <t>남동구 아암대로 1503번길 48(논현동 774-2)</t>
  </si>
  <si>
    <t>629-6898</t>
  </si>
  <si>
    <t>433-0468</t>
  </si>
  <si>
    <t>인천남촌초등학교병설유치원</t>
  </si>
  <si>
    <t>남동구 남촌로 101 (남촌동 556-19)</t>
  </si>
  <si>
    <t>629-6013</t>
  </si>
  <si>
    <t>466-5734</t>
  </si>
  <si>
    <t>인천논곡초등학교병설유치원</t>
  </si>
  <si>
    <t>629-5713</t>
  </si>
  <si>
    <t>446-2989</t>
  </si>
  <si>
    <t>인천도림초등학교병설유치원</t>
  </si>
  <si>
    <t>남동구 논고개로 334번길 21(도림동 629-2)</t>
  </si>
  <si>
    <t>446-3571</t>
  </si>
  <si>
    <t>442-2599</t>
  </si>
  <si>
    <t>인천동방초등학교병설유치원</t>
  </si>
  <si>
    <t>442-0343</t>
  </si>
  <si>
    <t>442-0340</t>
  </si>
  <si>
    <t>인천사리울초등학교병설유치원</t>
  </si>
  <si>
    <t>남동구 아암대로 1437번길50(논현동 767-3)</t>
  </si>
  <si>
    <t>438-9205</t>
  </si>
  <si>
    <t>인천소래초등학교병설유치원</t>
  </si>
  <si>
    <t>남동구 장도로 2(논현동 109-85)</t>
  </si>
  <si>
    <t>629-5930</t>
  </si>
  <si>
    <t>629-6004</t>
  </si>
  <si>
    <t>인천원동초등학교병설유치원</t>
  </si>
  <si>
    <t>2011-03-01</t>
  </si>
  <si>
    <t>남동구 논고개로 38(논현동 755-2)</t>
  </si>
  <si>
    <t>629-7010</t>
  </si>
  <si>
    <t>442-7354</t>
  </si>
  <si>
    <t>인천장도초등학교병설유치원</t>
  </si>
  <si>
    <t>남동구 포구로 112 (논현동 600-2)</t>
  </si>
  <si>
    <t>446-8735</t>
  </si>
  <si>
    <t>629-6485</t>
  </si>
  <si>
    <t>수산동</t>
  </si>
  <si>
    <t>경희유치원</t>
  </si>
  <si>
    <t>남동구 찬우물로 9-3(수산동 200-3번지)</t>
  </si>
  <si>
    <t>473-7979</t>
  </si>
  <si>
    <t>462-2255</t>
  </si>
  <si>
    <t>미예뜰유치원</t>
  </si>
  <si>
    <t>남동구 경신로 42(수산동 28-9)</t>
  </si>
  <si>
    <t>466-3051</t>
  </si>
  <si>
    <t>465-3051</t>
  </si>
  <si>
    <t>브레인유치원</t>
  </si>
  <si>
    <t>남동구 논고개로 175번길 22-9(논현동 589-5번지)</t>
  </si>
  <si>
    <t>433-9700</t>
  </si>
  <si>
    <t>437-4343</t>
  </si>
  <si>
    <t>샤인유치원</t>
  </si>
  <si>
    <t>남동구 은봉로 375번길108(논현동 597-9번지)</t>
  </si>
  <si>
    <t>435-7782</t>
  </si>
  <si>
    <t>435-7783</t>
  </si>
  <si>
    <t>수피아유치원</t>
  </si>
  <si>
    <t>472-4816</t>
  </si>
  <si>
    <t>472-4818</t>
  </si>
  <si>
    <t>도림동</t>
  </si>
  <si>
    <t>숲속의유치원</t>
  </si>
  <si>
    <t>남동구 도림북로19번길 11(도림동 220-2번지)</t>
  </si>
  <si>
    <t>424-4467</t>
  </si>
  <si>
    <t>424-4468</t>
  </si>
  <si>
    <t>에이스화인유치원</t>
  </si>
  <si>
    <t>인천광역시 남동구 에코중앙로 84번길 9(논현동 766-3)</t>
  </si>
  <si>
    <t>431-5271</t>
  </si>
  <si>
    <t>431-5275</t>
  </si>
  <si>
    <t>예다원유치원</t>
  </si>
  <si>
    <t>남동구 앵고개로 941번길 23(논현동 661-3번지)</t>
  </si>
  <si>
    <t>437-5003</t>
  </si>
  <si>
    <t>070-8220-5211</t>
  </si>
  <si>
    <t>프라임예지유치원</t>
  </si>
  <si>
    <t>남동구 에코중앙로 192(논현동 774-3번지)</t>
  </si>
  <si>
    <t>811-1342</t>
  </si>
  <si>
    <t>811-1347</t>
  </si>
  <si>
    <t>466-0466</t>
  </si>
  <si>
    <t>466-8665</t>
  </si>
  <si>
    <t>행복한유치원</t>
  </si>
  <si>
    <t>남동구 포구로 64-14(논현동 577번지)</t>
  </si>
  <si>
    <t>433-4991</t>
  </si>
  <si>
    <t>433-3635</t>
  </si>
  <si>
    <t>가좌2동</t>
  </si>
  <si>
    <t>인천가림초등학교병설유치원</t>
  </si>
  <si>
    <t>628-7702~3</t>
  </si>
  <si>
    <t>572-6281</t>
  </si>
  <si>
    <t>가정1동</t>
  </si>
  <si>
    <t>인천가원초등학교병설유치원</t>
  </si>
  <si>
    <t>569-4465</t>
  </si>
  <si>
    <t>가좌4동</t>
  </si>
  <si>
    <t>인천가정초등학교병설유치원</t>
  </si>
  <si>
    <t>628-4713~4</t>
  </si>
  <si>
    <t>가좌3동</t>
  </si>
  <si>
    <t>인천건지초등학교병설유치원</t>
  </si>
  <si>
    <t>628-5841</t>
  </si>
  <si>
    <t>583-4831</t>
  </si>
  <si>
    <t>가정2동</t>
  </si>
  <si>
    <t>인천봉수초등학교병설유치원</t>
  </si>
  <si>
    <t>서구 봉오대로 267번길 11-4(가정동 284-438)</t>
  </si>
  <si>
    <t>628-5560</t>
  </si>
  <si>
    <t>567-0285</t>
  </si>
  <si>
    <t>가좌1동</t>
  </si>
  <si>
    <t>인천봉화초등학교병설유치원</t>
  </si>
  <si>
    <t>서구 건지로 250번길 43 (가좌동 147)</t>
  </si>
  <si>
    <t>628-7566</t>
  </si>
  <si>
    <t>572-9263</t>
  </si>
  <si>
    <t>석남3동</t>
  </si>
  <si>
    <t>인천석남초등학교병설유치원</t>
  </si>
  <si>
    <t>서구 서달로 130번길 4(석남동 109-32)</t>
  </si>
  <si>
    <t>628-4577</t>
  </si>
  <si>
    <t>석남1동</t>
  </si>
  <si>
    <t>인천신석초등학교병설유치원</t>
  </si>
  <si>
    <t>628-5327</t>
  </si>
  <si>
    <t>경인무지개유치원</t>
  </si>
  <si>
    <t>577-5583</t>
  </si>
  <si>
    <t>070-4042-5584</t>
  </si>
  <si>
    <t>글로벌숲유치원</t>
  </si>
  <si>
    <t>565-9995</t>
  </si>
  <si>
    <t>565-9951</t>
  </si>
  <si>
    <t>꿈드림유치원</t>
  </si>
  <si>
    <t>565-6600</t>
  </si>
  <si>
    <t>576-7903</t>
  </si>
  <si>
    <t>동진유치원</t>
  </si>
  <si>
    <t>573-4300</t>
  </si>
  <si>
    <t>573-4301</t>
  </si>
  <si>
    <t>바다유치원</t>
  </si>
  <si>
    <t>581-0019</t>
  </si>
  <si>
    <t>583-0087</t>
  </si>
  <si>
    <t>576-6960</t>
  </si>
  <si>
    <t>572-5347</t>
  </si>
  <si>
    <t>가정3동</t>
  </si>
  <si>
    <t>산새소리유치원</t>
  </si>
  <si>
    <t>583-3438</t>
  </si>
  <si>
    <t>574-3219</t>
  </si>
  <si>
    <t>새한신유치원</t>
  </si>
  <si>
    <t>서구 여우재로 129(가좌동 309-3)</t>
  </si>
  <si>
    <t>576-5840</t>
  </si>
  <si>
    <t>573-5840</t>
  </si>
  <si>
    <t>아림유치원</t>
  </si>
  <si>
    <t>581-8597</t>
  </si>
  <si>
    <t>581-8599</t>
  </si>
  <si>
    <t>예일유치원</t>
  </si>
  <si>
    <t>서구 장고개로 337번길 12(가좌동 19)</t>
  </si>
  <si>
    <t>576-4080</t>
  </si>
  <si>
    <t>576-4099</t>
  </si>
  <si>
    <t>6권역</t>
  </si>
  <si>
    <t>신현원창동</t>
  </si>
  <si>
    <t>인천가현초등학교병설유치원</t>
  </si>
  <si>
    <t>628-6833</t>
  </si>
  <si>
    <t>검암경서동</t>
  </si>
  <si>
    <t>인천간재울초등학교병설유치원</t>
  </si>
  <si>
    <t>628-7407</t>
  </si>
  <si>
    <t>인천검암유치원</t>
  </si>
  <si>
    <t>569-7636</t>
  </si>
  <si>
    <t>569-7634</t>
  </si>
  <si>
    <t>청라2동</t>
  </si>
  <si>
    <t>인천경명초등학교병설유치원</t>
  </si>
  <si>
    <t>590-9300(3)</t>
  </si>
  <si>
    <t>590-9354</t>
  </si>
  <si>
    <t>인천경서초등학교병설유치원</t>
  </si>
  <si>
    <t>628-8003</t>
  </si>
  <si>
    <t>청라3동</t>
  </si>
  <si>
    <t>인천경연초등학교병설유치원</t>
  </si>
  <si>
    <t>510-7244</t>
  </si>
  <si>
    <t>569-7389</t>
  </si>
  <si>
    <t>연희동</t>
  </si>
  <si>
    <t>인천공촌초등학교병설유치원</t>
  </si>
  <si>
    <t>628-8559</t>
  </si>
  <si>
    <t>인천도담초등학교병설유치원</t>
  </si>
  <si>
    <t>561-6603</t>
  </si>
  <si>
    <t>인천서곶초등학교병설유치원</t>
  </si>
  <si>
    <t>510-7853</t>
  </si>
  <si>
    <t>인천서현유치원</t>
  </si>
  <si>
    <t>서구 새오개로111번안길 7(신현동 307-15)</t>
  </si>
  <si>
    <t>340-8400</t>
  </si>
  <si>
    <t>584-8517</t>
  </si>
  <si>
    <t>인천신현북초등학교병설유치원</t>
  </si>
  <si>
    <t>574-0175</t>
  </si>
  <si>
    <t>인천양지초등학교병설유치원</t>
  </si>
  <si>
    <t>628-7001</t>
  </si>
  <si>
    <t>인천은지초등학교병설유치원</t>
  </si>
  <si>
    <t>628-7688</t>
  </si>
  <si>
    <t>568-3316</t>
  </si>
  <si>
    <t xml:space="preserve">인천청라유치원 </t>
  </si>
  <si>
    <t>569-2711</t>
  </si>
  <si>
    <t>569-2715</t>
  </si>
  <si>
    <t>청라1동</t>
  </si>
  <si>
    <t>인천청라초등학교병설유치원</t>
  </si>
  <si>
    <t>서구 청라에메랄드로 139 (청라동 125-6)</t>
  </si>
  <si>
    <t>569-5915</t>
  </si>
  <si>
    <t>569-5917</t>
  </si>
  <si>
    <t>인천청람초등학교병설유치원</t>
  </si>
  <si>
    <t>서구 청라커낼로 336(청라동 149-1)</t>
  </si>
  <si>
    <t>569-6916</t>
  </si>
  <si>
    <t>인천청일초등학교병설유치원</t>
  </si>
  <si>
    <t>628-8624</t>
  </si>
  <si>
    <t>569-5072</t>
  </si>
  <si>
    <t>인천초은초등학교병설유치원</t>
  </si>
  <si>
    <t>628-8476</t>
  </si>
  <si>
    <t>569-3122</t>
  </si>
  <si>
    <t>인천푸른빛유치원</t>
  </si>
  <si>
    <t>서구 청라한내로 145(청라동 84-13)</t>
  </si>
  <si>
    <t>452-3900</t>
  </si>
  <si>
    <t>569-7090</t>
  </si>
  <si>
    <t>인천해원초등학교병설유치원</t>
  </si>
  <si>
    <t>560-2240</t>
  </si>
  <si>
    <t>770-9445</t>
  </si>
  <si>
    <t>경서유치원</t>
  </si>
  <si>
    <t>566-7000</t>
  </si>
  <si>
    <t>566-7005</t>
  </si>
  <si>
    <t>563-4994</t>
  </si>
  <si>
    <t>564-4994</t>
  </si>
  <si>
    <t>세라유치원</t>
  </si>
  <si>
    <t>715-5866</t>
  </si>
  <si>
    <t>715-5863</t>
  </si>
  <si>
    <t>아이사랑유치원</t>
  </si>
  <si>
    <t>569-1557</t>
  </si>
  <si>
    <t>050-4324-0954</t>
  </si>
  <si>
    <t>574-7414</t>
  </si>
  <si>
    <t>582-1020</t>
  </si>
  <si>
    <t>561-8801</t>
  </si>
  <si>
    <t>561-8837</t>
  </si>
  <si>
    <t>562-2662</t>
  </si>
  <si>
    <t>562-2650</t>
  </si>
  <si>
    <t>예빛유치원</t>
  </si>
  <si>
    <t>564-5118</t>
  </si>
  <si>
    <t>561-6118</t>
  </si>
  <si>
    <t>청라새싹유치원</t>
  </si>
  <si>
    <t>568-7638</t>
  </si>
  <si>
    <t>566-0510</t>
  </si>
  <si>
    <t>프라임청라유치원</t>
  </si>
  <si>
    <t>567-8180</t>
  </si>
  <si>
    <t>569-8180</t>
  </si>
  <si>
    <t>한샘유치원</t>
  </si>
  <si>
    <t>584-3333</t>
  </si>
  <si>
    <t>572-4056</t>
  </si>
  <si>
    <t>검단동</t>
  </si>
  <si>
    <t>인천검단초등학교병설유치원</t>
  </si>
  <si>
    <t>628-6076</t>
  </si>
  <si>
    <t>인천금곡초등학교병설유치원</t>
  </si>
  <si>
    <t>628-6741</t>
  </si>
  <si>
    <t>628-6748</t>
  </si>
  <si>
    <t>인천능내초등학교병설유치원</t>
  </si>
  <si>
    <t>628-8271</t>
  </si>
  <si>
    <t>오류왕길동</t>
  </si>
  <si>
    <t>인천단봉초등학교병설유치원</t>
  </si>
  <si>
    <t>590-8080</t>
  </si>
  <si>
    <t>당하동</t>
  </si>
  <si>
    <t>인천당하초등학교병설유치원</t>
  </si>
  <si>
    <t>569-6895</t>
  </si>
  <si>
    <t>인천마전초등학교병설유치원</t>
  </si>
  <si>
    <t>서구 완정로34번길 23(마전동 999-12)</t>
  </si>
  <si>
    <t>628-7157</t>
  </si>
  <si>
    <t>564-7406</t>
  </si>
  <si>
    <t>불로대곡동</t>
  </si>
  <si>
    <t>인천목향초등학교병설유치원</t>
  </si>
  <si>
    <t>628-7300</t>
  </si>
  <si>
    <t>인천발산초등학교병설유치원</t>
  </si>
  <si>
    <t>568-0171</t>
  </si>
  <si>
    <t>인천백석초등학교병설유치원</t>
  </si>
  <si>
    <t>590-7860</t>
  </si>
  <si>
    <t>590-7879</t>
  </si>
  <si>
    <t>인천불로초등학교병설유치원</t>
  </si>
  <si>
    <t>서구 검단로 744번 1길 50(불로동 799-2)</t>
  </si>
  <si>
    <t>628-6659</t>
  </si>
  <si>
    <t>565-1095</t>
  </si>
  <si>
    <t>인천완정초등학교병설유치원</t>
  </si>
  <si>
    <t>569-6987</t>
  </si>
  <si>
    <t>인천왕길초등학교병설유치원</t>
  </si>
  <si>
    <t>628-7890</t>
  </si>
  <si>
    <t>인천원당초등학교병설유치원</t>
  </si>
  <si>
    <t>628-8076</t>
  </si>
  <si>
    <t>인천창신초등학교병설유치원</t>
  </si>
  <si>
    <t>서구 고산후로 161번길 6(원당동 809)</t>
  </si>
  <si>
    <t>628-6107</t>
  </si>
  <si>
    <t>568-0421</t>
  </si>
  <si>
    <t>꼬마정원유치원</t>
  </si>
  <si>
    <t>561-3007</t>
  </si>
  <si>
    <t>561-3077</t>
  </si>
  <si>
    <t>567-8808</t>
  </si>
  <si>
    <t>567-2066</t>
  </si>
  <si>
    <t>명문유치원</t>
  </si>
  <si>
    <t>서구 고산로 16(원당동853-3)</t>
  </si>
  <si>
    <t>571-9314</t>
  </si>
  <si>
    <t>564-9315</t>
  </si>
  <si>
    <t>568-3152</t>
  </si>
  <si>
    <t>568-3153</t>
  </si>
  <si>
    <t>사랑샘유치원</t>
  </si>
  <si>
    <t>569-5697</t>
  </si>
  <si>
    <t>569-1908</t>
  </si>
  <si>
    <t>산울림유치원</t>
  </si>
  <si>
    <t>565-6212</t>
  </si>
  <si>
    <t>예인유치원</t>
  </si>
  <si>
    <t>569-1155</t>
  </si>
  <si>
    <t>569-0237</t>
  </si>
  <si>
    <t>예지유치원</t>
  </si>
  <si>
    <t>565-1600</t>
  </si>
  <si>
    <t>565-1611</t>
  </si>
  <si>
    <t>은하유치원</t>
  </si>
  <si>
    <t>563-6380</t>
  </si>
  <si>
    <t>566-6380</t>
  </si>
  <si>
    <t>일영유치원</t>
  </si>
  <si>
    <t>563-6822</t>
  </si>
  <si>
    <t>569-6822</t>
  </si>
  <si>
    <t>재은유치원</t>
  </si>
  <si>
    <t>566-7272</t>
  </si>
  <si>
    <t>566-7202</t>
  </si>
  <si>
    <t>큰사랑유치원</t>
  </si>
  <si>
    <t>567-4311</t>
  </si>
  <si>
    <t>567-4313</t>
  </si>
  <si>
    <t>562-5300</t>
  </si>
  <si>
    <t>562-5400</t>
  </si>
  <si>
    <t>563-4279</t>
  </si>
  <si>
    <t>569-4268</t>
  </si>
  <si>
    <t>희망찬유치원</t>
  </si>
  <si>
    <t>563-9009</t>
  </si>
  <si>
    <t>719-2301</t>
  </si>
  <si>
    <t>효성1동</t>
  </si>
  <si>
    <t>인천명현초등학교병설유치원</t>
  </si>
  <si>
    <t>628-7215</t>
  </si>
  <si>
    <t>인천서운초등학교병설유치원</t>
  </si>
  <si>
    <t>628-6874</t>
  </si>
  <si>
    <t>555-2274</t>
  </si>
  <si>
    <t>작전2동</t>
  </si>
  <si>
    <t>인천성지초등학교병설유치원</t>
  </si>
  <si>
    <t>551-0632</t>
  </si>
  <si>
    <t>455-7903</t>
  </si>
  <si>
    <t>작전1동</t>
  </si>
  <si>
    <t>인천화전유치원</t>
  </si>
  <si>
    <t>628-9000</t>
  </si>
  <si>
    <t>547-8176</t>
  </si>
  <si>
    <t>545-4759</t>
  </si>
  <si>
    <t>545-4770</t>
  </si>
  <si>
    <t>553-0733</t>
  </si>
  <si>
    <t>232-3810</t>
  </si>
  <si>
    <t>548-4591</t>
  </si>
  <si>
    <t>556-4593</t>
  </si>
  <si>
    <t>영광유치원</t>
  </si>
  <si>
    <t>548-3435</t>
  </si>
  <si>
    <t>548-0252</t>
  </si>
  <si>
    <t>예그랑유치원</t>
  </si>
  <si>
    <t>547-5959</t>
  </si>
  <si>
    <t>548-5959</t>
  </si>
  <si>
    <t>효성2동</t>
  </si>
  <si>
    <t>예림유치원</t>
  </si>
  <si>
    <t>548-5957</t>
  </si>
  <si>
    <t>548-5947</t>
  </si>
  <si>
    <t>553-7090</t>
  </si>
  <si>
    <t>552-5490</t>
  </si>
  <si>
    <t>정원유치원</t>
  </si>
  <si>
    <t>543-4855</t>
  </si>
  <si>
    <t>543-3383</t>
  </si>
  <si>
    <t>554-7100</t>
  </si>
  <si>
    <t>554-7102</t>
  </si>
  <si>
    <t>11권역</t>
  </si>
  <si>
    <t>계양1동</t>
  </si>
  <si>
    <t>인천계양초등학교병설유치원</t>
  </si>
  <si>
    <t>계양3동</t>
  </si>
  <si>
    <t>인천계양초등학교상야분교병설유치원</t>
  </si>
  <si>
    <t>2021학년도 휴원</t>
  </si>
  <si>
    <t>인천귤현초등학교병설유치원</t>
  </si>
  <si>
    <t>511-7169</t>
  </si>
  <si>
    <t>계산4동</t>
  </si>
  <si>
    <t>인천길주초등학교병설유치원</t>
  </si>
  <si>
    <t>인천당산초등학교병설유치원</t>
  </si>
  <si>
    <t>515-4365</t>
  </si>
  <si>
    <t>계산3동</t>
  </si>
  <si>
    <t>인천부현초등학교병설유치원</t>
  </si>
  <si>
    <t>552-2676</t>
  </si>
  <si>
    <t>인천소양초등학교병설유치원</t>
  </si>
  <si>
    <t>628-5710</t>
  </si>
  <si>
    <t>518-5120</t>
  </si>
  <si>
    <t>인천안남초등학교병설유치원</t>
  </si>
  <si>
    <t>계양구 경명대로 1114번길 26(계산동 34-2번지)</t>
  </si>
  <si>
    <t>628-9270</t>
  </si>
  <si>
    <t>510-7691</t>
  </si>
  <si>
    <t>계산2동</t>
  </si>
  <si>
    <t>인천안산초등학교병설유치원</t>
  </si>
  <si>
    <t>555-6066</t>
  </si>
  <si>
    <t>계양2동</t>
  </si>
  <si>
    <t>인천양촌초등학교병설유치원</t>
  </si>
  <si>
    <t>556-9473</t>
  </si>
  <si>
    <t>계산1동</t>
  </si>
  <si>
    <t>인천해서초등학교병설유치원</t>
  </si>
  <si>
    <t>628-7954</t>
  </si>
  <si>
    <t>556-4379</t>
  </si>
  <si>
    <t>경인여자대학교부속유치원</t>
  </si>
  <si>
    <t>계양구 계양산로 63(계산동548-4)</t>
  </si>
  <si>
    <t>540-0471~2</t>
  </si>
  <si>
    <t>542-6075</t>
  </si>
  <si>
    <t>계양유치원</t>
  </si>
  <si>
    <t>556-4419</t>
  </si>
  <si>
    <t>278-5000</t>
  </si>
  <si>
    <t>노틀담유치원</t>
  </si>
  <si>
    <t>542-1060</t>
  </si>
  <si>
    <t>554-1060</t>
  </si>
  <si>
    <t>마리아유치원</t>
  </si>
  <si>
    <t>545-7713</t>
  </si>
  <si>
    <t>542-0600</t>
  </si>
  <si>
    <t>070-4009-8233</t>
  </si>
  <si>
    <t xml:space="preserve">계양구 </t>
  </si>
  <si>
    <t xml:space="preserve">계양2동 </t>
  </si>
  <si>
    <t xml:space="preserve">보람유치원 </t>
  </si>
  <si>
    <t>543-8174</t>
  </si>
  <si>
    <t>543-5897</t>
  </si>
  <si>
    <t>사랑나무유치원</t>
  </si>
  <si>
    <t>533-7977</t>
  </si>
  <si>
    <t>533-7976</t>
  </si>
  <si>
    <t>산들유치원</t>
  </si>
  <si>
    <t>계양구 역골로119번길 17(다남동 79-2)</t>
  </si>
  <si>
    <t>514-5392</t>
  </si>
  <si>
    <t>514-9510</t>
  </si>
  <si>
    <t>상아유치원</t>
  </si>
  <si>
    <t>554-2003</t>
  </si>
  <si>
    <t>554-2022</t>
  </si>
  <si>
    <t>서해유치원</t>
  </si>
  <si>
    <t>544-7406</t>
  </si>
  <si>
    <t>544-7402</t>
  </si>
  <si>
    <t>547-7941</t>
  </si>
  <si>
    <t>547-7942</t>
  </si>
  <si>
    <t>강화초등학교병설유치원</t>
  </si>
  <si>
    <t>강화읍 대월로 216(대산리 1239)</t>
  </si>
  <si>
    <t>627-6035</t>
  </si>
  <si>
    <t>627-6076</t>
  </si>
  <si>
    <t>신문리</t>
  </si>
  <si>
    <t>합일초등학교병설유치원</t>
  </si>
  <si>
    <t>강화읍 합일길 3(신문리 452)</t>
  </si>
  <si>
    <t>627-3973</t>
  </si>
  <si>
    <t>갑룡초등학교병설유치원</t>
  </si>
  <si>
    <t>강화읍 갑룡길 88(갑곳리435)</t>
  </si>
  <si>
    <t>934-9515</t>
  </si>
  <si>
    <t>934-9517</t>
  </si>
  <si>
    <t>특수학급유아수는 
일반학급 유아수에 포함됨</t>
  </si>
  <si>
    <t>대월초등학교병설유치원</t>
  </si>
  <si>
    <t>강화읍 북문길 36(관청리 361)</t>
  </si>
  <si>
    <t>627-2320</t>
  </si>
  <si>
    <t>선원면</t>
  </si>
  <si>
    <t>선원초등학교병설유치원</t>
  </si>
  <si>
    <t>내가면 강화서로 264(고천리 745-2)</t>
  </si>
  <si>
    <t>627-5990</t>
  </si>
  <si>
    <t>내가면</t>
  </si>
  <si>
    <t>내가초등학교병설유치원</t>
  </si>
  <si>
    <t>선원면 강화동로 924(냉정리 100)</t>
  </si>
  <si>
    <t>627-6094</t>
  </si>
  <si>
    <t>하점면</t>
  </si>
  <si>
    <t>하점초등학교병설유치원</t>
  </si>
  <si>
    <t>송해면 전망대로 93-12(솔정리 640)</t>
  </si>
  <si>
    <t>627-4996</t>
  </si>
  <si>
    <t>명신초등학교병설유치원</t>
  </si>
  <si>
    <t>양사면 덕하로145(덕하리 117-1)</t>
  </si>
  <si>
    <t>627-6633</t>
  </si>
  <si>
    <t>양사초등학교병설유치원</t>
  </si>
  <si>
    <t>하점면 강화서로 560번길 22(망월리 256)</t>
  </si>
  <si>
    <t>627-5554</t>
  </si>
  <si>
    <t>송해면</t>
  </si>
  <si>
    <t>송해초등학교병설유치원</t>
  </si>
  <si>
    <t>하점면 강화대로 1190(신봉리 638-1)</t>
  </si>
  <si>
    <t>550-5925</t>
  </si>
  <si>
    <t>잠두유치원</t>
  </si>
  <si>
    <t>강화읍 청하동길36(신문리 549-3)</t>
  </si>
  <si>
    <t>934-9420</t>
  </si>
  <si>
    <t>934-9424</t>
  </si>
  <si>
    <t>강화유치원</t>
  </si>
  <si>
    <t>강화읍 관청길22(관청리 250)</t>
  </si>
  <si>
    <t>934-2221</t>
  </si>
  <si>
    <t>934-2278</t>
  </si>
  <si>
    <t>코끼리유치원</t>
  </si>
  <si>
    <t xml:space="preserve"> 강화읍 충렬사로52-2(남산리 336-22)</t>
  </si>
  <si>
    <t>934-7859</t>
  </si>
  <si>
    <t>934-2959</t>
  </si>
  <si>
    <t>27권역</t>
  </si>
  <si>
    <t>양도면</t>
  </si>
  <si>
    <t>마니산유치원</t>
  </si>
  <si>
    <t>양도면 강화남로 510-1(조산리 235-11)</t>
  </si>
  <si>
    <t>937-3153</t>
  </si>
  <si>
    <t>627-4599</t>
  </si>
  <si>
    <t>28권역</t>
  </si>
  <si>
    <t>교동면</t>
  </si>
  <si>
    <t>교동초등학교병설유치원</t>
  </si>
  <si>
    <t>교동면 대룡안길 29(대룡리 535)</t>
  </si>
  <si>
    <t>627-6115</t>
  </si>
  <si>
    <t>교동초등학교지석분교병설유치원(휴원)</t>
  </si>
  <si>
    <t>교동면 교동북로 275-1(삼선리 493)</t>
  </si>
  <si>
    <t>서도면</t>
  </si>
  <si>
    <t>서도초등학교병설유치원</t>
  </si>
  <si>
    <t>서도면 주문도길173(주문도리53)</t>
  </si>
  <si>
    <t>627-0887</t>
  </si>
  <si>
    <t>30권역</t>
  </si>
  <si>
    <t>삼산면</t>
  </si>
  <si>
    <t>삼산초등학교병설유치원</t>
  </si>
  <si>
    <t>삼산면 삼산북로 451(석모리 249-2)</t>
  </si>
  <si>
    <t>932-3005</t>
  </si>
  <si>
    <t>해명초등학교병설유치원</t>
  </si>
  <si>
    <t>삼산면 삼산남로 345(매음리 77-4)</t>
  </si>
  <si>
    <t>627-1346</t>
  </si>
  <si>
    <t>267-7803</t>
    <phoneticPr fontId="25" type="noConversion"/>
  </si>
  <si>
    <t>469-7803</t>
    <phoneticPr fontId="25" type="noConversion"/>
  </si>
  <si>
    <t>2,3학년 복식학급</t>
  </si>
  <si>
    <t>5,6학년 복식학급</t>
  </si>
  <si>
    <t>3,4/5,6 복식학급</t>
  </si>
  <si>
    <t>4,5학년 복식</t>
  </si>
  <si>
    <t>2021년도</t>
    <phoneticPr fontId="25" type="noConversion"/>
  </si>
  <si>
    <t>2020.4.1일자와 비교(변동사항) [개교(원)(15) : 유치원 6개원, 초 5교, 중 3교, 고 1교], [폐교(원)(9) : 유치원 9폐원]</t>
    <phoneticPr fontId="25" type="noConversion"/>
  </si>
  <si>
    <t>- 유치원
상인천유치원(20.8.)
부광유치원(20.11)
잔존유치원(21.2.)
대동유치원(21.3.)
한빛유치원(21.3.)
예진유치원(21.3)
미일유치원(21.3)
이화유치원(21.3)
글로벌나래유치원(21.3)</t>
    <phoneticPr fontId="25" type="noConversion"/>
  </si>
  <si>
    <t>- 유치원 
인천별빛초병설(20.9.)
인천새봄초병설(20.9.)                            
인천송담초병설(21.3.)
인천현송초병설(21.3.) 
인천푸른빛유치원(21.3.)
인천송도꿈유치원(21.3.)                             
- 초등학교 
인천별빛초(20.9.)
인천새봄초(20.9.)
인천송담초(21.3.) 
인천청호초(21.3.)  
인천현송초(21.3.) 
- 중학교
인천미송중(21.3.)
인천청호중(21.3.)
인천하늘중(21.3.)
- 고등학교 
인천중산고(21.3)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</si>
</sst>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 * #,##0_ ;_ * &quot;₩&quot;\!\-#,##0_ ;_ * &quot;-&quot;_ ;_ @_ "/>
    <numFmt numFmtId="179" formatCode="_ * #,##0.00_ ;_ * &quot;₩&quot;\!\-#,##0.00_ ;_ * &quot;-&quot;??_ ;_ @_ "/>
    <numFmt numFmtId="180" formatCode="_(&quot;$&quot;* #,##0_);_(&quot;$&quot;* &quot;₩&quot;\!\(#,##0&quot;₩&quot;\!\);_(&quot;$&quot;* &quot;-&quot;_);_(@_)"/>
    <numFmt numFmtId="181" formatCode="_(&quot;$&quot;* #,##0.00_);_(&quot;$&quot;* &quot;₩&quot;\!\(#,##0.00&quot;₩&quot;\!\);_(&quot;$&quot;* &quot;-&quot;??_);_(@_)"/>
    <numFmt numFmtId="182" formatCode="00000"/>
    <numFmt numFmtId="183" formatCode="#,##0_);[Red]\(#,##0\)"/>
    <numFmt numFmtId="184" formatCode="#,##0_ "/>
    <numFmt numFmtId="185" formatCode="_-* #,##0.0_-;\-* #,##0.0_-;_-* &quot;-&quot;_-;_-@_-"/>
    <numFmt numFmtId="186" formatCode="0_);[Red]\(0\)"/>
    <numFmt numFmtId="187" formatCode="yyyy&quot;-&quot;m&quot;-&quot;d;@"/>
  </numFmts>
  <fonts count="83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바탕체"/>
      <family val="1"/>
      <charset val="129"/>
    </font>
    <font>
      <sz val="14"/>
      <name val="돋움"/>
      <family val="3"/>
      <charset val="129"/>
    </font>
    <font>
      <sz val="11"/>
      <name val="바탕체"/>
      <family val="1"/>
      <charset val="129"/>
    </font>
    <font>
      <sz val="11"/>
      <color indexed="8"/>
      <name val="굴림체"/>
      <family val="3"/>
      <charset val="129"/>
    </font>
    <font>
      <b/>
      <sz val="11"/>
      <name val="돋움"/>
      <family val="3"/>
      <charset val="129"/>
    </font>
    <font>
      <b/>
      <sz val="26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6"/>
      <name val="굴림"/>
      <family val="3"/>
      <charset val="129"/>
    </font>
    <font>
      <sz val="8"/>
      <name val="맑은 고딕"/>
      <family val="3"/>
      <charset val="129"/>
      <scheme val="minor"/>
    </font>
    <font>
      <b/>
      <sz val="11"/>
      <color indexed="1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inor"/>
    </font>
    <font>
      <sz val="11"/>
      <color rgb="FF0000FF"/>
      <name val="돋움"/>
      <family val="3"/>
      <charset val="129"/>
    </font>
    <font>
      <b/>
      <sz val="10"/>
      <color rgb="FF0000FF"/>
      <name val="맑은 고딕"/>
      <family val="3"/>
      <charset val="129"/>
    </font>
    <font>
      <sz val="11"/>
      <name val="맑은 고딕"/>
      <family val="3"/>
      <charset val="129"/>
    </font>
    <font>
      <sz val="11"/>
      <name val="굴림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sz val="14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indexed="9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</font>
    <font>
      <b/>
      <sz val="16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rgb="FF0070C0"/>
      <name val="맑은 고딕"/>
      <family val="3"/>
      <charset val="129"/>
      <scheme val="major"/>
    </font>
    <font>
      <sz val="10"/>
      <color rgb="FF0070C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8"/>
      <name val="맑은 고딕"/>
      <family val="3"/>
      <charset val="129"/>
    </font>
    <font>
      <b/>
      <sz val="10"/>
      <color rgb="FF0070C0"/>
      <name val="맑은 고딕"/>
      <family val="3"/>
      <charset val="129"/>
    </font>
    <font>
      <sz val="10"/>
      <color rgb="FF0070C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indexed="8"/>
      <name val="굴림"/>
      <family val="3"/>
      <charset val="129"/>
    </font>
    <font>
      <sz val="10"/>
      <color rgb="FF0000FF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sz val="11"/>
      <color rgb="FF0000FF"/>
      <name val="굴림"/>
      <family val="3"/>
      <charset val="129"/>
    </font>
    <font>
      <b/>
      <sz val="11"/>
      <color rgb="FFFF0000"/>
      <name val="굴림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10D2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6">
    <xf numFmtId="0" fontId="0" fillId="0" borderId="0">
      <alignment vertical="center"/>
    </xf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2" fillId="0" borderId="0"/>
    <xf numFmtId="41" fontId="1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 applyProtection="0"/>
    <xf numFmtId="0" fontId="8" fillId="0" borderId="0"/>
    <xf numFmtId="0" fontId="8" fillId="0" borderId="0"/>
    <xf numFmtId="0" fontId="8" fillId="0" borderId="0"/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8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2" fillId="0" borderId="0"/>
    <xf numFmtId="176" fontId="52" fillId="0" borderId="0"/>
    <xf numFmtId="41" fontId="53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8" fillId="0" borderId="0"/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34">
    <xf numFmtId="0" fontId="0" fillId="0" borderId="0" xfId="0">
      <alignment vertical="center"/>
    </xf>
    <xf numFmtId="0" fontId="20" fillId="0" borderId="0" xfId="0" applyFont="1">
      <alignment vertical="center"/>
    </xf>
    <xf numFmtId="41" fontId="14" fillId="0" borderId="0" xfId="17" applyNumberFormat="1" applyFont="1" applyAlignment="1">
      <alignment vertical="center"/>
    </xf>
    <xf numFmtId="0" fontId="14" fillId="0" borderId="0" xfId="19" applyFont="1" applyBorder="1" applyAlignment="1">
      <alignment horizontal="center" vertical="center" shrinkToFit="1"/>
    </xf>
    <xf numFmtId="0" fontId="14" fillId="0" borderId="0" xfId="19" applyFont="1" applyBorder="1" applyAlignment="1">
      <alignment vertical="center" shrinkToFit="1"/>
    </xf>
    <xf numFmtId="0" fontId="14" fillId="0" borderId="0" xfId="19" applyFont="1" applyBorder="1" applyAlignment="1">
      <alignment horizontal="right" vertical="center"/>
    </xf>
    <xf numFmtId="0" fontId="14" fillId="0" borderId="0" xfId="19" applyFont="1" applyAlignment="1">
      <alignment vertical="center"/>
    </xf>
    <xf numFmtId="41" fontId="14" fillId="0" borderId="0" xfId="19" applyNumberFormat="1" applyFont="1" applyAlignment="1">
      <alignment vertical="center"/>
    </xf>
    <xf numFmtId="0" fontId="15" fillId="0" borderId="0" xfId="19" applyFont="1" applyAlignment="1">
      <alignment vertical="center"/>
    </xf>
    <xf numFmtId="0" fontId="21" fillId="0" borderId="0" xfId="0" applyFont="1">
      <alignment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5" borderId="3" xfId="0" applyFont="1" applyFill="1" applyBorder="1">
      <alignment vertical="center"/>
    </xf>
    <xf numFmtId="0" fontId="22" fillId="4" borderId="3" xfId="0" applyFont="1" applyFill="1" applyBorder="1">
      <alignment vertical="center"/>
    </xf>
    <xf numFmtId="0" fontId="20" fillId="0" borderId="3" xfId="0" applyFont="1" applyBorder="1">
      <alignment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6" fillId="0" borderId="0" xfId="16" applyFont="1" applyBorder="1" applyAlignment="1">
      <alignment horizontal="left" vertical="center"/>
    </xf>
    <xf numFmtId="0" fontId="14" fillId="0" borderId="0" xfId="19" applyFont="1" applyFill="1" applyBorder="1" applyAlignment="1">
      <alignment vertical="center"/>
    </xf>
    <xf numFmtId="0" fontId="14" fillId="0" borderId="0" xfId="19" applyFont="1" applyFill="1" applyBorder="1" applyAlignment="1">
      <alignment horizontal="center" vertical="center"/>
    </xf>
    <xf numFmtId="0" fontId="14" fillId="0" borderId="0" xfId="19" applyFont="1" applyFill="1" applyBorder="1" applyAlignment="1">
      <alignment vertical="center" shrinkToFi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34" fillId="12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0" borderId="3" xfId="0" applyFont="1" applyBorder="1" applyAlignment="1">
      <alignment horizontal="center" vertical="center" shrinkToFit="1"/>
    </xf>
    <xf numFmtId="14" fontId="30" fillId="0" borderId="3" xfId="0" applyNumberFormat="1" applyFont="1" applyBorder="1" applyAlignment="1">
      <alignment horizontal="center" vertical="center" shrinkToFit="1"/>
    </xf>
    <xf numFmtId="0" fontId="30" fillId="0" borderId="3" xfId="18" applyFont="1" applyBorder="1" applyAlignment="1">
      <alignment horizontal="center" vertical="center"/>
    </xf>
    <xf numFmtId="182" fontId="30" fillId="0" borderId="3" xfId="18" applyNumberFormat="1" applyFont="1" applyBorder="1" applyAlignment="1">
      <alignment horizontal="center" vertical="center"/>
    </xf>
    <xf numFmtId="0" fontId="30" fillId="0" borderId="3" xfId="18" applyFont="1" applyBorder="1" applyAlignment="1">
      <alignment horizontal="center" vertical="center" shrinkToFit="1"/>
    </xf>
    <xf numFmtId="41" fontId="30" fillId="0" borderId="3" xfId="8" applyFont="1" applyBorder="1" applyAlignment="1">
      <alignment vertical="center" shrinkToFit="1"/>
    </xf>
    <xf numFmtId="0" fontId="30" fillId="0" borderId="3" xfId="0" applyFont="1" applyBorder="1" applyAlignment="1">
      <alignment vertical="center" shrinkToFit="1"/>
    </xf>
    <xf numFmtId="0" fontId="38" fillId="0" borderId="3" xfId="18" applyFont="1" applyBorder="1" applyAlignment="1">
      <alignment horizontal="center" vertical="center" shrinkToFit="1"/>
    </xf>
    <xf numFmtId="0" fontId="0" fillId="0" borderId="0" xfId="0" applyFont="1">
      <alignment vertical="center"/>
    </xf>
    <xf numFmtId="183" fontId="39" fillId="14" borderId="3" xfId="8" applyNumberFormat="1" applyFont="1" applyFill="1" applyBorder="1" applyAlignment="1">
      <alignment horizontal="center" vertical="center" shrinkToFit="1"/>
    </xf>
    <xf numFmtId="183" fontId="39" fillId="14" borderId="3" xfId="0" applyNumberFormat="1" applyFont="1" applyFill="1" applyBorder="1" applyAlignment="1">
      <alignment horizontal="center" vertical="center" shrinkToFit="1"/>
    </xf>
    <xf numFmtId="183" fontId="39" fillId="14" borderId="3" xfId="8" applyNumberFormat="1" applyFont="1" applyFill="1" applyBorder="1" applyAlignment="1">
      <alignment horizontal="right" vertical="center" shrinkToFit="1"/>
    </xf>
    <xf numFmtId="0" fontId="39" fillId="0" borderId="0" xfId="0" applyFont="1">
      <alignment vertical="center"/>
    </xf>
    <xf numFmtId="183" fontId="39" fillId="15" borderId="3" xfId="0" applyNumberFormat="1" applyFont="1" applyFill="1" applyBorder="1" applyAlignment="1">
      <alignment horizontal="center" vertical="center" shrinkToFit="1"/>
    </xf>
    <xf numFmtId="183" fontId="39" fillId="15" borderId="3" xfId="8" applyNumberFormat="1" applyFont="1" applyFill="1" applyBorder="1" applyAlignment="1">
      <alignment horizontal="right" vertical="center" shrinkToFit="1"/>
    </xf>
    <xf numFmtId="0" fontId="40" fillId="0" borderId="0" xfId="0" applyFont="1">
      <alignment vertical="center"/>
    </xf>
    <xf numFmtId="0" fontId="23" fillId="0" borderId="3" xfId="0" applyFont="1" applyBorder="1" applyAlignment="1">
      <alignment vertical="center" shrinkToFit="1"/>
    </xf>
    <xf numFmtId="0" fontId="39" fillId="13" borderId="3" xfId="0" applyFont="1" applyFill="1" applyBorder="1" applyAlignment="1">
      <alignment horizontal="center" vertical="center" shrinkToFit="1"/>
    </xf>
    <xf numFmtId="183" fontId="39" fillId="16" borderId="3" xfId="0" applyNumberFormat="1" applyFont="1" applyFill="1" applyBorder="1" applyAlignment="1">
      <alignment horizontal="center" vertical="center" shrinkToFit="1"/>
    </xf>
    <xf numFmtId="0" fontId="38" fillId="0" borderId="0" xfId="0" applyFont="1">
      <alignment vertical="center"/>
    </xf>
    <xf numFmtId="183" fontId="39" fillId="16" borderId="3" xfId="8" applyNumberFormat="1" applyFont="1" applyFill="1" applyBorder="1" applyAlignment="1">
      <alignment horizontal="center" vertical="center" shrinkToFit="1"/>
    </xf>
    <xf numFmtId="183" fontId="39" fillId="17" borderId="3" xfId="0" applyNumberFormat="1" applyFont="1" applyFill="1" applyBorder="1" applyAlignment="1">
      <alignment horizontal="center" vertical="center" shrinkToFit="1"/>
    </xf>
    <xf numFmtId="183" fontId="39" fillId="17" borderId="3" xfId="8" applyNumberFormat="1" applyFont="1" applyFill="1" applyBorder="1" applyAlignment="1">
      <alignment horizontal="right" vertical="center" shrinkToFit="1"/>
    </xf>
    <xf numFmtId="3" fontId="30" fillId="0" borderId="3" xfId="18" applyNumberFormat="1" applyFont="1" applyBorder="1" applyAlignment="1">
      <alignment horizontal="center" vertical="center"/>
    </xf>
    <xf numFmtId="41" fontId="30" fillId="0" borderId="3" xfId="8" applyFont="1" applyBorder="1" applyAlignment="1">
      <alignment horizontal="center" vertical="center" shrinkToFit="1"/>
    </xf>
    <xf numFmtId="0" fontId="3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83" fontId="39" fillId="15" borderId="3" xfId="8" applyNumberFormat="1" applyFont="1" applyFill="1" applyBorder="1" applyAlignment="1">
      <alignment horizontal="center" vertical="center" shrinkToFit="1"/>
    </xf>
    <xf numFmtId="0" fontId="36" fillId="0" borderId="0" xfId="0" applyFont="1" applyAlignment="1">
      <alignment horizontal="center" vertical="center"/>
    </xf>
    <xf numFmtId="0" fontId="30" fillId="0" borderId="3" xfId="18" applyFont="1" applyFill="1" applyBorder="1" applyAlignment="1">
      <alignment horizontal="center" vertical="center" shrinkToFit="1"/>
    </xf>
    <xf numFmtId="0" fontId="30" fillId="0" borderId="3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0" fontId="30" fillId="0" borderId="3" xfId="18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 shrinkToFit="1"/>
    </xf>
    <xf numFmtId="0" fontId="30" fillId="0" borderId="3" xfId="18" applyFont="1" applyBorder="1" applyAlignment="1">
      <alignment horizontal="left" vertical="center" shrinkToFit="1"/>
    </xf>
    <xf numFmtId="0" fontId="30" fillId="0" borderId="3" xfId="18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183" fontId="39" fillId="12" borderId="3" xfId="0" applyNumberFormat="1" applyFont="1" applyFill="1" applyBorder="1" applyAlignment="1">
      <alignment horizontal="center" vertical="center" shrinkToFit="1"/>
    </xf>
    <xf numFmtId="183" fontId="39" fillId="12" borderId="3" xfId="8" applyNumberFormat="1" applyFont="1" applyFill="1" applyBorder="1" applyAlignment="1">
      <alignment horizontal="right" vertical="center" shrinkToFit="1"/>
    </xf>
    <xf numFmtId="183" fontId="39" fillId="12" borderId="3" xfId="8" applyNumberFormat="1" applyFont="1" applyFill="1" applyBorder="1" applyAlignment="1">
      <alignment horizontal="center" vertical="center" shrinkToFit="1"/>
    </xf>
    <xf numFmtId="183" fontId="39" fillId="0" borderId="0" xfId="0" applyNumberFormat="1" applyFont="1" applyAlignment="1">
      <alignment horizontal="center" vertical="center" shrinkToFit="1"/>
    </xf>
    <xf numFmtId="183" fontId="35" fillId="0" borderId="0" xfId="0" applyNumberFormat="1" applyFont="1" applyAlignment="1">
      <alignment horizontal="center" vertical="center" shrinkToFit="1"/>
    </xf>
    <xf numFmtId="183" fontId="35" fillId="0" borderId="3" xfId="0" applyNumberFormat="1" applyFont="1" applyBorder="1" applyAlignment="1">
      <alignment horizontal="center" vertical="center" shrinkToFit="1"/>
    </xf>
    <xf numFmtId="183" fontId="35" fillId="0" borderId="3" xfId="8" applyNumberFormat="1" applyFont="1" applyBorder="1" applyAlignment="1">
      <alignment horizontal="right" vertical="center" shrinkToFit="1"/>
    </xf>
    <xf numFmtId="0" fontId="35" fillId="13" borderId="3" xfId="0" applyFont="1" applyFill="1" applyBorder="1" applyAlignment="1">
      <alignment horizontal="center" vertical="center" shrinkToFit="1"/>
    </xf>
    <xf numFmtId="0" fontId="35" fillId="0" borderId="0" xfId="0" applyFont="1">
      <alignment vertical="center"/>
    </xf>
    <xf numFmtId="41" fontId="30" fillId="0" borderId="3" xfId="8" applyFont="1" applyBorder="1" applyAlignment="1">
      <alignment horizontal="right" vertical="center" shrinkToFit="1"/>
    </xf>
    <xf numFmtId="183" fontId="24" fillId="0" borderId="0" xfId="0" applyNumberFormat="1" applyFont="1" applyAlignment="1">
      <alignment horizontal="center" vertical="center"/>
    </xf>
    <xf numFmtId="183" fontId="30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14" fontId="30" fillId="0" borderId="3" xfId="0" applyNumberFormat="1" applyFont="1" applyBorder="1" applyAlignment="1">
      <alignment horizontal="left" vertical="center" shrinkToFit="1"/>
    </xf>
    <xf numFmtId="183" fontId="39" fillId="14" borderId="3" xfId="0" applyNumberFormat="1" applyFont="1" applyFill="1" applyBorder="1" applyAlignment="1">
      <alignment horizontal="left" vertical="center" shrinkToFit="1"/>
    </xf>
    <xf numFmtId="183" fontId="39" fillId="15" borderId="3" xfId="0" applyNumberFormat="1" applyFont="1" applyFill="1" applyBorder="1" applyAlignment="1">
      <alignment horizontal="left" vertical="center" shrinkToFit="1"/>
    </xf>
    <xf numFmtId="183" fontId="39" fillId="17" borderId="3" xfId="0" applyNumberFormat="1" applyFont="1" applyFill="1" applyBorder="1" applyAlignment="1">
      <alignment horizontal="left" vertical="center" shrinkToFit="1"/>
    </xf>
    <xf numFmtId="183" fontId="39" fillId="12" borderId="3" xfId="0" applyNumberFormat="1" applyFont="1" applyFill="1" applyBorder="1" applyAlignment="1">
      <alignment horizontal="left" vertical="center" shrinkToFit="1"/>
    </xf>
    <xf numFmtId="183" fontId="39" fillId="16" borderId="3" xfId="0" applyNumberFormat="1" applyFont="1" applyFill="1" applyBorder="1" applyAlignment="1">
      <alignment horizontal="left" vertical="center" shrinkToFit="1"/>
    </xf>
    <xf numFmtId="183" fontId="35" fillId="0" borderId="3" xfId="0" applyNumberFormat="1" applyFont="1" applyBorder="1" applyAlignment="1">
      <alignment horizontal="left" vertical="center" shrinkToFit="1"/>
    </xf>
    <xf numFmtId="0" fontId="40" fillId="18" borderId="3" xfId="0" applyFont="1" applyFill="1" applyBorder="1" applyAlignment="1">
      <alignment horizontal="center" vertical="center" shrinkToFit="1"/>
    </xf>
    <xf numFmtId="14" fontId="40" fillId="18" borderId="3" xfId="0" applyNumberFormat="1" applyFont="1" applyFill="1" applyBorder="1" applyAlignment="1">
      <alignment horizontal="center" vertical="center" shrinkToFit="1"/>
    </xf>
    <xf numFmtId="0" fontId="40" fillId="18" borderId="3" xfId="0" applyFont="1" applyFill="1" applyBorder="1" applyAlignment="1">
      <alignment horizontal="left" vertical="center" indent="1" shrinkToFit="1"/>
    </xf>
    <xf numFmtId="41" fontId="40" fillId="18" borderId="3" xfId="8" applyFont="1" applyFill="1" applyBorder="1" applyAlignment="1">
      <alignment horizontal="right" vertical="center" shrinkToFit="1"/>
    </xf>
    <xf numFmtId="41" fontId="28" fillId="0" borderId="3" xfId="8" applyFont="1" applyBorder="1" applyAlignment="1">
      <alignment horizontal="center" vertical="center" shrinkToFit="1"/>
    </xf>
    <xf numFmtId="0" fontId="31" fillId="0" borderId="0" xfId="0" applyFont="1">
      <alignment vertical="center"/>
    </xf>
    <xf numFmtId="0" fontId="40" fillId="19" borderId="3" xfId="0" applyFont="1" applyFill="1" applyBorder="1" applyAlignment="1">
      <alignment horizontal="center" vertical="center" shrinkToFit="1"/>
    </xf>
    <xf numFmtId="14" fontId="40" fillId="19" borderId="3" xfId="0" applyNumberFormat="1" applyFont="1" applyFill="1" applyBorder="1" applyAlignment="1">
      <alignment horizontal="center" vertical="center" shrinkToFit="1"/>
    </xf>
    <xf numFmtId="0" fontId="40" fillId="19" borderId="3" xfId="0" applyFont="1" applyFill="1" applyBorder="1" applyAlignment="1">
      <alignment horizontal="left" vertical="center" indent="1"/>
    </xf>
    <xf numFmtId="41" fontId="40" fillId="19" borderId="3" xfId="8" applyFont="1" applyFill="1" applyBorder="1" applyAlignment="1">
      <alignment horizontal="right" vertical="center" shrinkToFit="1"/>
    </xf>
    <xf numFmtId="0" fontId="40" fillId="20" borderId="27" xfId="0" applyFont="1" applyFill="1" applyBorder="1" applyAlignment="1">
      <alignment horizontal="center" vertical="center" shrinkToFit="1"/>
    </xf>
    <xf numFmtId="14" fontId="40" fillId="20" borderId="3" xfId="0" applyNumberFormat="1" applyFont="1" applyFill="1" applyBorder="1" applyAlignment="1">
      <alignment horizontal="center" vertical="center" shrinkToFit="1"/>
    </xf>
    <xf numFmtId="0" fontId="40" fillId="20" borderId="3" xfId="0" applyFont="1" applyFill="1" applyBorder="1" applyAlignment="1">
      <alignment horizontal="left" vertical="center" indent="1"/>
    </xf>
    <xf numFmtId="0" fontId="40" fillId="20" borderId="3" xfId="0" applyFont="1" applyFill="1" applyBorder="1" applyAlignment="1">
      <alignment horizontal="center" vertical="center" shrinkToFit="1"/>
    </xf>
    <xf numFmtId="41" fontId="40" fillId="20" borderId="3" xfId="8" applyFont="1" applyFill="1" applyBorder="1" applyAlignment="1">
      <alignment horizontal="right" vertical="center" shrinkToFit="1"/>
    </xf>
    <xf numFmtId="0" fontId="40" fillId="19" borderId="3" xfId="0" applyFont="1" applyFill="1" applyBorder="1" applyAlignment="1">
      <alignment horizontal="left" vertical="center" indent="1" shrinkToFit="1"/>
    </xf>
    <xf numFmtId="0" fontId="40" fillId="20" borderId="3" xfId="0" applyFont="1" applyFill="1" applyBorder="1" applyAlignment="1">
      <alignment horizontal="left" vertical="center" indent="1" shrinkToFit="1"/>
    </xf>
    <xf numFmtId="0" fontId="40" fillId="18" borderId="27" xfId="0" applyFont="1" applyFill="1" applyBorder="1" applyAlignment="1">
      <alignment horizontal="center" vertical="center" shrinkToFit="1"/>
    </xf>
    <xf numFmtId="0" fontId="40" fillId="18" borderId="27" xfId="0" applyFont="1" applyFill="1" applyBorder="1" applyAlignment="1">
      <alignment horizontal="left" vertical="center" indent="1" shrinkToFit="1"/>
    </xf>
    <xf numFmtId="41" fontId="40" fillId="18" borderId="27" xfId="8" applyFont="1" applyFill="1" applyBorder="1" applyAlignment="1">
      <alignment horizontal="right" vertical="center" shrinkToFit="1"/>
    </xf>
    <xf numFmtId="0" fontId="40" fillId="19" borderId="27" xfId="0" applyFont="1" applyFill="1" applyBorder="1" applyAlignment="1">
      <alignment horizontal="center" vertical="center" shrinkToFit="1"/>
    </xf>
    <xf numFmtId="0" fontId="40" fillId="19" borderId="27" xfId="0" applyFont="1" applyFill="1" applyBorder="1" applyAlignment="1">
      <alignment horizontal="left" vertical="center" indent="1" shrinkToFit="1"/>
    </xf>
    <xf numFmtId="41" fontId="40" fillId="19" borderId="27" xfId="8" applyFont="1" applyFill="1" applyBorder="1" applyAlignment="1">
      <alignment horizontal="right" vertical="center" shrinkToFit="1"/>
    </xf>
    <xf numFmtId="0" fontId="40" fillId="21" borderId="27" xfId="0" applyFont="1" applyFill="1" applyBorder="1" applyAlignment="1">
      <alignment horizontal="center" vertical="center" shrinkToFit="1"/>
    </xf>
    <xf numFmtId="0" fontId="40" fillId="21" borderId="27" xfId="0" applyFont="1" applyFill="1" applyBorder="1" applyAlignment="1">
      <alignment horizontal="left" vertical="center" indent="1" shrinkToFit="1"/>
    </xf>
    <xf numFmtId="41" fontId="40" fillId="21" borderId="27" xfId="8" applyFont="1" applyFill="1" applyBorder="1" applyAlignment="1">
      <alignment horizontal="right" vertical="center" shrinkToFit="1"/>
    </xf>
    <xf numFmtId="0" fontId="40" fillId="21" borderId="3" xfId="0" applyFont="1" applyFill="1" applyBorder="1" applyAlignment="1">
      <alignment horizontal="center" vertical="center" shrinkToFit="1"/>
    </xf>
    <xf numFmtId="0" fontId="40" fillId="21" borderId="3" xfId="0" applyFont="1" applyFill="1" applyBorder="1" applyAlignment="1">
      <alignment horizontal="left" vertical="center" indent="1" shrinkToFit="1"/>
    </xf>
    <xf numFmtId="41" fontId="40" fillId="21" borderId="3" xfId="8" applyFont="1" applyFill="1" applyBorder="1" applyAlignment="1">
      <alignment horizontal="right" vertical="center" shrinkToFit="1"/>
    </xf>
    <xf numFmtId="0" fontId="40" fillId="19" borderId="3" xfId="0" applyFont="1" applyFill="1" applyBorder="1" applyAlignment="1">
      <alignment horizontal="center" vertical="center" shrinkToFit="1"/>
    </xf>
    <xf numFmtId="0" fontId="40" fillId="20" borderId="3" xfId="0" applyFont="1" applyFill="1" applyBorder="1" applyAlignment="1">
      <alignment horizontal="center" vertical="center" shrinkToFit="1"/>
    </xf>
    <xf numFmtId="14" fontId="40" fillId="21" borderId="3" xfId="0" applyNumberFormat="1" applyFont="1" applyFill="1" applyBorder="1" applyAlignment="1">
      <alignment horizontal="center" vertical="center" shrinkToFit="1"/>
    </xf>
    <xf numFmtId="184" fontId="40" fillId="18" borderId="3" xfId="0" applyNumberFormat="1" applyFont="1" applyFill="1" applyBorder="1" applyAlignment="1">
      <alignment horizontal="center" vertical="center" shrinkToFit="1"/>
    </xf>
    <xf numFmtId="184" fontId="40" fillId="20" borderId="3" xfId="0" applyNumberFormat="1" applyFont="1" applyFill="1" applyBorder="1" applyAlignment="1">
      <alignment horizontal="center" vertical="center" shrinkToFit="1"/>
    </xf>
    <xf numFmtId="184" fontId="40" fillId="19" borderId="3" xfId="0" applyNumberFormat="1" applyFont="1" applyFill="1" applyBorder="1" applyAlignment="1">
      <alignment horizontal="center" vertical="center" shrinkToFit="1"/>
    </xf>
    <xf numFmtId="184" fontId="40" fillId="21" borderId="3" xfId="0" applyNumberFormat="1" applyFont="1" applyFill="1" applyBorder="1" applyAlignment="1">
      <alignment horizontal="center" vertical="center" shrinkToFit="1"/>
    </xf>
    <xf numFmtId="41" fontId="40" fillId="18" borderId="3" xfId="8" applyFont="1" applyFill="1" applyBorder="1" applyAlignment="1">
      <alignment horizontal="center" vertical="center" shrinkToFit="1"/>
    </xf>
    <xf numFmtId="184" fontId="40" fillId="18" borderId="27" xfId="0" applyNumberFormat="1" applyFont="1" applyFill="1" applyBorder="1" applyAlignment="1">
      <alignment horizontal="center" vertical="center" shrinkToFit="1"/>
    </xf>
    <xf numFmtId="184" fontId="40" fillId="19" borderId="27" xfId="0" applyNumberFormat="1" applyFont="1" applyFill="1" applyBorder="1" applyAlignment="1">
      <alignment horizontal="center" vertical="center" shrinkToFit="1"/>
    </xf>
    <xf numFmtId="0" fontId="40" fillId="9" borderId="3" xfId="0" applyFont="1" applyFill="1" applyBorder="1" applyAlignment="1">
      <alignment horizontal="center" vertical="center" shrinkToFit="1"/>
    </xf>
    <xf numFmtId="0" fontId="40" fillId="9" borderId="3" xfId="0" applyFont="1" applyFill="1" applyBorder="1" applyAlignment="1">
      <alignment horizontal="left" vertical="center" indent="1" shrinkToFit="1"/>
    </xf>
    <xf numFmtId="184" fontId="40" fillId="9" borderId="3" xfId="0" applyNumberFormat="1" applyFont="1" applyFill="1" applyBorder="1" applyAlignment="1">
      <alignment horizontal="center" vertical="center" shrinkToFit="1"/>
    </xf>
    <xf numFmtId="41" fontId="40" fillId="9" borderId="3" xfId="8" applyFont="1" applyFill="1" applyBorder="1" applyAlignment="1">
      <alignment horizontal="right" vertical="center" shrinkToFit="1"/>
    </xf>
    <xf numFmtId="0" fontId="38" fillId="0" borderId="3" xfId="18" applyFont="1" applyFill="1" applyBorder="1" applyAlignment="1">
      <alignment horizontal="left" vertical="center" shrinkToFit="1"/>
    </xf>
    <xf numFmtId="0" fontId="37" fillId="0" borderId="3" xfId="18" applyFont="1" applyFill="1" applyBorder="1" applyAlignment="1">
      <alignment horizontal="left" vertical="center" shrinkToFit="1"/>
    </xf>
    <xf numFmtId="0" fontId="30" fillId="13" borderId="3" xfId="18" applyFont="1" applyFill="1" applyBorder="1" applyAlignment="1">
      <alignment horizontal="center" vertical="center" shrinkToFit="1"/>
    </xf>
    <xf numFmtId="0" fontId="37" fillId="13" borderId="3" xfId="18" applyFont="1" applyFill="1" applyBorder="1" applyAlignment="1">
      <alignment horizontal="left" vertical="center" shrinkToFit="1"/>
    </xf>
    <xf numFmtId="0" fontId="39" fillId="0" borderId="3" xfId="0" applyFont="1" applyBorder="1" applyAlignment="1">
      <alignment horizontal="left" vertical="center" shrinkToFit="1"/>
    </xf>
    <xf numFmtId="0" fontId="39" fillId="0" borderId="3" xfId="0" applyFont="1" applyFill="1" applyBorder="1" applyAlignment="1">
      <alignment horizontal="left" vertical="center" shrinkToFit="1"/>
    </xf>
    <xf numFmtId="0" fontId="0" fillId="0" borderId="0" xfId="0" applyFont="1" applyFill="1">
      <alignment vertical="center"/>
    </xf>
    <xf numFmtId="0" fontId="30" fillId="13" borderId="3" xfId="0" applyFont="1" applyFill="1" applyBorder="1" applyAlignment="1">
      <alignment horizontal="center" vertical="center" shrinkToFit="1"/>
    </xf>
    <xf numFmtId="0" fontId="0" fillId="0" borderId="3" xfId="0" applyFont="1" applyBorder="1" applyAlignment="1">
      <alignment horizontal="center" vertical="center" shrinkToFit="1"/>
    </xf>
    <xf numFmtId="14" fontId="0" fillId="0" borderId="3" xfId="0" applyNumberFormat="1" applyFont="1" applyBorder="1" applyAlignment="1">
      <alignment horizontal="center" vertical="center" shrinkToFit="1"/>
    </xf>
    <xf numFmtId="0" fontId="0" fillId="0" borderId="3" xfId="0" applyFont="1" applyBorder="1" applyAlignment="1">
      <alignment horizontal="left" vertical="center" shrinkToFit="1"/>
    </xf>
    <xf numFmtId="0" fontId="0" fillId="0" borderId="3" xfId="18" applyFont="1" applyBorder="1" applyAlignment="1">
      <alignment horizontal="center" vertical="center"/>
    </xf>
    <xf numFmtId="182" fontId="0" fillId="0" borderId="3" xfId="18" applyNumberFormat="1" applyFont="1" applyBorder="1" applyAlignment="1">
      <alignment horizontal="center" vertical="center"/>
    </xf>
    <xf numFmtId="0" fontId="0" fillId="0" borderId="3" xfId="18" applyFont="1" applyBorder="1" applyAlignment="1">
      <alignment horizontal="center" vertical="center" shrinkToFit="1"/>
    </xf>
    <xf numFmtId="41" fontId="0" fillId="0" borderId="3" xfId="8" applyFont="1" applyBorder="1" applyAlignment="1">
      <alignment vertical="center" shrinkToFit="1"/>
    </xf>
    <xf numFmtId="0" fontId="0" fillId="0" borderId="3" xfId="0" applyFont="1" applyBorder="1" applyAlignment="1">
      <alignment vertical="center" shrinkToFit="1"/>
    </xf>
    <xf numFmtId="14" fontId="30" fillId="0" borderId="3" xfId="0" applyNumberFormat="1" applyFont="1" applyFill="1" applyBorder="1" applyAlignment="1">
      <alignment horizontal="center" vertical="center" shrinkToFit="1"/>
    </xf>
    <xf numFmtId="182" fontId="30" fillId="0" borderId="3" xfId="18" applyNumberFormat="1" applyFont="1" applyFill="1" applyBorder="1" applyAlignment="1">
      <alignment horizontal="center" vertical="center"/>
    </xf>
    <xf numFmtId="41" fontId="30" fillId="0" borderId="3" xfId="8" applyFont="1" applyFill="1" applyBorder="1" applyAlignment="1">
      <alignment vertical="center" shrinkToFit="1"/>
    </xf>
    <xf numFmtId="0" fontId="0" fillId="0" borderId="3" xfId="18" applyFont="1" applyBorder="1" applyAlignment="1">
      <alignment horizontal="left" vertical="center"/>
    </xf>
    <xf numFmtId="183" fontId="0" fillId="0" borderId="3" xfId="18" applyNumberFormat="1" applyFont="1" applyBorder="1" applyAlignment="1">
      <alignment horizontal="center" vertical="center"/>
    </xf>
    <xf numFmtId="41" fontId="0" fillId="0" borderId="3" xfId="8" applyFont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183" fontId="0" fillId="0" borderId="3" xfId="0" applyNumberFormat="1" applyFont="1" applyBorder="1" applyAlignment="1">
      <alignment horizontal="center" vertical="center" shrinkToFit="1"/>
    </xf>
    <xf numFmtId="183" fontId="0" fillId="0" borderId="3" xfId="8" applyNumberFormat="1" applyFont="1" applyBorder="1" applyAlignment="1">
      <alignment horizontal="center" vertical="center"/>
    </xf>
    <xf numFmtId="0" fontId="0" fillId="0" borderId="3" xfId="18" applyFont="1" applyFill="1" applyBorder="1" applyAlignment="1">
      <alignment horizontal="center" vertical="center" shrinkToFit="1"/>
    </xf>
    <xf numFmtId="14" fontId="0" fillId="0" borderId="3" xfId="18" applyNumberFormat="1" applyFont="1" applyFill="1" applyBorder="1" applyAlignment="1">
      <alignment horizontal="center" vertical="center" shrinkToFit="1"/>
    </xf>
    <xf numFmtId="14" fontId="0" fillId="0" borderId="3" xfId="18" applyNumberFormat="1" applyFont="1" applyBorder="1" applyAlignment="1">
      <alignment horizontal="left" vertical="center" shrinkToFit="1"/>
    </xf>
    <xf numFmtId="3" fontId="0" fillId="0" borderId="3" xfId="18" applyNumberFormat="1" applyFont="1" applyBorder="1" applyAlignment="1">
      <alignment horizontal="center" vertical="center"/>
    </xf>
    <xf numFmtId="183" fontId="41" fillId="14" borderId="3" xfId="8" applyNumberFormat="1" applyFont="1" applyFill="1" applyBorder="1" applyAlignment="1">
      <alignment horizontal="center" vertical="center" shrinkToFit="1"/>
    </xf>
    <xf numFmtId="0" fontId="41" fillId="14" borderId="3" xfId="0" applyFont="1" applyFill="1" applyBorder="1" applyAlignment="1">
      <alignment horizontal="left" vertical="center" shrinkToFit="1"/>
    </xf>
    <xf numFmtId="183" fontId="41" fillId="14" borderId="3" xfId="0" applyNumberFormat="1" applyFont="1" applyFill="1" applyBorder="1" applyAlignment="1">
      <alignment horizontal="center" vertical="center" shrinkToFit="1"/>
    </xf>
    <xf numFmtId="0" fontId="41" fillId="14" borderId="3" xfId="0" applyFont="1" applyFill="1" applyBorder="1" applyAlignment="1">
      <alignment horizontal="center" vertical="center" shrinkToFit="1"/>
    </xf>
    <xf numFmtId="183" fontId="41" fillId="9" borderId="3" xfId="8" applyNumberFormat="1" applyFont="1" applyFill="1" applyBorder="1" applyAlignment="1">
      <alignment horizontal="center" vertical="center" shrinkToFit="1"/>
    </xf>
    <xf numFmtId="41" fontId="41" fillId="13" borderId="3" xfId="8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183" fontId="0" fillId="13" borderId="3" xfId="18" applyNumberFormat="1" applyFont="1" applyFill="1" applyBorder="1" applyAlignment="1">
      <alignment horizontal="center" vertical="center"/>
    </xf>
    <xf numFmtId="0" fontId="41" fillId="13" borderId="3" xfId="0" applyFont="1" applyFill="1" applyBorder="1" applyAlignment="1">
      <alignment horizontal="center" vertical="center" shrinkToFit="1"/>
    </xf>
    <xf numFmtId="183" fontId="41" fillId="16" borderId="3" xfId="0" applyNumberFormat="1" applyFont="1" applyFill="1" applyBorder="1" applyAlignment="1">
      <alignment horizontal="center" vertical="center" shrinkToFit="1"/>
    </xf>
    <xf numFmtId="0" fontId="41" fillId="16" borderId="3" xfId="0" applyFont="1" applyFill="1" applyBorder="1" applyAlignment="1">
      <alignment horizontal="left" vertical="center" shrinkToFit="1"/>
    </xf>
    <xf numFmtId="0" fontId="41" fillId="16" borderId="3" xfId="0" applyFont="1" applyFill="1" applyBorder="1" applyAlignment="1">
      <alignment horizontal="center" vertical="center" shrinkToFit="1"/>
    </xf>
    <xf numFmtId="183" fontId="41" fillId="16" borderId="3" xfId="8" applyNumberFormat="1" applyFont="1" applyFill="1" applyBorder="1" applyAlignment="1">
      <alignment horizontal="center" vertical="center" shrinkToFit="1"/>
    </xf>
    <xf numFmtId="183" fontId="41" fillId="15" borderId="3" xfId="0" applyNumberFormat="1" applyFont="1" applyFill="1" applyBorder="1" applyAlignment="1">
      <alignment horizontal="center" vertical="center" shrinkToFit="1"/>
    </xf>
    <xf numFmtId="0" fontId="41" fillId="15" borderId="3" xfId="0" applyFont="1" applyFill="1" applyBorder="1" applyAlignment="1">
      <alignment horizontal="left" vertical="center" shrinkToFit="1"/>
    </xf>
    <xf numFmtId="0" fontId="41" fillId="15" borderId="3" xfId="0" applyFont="1" applyFill="1" applyBorder="1" applyAlignment="1">
      <alignment horizontal="center" vertical="center" shrinkToFit="1"/>
    </xf>
    <xf numFmtId="183" fontId="41" fillId="15" borderId="3" xfId="8" applyNumberFormat="1" applyFont="1" applyFill="1" applyBorder="1" applyAlignment="1">
      <alignment horizontal="center" vertical="center" shrinkToFit="1"/>
    </xf>
    <xf numFmtId="184" fontId="0" fillId="0" borderId="3" xfId="8" applyNumberFormat="1" applyFont="1" applyBorder="1" applyAlignment="1">
      <alignment vertical="center" shrinkToFit="1"/>
    </xf>
    <xf numFmtId="41" fontId="0" fillId="0" borderId="3" xfId="22" applyFont="1" applyBorder="1" applyAlignment="1">
      <alignment horizontal="center" vertical="center" shrinkToFit="1"/>
    </xf>
    <xf numFmtId="184" fontId="41" fillId="14" borderId="3" xfId="8" applyNumberFormat="1" applyFont="1" applyFill="1" applyBorder="1" applyAlignment="1">
      <alignment horizontal="center" vertical="center" shrinkToFit="1"/>
    </xf>
    <xf numFmtId="184" fontId="41" fillId="16" borderId="3" xfId="8" applyNumberFormat="1" applyFont="1" applyFill="1" applyBorder="1" applyAlignment="1">
      <alignment horizontal="center" vertical="center" shrinkToFit="1"/>
    </xf>
    <xf numFmtId="183" fontId="41" fillId="17" borderId="3" xfId="0" applyNumberFormat="1" applyFont="1" applyFill="1" applyBorder="1" applyAlignment="1">
      <alignment horizontal="center" vertical="center" shrinkToFit="1"/>
    </xf>
    <xf numFmtId="0" fontId="41" fillId="17" borderId="3" xfId="0" applyFont="1" applyFill="1" applyBorder="1" applyAlignment="1">
      <alignment horizontal="left" vertical="center" shrinkToFit="1"/>
    </xf>
    <xf numFmtId="0" fontId="41" fillId="17" borderId="3" xfId="0" applyFont="1" applyFill="1" applyBorder="1" applyAlignment="1">
      <alignment horizontal="center" vertical="center" shrinkToFit="1"/>
    </xf>
    <xf numFmtId="183" fontId="41" fillId="17" borderId="3" xfId="8" applyNumberFormat="1" applyFont="1" applyFill="1" applyBorder="1" applyAlignment="1">
      <alignment horizontal="center" vertical="center" shrinkToFit="1"/>
    </xf>
    <xf numFmtId="0" fontId="0" fillId="0" borderId="3" xfId="18" applyFont="1" applyBorder="1" applyAlignment="1">
      <alignment horizontal="left" vertical="center" shrinkToFit="1"/>
    </xf>
    <xf numFmtId="14" fontId="0" fillId="0" borderId="3" xfId="0" applyNumberFormat="1" applyFont="1" applyBorder="1" applyAlignment="1">
      <alignment horizontal="left" vertical="center" shrinkToFit="1"/>
    </xf>
    <xf numFmtId="41" fontId="0" fillId="0" borderId="3" xfId="22" applyFont="1" applyBorder="1" applyAlignment="1">
      <alignment vertical="center" shrinkToFit="1"/>
    </xf>
    <xf numFmtId="183" fontId="0" fillId="0" borderId="3" xfId="18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41" fontId="0" fillId="0" borderId="3" xfId="8" applyFont="1" applyBorder="1" applyAlignment="1">
      <alignment horizontal="right" vertical="center" shrinkToFit="1"/>
    </xf>
    <xf numFmtId="0" fontId="0" fillId="0" borderId="3" xfId="0" applyFont="1" applyFill="1" applyBorder="1" applyAlignment="1">
      <alignment horizontal="center" vertical="center" shrinkToFit="1"/>
    </xf>
    <xf numFmtId="14" fontId="0" fillId="0" borderId="3" xfId="0" applyNumberFormat="1" applyFont="1" applyFill="1" applyBorder="1" applyAlignment="1">
      <alignment horizontal="center" vertical="center" shrinkToFit="1"/>
    </xf>
    <xf numFmtId="3" fontId="0" fillId="0" borderId="3" xfId="18" applyNumberFormat="1" applyFont="1" applyFill="1" applyBorder="1" applyAlignment="1">
      <alignment horizontal="center" vertical="center"/>
    </xf>
    <xf numFmtId="182" fontId="0" fillId="0" borderId="3" xfId="18" applyNumberFormat="1" applyFont="1" applyFill="1" applyBorder="1" applyAlignment="1">
      <alignment horizontal="center" vertical="center"/>
    </xf>
    <xf numFmtId="41" fontId="0" fillId="0" borderId="3" xfId="8" applyFont="1" applyFill="1" applyBorder="1" applyAlignment="1">
      <alignment vertical="center" shrinkToFit="1"/>
    </xf>
    <xf numFmtId="183" fontId="41" fillId="14" borderId="3" xfId="8" applyNumberFormat="1" applyFont="1" applyFill="1" applyBorder="1" applyAlignment="1">
      <alignment horizontal="right" vertical="center" shrinkToFit="1"/>
    </xf>
    <xf numFmtId="0" fontId="41" fillId="0" borderId="0" xfId="0" applyFont="1">
      <alignment vertical="center"/>
    </xf>
    <xf numFmtId="183" fontId="41" fillId="16" borderId="3" xfId="8" applyNumberFormat="1" applyFont="1" applyFill="1" applyBorder="1" applyAlignment="1">
      <alignment horizontal="right" vertical="center" shrinkToFit="1"/>
    </xf>
    <xf numFmtId="183" fontId="41" fillId="15" borderId="3" xfId="8" applyNumberFormat="1" applyFont="1" applyFill="1" applyBorder="1" applyAlignment="1">
      <alignment horizontal="right" vertical="center" shrinkToFit="1"/>
    </xf>
    <xf numFmtId="183" fontId="41" fillId="17" borderId="3" xfId="8" applyNumberFormat="1" applyFont="1" applyFill="1" applyBorder="1" applyAlignment="1">
      <alignment horizontal="right" vertical="center" shrinkToFit="1"/>
    </xf>
    <xf numFmtId="49" fontId="0" fillId="0" borderId="3" xfId="0" applyNumberFormat="1" applyFont="1" applyBorder="1" applyAlignment="1">
      <alignment horizontal="center" vertical="center" shrinkToFit="1"/>
    </xf>
    <xf numFmtId="14" fontId="0" fillId="0" borderId="38" xfId="0" applyNumberFormat="1" applyFont="1" applyBorder="1" applyAlignment="1">
      <alignment horizontal="center" vertical="center" shrinkToFit="1"/>
    </xf>
    <xf numFmtId="0" fontId="0" fillId="0" borderId="0" xfId="0" applyNumberFormat="1" applyFont="1">
      <alignment vertical="center"/>
    </xf>
    <xf numFmtId="14" fontId="0" fillId="13" borderId="3" xfId="0" applyNumberFormat="1" applyFont="1" applyFill="1" applyBorder="1" applyAlignment="1">
      <alignment horizontal="center" vertical="center" shrinkToFit="1"/>
    </xf>
    <xf numFmtId="0" fontId="0" fillId="0" borderId="9" xfId="0" applyFont="1" applyBorder="1" applyAlignment="1">
      <alignment horizontal="center" vertical="center" shrinkToFit="1"/>
    </xf>
    <xf numFmtId="0" fontId="0" fillId="0" borderId="2" xfId="0" applyFont="1" applyBorder="1" applyAlignment="1">
      <alignment horizontal="center" vertical="center" shrinkToFit="1"/>
    </xf>
    <xf numFmtId="0" fontId="0" fillId="0" borderId="27" xfId="0" applyFont="1" applyBorder="1" applyAlignment="1">
      <alignment horizontal="center" vertical="center" shrinkToFit="1"/>
    </xf>
    <xf numFmtId="183" fontId="41" fillId="12" borderId="3" xfId="0" applyNumberFormat="1" applyFont="1" applyFill="1" applyBorder="1" applyAlignment="1">
      <alignment horizontal="center" vertical="center" shrinkToFit="1"/>
    </xf>
    <xf numFmtId="183" fontId="41" fillId="12" borderId="3" xfId="0" applyNumberFormat="1" applyFont="1" applyFill="1" applyBorder="1" applyAlignment="1">
      <alignment horizontal="left" vertical="center" shrinkToFit="1"/>
    </xf>
    <xf numFmtId="183" fontId="41" fillId="12" borderId="3" xfId="8" applyNumberFormat="1" applyFont="1" applyFill="1" applyBorder="1" applyAlignment="1">
      <alignment horizontal="right" vertical="center" shrinkToFit="1"/>
    </xf>
    <xf numFmtId="183" fontId="41" fillId="15" borderId="3" xfId="0" applyNumberFormat="1" applyFont="1" applyFill="1" applyBorder="1" applyAlignment="1">
      <alignment horizontal="left" vertical="center" shrinkToFit="1"/>
    </xf>
    <xf numFmtId="183" fontId="41" fillId="14" borderId="3" xfId="0" applyNumberFormat="1" applyFont="1" applyFill="1" applyBorder="1" applyAlignment="1">
      <alignment horizontal="left" vertical="center" shrinkToFit="1"/>
    </xf>
    <xf numFmtId="183" fontId="41" fillId="17" borderId="3" xfId="0" applyNumberFormat="1" applyFont="1" applyFill="1" applyBorder="1" applyAlignment="1">
      <alignment horizontal="left" vertical="center" shrinkToFit="1"/>
    </xf>
    <xf numFmtId="0" fontId="0" fillId="0" borderId="3" xfId="18" applyFont="1" applyFill="1" applyBorder="1" applyAlignment="1">
      <alignment horizontal="left" vertical="center"/>
    </xf>
    <xf numFmtId="3" fontId="0" fillId="0" borderId="3" xfId="0" applyNumberFormat="1" applyFont="1" applyBorder="1" applyAlignment="1">
      <alignment horizontal="center" vertical="center"/>
    </xf>
    <xf numFmtId="184" fontId="0" fillId="0" borderId="3" xfId="18" applyNumberFormat="1" applyFont="1" applyBorder="1" applyAlignment="1">
      <alignment horizontal="center" vertical="center"/>
    </xf>
    <xf numFmtId="184" fontId="0" fillId="0" borderId="3" xfId="0" applyNumberFormat="1" applyFont="1" applyBorder="1" applyAlignment="1">
      <alignment horizontal="center" vertical="center" shrinkToFit="1"/>
    </xf>
    <xf numFmtId="0" fontId="0" fillId="0" borderId="0" xfId="18" applyFont="1" applyBorder="1" applyAlignment="1">
      <alignment horizontal="left" vertical="center"/>
    </xf>
    <xf numFmtId="3" fontId="0" fillId="0" borderId="3" xfId="0" applyNumberFormat="1" applyFont="1" applyBorder="1" applyAlignment="1">
      <alignment horizontal="center" vertical="center" shrinkToFit="1"/>
    </xf>
    <xf numFmtId="184" fontId="30" fillId="0" borderId="3" xfId="0" applyNumberFormat="1" applyFont="1" applyBorder="1" applyAlignment="1">
      <alignment horizontal="center" vertical="center" shrinkToFit="1"/>
    </xf>
    <xf numFmtId="184" fontId="30" fillId="0" borderId="3" xfId="18" applyNumberFormat="1" applyFont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 shrinkToFit="1"/>
    </xf>
    <xf numFmtId="14" fontId="35" fillId="0" borderId="3" xfId="0" applyNumberFormat="1" applyFont="1" applyFill="1" applyBorder="1" applyAlignment="1">
      <alignment horizontal="center" vertical="center" shrinkToFit="1"/>
    </xf>
    <xf numFmtId="183" fontId="35" fillId="13" borderId="3" xfId="8" applyNumberFormat="1" applyFont="1" applyFill="1" applyBorder="1" applyAlignment="1">
      <alignment horizontal="center" vertical="center" shrinkToFit="1"/>
    </xf>
    <xf numFmtId="41" fontId="35" fillId="0" borderId="3" xfId="8" applyFont="1" applyFill="1" applyBorder="1" applyAlignment="1">
      <alignment horizontal="right" vertical="center" shrinkToFit="1"/>
    </xf>
    <xf numFmtId="0" fontId="35" fillId="0" borderId="0" xfId="0" applyFont="1" applyFill="1">
      <alignment vertical="center"/>
    </xf>
    <xf numFmtId="183" fontId="35" fillId="0" borderId="3" xfId="8" applyNumberFormat="1" applyFont="1" applyFill="1" applyBorder="1" applyAlignment="1">
      <alignment horizontal="center" vertical="center" shrinkToFit="1"/>
    </xf>
    <xf numFmtId="0" fontId="35" fillId="0" borderId="3" xfId="18" applyFont="1" applyFill="1" applyBorder="1" applyAlignment="1">
      <alignment horizontal="center" vertical="center" shrinkToFit="1"/>
    </xf>
    <xf numFmtId="41" fontId="35" fillId="0" borderId="3" xfId="8" applyFont="1" applyFill="1" applyBorder="1" applyAlignment="1">
      <alignment vertical="center" shrinkToFit="1"/>
    </xf>
    <xf numFmtId="0" fontId="35" fillId="0" borderId="3" xfId="0" applyFont="1" applyFill="1" applyBorder="1" applyAlignment="1">
      <alignment vertical="center" shrinkToFit="1"/>
    </xf>
    <xf numFmtId="0" fontId="42" fillId="0" borderId="0" xfId="0" applyFont="1" applyAlignment="1">
      <alignment horizontal="center" vertical="center"/>
    </xf>
    <xf numFmtId="0" fontId="35" fillId="0" borderId="3" xfId="23" applyFont="1" applyFill="1" applyBorder="1" applyAlignment="1" applyProtection="1">
      <alignment horizontal="center" vertical="center" shrinkToFit="1"/>
      <protection locked="0"/>
    </xf>
    <xf numFmtId="0" fontId="39" fillId="15" borderId="3" xfId="0" applyFont="1" applyFill="1" applyBorder="1" applyAlignment="1">
      <alignment horizontal="center" vertical="center" shrinkToFit="1"/>
    </xf>
    <xf numFmtId="0" fontId="39" fillId="15" borderId="3" xfId="0" applyFont="1" applyFill="1" applyBorder="1" applyAlignment="1">
      <alignment horizontal="left" vertical="center" shrinkToFit="1"/>
    </xf>
    <xf numFmtId="0" fontId="0" fillId="0" borderId="0" xfId="0" applyFont="1" applyBorder="1" applyAlignment="1">
      <alignment horizontal="left" vertical="center" shrinkToFit="1"/>
    </xf>
    <xf numFmtId="0" fontId="0" fillId="0" borderId="3" xfId="0" applyFont="1" applyBorder="1" applyAlignment="1">
      <alignment horizontal="left" vertical="center"/>
    </xf>
    <xf numFmtId="184" fontId="0" fillId="0" borderId="3" xfId="8" applyNumberFormat="1" applyFont="1" applyBorder="1" applyAlignment="1">
      <alignment horizontal="center" vertical="center"/>
    </xf>
    <xf numFmtId="0" fontId="0" fillId="0" borderId="0" xfId="18" applyFont="1" applyBorder="1" applyAlignment="1">
      <alignment horizontal="center" vertical="center" shrinkToFit="1"/>
    </xf>
    <xf numFmtId="183" fontId="0" fillId="0" borderId="3" xfId="0" applyNumberFormat="1" applyFont="1" applyBorder="1" applyAlignment="1">
      <alignment horizontal="center" vertical="center"/>
    </xf>
    <xf numFmtId="3" fontId="30" fillId="0" borderId="3" xfId="0" applyNumberFormat="1" applyFont="1" applyBorder="1" applyAlignment="1">
      <alignment horizontal="center" vertical="center" shrinkToFit="1"/>
    </xf>
    <xf numFmtId="0" fontId="30" fillId="0" borderId="0" xfId="0" applyFont="1" applyBorder="1" applyAlignment="1">
      <alignment horizontal="center" vertical="center" shrinkToFit="1"/>
    </xf>
    <xf numFmtId="41" fontId="40" fillId="0" borderId="3" xfId="8" applyFont="1" applyBorder="1" applyAlignment="1">
      <alignment horizontal="center" vertical="center" shrinkToFit="1"/>
    </xf>
    <xf numFmtId="0" fontId="41" fillId="2" borderId="3" xfId="0" applyFont="1" applyFill="1" applyBorder="1" applyAlignment="1">
      <alignment horizontal="center" vertical="center"/>
    </xf>
    <xf numFmtId="41" fontId="40" fillId="0" borderId="3" xfId="8" applyFont="1" applyFill="1" applyBorder="1" applyAlignment="1">
      <alignment horizontal="center" vertical="center" shrinkToFit="1"/>
    </xf>
    <xf numFmtId="0" fontId="21" fillId="0" borderId="0" xfId="0" applyFont="1" applyAlignment="1">
      <alignment horizontal="left" vertical="center"/>
    </xf>
    <xf numFmtId="0" fontId="14" fillId="0" borderId="0" xfId="19" applyFont="1" applyBorder="1" applyAlignment="1">
      <alignment horizontal="left" vertical="center" shrinkToFit="1"/>
    </xf>
    <xf numFmtId="0" fontId="30" fillId="0" borderId="0" xfId="0" applyFont="1" applyBorder="1" applyAlignment="1">
      <alignment horizontal="left" vertical="center"/>
    </xf>
    <xf numFmtId="0" fontId="30" fillId="0" borderId="3" xfId="18" applyFont="1" applyFill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0" xfId="18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84" fontId="30" fillId="0" borderId="3" xfId="8" applyNumberFormat="1" applyFont="1" applyBorder="1" applyAlignment="1">
      <alignment horizontal="center" vertical="center" shrinkToFit="1"/>
    </xf>
    <xf numFmtId="41" fontId="23" fillId="0" borderId="3" xfId="8" applyFont="1" applyBorder="1" applyAlignment="1">
      <alignment vertical="center" shrinkToFit="1"/>
    </xf>
    <xf numFmtId="0" fontId="0" fillId="0" borderId="3" xfId="0" applyNumberFormat="1" applyFont="1" applyBorder="1" applyAlignment="1">
      <alignment horizontal="center" vertical="center" shrinkToFit="1"/>
    </xf>
    <xf numFmtId="0" fontId="0" fillId="0" borderId="38" xfId="0" applyFont="1" applyBorder="1" applyAlignment="1">
      <alignment horizontal="center" vertical="center" shrinkToFit="1"/>
    </xf>
    <xf numFmtId="0" fontId="0" fillId="0" borderId="3" xfId="0" applyNumberFormat="1" applyFont="1" applyBorder="1" applyAlignment="1">
      <alignment horizontal="left" vertical="center" shrinkToFit="1"/>
    </xf>
    <xf numFmtId="0" fontId="0" fillId="0" borderId="38" xfId="18" applyFont="1" applyBorder="1" applyAlignment="1">
      <alignment horizontal="left" vertical="center"/>
    </xf>
    <xf numFmtId="183" fontId="0" fillId="0" borderId="38" xfId="18" applyNumberFormat="1" applyFont="1" applyBorder="1" applyAlignment="1">
      <alignment horizontal="center" vertical="center"/>
    </xf>
    <xf numFmtId="182" fontId="0" fillId="0" borderId="38" xfId="18" applyNumberFormat="1" applyFont="1" applyBorder="1" applyAlignment="1">
      <alignment horizontal="center" vertical="center"/>
    </xf>
    <xf numFmtId="0" fontId="0" fillId="0" borderId="38" xfId="18" applyFont="1" applyBorder="1" applyAlignment="1">
      <alignment horizontal="center" vertical="center" shrinkToFit="1"/>
    </xf>
    <xf numFmtId="41" fontId="0" fillId="0" borderId="3" xfId="8" applyNumberFormat="1" applyFont="1" applyBorder="1" applyAlignment="1">
      <alignment vertical="center" shrinkToFit="1"/>
    </xf>
    <xf numFmtId="41" fontId="0" fillId="0" borderId="38" xfId="8" applyFont="1" applyBorder="1" applyAlignment="1">
      <alignment vertical="center" shrinkToFit="1"/>
    </xf>
    <xf numFmtId="183" fontId="30" fillId="0" borderId="3" xfId="18" applyNumberFormat="1" applyFont="1" applyBorder="1" applyAlignment="1">
      <alignment horizontal="center" vertical="center"/>
    </xf>
    <xf numFmtId="14" fontId="30" fillId="13" borderId="3" xfId="0" applyNumberFormat="1" applyFont="1" applyFill="1" applyBorder="1" applyAlignment="1">
      <alignment horizontal="center" vertical="center" shrinkToFit="1"/>
    </xf>
    <xf numFmtId="0" fontId="30" fillId="13" borderId="3" xfId="18" applyFont="1" applyFill="1" applyBorder="1" applyAlignment="1">
      <alignment horizontal="left" vertical="center"/>
    </xf>
    <xf numFmtId="183" fontId="30" fillId="13" borderId="3" xfId="18" applyNumberFormat="1" applyFont="1" applyFill="1" applyBorder="1" applyAlignment="1">
      <alignment horizontal="center" vertical="center"/>
    </xf>
    <xf numFmtId="182" fontId="30" fillId="13" borderId="3" xfId="18" applyNumberFormat="1" applyFont="1" applyFill="1" applyBorder="1" applyAlignment="1">
      <alignment horizontal="center" vertical="center"/>
    </xf>
    <xf numFmtId="41" fontId="30" fillId="13" borderId="3" xfId="8" applyFont="1" applyFill="1" applyBorder="1" applyAlignment="1">
      <alignment vertical="center" shrinkToFit="1"/>
    </xf>
    <xf numFmtId="0" fontId="30" fillId="13" borderId="0" xfId="0" applyFont="1" applyFill="1" applyAlignment="1">
      <alignment horizontal="center" vertical="center"/>
    </xf>
    <xf numFmtId="186" fontId="0" fillId="0" borderId="3" xfId="8" applyNumberFormat="1" applyFont="1" applyBorder="1" applyAlignment="1">
      <alignment horizontal="right" vertical="center" shrinkToFit="1"/>
    </xf>
    <xf numFmtId="186" fontId="0" fillId="0" borderId="3" xfId="0" applyNumberFormat="1" applyFont="1" applyBorder="1" applyAlignment="1">
      <alignment horizontal="right" vertical="center" shrinkToFit="1"/>
    </xf>
    <xf numFmtId="186" fontId="0" fillId="0" borderId="0" xfId="0" applyNumberFormat="1" applyFont="1" applyAlignment="1">
      <alignment horizontal="right" vertical="center"/>
    </xf>
    <xf numFmtId="3" fontId="30" fillId="0" borderId="3" xfId="18" applyNumberFormat="1" applyFont="1" applyBorder="1" applyAlignment="1">
      <alignment horizontal="center" vertical="center" wrapText="1"/>
    </xf>
    <xf numFmtId="3" fontId="30" fillId="0" borderId="3" xfId="8" applyNumberFormat="1" applyFont="1" applyBorder="1" applyAlignment="1">
      <alignment horizontal="center" vertical="center"/>
    </xf>
    <xf numFmtId="183" fontId="30" fillId="0" borderId="3" xfId="8" applyNumberFormat="1" applyFont="1" applyBorder="1" applyAlignment="1">
      <alignment horizontal="center" vertical="center"/>
    </xf>
    <xf numFmtId="183" fontId="30" fillId="0" borderId="3" xfId="0" applyNumberFormat="1" applyFont="1" applyBorder="1" applyAlignment="1">
      <alignment horizontal="center" vertical="center" shrinkToFit="1"/>
    </xf>
    <xf numFmtId="183" fontId="30" fillId="0" borderId="3" xfId="8" applyNumberFormat="1" applyFont="1" applyFill="1" applyBorder="1" applyAlignment="1">
      <alignment horizontal="center" vertical="center"/>
    </xf>
    <xf numFmtId="183" fontId="40" fillId="18" borderId="3" xfId="8" applyNumberFormat="1" applyFont="1" applyFill="1" applyBorder="1" applyAlignment="1">
      <alignment horizontal="right" vertical="center" shrinkToFit="1"/>
    </xf>
    <xf numFmtId="183" fontId="40" fillId="18" borderId="3" xfId="8" applyNumberFormat="1" applyFont="1" applyFill="1" applyBorder="1" applyAlignment="1">
      <alignment horizontal="center" vertical="center" shrinkToFit="1"/>
    </xf>
    <xf numFmtId="183" fontId="30" fillId="0" borderId="3" xfId="18" applyNumberFormat="1" applyFont="1" applyFill="1" applyBorder="1" applyAlignment="1">
      <alignment horizontal="center" vertical="center"/>
    </xf>
    <xf numFmtId="183" fontId="40" fillId="19" borderId="3" xfId="8" applyNumberFormat="1" applyFont="1" applyFill="1" applyBorder="1" applyAlignment="1">
      <alignment horizontal="center" vertical="center"/>
    </xf>
    <xf numFmtId="183" fontId="40" fillId="20" borderId="3" xfId="8" applyNumberFormat="1" applyFont="1" applyFill="1" applyBorder="1" applyAlignment="1">
      <alignment horizontal="center" vertical="center"/>
    </xf>
    <xf numFmtId="183" fontId="40" fillId="19" borderId="3" xfId="8" applyNumberFormat="1" applyFont="1" applyFill="1" applyBorder="1" applyAlignment="1">
      <alignment horizontal="center" vertical="center" shrinkToFit="1"/>
    </xf>
    <xf numFmtId="183" fontId="40" fillId="20" borderId="3" xfId="8" applyNumberFormat="1" applyFont="1" applyFill="1" applyBorder="1" applyAlignment="1">
      <alignment horizontal="center" vertical="center" shrinkToFit="1"/>
    </xf>
    <xf numFmtId="183" fontId="30" fillId="0" borderId="3" xfId="8" applyNumberFormat="1" applyFont="1" applyBorder="1" applyAlignment="1">
      <alignment horizontal="center" vertical="center" shrinkToFit="1"/>
    </xf>
    <xf numFmtId="0" fontId="30" fillId="0" borderId="3" xfId="0" applyFont="1" applyBorder="1" applyAlignment="1">
      <alignment horizontal="center" vertical="center"/>
    </xf>
    <xf numFmtId="184" fontId="0" fillId="0" borderId="3" xfId="0" applyNumberFormat="1" applyFont="1" applyBorder="1" applyAlignment="1">
      <alignment horizontal="center" vertical="center"/>
    </xf>
    <xf numFmtId="183" fontId="30" fillId="0" borderId="0" xfId="18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shrinkToFit="1"/>
    </xf>
    <xf numFmtId="0" fontId="0" fillId="0" borderId="0" xfId="13" applyFont="1">
      <alignment vertical="center"/>
    </xf>
    <xf numFmtId="0" fontId="0" fillId="13" borderId="3" xfId="0" applyFont="1" applyFill="1" applyBorder="1" applyAlignment="1">
      <alignment horizontal="center" vertical="center" shrinkToFit="1"/>
    </xf>
    <xf numFmtId="41" fontId="0" fillId="13" borderId="3" xfId="8" applyFont="1" applyFill="1" applyBorder="1" applyAlignment="1">
      <alignment vertical="center" shrinkToFit="1"/>
    </xf>
    <xf numFmtId="0" fontId="0" fillId="0" borderId="3" xfId="13" applyFont="1" applyBorder="1" applyAlignment="1">
      <alignment horizontal="center" vertical="center" shrinkToFit="1"/>
    </xf>
    <xf numFmtId="14" fontId="0" fillId="0" borderId="3" xfId="13" applyNumberFormat="1" applyFont="1" applyBorder="1" applyAlignment="1">
      <alignment horizontal="center" vertical="center" shrinkToFit="1"/>
    </xf>
    <xf numFmtId="41" fontId="0" fillId="0" borderId="3" xfId="9" applyFont="1" applyBorder="1" applyAlignment="1">
      <alignment vertical="center" shrinkToFit="1"/>
    </xf>
    <xf numFmtId="0" fontId="0" fillId="0" borderId="3" xfId="13" applyFont="1" applyBorder="1" applyAlignment="1">
      <alignment vertical="center" shrinkToFit="1"/>
    </xf>
    <xf numFmtId="0" fontId="41" fillId="0" borderId="3" xfId="0" applyFont="1" applyBorder="1" applyAlignment="1">
      <alignment horizontal="center" vertical="center" shrinkToFit="1"/>
    </xf>
    <xf numFmtId="14" fontId="41" fillId="0" borderId="3" xfId="0" applyNumberFormat="1" applyFont="1" applyBorder="1" applyAlignment="1">
      <alignment horizontal="center" vertical="center" shrinkToFit="1"/>
    </xf>
    <xf numFmtId="0" fontId="41" fillId="0" borderId="3" xfId="0" applyFont="1" applyBorder="1" applyAlignment="1">
      <alignment horizontal="left" vertical="center" shrinkToFit="1"/>
    </xf>
    <xf numFmtId="184" fontId="41" fillId="0" borderId="3" xfId="8" applyNumberFormat="1" applyFont="1" applyBorder="1" applyAlignment="1">
      <alignment horizontal="right" vertical="center" shrinkToFit="1"/>
    </xf>
    <xf numFmtId="41" fontId="41" fillId="0" borderId="3" xfId="8" applyFont="1" applyBorder="1" applyAlignment="1">
      <alignment horizontal="right" vertical="center" shrinkToFit="1"/>
    </xf>
    <xf numFmtId="0" fontId="41" fillId="0" borderId="3" xfId="0" applyFont="1" applyFill="1" applyBorder="1" applyAlignment="1">
      <alignment horizontal="center" vertical="center" shrinkToFit="1"/>
    </xf>
    <xf numFmtId="14" fontId="41" fillId="0" borderId="3" xfId="0" applyNumberFormat="1" applyFont="1" applyFill="1" applyBorder="1" applyAlignment="1">
      <alignment horizontal="center" vertical="center" shrinkToFit="1"/>
    </xf>
    <xf numFmtId="0" fontId="41" fillId="0" borderId="3" xfId="0" applyFont="1" applyFill="1" applyBorder="1" applyAlignment="1">
      <alignment horizontal="left" vertical="center" shrinkToFit="1"/>
    </xf>
    <xf numFmtId="184" fontId="41" fillId="0" borderId="3" xfId="8" applyNumberFormat="1" applyFont="1" applyFill="1" applyBorder="1" applyAlignment="1">
      <alignment horizontal="right" vertical="center" shrinkToFit="1"/>
    </xf>
    <xf numFmtId="41" fontId="41" fillId="0" borderId="3" xfId="8" applyFont="1" applyFill="1" applyBorder="1" applyAlignment="1">
      <alignment horizontal="right" vertical="center" shrinkToFit="1"/>
    </xf>
    <xf numFmtId="0" fontId="41" fillId="18" borderId="3" xfId="0" applyFont="1" applyFill="1" applyBorder="1" applyAlignment="1">
      <alignment horizontal="center" vertical="center" shrinkToFit="1"/>
    </xf>
    <xf numFmtId="0" fontId="41" fillId="18" borderId="3" xfId="0" applyFont="1" applyFill="1" applyBorder="1" applyAlignment="1">
      <alignment horizontal="left" vertical="center" shrinkToFit="1"/>
    </xf>
    <xf numFmtId="184" fontId="41" fillId="18" borderId="3" xfId="8" applyNumberFormat="1" applyFont="1" applyFill="1" applyBorder="1" applyAlignment="1">
      <alignment horizontal="right" vertical="center" shrinkToFit="1"/>
    </xf>
    <xf numFmtId="41" fontId="41" fillId="18" borderId="3" xfId="8" applyFont="1" applyFill="1" applyBorder="1" applyAlignment="1">
      <alignment horizontal="right" vertical="center" shrinkToFit="1"/>
    </xf>
    <xf numFmtId="41" fontId="0" fillId="0" borderId="3" xfId="8" applyFont="1" applyFill="1" applyBorder="1" applyAlignment="1">
      <alignment horizontal="right" vertical="center" shrinkToFit="1"/>
    </xf>
    <xf numFmtId="0" fontId="41" fillId="19" borderId="3" xfId="0" applyFont="1" applyFill="1" applyBorder="1" applyAlignment="1">
      <alignment horizontal="center" vertical="center" shrinkToFit="1"/>
    </xf>
    <xf numFmtId="0" fontId="41" fillId="19" borderId="3" xfId="0" applyFont="1" applyFill="1" applyBorder="1" applyAlignment="1">
      <alignment horizontal="left" vertical="center" shrinkToFit="1"/>
    </xf>
    <xf numFmtId="184" fontId="41" fillId="19" borderId="3" xfId="8" applyNumberFormat="1" applyFont="1" applyFill="1" applyBorder="1" applyAlignment="1">
      <alignment horizontal="right" vertical="center" shrinkToFit="1"/>
    </xf>
    <xf numFmtId="41" fontId="41" fillId="19" borderId="3" xfId="8" applyFont="1" applyFill="1" applyBorder="1" applyAlignment="1">
      <alignment horizontal="right" vertical="center" shrinkToFit="1"/>
    </xf>
    <xf numFmtId="0" fontId="41" fillId="20" borderId="3" xfId="0" applyFont="1" applyFill="1" applyBorder="1" applyAlignment="1">
      <alignment horizontal="center" vertical="center" shrinkToFit="1"/>
    </xf>
    <xf numFmtId="14" fontId="41" fillId="20" borderId="3" xfId="0" applyNumberFormat="1" applyFont="1" applyFill="1" applyBorder="1" applyAlignment="1">
      <alignment horizontal="center" vertical="center" shrinkToFit="1"/>
    </xf>
    <xf numFmtId="0" fontId="41" fillId="20" borderId="3" xfId="0" applyFont="1" applyFill="1" applyBorder="1" applyAlignment="1">
      <alignment horizontal="left" vertical="center" shrinkToFit="1"/>
    </xf>
    <xf numFmtId="184" fontId="41" fillId="20" borderId="3" xfId="8" applyNumberFormat="1" applyFont="1" applyFill="1" applyBorder="1" applyAlignment="1">
      <alignment horizontal="right" vertical="center" shrinkToFit="1"/>
    </xf>
    <xf numFmtId="41" fontId="41" fillId="20" borderId="3" xfId="8" applyFont="1" applyFill="1" applyBorder="1" applyAlignment="1">
      <alignment horizontal="right" vertical="center" shrinkToFit="1"/>
    </xf>
    <xf numFmtId="0" fontId="41" fillId="13" borderId="3" xfId="0" applyFont="1" applyFill="1" applyBorder="1" applyAlignment="1">
      <alignment horizontal="left" vertical="center" shrinkToFit="1"/>
    </xf>
    <xf numFmtId="41" fontId="41" fillId="18" borderId="3" xfId="8" applyFont="1" applyFill="1" applyBorder="1" applyAlignment="1">
      <alignment horizontal="center" vertical="center" shrinkToFit="1"/>
    </xf>
    <xf numFmtId="41" fontId="41" fillId="18" borderId="3" xfId="8" applyFont="1" applyFill="1" applyBorder="1" applyAlignment="1">
      <alignment horizontal="left" vertical="center" shrinkToFit="1"/>
    </xf>
    <xf numFmtId="41" fontId="41" fillId="19" borderId="3" xfId="8" applyFont="1" applyFill="1" applyBorder="1" applyAlignment="1">
      <alignment horizontal="center" vertical="center" shrinkToFit="1"/>
    </xf>
    <xf numFmtId="41" fontId="41" fillId="19" borderId="3" xfId="8" applyFont="1" applyFill="1" applyBorder="1" applyAlignment="1">
      <alignment horizontal="left" vertical="center" shrinkToFit="1"/>
    </xf>
    <xf numFmtId="0" fontId="41" fillId="19" borderId="3" xfId="8" applyNumberFormat="1" applyFont="1" applyFill="1" applyBorder="1" applyAlignment="1">
      <alignment horizontal="center" vertical="center" shrinkToFit="1"/>
    </xf>
    <xf numFmtId="41" fontId="41" fillId="20" borderId="3" xfId="0" applyNumberFormat="1" applyFont="1" applyFill="1" applyBorder="1" applyAlignment="1">
      <alignment horizontal="left" vertical="center" shrinkToFit="1"/>
    </xf>
    <xf numFmtId="41" fontId="0" fillId="0" borderId="3" xfId="8" applyFont="1" applyBorder="1" applyAlignment="1">
      <alignment horizontal="center" vertical="center"/>
    </xf>
    <xf numFmtId="14" fontId="41" fillId="18" borderId="3" xfId="0" applyNumberFormat="1" applyFont="1" applyFill="1" applyBorder="1" applyAlignment="1">
      <alignment horizontal="center" vertical="center" shrinkToFit="1"/>
    </xf>
    <xf numFmtId="0" fontId="41" fillId="22" borderId="3" xfId="8" applyNumberFormat="1" applyFont="1" applyFill="1" applyBorder="1" applyAlignment="1">
      <alignment horizontal="center" vertical="center" shrinkToFit="1"/>
    </xf>
    <xf numFmtId="41" fontId="41" fillId="22" borderId="3" xfId="8" applyFont="1" applyFill="1" applyBorder="1" applyAlignment="1">
      <alignment horizontal="center" vertical="center" shrinkToFit="1"/>
    </xf>
    <xf numFmtId="41" fontId="41" fillId="22" borderId="3" xfId="8" applyFont="1" applyFill="1" applyBorder="1" applyAlignment="1">
      <alignment horizontal="left" vertical="center" shrinkToFit="1"/>
    </xf>
    <xf numFmtId="184" fontId="41" fillId="22" borderId="3" xfId="8" applyNumberFormat="1" applyFont="1" applyFill="1" applyBorder="1" applyAlignment="1">
      <alignment horizontal="right" vertical="center" shrinkToFit="1"/>
    </xf>
    <xf numFmtId="41" fontId="41" fillId="22" borderId="3" xfId="8" applyFont="1" applyFill="1" applyBorder="1" applyAlignment="1">
      <alignment horizontal="right" vertical="center" shrinkToFit="1"/>
    </xf>
    <xf numFmtId="185" fontId="41" fillId="0" borderId="3" xfId="8" applyNumberFormat="1" applyFont="1" applyBorder="1" applyAlignment="1">
      <alignment vertical="center" shrinkToFit="1"/>
    </xf>
    <xf numFmtId="183" fontId="41" fillId="19" borderId="3" xfId="8" applyNumberFormat="1" applyFont="1" applyFill="1" applyBorder="1" applyAlignment="1">
      <alignment horizontal="center" vertical="center" shrinkToFit="1"/>
    </xf>
    <xf numFmtId="184" fontId="41" fillId="20" borderId="3" xfId="8" applyNumberFormat="1" applyFont="1" applyFill="1" applyBorder="1" applyAlignment="1">
      <alignment horizontal="center" vertical="center" shrinkToFit="1"/>
    </xf>
    <xf numFmtId="41" fontId="41" fillId="20" borderId="3" xfId="8" applyFont="1" applyFill="1" applyBorder="1" applyAlignment="1">
      <alignment horizontal="center" vertical="center" shrinkToFit="1"/>
    </xf>
    <xf numFmtId="183" fontId="41" fillId="20" borderId="3" xfId="8" applyNumberFormat="1" applyFont="1" applyFill="1" applyBorder="1" applyAlignment="1">
      <alignment horizontal="center" vertical="center" shrinkToFit="1"/>
    </xf>
    <xf numFmtId="186" fontId="41" fillId="22" borderId="3" xfId="8" applyNumberFormat="1" applyFont="1" applyFill="1" applyBorder="1" applyAlignment="1">
      <alignment horizontal="center" vertical="center" shrinkToFit="1"/>
    </xf>
    <xf numFmtId="41" fontId="41" fillId="22" borderId="3" xfId="8" applyFont="1" applyFill="1" applyBorder="1" applyAlignment="1">
      <alignment vertical="center" shrinkToFit="1"/>
    </xf>
    <xf numFmtId="183" fontId="41" fillId="22" borderId="3" xfId="8" applyNumberFormat="1" applyFont="1" applyFill="1" applyBorder="1" applyAlignment="1">
      <alignment horizontal="center" vertical="center" shrinkToFit="1"/>
    </xf>
    <xf numFmtId="184" fontId="41" fillId="18" borderId="3" xfId="8" applyNumberFormat="1" applyFont="1" applyFill="1" applyBorder="1" applyAlignment="1">
      <alignment horizontal="center" vertical="center" shrinkToFit="1"/>
    </xf>
    <xf numFmtId="183" fontId="41" fillId="18" borderId="3" xfId="8" applyNumberFormat="1" applyFont="1" applyFill="1" applyBorder="1" applyAlignment="1">
      <alignment horizontal="center" vertical="center" shrinkToFit="1"/>
    </xf>
    <xf numFmtId="186" fontId="41" fillId="19" borderId="3" xfId="8" applyNumberFormat="1" applyFont="1" applyFill="1" applyBorder="1" applyAlignment="1">
      <alignment horizontal="center" vertical="center" shrinkToFit="1"/>
    </xf>
    <xf numFmtId="41" fontId="41" fillId="19" borderId="3" xfId="8" applyFont="1" applyFill="1" applyBorder="1" applyAlignment="1">
      <alignment vertical="center" shrinkToFit="1"/>
    </xf>
    <xf numFmtId="186" fontId="41" fillId="9" borderId="3" xfId="8" applyNumberFormat="1" applyFont="1" applyFill="1" applyBorder="1" applyAlignment="1">
      <alignment horizontal="center" vertical="center" shrinkToFit="1"/>
    </xf>
    <xf numFmtId="41" fontId="41" fillId="9" borderId="3" xfId="8" applyFont="1" applyFill="1" applyBorder="1" applyAlignment="1">
      <alignment vertical="center" shrinkToFit="1"/>
    </xf>
    <xf numFmtId="41" fontId="41" fillId="9" borderId="3" xfId="8" applyFont="1" applyFill="1" applyBorder="1" applyAlignment="1">
      <alignment horizontal="right" vertical="center" shrinkToFit="1"/>
    </xf>
    <xf numFmtId="0" fontId="41" fillId="0" borderId="3" xfId="0" applyFont="1" applyBorder="1" applyAlignment="1">
      <alignment horizontal="center" vertical="center"/>
    </xf>
    <xf numFmtId="41" fontId="41" fillId="0" borderId="3" xfId="8" applyFont="1" applyBorder="1">
      <alignment vertical="center"/>
    </xf>
    <xf numFmtId="183" fontId="41" fillId="0" borderId="3" xfId="8" applyNumberFormat="1" applyFont="1" applyBorder="1" applyAlignment="1">
      <alignment horizontal="center" vertical="center"/>
    </xf>
    <xf numFmtId="41" fontId="41" fillId="13" borderId="3" xfId="8" applyFont="1" applyFill="1" applyBorder="1" applyAlignment="1">
      <alignment horizontal="right" vertical="center"/>
    </xf>
    <xf numFmtId="41" fontId="41" fillId="0" borderId="3" xfId="8" applyFont="1" applyBorder="1" applyAlignment="1">
      <alignment horizontal="center" vertical="center"/>
    </xf>
    <xf numFmtId="0" fontId="41" fillId="9" borderId="3" xfId="0" applyFont="1" applyFill="1" applyBorder="1" applyAlignment="1">
      <alignment horizontal="center" vertical="center"/>
    </xf>
    <xf numFmtId="184" fontId="41" fillId="9" borderId="3" xfId="8" applyNumberFormat="1" applyFont="1" applyFill="1" applyBorder="1" applyAlignment="1">
      <alignment horizontal="center" vertical="center"/>
    </xf>
    <xf numFmtId="41" fontId="41" fillId="9" borderId="3" xfId="8" applyFont="1" applyFill="1" applyBorder="1" applyAlignment="1">
      <alignment horizontal="center" vertical="center"/>
    </xf>
    <xf numFmtId="183" fontId="41" fillId="9" borderId="3" xfId="8" applyNumberFormat="1" applyFont="1" applyFill="1" applyBorder="1" applyAlignment="1">
      <alignment horizontal="center" vertical="center"/>
    </xf>
    <xf numFmtId="41" fontId="41" fillId="9" borderId="3" xfId="8" applyFont="1" applyFill="1" applyBorder="1" applyAlignment="1">
      <alignment horizontal="right" vertical="center"/>
    </xf>
    <xf numFmtId="41" fontId="41" fillId="20" borderId="3" xfId="8" applyFont="1" applyFill="1" applyBorder="1" applyAlignment="1">
      <alignment horizontal="left" vertical="center" shrinkToFit="1"/>
    </xf>
    <xf numFmtId="41" fontId="41" fillId="9" borderId="3" xfId="8" applyFont="1" applyFill="1" applyBorder="1" applyAlignment="1">
      <alignment horizontal="left" vertical="center" shrinkToFit="1"/>
    </xf>
    <xf numFmtId="183" fontId="0" fillId="0" borderId="3" xfId="9" applyNumberFormat="1" applyFont="1" applyBorder="1" applyAlignment="1">
      <alignment horizontal="center" vertical="center"/>
    </xf>
    <xf numFmtId="183" fontId="41" fillId="0" borderId="3" xfId="8" applyNumberFormat="1" applyFont="1" applyBorder="1" applyAlignment="1">
      <alignment horizontal="right" vertical="center" shrinkToFit="1"/>
    </xf>
    <xf numFmtId="183" fontId="41" fillId="0" borderId="3" xfId="8" applyNumberFormat="1" applyFont="1" applyFill="1" applyBorder="1" applyAlignment="1">
      <alignment horizontal="right" vertical="center" shrinkToFit="1"/>
    </xf>
    <xf numFmtId="183" fontId="19" fillId="0" borderId="3" xfId="18" applyNumberFormat="1" applyFont="1" applyBorder="1" applyAlignment="1">
      <alignment horizontal="center" vertical="center"/>
    </xf>
    <xf numFmtId="183" fontId="19" fillId="0" borderId="3" xfId="8" applyNumberFormat="1" applyFont="1" applyBorder="1" applyAlignment="1">
      <alignment horizontal="center" vertical="center" shrinkToFit="1"/>
    </xf>
    <xf numFmtId="183" fontId="19" fillId="0" borderId="3" xfId="8" applyNumberFormat="1" applyFont="1" applyFill="1" applyBorder="1" applyAlignment="1">
      <alignment horizontal="center" vertical="center" shrinkToFit="1"/>
    </xf>
    <xf numFmtId="183" fontId="41" fillId="0" borderId="3" xfId="8" applyNumberFormat="1" applyFont="1" applyBorder="1" applyAlignment="1">
      <alignment horizontal="center" vertical="center" shrinkToFit="1"/>
    </xf>
    <xf numFmtId="183" fontId="41" fillId="0" borderId="3" xfId="8" applyNumberFormat="1" applyFont="1" applyFill="1" applyBorder="1" applyAlignment="1">
      <alignment horizontal="center" vertical="center" shrinkToFit="1"/>
    </xf>
    <xf numFmtId="183" fontId="43" fillId="0" borderId="0" xfId="0" applyNumberFormat="1" applyFont="1" applyAlignment="1">
      <alignment horizontal="center" vertical="center"/>
    </xf>
    <xf numFmtId="183" fontId="41" fillId="18" borderId="3" xfId="8" applyNumberFormat="1" applyFont="1" applyFill="1" applyBorder="1" applyAlignment="1">
      <alignment horizontal="right" vertical="center" shrinkToFit="1"/>
    </xf>
    <xf numFmtId="184" fontId="0" fillId="0" borderId="3" xfId="8" applyNumberFormat="1" applyFont="1" applyBorder="1" applyAlignment="1">
      <alignment horizontal="center" vertical="center" shrinkToFit="1"/>
    </xf>
    <xf numFmtId="184" fontId="0" fillId="0" borderId="3" xfId="8" applyNumberFormat="1" applyFont="1" applyFill="1" applyBorder="1" applyAlignment="1">
      <alignment horizontal="center" vertical="center" shrinkToFit="1"/>
    </xf>
    <xf numFmtId="0" fontId="32" fillId="0" borderId="0" xfId="19" applyFont="1" applyBorder="1" applyAlignment="1">
      <alignment horizontal="center" vertical="center" shrinkToFit="1"/>
    </xf>
    <xf numFmtId="0" fontId="22" fillId="3" borderId="46" xfId="0" applyFont="1" applyFill="1" applyBorder="1" applyAlignment="1">
      <alignment horizontal="center" vertical="center"/>
    </xf>
    <xf numFmtId="0" fontId="44" fillId="0" borderId="0" xfId="0" applyNumberFormat="1" applyFont="1">
      <alignment vertical="center"/>
    </xf>
    <xf numFmtId="0" fontId="45" fillId="0" borderId="0" xfId="19" applyNumberFormat="1" applyFont="1" applyBorder="1" applyAlignment="1">
      <alignment horizontal="right" vertical="center"/>
    </xf>
    <xf numFmtId="0" fontId="0" fillId="0" borderId="0" xfId="0" applyNumberFormat="1">
      <alignment vertical="center"/>
    </xf>
    <xf numFmtId="0" fontId="42" fillId="23" borderId="3" xfId="0" applyFont="1" applyFill="1" applyBorder="1" applyAlignment="1">
      <alignment horizontal="center" vertical="center"/>
    </xf>
    <xf numFmtId="0" fontId="36" fillId="23" borderId="3" xfId="0" applyFont="1" applyFill="1" applyBorder="1" applyAlignment="1">
      <alignment horizontal="center" vertical="center"/>
    </xf>
    <xf numFmtId="14" fontId="36" fillId="23" borderId="3" xfId="0" applyNumberFormat="1" applyFont="1" applyFill="1" applyBorder="1" applyAlignment="1">
      <alignment horizontal="center" vertical="center"/>
    </xf>
    <xf numFmtId="0" fontId="36" fillId="23" borderId="3" xfId="0" applyFont="1" applyFill="1" applyBorder="1" applyAlignment="1">
      <alignment horizontal="center" vertical="center" wrapText="1"/>
    </xf>
    <xf numFmtId="0" fontId="36" fillId="23" borderId="12" xfId="0" applyFont="1" applyFill="1" applyBorder="1" applyAlignment="1">
      <alignment horizontal="center" vertical="center"/>
    </xf>
    <xf numFmtId="41" fontId="40" fillId="0" borderId="8" xfId="8" applyFont="1" applyFill="1" applyBorder="1">
      <alignment vertical="center"/>
    </xf>
    <xf numFmtId="41" fontId="30" fillId="0" borderId="7" xfId="8" applyFont="1" applyBorder="1">
      <alignment vertical="center"/>
    </xf>
    <xf numFmtId="41" fontId="40" fillId="0" borderId="7" xfId="8" applyFont="1" applyFill="1" applyBorder="1">
      <alignment vertical="center"/>
    </xf>
    <xf numFmtId="41" fontId="30" fillId="0" borderId="5" xfId="8" applyFont="1" applyBorder="1">
      <alignment vertical="center"/>
    </xf>
    <xf numFmtId="41" fontId="40" fillId="0" borderId="7" xfId="8" applyFont="1" applyBorder="1">
      <alignment vertical="center"/>
    </xf>
    <xf numFmtId="41" fontId="40" fillId="0" borderId="47" xfId="8" applyFont="1" applyBorder="1">
      <alignment vertical="center"/>
    </xf>
    <xf numFmtId="41" fontId="40" fillId="0" borderId="50" xfId="8" applyFont="1" applyBorder="1">
      <alignment vertical="center"/>
    </xf>
    <xf numFmtId="41" fontId="40" fillId="0" borderId="43" xfId="8" applyFont="1" applyBorder="1">
      <alignment vertical="center"/>
    </xf>
    <xf numFmtId="41" fontId="30" fillId="0" borderId="7" xfId="8" applyFont="1" applyFill="1" applyBorder="1">
      <alignment vertical="center"/>
    </xf>
    <xf numFmtId="41" fontId="36" fillId="0" borderId="5" xfId="8" applyFont="1" applyBorder="1">
      <alignment vertical="center"/>
    </xf>
    <xf numFmtId="41" fontId="36" fillId="0" borderId="26" xfId="8" applyFont="1" applyBorder="1">
      <alignment vertical="center"/>
    </xf>
    <xf numFmtId="41" fontId="42" fillId="0" borderId="5" xfId="8" applyFont="1" applyBorder="1">
      <alignment vertical="center"/>
    </xf>
    <xf numFmtId="41" fontId="36" fillId="0" borderId="5" xfId="8" applyNumberFormat="1" applyFont="1" applyBorder="1">
      <alignment vertical="center"/>
    </xf>
    <xf numFmtId="41" fontId="42" fillId="0" borderId="32" xfId="8" applyFont="1" applyBorder="1">
      <alignment vertical="center"/>
    </xf>
    <xf numFmtId="41" fontId="42" fillId="0" borderId="7" xfId="8" applyFont="1" applyBorder="1">
      <alignment vertical="center"/>
    </xf>
    <xf numFmtId="41" fontId="42" fillId="0" borderId="7" xfId="8" applyNumberFormat="1" applyFont="1" applyBorder="1">
      <alignment vertical="center"/>
    </xf>
    <xf numFmtId="41" fontId="42" fillId="0" borderId="48" xfId="8" applyFont="1" applyBorder="1">
      <alignment vertical="center"/>
    </xf>
    <xf numFmtId="41" fontId="42" fillId="0" borderId="24" xfId="8" applyFont="1" applyBorder="1">
      <alignment vertical="center"/>
    </xf>
    <xf numFmtId="41" fontId="42" fillId="0" borderId="19" xfId="8" applyFont="1" applyBorder="1">
      <alignment vertical="center"/>
    </xf>
    <xf numFmtId="41" fontId="42" fillId="0" borderId="24" xfId="8" applyNumberFormat="1" applyFont="1" applyBorder="1">
      <alignment vertical="center"/>
    </xf>
    <xf numFmtId="41" fontId="42" fillId="0" borderId="34" xfId="8" applyFont="1" applyBorder="1">
      <alignment vertical="center"/>
    </xf>
    <xf numFmtId="41" fontId="36" fillId="0" borderId="6" xfId="8" applyFont="1" applyBorder="1">
      <alignment vertical="center"/>
    </xf>
    <xf numFmtId="41" fontId="42" fillId="0" borderId="6" xfId="8" applyFont="1" applyBorder="1">
      <alignment vertical="center"/>
    </xf>
    <xf numFmtId="41" fontId="36" fillId="0" borderId="7" xfId="8" applyFont="1" applyBorder="1">
      <alignment vertical="center"/>
    </xf>
    <xf numFmtId="41" fontId="36" fillId="0" borderId="7" xfId="8" applyNumberFormat="1" applyFont="1" applyBorder="1">
      <alignment vertical="center"/>
    </xf>
    <xf numFmtId="41" fontId="36" fillId="0" borderId="25" xfId="8" applyFont="1" applyBorder="1">
      <alignment vertical="center"/>
    </xf>
    <xf numFmtId="41" fontId="36" fillId="0" borderId="25" xfId="8" applyNumberFormat="1" applyFont="1" applyBorder="1">
      <alignment vertical="center"/>
    </xf>
    <xf numFmtId="41" fontId="42" fillId="0" borderId="25" xfId="8" applyFont="1" applyBorder="1">
      <alignment vertical="center"/>
    </xf>
    <xf numFmtId="41" fontId="42" fillId="0" borderId="49" xfId="8" applyFont="1" applyBorder="1">
      <alignment vertical="center"/>
    </xf>
    <xf numFmtId="41" fontId="36" fillId="0" borderId="6" xfId="8" applyNumberFormat="1" applyFont="1" applyBorder="1">
      <alignment vertical="center"/>
    </xf>
    <xf numFmtId="41" fontId="30" fillId="0" borderId="5" xfId="8" applyFont="1" applyFill="1" applyBorder="1">
      <alignment vertical="center"/>
    </xf>
    <xf numFmtId="41" fontId="42" fillId="7" borderId="23" xfId="8" applyFont="1" applyFill="1" applyBorder="1">
      <alignment vertical="center"/>
    </xf>
    <xf numFmtId="41" fontId="42" fillId="8" borderId="21" xfId="8" applyFont="1" applyFill="1" applyBorder="1">
      <alignment vertical="center"/>
    </xf>
    <xf numFmtId="41" fontId="40" fillId="23" borderId="27" xfId="8" applyFont="1" applyFill="1" applyBorder="1">
      <alignment vertical="center"/>
    </xf>
    <xf numFmtId="41" fontId="42" fillId="7" borderId="3" xfId="8" applyFont="1" applyFill="1" applyBorder="1">
      <alignment vertical="center"/>
    </xf>
    <xf numFmtId="41" fontId="42" fillId="8" borderId="20" xfId="8" applyFont="1" applyFill="1" applyBorder="1">
      <alignment vertical="center"/>
    </xf>
    <xf numFmtId="41" fontId="40" fillId="23" borderId="12" xfId="8" applyFont="1" applyFill="1" applyBorder="1">
      <alignment vertical="center"/>
    </xf>
    <xf numFmtId="41" fontId="42" fillId="7" borderId="12" xfId="8" applyFont="1" applyFill="1" applyBorder="1">
      <alignment vertical="center"/>
    </xf>
    <xf numFmtId="41" fontId="42" fillId="8" borderId="34" xfId="8" applyFont="1" applyFill="1" applyBorder="1">
      <alignment vertical="center"/>
    </xf>
    <xf numFmtId="0" fontId="36" fillId="7" borderId="3" xfId="0" applyFont="1" applyFill="1" applyBorder="1" applyAlignment="1">
      <alignment horizontal="center" vertical="center"/>
    </xf>
    <xf numFmtId="0" fontId="36" fillId="7" borderId="3" xfId="0" applyNumberFormat="1" applyFont="1" applyFill="1" applyBorder="1" applyAlignment="1">
      <alignment horizontal="center" vertical="center"/>
    </xf>
    <xf numFmtId="14" fontId="36" fillId="7" borderId="3" xfId="0" applyNumberFormat="1" applyFont="1" applyFill="1" applyBorder="1" applyAlignment="1">
      <alignment horizontal="center" vertical="center"/>
    </xf>
    <xf numFmtId="0" fontId="36" fillId="23" borderId="3" xfId="0" applyNumberFormat="1" applyFont="1" applyFill="1" applyBorder="1" applyAlignment="1">
      <alignment horizontal="center" vertical="center" wrapText="1" shrinkToFit="1"/>
    </xf>
    <xf numFmtId="0" fontId="36" fillId="7" borderId="3" xfId="0" applyFont="1" applyFill="1" applyBorder="1" applyAlignment="1">
      <alignment horizontal="center" vertical="center" wrapText="1"/>
    </xf>
    <xf numFmtId="0" fontId="36" fillId="7" borderId="3" xfId="0" applyNumberFormat="1" applyFont="1" applyFill="1" applyBorder="1" applyAlignment="1">
      <alignment horizontal="center" vertical="center" wrapText="1"/>
    </xf>
    <xf numFmtId="0" fontId="36" fillId="23" borderId="10" xfId="0" applyFont="1" applyFill="1" applyBorder="1" applyAlignment="1">
      <alignment horizontal="center" vertical="center"/>
    </xf>
    <xf numFmtId="0" fontId="36" fillId="7" borderId="10" xfId="0" applyFont="1" applyFill="1" applyBorder="1" applyAlignment="1">
      <alignment horizontal="center" vertical="center"/>
    </xf>
    <xf numFmtId="0" fontId="36" fillId="7" borderId="10" xfId="0" applyNumberFormat="1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6" fillId="7" borderId="12" xfId="0" applyNumberFormat="1" applyFont="1" applyFill="1" applyBorder="1" applyAlignment="1">
      <alignment horizontal="center" vertical="center"/>
    </xf>
    <xf numFmtId="183" fontId="36" fillId="23" borderId="3" xfId="0" applyNumberFormat="1" applyFont="1" applyFill="1" applyBorder="1" applyAlignment="1">
      <alignment horizontal="center" vertical="center" wrapText="1"/>
    </xf>
    <xf numFmtId="183" fontId="36" fillId="23" borderId="3" xfId="0" applyNumberFormat="1" applyFont="1" applyFill="1" applyBorder="1" applyAlignment="1">
      <alignment horizontal="center" vertical="center" wrapText="1" shrinkToFit="1"/>
    </xf>
    <xf numFmtId="183" fontId="36" fillId="7" borderId="3" xfId="0" applyNumberFormat="1" applyFont="1" applyFill="1" applyBorder="1" applyAlignment="1">
      <alignment horizontal="center" vertical="center" wrapText="1"/>
    </xf>
    <xf numFmtId="41" fontId="40" fillId="0" borderId="5" xfId="8" applyFont="1" applyFill="1" applyBorder="1">
      <alignment vertical="center"/>
    </xf>
    <xf numFmtId="41" fontId="40" fillId="23" borderId="23" xfId="8" applyFont="1" applyFill="1" applyBorder="1">
      <alignment vertical="center"/>
    </xf>
    <xf numFmtId="41" fontId="40" fillId="0" borderId="5" xfId="8" applyFont="1" applyBorder="1">
      <alignment vertical="center"/>
    </xf>
    <xf numFmtId="41" fontId="42" fillId="0" borderId="51" xfId="8" applyFont="1" applyBorder="1">
      <alignment vertical="center"/>
    </xf>
    <xf numFmtId="0" fontId="30" fillId="0" borderId="3" xfId="0" applyFont="1" applyBorder="1" applyAlignment="1">
      <alignment horizontal="center" vertical="center" shrinkToFit="1"/>
    </xf>
    <xf numFmtId="0" fontId="40" fillId="3" borderId="3" xfId="0" applyFont="1" applyFill="1" applyBorder="1" applyAlignment="1">
      <alignment horizontal="center" vertical="center" shrinkToFit="1"/>
    </xf>
    <xf numFmtId="0" fontId="40" fillId="3" borderId="3" xfId="0" applyFont="1" applyFill="1" applyBorder="1" applyAlignment="1">
      <alignment horizontal="left" vertical="center" shrinkToFit="1"/>
    </xf>
    <xf numFmtId="183" fontId="40" fillId="3" borderId="3" xfId="0" applyNumberFormat="1" applyFont="1" applyFill="1" applyBorder="1" applyAlignment="1">
      <alignment horizontal="center" vertical="center" shrinkToFit="1"/>
    </xf>
    <xf numFmtId="0" fontId="30" fillId="0" borderId="3" xfId="0" applyNumberFormat="1" applyFont="1" applyBorder="1" applyAlignment="1">
      <alignment horizontal="right" vertical="center" shrinkToFit="1"/>
    </xf>
    <xf numFmtId="0" fontId="30" fillId="0" borderId="3" xfId="8" applyNumberFormat="1" applyFont="1" applyBorder="1" applyAlignment="1">
      <alignment horizontal="right" vertical="center" shrinkToFit="1"/>
    </xf>
    <xf numFmtId="0" fontId="40" fillId="3" borderId="3" xfId="8" applyNumberFormat="1" applyFont="1" applyFill="1" applyBorder="1" applyAlignment="1">
      <alignment horizontal="right" vertical="center" shrinkToFit="1"/>
    </xf>
    <xf numFmtId="0" fontId="22" fillId="5" borderId="3" xfId="8" applyNumberFormat="1" applyFont="1" applyFill="1" applyBorder="1" applyAlignment="1">
      <alignment horizontal="right" vertical="center"/>
    </xf>
    <xf numFmtId="0" fontId="22" fillId="3" borderId="3" xfId="8" applyNumberFormat="1" applyFont="1" applyFill="1" applyBorder="1" applyAlignment="1">
      <alignment horizontal="right" vertical="center"/>
    </xf>
    <xf numFmtId="0" fontId="22" fillId="5" borderId="3" xfId="0" applyNumberFormat="1" applyFont="1" applyFill="1" applyBorder="1" applyAlignment="1">
      <alignment horizontal="right" vertical="center"/>
    </xf>
    <xf numFmtId="0" fontId="22" fillId="4" borderId="3" xfId="0" applyNumberFormat="1" applyFont="1" applyFill="1" applyBorder="1" applyAlignment="1">
      <alignment horizontal="right" vertical="center"/>
    </xf>
    <xf numFmtId="0" fontId="37" fillId="0" borderId="3" xfId="0" applyFont="1" applyFill="1" applyBorder="1" applyAlignment="1">
      <alignment horizontal="center" vertical="center" shrinkToFit="1"/>
    </xf>
    <xf numFmtId="187" fontId="30" fillId="0" borderId="3" xfId="0" applyNumberFormat="1" applyFont="1" applyBorder="1" applyAlignment="1">
      <alignment horizontal="center" vertical="center" shrinkToFit="1"/>
    </xf>
    <xf numFmtId="41" fontId="41" fillId="5" borderId="3" xfId="8" applyFont="1" applyFill="1" applyBorder="1" applyAlignment="1">
      <alignment horizontal="center" vertical="center"/>
    </xf>
    <xf numFmtId="0" fontId="41" fillId="5" borderId="3" xfId="0" applyFont="1" applyFill="1" applyBorder="1" applyAlignment="1">
      <alignment horizontal="center" vertical="center"/>
    </xf>
    <xf numFmtId="41" fontId="41" fillId="4" borderId="3" xfId="8" applyFont="1" applyFill="1" applyBorder="1" applyAlignment="1">
      <alignment horizontal="center" vertical="center"/>
    </xf>
    <xf numFmtId="0" fontId="41" fillId="4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 shrinkToFit="1"/>
    </xf>
    <xf numFmtId="183" fontId="30" fillId="0" borderId="3" xfId="8" applyNumberFormat="1" applyFont="1" applyBorder="1" applyAlignment="1">
      <alignment horizontal="right" vertical="center" shrinkToFit="1"/>
    </xf>
    <xf numFmtId="183" fontId="20" fillId="0" borderId="0" xfId="0" applyNumberFormat="1" applyFont="1" applyAlignment="1">
      <alignment horizontal="right" vertical="center"/>
    </xf>
    <xf numFmtId="41" fontId="41" fillId="5" borderId="3" xfId="8" applyFont="1" applyFill="1" applyBorder="1">
      <alignment vertical="center"/>
    </xf>
    <xf numFmtId="41" fontId="41" fillId="4" borderId="3" xfId="8" applyFont="1" applyFill="1" applyBorder="1">
      <alignment vertical="center"/>
    </xf>
    <xf numFmtId="0" fontId="48" fillId="0" borderId="0" xfId="0" applyFont="1" applyAlignment="1">
      <alignment horizontal="left" vertical="center"/>
    </xf>
    <xf numFmtId="0" fontId="48" fillId="0" borderId="0" xfId="0" applyFont="1">
      <alignment vertical="center"/>
    </xf>
    <xf numFmtId="0" fontId="48" fillId="0" borderId="0" xfId="0" applyNumberFormat="1" applyFont="1" applyAlignment="1">
      <alignment horizontal="center" vertical="center"/>
    </xf>
    <xf numFmtId="0" fontId="49" fillId="0" borderId="0" xfId="0" applyFont="1">
      <alignment vertical="center"/>
    </xf>
    <xf numFmtId="0" fontId="48" fillId="0" borderId="39" xfId="0" applyFont="1" applyBorder="1" applyAlignment="1">
      <alignment horizontal="left" vertical="center"/>
    </xf>
    <xf numFmtId="0" fontId="39" fillId="18" borderId="3" xfId="0" applyFont="1" applyFill="1" applyBorder="1" applyAlignment="1">
      <alignment horizontal="center" vertical="center" shrinkToFit="1"/>
    </xf>
    <xf numFmtId="14" fontId="39" fillId="18" borderId="3" xfId="0" applyNumberFormat="1" applyFont="1" applyFill="1" applyBorder="1" applyAlignment="1">
      <alignment horizontal="center" vertical="center" shrinkToFit="1"/>
    </xf>
    <xf numFmtId="0" fontId="39" fillId="18" borderId="3" xfId="0" applyFont="1" applyFill="1" applyBorder="1" applyAlignment="1">
      <alignment vertical="center" shrinkToFit="1"/>
    </xf>
    <xf numFmtId="0" fontId="39" fillId="18" borderId="3" xfId="0" applyNumberFormat="1" applyFont="1" applyFill="1" applyBorder="1" applyAlignment="1">
      <alignment horizontal="center" vertical="center" shrinkToFit="1"/>
    </xf>
    <xf numFmtId="0" fontId="39" fillId="18" borderId="3" xfId="0" applyFont="1" applyFill="1" applyBorder="1" applyAlignment="1">
      <alignment horizontal="center" vertical="center"/>
    </xf>
    <xf numFmtId="0" fontId="39" fillId="18" borderId="3" xfId="0" applyNumberFormat="1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9" borderId="3" xfId="0" applyNumberFormat="1" applyFont="1" applyFill="1" applyBorder="1" applyAlignment="1">
      <alignment horizontal="center" vertical="center"/>
    </xf>
    <xf numFmtId="0" fontId="49" fillId="0" borderId="0" xfId="0" applyNumberFormat="1" applyFont="1" applyAlignment="1">
      <alignment horizontal="center" vertical="center"/>
    </xf>
    <xf numFmtId="0" fontId="30" fillId="0" borderId="3" xfId="18" applyFont="1" applyBorder="1" applyAlignment="1">
      <alignment vertical="center"/>
    </xf>
    <xf numFmtId="0" fontId="50" fillId="0" borderId="0" xfId="0" applyFont="1">
      <alignment vertical="center"/>
    </xf>
    <xf numFmtId="41" fontId="40" fillId="18" borderId="3" xfId="8" applyFont="1" applyFill="1" applyBorder="1" applyAlignment="1">
      <alignment vertical="center" shrinkToFit="1"/>
    </xf>
    <xf numFmtId="0" fontId="40" fillId="0" borderId="3" xfId="0" applyFont="1" applyFill="1" applyBorder="1" applyAlignment="1">
      <alignment vertical="center" shrinkToFit="1"/>
    </xf>
    <xf numFmtId="41" fontId="40" fillId="18" borderId="3" xfId="8" applyFont="1" applyFill="1" applyBorder="1" applyAlignment="1">
      <alignment horizontal="center" vertical="center"/>
    </xf>
    <xf numFmtId="0" fontId="40" fillId="0" borderId="3" xfId="0" applyFont="1" applyFill="1" applyBorder="1">
      <alignment vertical="center"/>
    </xf>
    <xf numFmtId="41" fontId="40" fillId="9" borderId="3" xfId="8" applyFont="1" applyFill="1" applyBorder="1" applyAlignment="1">
      <alignment horizontal="center" vertical="center"/>
    </xf>
    <xf numFmtId="41" fontId="30" fillId="0" borderId="27" xfId="27" applyNumberFormat="1" applyFont="1" applyBorder="1" applyAlignment="1">
      <alignment horizontal="center" vertical="center" shrinkToFit="1"/>
    </xf>
    <xf numFmtId="41" fontId="30" fillId="0" borderId="3" xfId="27" applyNumberFormat="1" applyFont="1" applyBorder="1" applyAlignment="1">
      <alignment horizontal="center" vertical="center" shrinkToFit="1"/>
    </xf>
    <xf numFmtId="41" fontId="30" fillId="0" borderId="3" xfId="10" applyNumberFormat="1" applyFont="1" applyBorder="1" applyAlignment="1">
      <alignment horizontal="right" vertical="center" shrinkToFit="1"/>
    </xf>
    <xf numFmtId="41" fontId="30" fillId="0" borderId="9" xfId="10" applyNumberFormat="1" applyFont="1" applyBorder="1" applyAlignment="1">
      <alignment horizontal="right" vertical="center" shrinkToFit="1"/>
    </xf>
    <xf numFmtId="41" fontId="30" fillId="0" borderId="3" xfId="10" applyNumberFormat="1" applyFont="1" applyBorder="1" applyAlignment="1">
      <alignment horizontal="center" vertical="center" shrinkToFit="1"/>
    </xf>
    <xf numFmtId="41" fontId="30" fillId="0" borderId="27" xfId="10" applyNumberFormat="1" applyFont="1" applyBorder="1" applyAlignment="1">
      <alignment horizontal="center" vertical="center" shrinkToFit="1"/>
    </xf>
    <xf numFmtId="41" fontId="30" fillId="13" borderId="3" xfId="10" applyNumberFormat="1" applyFont="1" applyFill="1" applyBorder="1" applyAlignment="1">
      <alignment horizontal="right" vertical="center" shrinkToFit="1"/>
    </xf>
    <xf numFmtId="41" fontId="30" fillId="13" borderId="3" xfId="10" applyNumberFormat="1" applyFont="1" applyFill="1" applyBorder="1" applyAlignment="1">
      <alignment horizontal="center" vertical="center" shrinkToFit="1"/>
    </xf>
    <xf numFmtId="41" fontId="30" fillId="13" borderId="27" xfId="10" applyNumberFormat="1" applyFont="1" applyFill="1" applyBorder="1" applyAlignment="1">
      <alignment horizontal="center" vertical="center" shrinkToFit="1"/>
    </xf>
    <xf numFmtId="41" fontId="30" fillId="0" borderId="56" xfId="10" applyNumberFormat="1" applyFont="1" applyBorder="1" applyAlignment="1">
      <alignment horizontal="right" vertical="center" shrinkToFit="1"/>
    </xf>
    <xf numFmtId="41" fontId="30" fillId="0" borderId="3" xfId="10" applyNumberFormat="1" applyFont="1" applyFill="1" applyBorder="1" applyAlignment="1">
      <alignment horizontal="right" vertical="center" shrinkToFit="1"/>
    </xf>
    <xf numFmtId="41" fontId="30" fillId="0" borderId="27" xfId="10" applyNumberFormat="1" applyFont="1" applyFill="1" applyBorder="1" applyAlignment="1">
      <alignment horizontal="center" vertical="center" shrinkToFit="1"/>
    </xf>
    <xf numFmtId="41" fontId="30" fillId="0" borderId="3" xfId="10" applyNumberFormat="1" applyFont="1" applyFill="1" applyBorder="1" applyAlignment="1">
      <alignment horizontal="center" vertical="center" shrinkToFit="1"/>
    </xf>
    <xf numFmtId="41" fontId="30" fillId="0" borderId="3" xfId="30" applyNumberFormat="1" applyFont="1" applyBorder="1" applyAlignment="1">
      <alignment horizontal="center" vertical="center" shrinkToFit="1"/>
    </xf>
    <xf numFmtId="41" fontId="19" fillId="0" borderId="3" xfId="10" applyNumberFormat="1" applyFont="1" applyBorder="1" applyAlignment="1">
      <alignment horizontal="right" vertical="center" shrinkToFit="1"/>
    </xf>
    <xf numFmtId="41" fontId="19" fillId="0" borderId="3" xfId="10" applyNumberFormat="1" applyFont="1" applyBorder="1" applyAlignment="1">
      <alignment horizontal="center" vertical="center" shrinkToFit="1"/>
    </xf>
    <xf numFmtId="41" fontId="19" fillId="0" borderId="27" xfId="10" applyNumberFormat="1" applyFont="1" applyBorder="1" applyAlignment="1">
      <alignment horizontal="right" vertical="center" shrinkToFit="1"/>
    </xf>
    <xf numFmtId="41" fontId="30" fillId="0" borderId="27" xfId="10" applyNumberFormat="1" applyFont="1" applyBorder="1" applyAlignment="1">
      <alignment horizontal="right" vertical="center" shrinkToFit="1"/>
    </xf>
    <xf numFmtId="41" fontId="19" fillId="0" borderId="27" xfId="10" applyNumberFormat="1" applyFont="1" applyBorder="1" applyAlignment="1">
      <alignment horizontal="center" vertical="center" shrinkToFit="1"/>
    </xf>
    <xf numFmtId="41" fontId="40" fillId="4" borderId="3" xfId="18" applyNumberFormat="1" applyFont="1" applyFill="1" applyBorder="1" applyAlignment="1">
      <alignment horizontal="center" vertical="center" shrinkToFit="1"/>
    </xf>
    <xf numFmtId="41" fontId="40" fillId="25" borderId="3" xfId="18" applyNumberFormat="1" applyFont="1" applyFill="1" applyBorder="1" applyAlignment="1">
      <alignment horizontal="center" vertical="center" shrinkToFit="1"/>
    </xf>
    <xf numFmtId="0" fontId="15" fillId="0" borderId="0" xfId="19" applyFont="1" applyAlignment="1">
      <alignment horizontal="center" vertical="center"/>
    </xf>
    <xf numFmtId="0" fontId="23" fillId="0" borderId="3" xfId="0" applyFont="1" applyBorder="1" applyAlignment="1">
      <alignment horizontal="center" vertical="center" shrinkToFit="1"/>
    </xf>
    <xf numFmtId="186" fontId="0" fillId="0" borderId="3" xfId="0" applyNumberFormat="1" applyFont="1" applyBorder="1" applyAlignment="1">
      <alignment horizontal="center" vertical="center" shrinkToFit="1"/>
    </xf>
    <xf numFmtId="0" fontId="30" fillId="0" borderId="3" xfId="0" applyFont="1" applyBorder="1" applyAlignment="1">
      <alignment horizontal="center" vertical="center" shrinkToFit="1"/>
    </xf>
    <xf numFmtId="41" fontId="38" fillId="0" borderId="3" xfId="10" applyNumberFormat="1" applyFont="1" applyBorder="1" applyAlignment="1">
      <alignment horizontal="right" vertical="center" shrinkToFit="1"/>
    </xf>
    <xf numFmtId="41" fontId="38" fillId="0" borderId="27" xfId="10" applyNumberFormat="1" applyFont="1" applyBorder="1" applyAlignment="1">
      <alignment horizontal="center" vertical="center" shrinkToFit="1"/>
    </xf>
    <xf numFmtId="41" fontId="38" fillId="0" borderId="3" xfId="10" applyNumberFormat="1" applyFont="1" applyBorder="1" applyAlignment="1">
      <alignment horizontal="center" vertical="center" shrinkToFit="1"/>
    </xf>
    <xf numFmtId="41" fontId="37" fillId="0" borderId="3" xfId="10" applyNumberFormat="1" applyFont="1" applyBorder="1" applyAlignment="1">
      <alignment horizontal="right" vertical="center" shrinkToFit="1"/>
    </xf>
    <xf numFmtId="41" fontId="37" fillId="0" borderId="27" xfId="10" applyNumberFormat="1" applyFont="1" applyBorder="1" applyAlignment="1">
      <alignment horizontal="center" vertical="center" shrinkToFit="1"/>
    </xf>
    <xf numFmtId="41" fontId="37" fillId="0" borderId="3" xfId="10" applyNumberFormat="1" applyFont="1" applyBorder="1" applyAlignment="1">
      <alignment horizontal="center" vertical="center" shrinkToFit="1"/>
    </xf>
    <xf numFmtId="41" fontId="0" fillId="0" borderId="3" xfId="10" applyNumberFormat="1" applyFont="1" applyBorder="1" applyAlignment="1">
      <alignment horizontal="right" vertical="center" shrinkToFit="1"/>
    </xf>
    <xf numFmtId="41" fontId="0" fillId="0" borderId="27" xfId="10" applyNumberFormat="1" applyFont="1" applyBorder="1" applyAlignment="1">
      <alignment horizontal="center" vertical="center" shrinkToFit="1"/>
    </xf>
    <xf numFmtId="41" fontId="0" fillId="0" borderId="3" xfId="10" applyNumberFormat="1" applyFont="1" applyBorder="1" applyAlignment="1">
      <alignment horizontal="center" vertical="center" shrinkToFit="1"/>
    </xf>
    <xf numFmtId="41" fontId="60" fillId="0" borderId="3" xfId="10" applyNumberFormat="1" applyFont="1" applyBorder="1" applyAlignment="1">
      <alignment horizontal="right" vertical="center" shrinkToFit="1"/>
    </xf>
    <xf numFmtId="41" fontId="60" fillId="0" borderId="27" xfId="10" applyNumberFormat="1" applyFont="1" applyBorder="1" applyAlignment="1">
      <alignment horizontal="right" vertical="center" shrinkToFit="1"/>
    </xf>
    <xf numFmtId="41" fontId="60" fillId="0" borderId="3" xfId="10" applyNumberFormat="1" applyFont="1" applyBorder="1" applyAlignment="1">
      <alignment horizontal="center" vertical="center" shrinkToFit="1"/>
    </xf>
    <xf numFmtId="41" fontId="38" fillId="0" borderId="38" xfId="10" applyNumberFormat="1" applyFont="1" applyBorder="1" applyAlignment="1">
      <alignment horizontal="right" vertical="center" shrinkToFit="1"/>
    </xf>
    <xf numFmtId="41" fontId="38" fillId="0" borderId="52" xfId="10" applyNumberFormat="1" applyFont="1" applyBorder="1" applyAlignment="1">
      <alignment horizontal="center" vertical="center" shrinkToFit="1"/>
    </xf>
    <xf numFmtId="41" fontId="38" fillId="0" borderId="38" xfId="10" applyNumberFormat="1" applyFont="1" applyBorder="1" applyAlignment="1">
      <alignment horizontal="center" vertical="center" shrinkToFit="1"/>
    </xf>
    <xf numFmtId="41" fontId="60" fillId="0" borderId="27" xfId="10" applyNumberFormat="1" applyFont="1" applyBorder="1" applyAlignment="1">
      <alignment horizontal="center" vertical="center" shrinkToFit="1"/>
    </xf>
    <xf numFmtId="41" fontId="62" fillId="0" borderId="3" xfId="10" applyNumberFormat="1" applyFont="1" applyBorder="1" applyAlignment="1">
      <alignment horizontal="center" vertical="center" shrinkToFit="1"/>
    </xf>
    <xf numFmtId="41" fontId="59" fillId="0" borderId="3" xfId="10" applyNumberFormat="1" applyFont="1" applyBorder="1" applyAlignment="1">
      <alignment horizontal="center" vertical="center" shrinkToFit="1"/>
    </xf>
    <xf numFmtId="41" fontId="28" fillId="3" borderId="3" xfId="18" applyNumberFormat="1" applyFont="1" applyFill="1" applyBorder="1" applyAlignment="1">
      <alignment horizontal="center" vertical="center" shrinkToFit="1"/>
    </xf>
    <xf numFmtId="41" fontId="28" fillId="16" borderId="3" xfId="18" applyNumberFormat="1" applyFont="1" applyFill="1" applyBorder="1" applyAlignment="1">
      <alignment horizontal="center" vertical="center" shrinkToFit="1"/>
    </xf>
    <xf numFmtId="41" fontId="28" fillId="26" borderId="3" xfId="18" applyNumberFormat="1" applyFont="1" applyFill="1" applyBorder="1" applyAlignment="1">
      <alignment horizontal="center" vertical="center" shrinkToFit="1"/>
    </xf>
    <xf numFmtId="41" fontId="28" fillId="17" borderId="3" xfId="18" applyNumberFormat="1" applyFont="1" applyFill="1" applyBorder="1" applyAlignment="1">
      <alignment horizontal="center" vertical="center" shrinkToFit="1"/>
    </xf>
    <xf numFmtId="41" fontId="40" fillId="16" borderId="3" xfId="18" applyNumberFormat="1" applyFont="1" applyFill="1" applyBorder="1" applyAlignment="1">
      <alignment horizontal="center" vertical="center" shrinkToFit="1"/>
    </xf>
    <xf numFmtId="41" fontId="40" fillId="16" borderId="3" xfId="8" applyNumberFormat="1" applyFont="1" applyFill="1" applyBorder="1" applyAlignment="1">
      <alignment horizontal="center" vertical="center" shrinkToFit="1"/>
    </xf>
    <xf numFmtId="41" fontId="40" fillId="16" borderId="3" xfId="18" applyNumberFormat="1" applyFont="1" applyFill="1" applyBorder="1" applyAlignment="1">
      <alignment horizontal="right" vertical="center" shrinkToFit="1"/>
    </xf>
    <xf numFmtId="41" fontId="40" fillId="9" borderId="3" xfId="18" applyNumberFormat="1" applyFont="1" applyFill="1" applyBorder="1" applyAlignment="1">
      <alignment horizontal="center" vertical="center" shrinkToFit="1"/>
    </xf>
    <xf numFmtId="41" fontId="40" fillId="9" borderId="3" xfId="8" applyNumberFormat="1" applyFont="1" applyFill="1" applyBorder="1" applyAlignment="1">
      <alignment horizontal="center" vertical="center" shrinkToFit="1"/>
    </xf>
    <xf numFmtId="41" fontId="40" fillId="9" borderId="3" xfId="18" applyNumberFormat="1" applyFont="1" applyFill="1" applyBorder="1" applyAlignment="1">
      <alignment horizontal="right" vertical="center" shrinkToFit="1"/>
    </xf>
    <xf numFmtId="41" fontId="40" fillId="9" borderId="27" xfId="8" applyNumberFormat="1" applyFont="1" applyFill="1" applyBorder="1" applyAlignment="1">
      <alignment horizontal="center" vertical="center" shrinkToFit="1"/>
    </xf>
    <xf numFmtId="41" fontId="40" fillId="16" borderId="27" xfId="8" applyNumberFormat="1" applyFont="1" applyFill="1" applyBorder="1" applyAlignment="1">
      <alignment horizontal="center" vertical="center" shrinkToFit="1"/>
    </xf>
    <xf numFmtId="41" fontId="40" fillId="4" borderId="3" xfId="18" applyNumberFormat="1" applyFont="1" applyFill="1" applyBorder="1" applyAlignment="1">
      <alignment horizontal="left" vertical="center"/>
    </xf>
    <xf numFmtId="41" fontId="40" fillId="27" borderId="3" xfId="18" applyNumberFormat="1" applyFont="1" applyFill="1" applyBorder="1" applyAlignment="1">
      <alignment horizontal="center" vertical="center" shrinkToFit="1"/>
    </xf>
    <xf numFmtId="41" fontId="40" fillId="3" borderId="3" xfId="18" applyNumberFormat="1" applyFont="1" applyFill="1" applyBorder="1" applyAlignment="1">
      <alignment horizontal="center" vertical="center" shrinkToFit="1"/>
    </xf>
    <xf numFmtId="41" fontId="40" fillId="3" borderId="3" xfId="18" applyNumberFormat="1" applyFont="1" applyFill="1" applyBorder="1" applyAlignment="1">
      <alignment horizontal="left" vertical="center"/>
    </xf>
    <xf numFmtId="41" fontId="28" fillId="3" borderId="3" xfId="18" applyNumberFormat="1" applyFont="1" applyFill="1" applyBorder="1" applyAlignment="1">
      <alignment horizontal="left" vertical="center"/>
    </xf>
    <xf numFmtId="41" fontId="28" fillId="4" borderId="3" xfId="18" applyNumberFormat="1" applyFont="1" applyFill="1" applyBorder="1" applyAlignment="1">
      <alignment horizontal="left" vertical="center"/>
    </xf>
    <xf numFmtId="41" fontId="40" fillId="3" borderId="3" xfId="18" applyNumberFormat="1" applyFont="1" applyFill="1" applyBorder="1" applyAlignment="1">
      <alignment horizontal="left" vertical="center" shrinkToFit="1"/>
    </xf>
    <xf numFmtId="41" fontId="30" fillId="3" borderId="3" xfId="18" applyNumberFormat="1" applyFont="1" applyFill="1" applyBorder="1" applyAlignment="1">
      <alignment horizontal="center" vertical="center" shrinkToFit="1"/>
    </xf>
    <xf numFmtId="41" fontId="40" fillId="4" borderId="3" xfId="18" applyNumberFormat="1" applyFont="1" applyFill="1" applyBorder="1" applyAlignment="1">
      <alignment horizontal="left" vertical="center" shrinkToFit="1"/>
    </xf>
    <xf numFmtId="41" fontId="30" fillId="4" borderId="3" xfId="18" applyNumberFormat="1" applyFont="1" applyFill="1" applyBorder="1" applyAlignment="1">
      <alignment horizontal="center" vertical="center" shrinkToFit="1"/>
    </xf>
    <xf numFmtId="41" fontId="40" fillId="16" borderId="3" xfId="18" applyNumberFormat="1" applyFont="1" applyFill="1" applyBorder="1" applyAlignment="1">
      <alignment horizontal="left" vertical="center" shrinkToFit="1"/>
    </xf>
    <xf numFmtId="41" fontId="30" fillId="16" borderId="3" xfId="18" applyNumberFormat="1" applyFont="1" applyFill="1" applyBorder="1" applyAlignment="1">
      <alignment horizontal="center" vertical="center" shrinkToFit="1"/>
    </xf>
    <xf numFmtId="41" fontId="62" fillId="0" borderId="27" xfId="10" applyNumberFormat="1" applyFont="1" applyBorder="1" applyAlignment="1">
      <alignment horizontal="center" vertical="center" shrinkToFit="1"/>
    </xf>
    <xf numFmtId="41" fontId="28" fillId="17" borderId="27" xfId="18" applyNumberFormat="1" applyFont="1" applyFill="1" applyBorder="1" applyAlignment="1">
      <alignment horizontal="center" vertical="center" shrinkToFit="1"/>
    </xf>
    <xf numFmtId="41" fontId="40" fillId="4" borderId="3" xfId="18" applyNumberFormat="1" applyFont="1" applyFill="1" applyBorder="1" applyAlignment="1">
      <alignment horizontal="right" vertical="center"/>
    </xf>
    <xf numFmtId="41" fontId="40" fillId="4" borderId="3" xfId="8" applyNumberFormat="1" applyFont="1" applyFill="1" applyBorder="1" applyAlignment="1">
      <alignment horizontal="right" vertical="center" shrinkToFit="1"/>
    </xf>
    <xf numFmtId="41" fontId="40" fillId="4" borderId="27" xfId="8" applyNumberFormat="1" applyFont="1" applyFill="1" applyBorder="1" applyAlignment="1">
      <alignment horizontal="right" vertical="center" shrinkToFit="1"/>
    </xf>
    <xf numFmtId="41" fontId="40" fillId="14" borderId="3" xfId="8" applyNumberFormat="1" applyFont="1" applyFill="1" applyBorder="1" applyAlignment="1">
      <alignment horizontal="left" vertical="center" shrinkToFit="1"/>
    </xf>
    <xf numFmtId="41" fontId="40" fillId="14" borderId="3" xfId="8" applyNumberFormat="1" applyFont="1" applyFill="1" applyBorder="1" applyAlignment="1">
      <alignment vertical="center" shrinkToFit="1"/>
    </xf>
    <xf numFmtId="41" fontId="40" fillId="14" borderId="3" xfId="8" applyNumberFormat="1" applyFont="1" applyFill="1" applyBorder="1" applyAlignment="1">
      <alignment horizontal="center" vertical="center" shrinkToFit="1"/>
    </xf>
    <xf numFmtId="41" fontId="40" fillId="14" borderId="27" xfId="8" applyNumberFormat="1" applyFont="1" applyFill="1" applyBorder="1" applyAlignment="1">
      <alignment vertical="center" shrinkToFit="1"/>
    </xf>
    <xf numFmtId="41" fontId="40" fillId="16" borderId="3" xfId="8" applyNumberFormat="1" applyFont="1" applyFill="1" applyBorder="1" applyAlignment="1">
      <alignment horizontal="left" vertical="center" shrinkToFit="1"/>
    </xf>
    <xf numFmtId="41" fontId="40" fillId="16" borderId="3" xfId="8" applyNumberFormat="1" applyFont="1" applyFill="1" applyBorder="1" applyAlignment="1">
      <alignment vertical="center" shrinkToFit="1"/>
    </xf>
    <xf numFmtId="41" fontId="40" fillId="16" borderId="27" xfId="8" applyNumberFormat="1" applyFont="1" applyFill="1" applyBorder="1" applyAlignment="1">
      <alignment vertical="center" shrinkToFit="1"/>
    </xf>
    <xf numFmtId="41" fontId="40" fillId="25" borderId="3" xfId="18" applyNumberFormat="1" applyFont="1" applyFill="1" applyBorder="1" applyAlignment="1">
      <alignment horizontal="left" vertical="center"/>
    </xf>
    <xf numFmtId="41" fontId="40" fillId="4" borderId="57" xfId="8" applyNumberFormat="1" applyFont="1" applyFill="1" applyBorder="1" applyAlignment="1">
      <alignment horizontal="right" vertical="center" shrinkToFit="1"/>
    </xf>
    <xf numFmtId="41" fontId="40" fillId="4" borderId="3" xfId="18" applyNumberFormat="1" applyFont="1" applyFill="1" applyBorder="1" applyAlignment="1">
      <alignment horizontal="right" vertical="center" shrinkToFit="1"/>
    </xf>
    <xf numFmtId="41" fontId="40" fillId="4" borderId="27" xfId="18" applyNumberFormat="1" applyFont="1" applyFill="1" applyBorder="1" applyAlignment="1">
      <alignment horizontal="right" vertical="center" shrinkToFit="1"/>
    </xf>
    <xf numFmtId="41" fontId="28" fillId="9" borderId="3" xfId="18" applyNumberFormat="1" applyFont="1" applyFill="1" applyBorder="1" applyAlignment="1">
      <alignment horizontal="left" vertical="center"/>
    </xf>
    <xf numFmtId="41" fontId="28" fillId="9" borderId="3" xfId="18" applyNumberFormat="1" applyFont="1" applyFill="1" applyBorder="1" applyAlignment="1">
      <alignment horizontal="center" vertical="center" shrinkToFit="1"/>
    </xf>
    <xf numFmtId="41" fontId="28" fillId="9" borderId="3" xfId="8" applyNumberFormat="1" applyFont="1" applyFill="1" applyBorder="1" applyAlignment="1">
      <alignment horizontal="center" vertical="center" shrinkToFit="1"/>
    </xf>
    <xf numFmtId="41" fontId="28" fillId="9" borderId="27" xfId="8" applyNumberFormat="1" applyFont="1" applyFill="1" applyBorder="1" applyAlignment="1">
      <alignment horizontal="center" vertical="center" shrinkToFit="1"/>
    </xf>
    <xf numFmtId="41" fontId="40" fillId="19" borderId="3" xfId="18" applyNumberFormat="1" applyFont="1" applyFill="1" applyBorder="1" applyAlignment="1">
      <alignment horizontal="center" vertical="center" shrinkToFit="1"/>
    </xf>
    <xf numFmtId="183" fontId="30" fillId="0" borderId="3" xfId="0" applyNumberFormat="1" applyFont="1" applyBorder="1" applyAlignment="1">
      <alignment horizontal="center" vertical="center"/>
    </xf>
    <xf numFmtId="14" fontId="37" fillId="0" borderId="3" xfId="0" applyNumberFormat="1" applyFont="1" applyFill="1" applyBorder="1" applyAlignment="1">
      <alignment horizontal="center" vertical="center" shrinkToFit="1"/>
    </xf>
    <xf numFmtId="0" fontId="37" fillId="0" borderId="3" xfId="0" applyFont="1" applyFill="1" applyBorder="1" applyAlignment="1">
      <alignment vertical="center" shrinkToFit="1"/>
    </xf>
    <xf numFmtId="184" fontId="37" fillId="0" borderId="3" xfId="8" applyNumberFormat="1" applyFont="1" applyFill="1" applyBorder="1" applyAlignment="1">
      <alignment horizontal="center" vertical="center" shrinkToFit="1"/>
    </xf>
    <xf numFmtId="0" fontId="64" fillId="0" borderId="0" xfId="13" applyFont="1" applyFill="1">
      <alignment vertical="center"/>
    </xf>
    <xf numFmtId="0" fontId="65" fillId="0" borderId="0" xfId="13" applyFont="1" applyFill="1" applyAlignment="1">
      <alignment horizontal="center" vertical="center"/>
    </xf>
    <xf numFmtId="0" fontId="65" fillId="0" borderId="0" xfId="13" applyFont="1" applyFill="1" applyBorder="1" applyAlignment="1">
      <alignment vertical="center"/>
    </xf>
    <xf numFmtId="0" fontId="48" fillId="0" borderId="0" xfId="13" applyFont="1" applyBorder="1" applyAlignment="1">
      <alignment vertical="center"/>
    </xf>
    <xf numFmtId="0" fontId="48" fillId="0" borderId="0" xfId="13" applyFont="1" applyAlignment="1">
      <alignment horizontal="right" vertical="center"/>
    </xf>
    <xf numFmtId="0" fontId="65" fillId="28" borderId="60" xfId="13" applyFont="1" applyFill="1" applyBorder="1" applyAlignment="1">
      <alignment horizontal="center" vertical="center"/>
    </xf>
    <xf numFmtId="0" fontId="65" fillId="28" borderId="16" xfId="13" applyFont="1" applyFill="1" applyBorder="1" applyAlignment="1">
      <alignment horizontal="center" vertical="center"/>
    </xf>
    <xf numFmtId="0" fontId="65" fillId="28" borderId="12" xfId="13" applyFont="1" applyFill="1" applyBorder="1" applyAlignment="1">
      <alignment horizontal="center" vertical="center"/>
    </xf>
    <xf numFmtId="0" fontId="65" fillId="28" borderId="24" xfId="13" applyFont="1" applyFill="1" applyBorder="1" applyAlignment="1">
      <alignment vertical="center"/>
    </xf>
    <xf numFmtId="0" fontId="65" fillId="28" borderId="66" xfId="13" applyFont="1" applyFill="1" applyBorder="1" applyAlignment="1">
      <alignment vertical="center"/>
    </xf>
    <xf numFmtId="0" fontId="65" fillId="9" borderId="66" xfId="13" applyFont="1" applyFill="1" applyBorder="1" applyAlignment="1">
      <alignment vertical="center"/>
    </xf>
    <xf numFmtId="0" fontId="64" fillId="0" borderId="43" xfId="13" applyFont="1" applyFill="1" applyBorder="1" applyAlignment="1">
      <alignment horizontal="center" vertical="center"/>
    </xf>
    <xf numFmtId="41" fontId="64" fillId="0" borderId="68" xfId="33" applyFont="1" applyFill="1" applyBorder="1" applyAlignment="1">
      <alignment horizontal="right" vertical="center"/>
    </xf>
    <xf numFmtId="41" fontId="64" fillId="0" borderId="8" xfId="33" applyFont="1" applyFill="1" applyBorder="1" applyAlignment="1">
      <alignment horizontal="right" vertical="center"/>
    </xf>
    <xf numFmtId="41" fontId="64" fillId="0" borderId="23" xfId="33" applyFont="1" applyFill="1" applyBorder="1" applyAlignment="1">
      <alignment horizontal="right" vertical="center"/>
    </xf>
    <xf numFmtId="41" fontId="67" fillId="0" borderId="39" xfId="33" applyFont="1" applyFill="1" applyBorder="1" applyAlignment="1">
      <alignment horizontal="right" vertical="center"/>
    </xf>
    <xf numFmtId="41" fontId="67" fillId="0" borderId="20" xfId="33" applyFont="1" applyFill="1" applyBorder="1" applyAlignment="1">
      <alignment horizontal="right" vertical="center"/>
    </xf>
    <xf numFmtId="41" fontId="64" fillId="0" borderId="39" xfId="33" applyFont="1" applyFill="1" applyBorder="1" applyAlignment="1">
      <alignment horizontal="right" vertical="center"/>
    </xf>
    <xf numFmtId="41" fontId="64" fillId="0" borderId="69" xfId="33" applyFont="1" applyFill="1" applyBorder="1" applyAlignment="1">
      <alignment horizontal="right" vertical="center"/>
    </xf>
    <xf numFmtId="41" fontId="64" fillId="0" borderId="70" xfId="33" applyFont="1" applyFill="1" applyBorder="1" applyAlignment="1">
      <alignment horizontal="right" vertical="center"/>
    </xf>
    <xf numFmtId="41" fontId="64" fillId="0" borderId="22" xfId="33" applyFont="1" applyFill="1" applyBorder="1" applyAlignment="1">
      <alignment horizontal="right" vertical="center"/>
    </xf>
    <xf numFmtId="41" fontId="67" fillId="0" borderId="21" xfId="33" applyFont="1" applyFill="1" applyBorder="1" applyAlignment="1">
      <alignment horizontal="right" vertical="center"/>
    </xf>
    <xf numFmtId="41" fontId="64" fillId="0" borderId="71" xfId="33" applyFont="1" applyFill="1" applyBorder="1" applyAlignment="1">
      <alignment horizontal="center" vertical="center"/>
    </xf>
    <xf numFmtId="41" fontId="64" fillId="0" borderId="0" xfId="13" applyNumberFormat="1" applyFont="1" applyFill="1">
      <alignment vertical="center"/>
    </xf>
    <xf numFmtId="0" fontId="64" fillId="0" borderId="9" xfId="13" applyFont="1" applyFill="1" applyBorder="1" applyAlignment="1">
      <alignment horizontal="center" vertical="center"/>
    </xf>
    <xf numFmtId="41" fontId="64" fillId="0" borderId="4" xfId="33" applyFont="1" applyFill="1" applyBorder="1" applyAlignment="1">
      <alignment horizontal="right" vertical="center"/>
    </xf>
    <xf numFmtId="41" fontId="64" fillId="0" borderId="3" xfId="33" applyFont="1" applyFill="1" applyBorder="1" applyAlignment="1">
      <alignment horizontal="right" vertical="center"/>
    </xf>
    <xf numFmtId="41" fontId="67" fillId="0" borderId="2" xfId="33" applyFont="1" applyFill="1" applyBorder="1" applyAlignment="1">
      <alignment horizontal="right" vertical="center"/>
    </xf>
    <xf numFmtId="41" fontId="67" fillId="0" borderId="15" xfId="33" applyFont="1" applyFill="1" applyBorder="1" applyAlignment="1">
      <alignment horizontal="right" vertical="center"/>
    </xf>
    <xf numFmtId="41" fontId="64" fillId="0" borderId="2" xfId="33" applyFont="1" applyFill="1" applyBorder="1" applyAlignment="1">
      <alignment horizontal="right" vertical="center"/>
    </xf>
    <xf numFmtId="41" fontId="64" fillId="0" borderId="72" xfId="33" applyFont="1" applyFill="1" applyBorder="1" applyAlignment="1">
      <alignment horizontal="right" vertical="center"/>
    </xf>
    <xf numFmtId="41" fontId="64" fillId="0" borderId="73" xfId="33" applyFont="1" applyFill="1" applyBorder="1" applyAlignment="1">
      <alignment horizontal="center" vertical="center"/>
    </xf>
    <xf numFmtId="0" fontId="64" fillId="0" borderId="40" xfId="13" applyFont="1" applyFill="1" applyBorder="1" applyAlignment="1">
      <alignment horizontal="center" vertical="center"/>
    </xf>
    <xf numFmtId="41" fontId="64" fillId="0" borderId="74" xfId="33" applyFont="1" applyFill="1" applyBorder="1" applyAlignment="1">
      <alignment horizontal="right" vertical="center"/>
    </xf>
    <xf numFmtId="41" fontId="64" fillId="0" borderId="10" xfId="33" applyFont="1" applyFill="1" applyBorder="1" applyAlignment="1">
      <alignment horizontal="right" vertical="center"/>
    </xf>
    <xf numFmtId="41" fontId="67" fillId="0" borderId="41" xfId="33" applyFont="1" applyFill="1" applyBorder="1" applyAlignment="1">
      <alignment horizontal="right" vertical="center"/>
    </xf>
    <xf numFmtId="41" fontId="67" fillId="0" borderId="17" xfId="33" applyFont="1" applyFill="1" applyBorder="1" applyAlignment="1">
      <alignment horizontal="right" vertical="center"/>
    </xf>
    <xf numFmtId="41" fontId="64" fillId="0" borderId="41" xfId="33" applyFont="1" applyFill="1" applyBorder="1" applyAlignment="1">
      <alignment horizontal="right" vertical="center"/>
    </xf>
    <xf numFmtId="41" fontId="64" fillId="0" borderId="75" xfId="33" applyFont="1" applyFill="1" applyBorder="1" applyAlignment="1">
      <alignment horizontal="right" vertical="center"/>
    </xf>
    <xf numFmtId="41" fontId="64" fillId="0" borderId="16" xfId="33" applyFont="1" applyFill="1" applyBorder="1" applyAlignment="1">
      <alignment horizontal="right" vertical="center"/>
    </xf>
    <xf numFmtId="41" fontId="67" fillId="0" borderId="18" xfId="33" applyFont="1" applyFill="1" applyBorder="1" applyAlignment="1">
      <alignment horizontal="right" vertical="center"/>
    </xf>
    <xf numFmtId="41" fontId="64" fillId="0" borderId="76" xfId="33" applyFont="1" applyFill="1" applyBorder="1" applyAlignment="1">
      <alignment horizontal="center" vertical="center"/>
    </xf>
    <xf numFmtId="0" fontId="64" fillId="0" borderId="29" xfId="13" applyFont="1" applyFill="1" applyBorder="1" applyAlignment="1">
      <alignment horizontal="center" vertical="center"/>
    </xf>
    <xf numFmtId="0" fontId="64" fillId="0" borderId="22" xfId="33" applyNumberFormat="1" applyFont="1" applyFill="1" applyBorder="1" applyAlignment="1">
      <alignment horizontal="right" vertical="center"/>
    </xf>
    <xf numFmtId="41" fontId="64" fillId="0" borderId="30" xfId="33" applyFont="1" applyFill="1" applyBorder="1" applyAlignment="1">
      <alignment horizontal="right" vertical="center"/>
    </xf>
    <xf numFmtId="41" fontId="64" fillId="0" borderId="31" xfId="33" applyFont="1" applyFill="1" applyBorder="1" applyAlignment="1">
      <alignment horizontal="right" vertical="center"/>
    </xf>
    <xf numFmtId="41" fontId="64" fillId="0" borderId="77" xfId="33" applyFont="1" applyFill="1" applyBorder="1" applyAlignment="1">
      <alignment horizontal="center" vertical="center"/>
    </xf>
    <xf numFmtId="41" fontId="64" fillId="0" borderId="27" xfId="33" applyFont="1" applyFill="1" applyBorder="1" applyAlignment="1">
      <alignment horizontal="right" vertical="center"/>
    </xf>
    <xf numFmtId="41" fontId="68" fillId="0" borderId="78" xfId="0" applyNumberFormat="1" applyFont="1" applyFill="1" applyBorder="1">
      <alignment vertical="center"/>
    </xf>
    <xf numFmtId="0" fontId="64" fillId="0" borderId="11" xfId="13" applyFont="1" applyFill="1" applyBorder="1" applyAlignment="1">
      <alignment horizontal="center" vertical="center"/>
    </xf>
    <xf numFmtId="41" fontId="64" fillId="0" borderId="12" xfId="33" applyFont="1" applyFill="1" applyBorder="1" applyAlignment="1">
      <alignment horizontal="right" vertical="center"/>
    </xf>
    <xf numFmtId="41" fontId="64" fillId="0" borderId="65" xfId="33" applyFont="1" applyFill="1" applyBorder="1" applyAlignment="1">
      <alignment horizontal="right" vertical="center"/>
    </xf>
    <xf numFmtId="41" fontId="64" fillId="0" borderId="79" xfId="33" applyFont="1" applyFill="1" applyBorder="1" applyAlignment="1">
      <alignment horizontal="right" vertical="center"/>
    </xf>
    <xf numFmtId="41" fontId="64" fillId="0" borderId="80" xfId="33" applyFont="1" applyFill="1" applyBorder="1" applyAlignment="1">
      <alignment horizontal="right" vertical="center"/>
    </xf>
    <xf numFmtId="41" fontId="64" fillId="0" borderId="18" xfId="33" applyFont="1" applyFill="1" applyBorder="1" applyAlignment="1">
      <alignment horizontal="right" vertical="center"/>
    </xf>
    <xf numFmtId="41" fontId="64" fillId="0" borderId="81" xfId="33" applyFont="1" applyFill="1" applyBorder="1" applyAlignment="1">
      <alignment horizontal="center" vertical="center"/>
    </xf>
    <xf numFmtId="41" fontId="64" fillId="0" borderId="44" xfId="33" applyFont="1" applyFill="1" applyBorder="1" applyAlignment="1">
      <alignment horizontal="right" vertical="center"/>
    </xf>
    <xf numFmtId="41" fontId="67" fillId="0" borderId="71" xfId="33" applyFont="1" applyFill="1" applyBorder="1" applyAlignment="1">
      <alignment horizontal="right" vertical="center"/>
    </xf>
    <xf numFmtId="41" fontId="67" fillId="0" borderId="73" xfId="33" applyFont="1" applyFill="1" applyBorder="1" applyAlignment="1">
      <alignment horizontal="right" vertical="center"/>
    </xf>
    <xf numFmtId="41" fontId="64" fillId="0" borderId="42" xfId="33" applyFont="1" applyFill="1" applyBorder="1" applyAlignment="1">
      <alignment horizontal="right" vertical="center"/>
    </xf>
    <xf numFmtId="41" fontId="64" fillId="0" borderId="78" xfId="33" applyFont="1" applyFill="1" applyBorder="1" applyAlignment="1">
      <alignment horizontal="right" vertical="center"/>
    </xf>
    <xf numFmtId="41" fontId="67" fillId="0" borderId="76" xfId="33" applyFont="1" applyFill="1" applyBorder="1" applyAlignment="1">
      <alignment horizontal="right" vertical="center"/>
    </xf>
    <xf numFmtId="0" fontId="69" fillId="9" borderId="29" xfId="13" applyFont="1" applyFill="1" applyBorder="1" applyAlignment="1">
      <alignment horizontal="center" vertical="center"/>
    </xf>
    <xf numFmtId="41" fontId="69" fillId="9" borderId="22" xfId="33" applyFont="1" applyFill="1" applyBorder="1" applyAlignment="1">
      <alignment horizontal="right" vertical="center"/>
    </xf>
    <xf numFmtId="41" fontId="69" fillId="9" borderId="23" xfId="33" applyFont="1" applyFill="1" applyBorder="1" applyAlignment="1">
      <alignment horizontal="right" vertical="center"/>
    </xf>
    <xf numFmtId="41" fontId="66" fillId="9" borderId="21" xfId="33" applyFont="1" applyFill="1" applyBorder="1" applyAlignment="1">
      <alignment horizontal="right" vertical="center"/>
    </xf>
    <xf numFmtId="41" fontId="69" fillId="9" borderId="31" xfId="33" applyFont="1" applyFill="1" applyBorder="1" applyAlignment="1">
      <alignment horizontal="right" vertical="center"/>
    </xf>
    <xf numFmtId="41" fontId="69" fillId="9" borderId="30" xfId="33" applyFont="1" applyFill="1" applyBorder="1" applyAlignment="1">
      <alignment horizontal="right" vertical="center"/>
    </xf>
    <xf numFmtId="41" fontId="69" fillId="9" borderId="70" xfId="33" applyFont="1" applyFill="1" applyBorder="1" applyAlignment="1">
      <alignment horizontal="right" vertical="center"/>
    </xf>
    <xf numFmtId="41" fontId="66" fillId="9" borderId="77" xfId="33" applyFont="1" applyFill="1" applyBorder="1" applyAlignment="1">
      <alignment horizontal="right" vertical="center"/>
    </xf>
    <xf numFmtId="41" fontId="69" fillId="9" borderId="77" xfId="33" applyFont="1" applyFill="1" applyBorder="1" applyAlignment="1">
      <alignment horizontal="right" vertical="center"/>
    </xf>
    <xf numFmtId="0" fontId="69" fillId="9" borderId="9" xfId="13" applyFont="1" applyFill="1" applyBorder="1" applyAlignment="1">
      <alignment horizontal="center" vertical="center"/>
    </xf>
    <xf numFmtId="41" fontId="69" fillId="9" borderId="4" xfId="33" applyFont="1" applyFill="1" applyBorder="1" applyAlignment="1">
      <alignment horizontal="right" vertical="center"/>
    </xf>
    <xf numFmtId="41" fontId="69" fillId="9" borderId="3" xfId="33" applyFont="1" applyFill="1" applyBorder="1" applyAlignment="1">
      <alignment horizontal="right" vertical="center"/>
    </xf>
    <xf numFmtId="41" fontId="66" fillId="9" borderId="15" xfId="33" applyFont="1" applyFill="1" applyBorder="1" applyAlignment="1">
      <alignment horizontal="right" vertical="center"/>
    </xf>
    <xf numFmtId="41" fontId="69" fillId="9" borderId="27" xfId="33" applyFont="1" applyFill="1" applyBorder="1" applyAlignment="1">
      <alignment horizontal="right" vertical="center"/>
    </xf>
    <xf numFmtId="41" fontId="69" fillId="9" borderId="2" xfId="33" applyFont="1" applyFill="1" applyBorder="1" applyAlignment="1">
      <alignment horizontal="right" vertical="center"/>
    </xf>
    <xf numFmtId="41" fontId="69" fillId="9" borderId="72" xfId="33" applyFont="1" applyFill="1" applyBorder="1" applyAlignment="1">
      <alignment horizontal="right" vertical="center"/>
    </xf>
    <xf numFmtId="41" fontId="66" fillId="9" borderId="73" xfId="33" applyFont="1" applyFill="1" applyBorder="1" applyAlignment="1">
      <alignment horizontal="right" vertical="center"/>
    </xf>
    <xf numFmtId="41" fontId="69" fillId="9" borderId="73" xfId="33" applyFont="1" applyFill="1" applyBorder="1" applyAlignment="1">
      <alignment horizontal="right" vertical="center"/>
    </xf>
    <xf numFmtId="0" fontId="69" fillId="9" borderId="11" xfId="13" applyFont="1" applyFill="1" applyBorder="1" applyAlignment="1">
      <alignment horizontal="center" vertical="center"/>
    </xf>
    <xf numFmtId="41" fontId="69" fillId="9" borderId="16" xfId="33" applyFont="1" applyFill="1" applyBorder="1" applyAlignment="1">
      <alignment horizontal="right" vertical="center"/>
    </xf>
    <xf numFmtId="41" fontId="69" fillId="9" borderId="12" xfId="33" applyFont="1" applyFill="1" applyBorder="1" applyAlignment="1">
      <alignment horizontal="right" vertical="center"/>
    </xf>
    <xf numFmtId="41" fontId="66" fillId="9" borderId="18" xfId="33" applyFont="1" applyFill="1" applyBorder="1" applyAlignment="1">
      <alignment horizontal="right" vertical="center"/>
    </xf>
    <xf numFmtId="41" fontId="69" fillId="9" borderId="79" xfId="33" applyFont="1" applyFill="1" applyBorder="1" applyAlignment="1">
      <alignment horizontal="right" vertical="center"/>
    </xf>
    <xf numFmtId="41" fontId="69" fillId="9" borderId="65" xfId="33" applyFont="1" applyFill="1" applyBorder="1" applyAlignment="1">
      <alignment horizontal="right" vertical="center"/>
    </xf>
    <xf numFmtId="41" fontId="69" fillId="9" borderId="80" xfId="33" applyFont="1" applyFill="1" applyBorder="1" applyAlignment="1">
      <alignment horizontal="right" vertical="center"/>
    </xf>
    <xf numFmtId="41" fontId="69" fillId="9" borderId="81" xfId="33" applyFont="1" applyFill="1" applyBorder="1" applyAlignment="1">
      <alignment horizontal="right" vertical="center"/>
    </xf>
    <xf numFmtId="0" fontId="64" fillId="0" borderId="0" xfId="13" applyFont="1" applyFill="1" applyAlignment="1">
      <alignment horizontal="left" vertical="center"/>
    </xf>
    <xf numFmtId="0" fontId="64" fillId="0" borderId="0" xfId="13" applyFont="1" applyFill="1" applyAlignment="1">
      <alignment vertical="center"/>
    </xf>
    <xf numFmtId="0" fontId="49" fillId="0" borderId="0" xfId="13" applyFont="1">
      <alignment vertical="center"/>
    </xf>
    <xf numFmtId="41" fontId="49" fillId="0" borderId="0" xfId="13" applyNumberFormat="1" applyFont="1">
      <alignment vertical="center"/>
    </xf>
    <xf numFmtId="0" fontId="71" fillId="0" borderId="0" xfId="0" applyFont="1" applyFill="1">
      <alignment vertical="center"/>
    </xf>
    <xf numFmtId="41" fontId="71" fillId="0" borderId="0" xfId="0" applyNumberFormat="1" applyFont="1" applyFill="1">
      <alignment vertical="center"/>
    </xf>
    <xf numFmtId="0" fontId="64" fillId="0" borderId="0" xfId="0" applyFont="1" applyFill="1">
      <alignment vertical="center"/>
    </xf>
    <xf numFmtId="0" fontId="65" fillId="29" borderId="3" xfId="0" applyFont="1" applyFill="1" applyBorder="1" applyAlignment="1">
      <alignment horizontal="center" vertical="center"/>
    </xf>
    <xf numFmtId="0" fontId="65" fillId="0" borderId="3" xfId="0" applyFont="1" applyFill="1" applyBorder="1" applyAlignment="1">
      <alignment horizontal="center" vertical="center"/>
    </xf>
    <xf numFmtId="0" fontId="65" fillId="0" borderId="3" xfId="0" applyFont="1" applyFill="1" applyBorder="1" applyAlignment="1">
      <alignment horizontal="center" vertical="center" wrapText="1"/>
    </xf>
    <xf numFmtId="0" fontId="69" fillId="16" borderId="3" xfId="0" applyFont="1" applyFill="1" applyBorder="1" applyAlignment="1">
      <alignment horizontal="center" vertical="center"/>
    </xf>
    <xf numFmtId="0" fontId="65" fillId="16" borderId="3" xfId="0" applyFont="1" applyFill="1" applyBorder="1" applyAlignment="1">
      <alignment horizontal="center" vertical="center"/>
    </xf>
    <xf numFmtId="41" fontId="64" fillId="0" borderId="3" xfId="8" applyFont="1" applyFill="1" applyBorder="1" applyAlignment="1">
      <alignment horizontal="right" vertical="center" indent="1"/>
    </xf>
    <xf numFmtId="41" fontId="69" fillId="9" borderId="3" xfId="8" applyFont="1" applyFill="1" applyBorder="1" applyAlignment="1">
      <alignment horizontal="right" vertical="center" indent="1"/>
    </xf>
    <xf numFmtId="41" fontId="73" fillId="0" borderId="3" xfId="8" applyFont="1" applyFill="1" applyBorder="1" applyAlignment="1">
      <alignment horizontal="right" vertical="center" indent="1"/>
    </xf>
    <xf numFmtId="41" fontId="73" fillId="0" borderId="3" xfId="8" applyFont="1" applyFill="1" applyBorder="1" applyAlignment="1">
      <alignment horizontal="right" vertical="center" wrapText="1"/>
    </xf>
    <xf numFmtId="41" fontId="65" fillId="10" borderId="12" xfId="13" applyNumberFormat="1" applyFont="1" applyFill="1" applyBorder="1">
      <alignment vertical="center"/>
    </xf>
    <xf numFmtId="0" fontId="48" fillId="0" borderId="0" xfId="13" applyFont="1" applyAlignment="1">
      <alignment horizontal="center" vertical="center"/>
    </xf>
    <xf numFmtId="0" fontId="48" fillId="28" borderId="16" xfId="13" applyFont="1" applyFill="1" applyBorder="1" applyAlignment="1">
      <alignment horizontal="center" vertical="center"/>
    </xf>
    <xf numFmtId="0" fontId="48" fillId="28" borderId="12" xfId="13" applyFont="1" applyFill="1" applyBorder="1" applyAlignment="1">
      <alignment horizontal="center" vertical="center"/>
    </xf>
    <xf numFmtId="0" fontId="48" fillId="28" borderId="18" xfId="13" applyFont="1" applyFill="1" applyBorder="1" applyAlignment="1">
      <alignment horizontal="center" vertical="center"/>
    </xf>
    <xf numFmtId="0" fontId="75" fillId="18" borderId="18" xfId="13" applyFont="1" applyFill="1" applyBorder="1" applyAlignment="1">
      <alignment horizontal="center" vertical="center"/>
    </xf>
    <xf numFmtId="0" fontId="48" fillId="9" borderId="74" xfId="13" applyFont="1" applyFill="1" applyBorder="1" applyAlignment="1">
      <alignment horizontal="center" vertical="center"/>
    </xf>
    <xf numFmtId="0" fontId="48" fillId="9" borderId="10" xfId="13" applyFont="1" applyFill="1" applyBorder="1" applyAlignment="1">
      <alignment horizontal="center" vertical="center"/>
    </xf>
    <xf numFmtId="0" fontId="75" fillId="18" borderId="17" xfId="13" applyFont="1" applyFill="1" applyBorder="1" applyAlignment="1">
      <alignment horizontal="center" vertical="center"/>
    </xf>
    <xf numFmtId="0" fontId="48" fillId="0" borderId="70" xfId="13" applyFont="1" applyFill="1" applyBorder="1" applyAlignment="1">
      <alignment horizontal="center" vertical="center"/>
    </xf>
    <xf numFmtId="41" fontId="49" fillId="0" borderId="22" xfId="33" applyFont="1" applyFill="1" applyBorder="1" applyAlignment="1">
      <alignment horizontal="right" vertical="center"/>
    </xf>
    <xf numFmtId="41" fontId="49" fillId="0" borderId="23" xfId="33" applyFont="1" applyFill="1" applyBorder="1" applyAlignment="1">
      <alignment horizontal="right" vertical="center"/>
    </xf>
    <xf numFmtId="41" fontId="49" fillId="0" borderId="21" xfId="33" applyFont="1" applyFill="1" applyBorder="1" applyAlignment="1">
      <alignment horizontal="right" vertical="center"/>
    </xf>
    <xf numFmtId="41" fontId="76" fillId="0" borderId="29" xfId="33" applyFont="1" applyFill="1" applyBorder="1" applyAlignment="1">
      <alignment horizontal="right" vertical="center"/>
    </xf>
    <xf numFmtId="41" fontId="49" fillId="0" borderId="4" xfId="33" applyFont="1" applyFill="1" applyBorder="1" applyAlignment="1">
      <alignment horizontal="right" vertical="center"/>
    </xf>
    <xf numFmtId="41" fontId="49" fillId="0" borderId="3" xfId="33" applyFont="1" applyFill="1" applyBorder="1" applyAlignment="1">
      <alignment horizontal="right" vertical="center"/>
    </xf>
    <xf numFmtId="41" fontId="49" fillId="0" borderId="77" xfId="33" applyFont="1" applyFill="1" applyBorder="1" applyAlignment="1">
      <alignment horizontal="right" vertical="center"/>
    </xf>
    <xf numFmtId="0" fontId="49" fillId="0" borderId="0" xfId="13" applyFont="1" applyFill="1">
      <alignment vertical="center"/>
    </xf>
    <xf numFmtId="0" fontId="48" fillId="0" borderId="72" xfId="13" applyFont="1" applyFill="1" applyBorder="1" applyAlignment="1">
      <alignment horizontal="center" vertical="center"/>
    </xf>
    <xf numFmtId="41" fontId="49" fillId="0" borderId="15" xfId="33" applyFont="1" applyFill="1" applyBorder="1" applyAlignment="1">
      <alignment horizontal="right" vertical="center"/>
    </xf>
    <xf numFmtId="41" fontId="76" fillId="0" borderId="9" xfId="33" applyFont="1" applyFill="1" applyBorder="1" applyAlignment="1">
      <alignment horizontal="right" vertical="center"/>
    </xf>
    <xf numFmtId="41" fontId="49" fillId="0" borderId="73" xfId="33" applyFont="1" applyFill="1" applyBorder="1" applyAlignment="1">
      <alignment horizontal="right" vertical="center"/>
    </xf>
    <xf numFmtId="0" fontId="48" fillId="0" borderId="80" xfId="13" applyFont="1" applyBorder="1" applyAlignment="1">
      <alignment horizontal="center" vertical="center"/>
    </xf>
    <xf numFmtId="41" fontId="49" fillId="0" borderId="74" xfId="33" applyFont="1" applyFill="1" applyBorder="1" applyAlignment="1">
      <alignment horizontal="right" vertical="center"/>
    </xf>
    <xf numFmtId="41" fontId="49" fillId="0" borderId="12" xfId="33" applyFont="1" applyFill="1" applyBorder="1" applyAlignment="1">
      <alignment horizontal="right" vertical="center"/>
    </xf>
    <xf numFmtId="41" fontId="49" fillId="0" borderId="18" xfId="33" applyFont="1" applyFill="1" applyBorder="1" applyAlignment="1">
      <alignment horizontal="right" vertical="center"/>
    </xf>
    <xf numFmtId="41" fontId="49" fillId="0" borderId="16" xfId="33" applyFont="1" applyFill="1" applyBorder="1" applyAlignment="1">
      <alignment horizontal="right" vertical="center"/>
    </xf>
    <xf numFmtId="41" fontId="77" fillId="0" borderId="16" xfId="33" applyFont="1" applyFill="1" applyBorder="1" applyAlignment="1">
      <alignment horizontal="right" vertical="center"/>
    </xf>
    <xf numFmtId="41" fontId="77" fillId="0" borderId="12" xfId="33" applyFont="1" applyFill="1" applyBorder="1" applyAlignment="1">
      <alignment horizontal="right" vertical="center"/>
    </xf>
    <xf numFmtId="41" fontId="77" fillId="0" borderId="18" xfId="33" applyFont="1" applyFill="1" applyBorder="1" applyAlignment="1">
      <alignment horizontal="right" vertical="center"/>
    </xf>
    <xf numFmtId="41" fontId="76" fillId="0" borderId="11" xfId="33" applyFont="1" applyFill="1" applyBorder="1" applyAlignment="1">
      <alignment horizontal="right" vertical="center"/>
    </xf>
    <xf numFmtId="41" fontId="49" fillId="0" borderId="12" xfId="33" applyFont="1" applyBorder="1" applyAlignment="1">
      <alignment horizontal="right" vertical="center"/>
    </xf>
    <xf numFmtId="41" fontId="49" fillId="0" borderId="18" xfId="33" applyFont="1" applyBorder="1" applyAlignment="1">
      <alignment horizontal="right" vertical="center"/>
    </xf>
    <xf numFmtId="41" fontId="49" fillId="0" borderId="76" xfId="33" applyFont="1" applyBorder="1" applyAlignment="1">
      <alignment horizontal="right" vertical="center"/>
    </xf>
    <xf numFmtId="0" fontId="51" fillId="9" borderId="82" xfId="13" applyFont="1" applyFill="1" applyBorder="1" applyAlignment="1">
      <alignment horizontal="center" vertical="center"/>
    </xf>
    <xf numFmtId="41" fontId="51" fillId="9" borderId="83" xfId="33" applyFont="1" applyFill="1" applyBorder="1" applyAlignment="1">
      <alignment horizontal="right" vertical="center"/>
    </xf>
    <xf numFmtId="41" fontId="51" fillId="9" borderId="84" xfId="33" applyFont="1" applyFill="1" applyBorder="1" applyAlignment="1">
      <alignment horizontal="right" vertical="center"/>
    </xf>
    <xf numFmtId="41" fontId="51" fillId="9" borderId="85" xfId="33" applyFont="1" applyFill="1" applyBorder="1" applyAlignment="1">
      <alignment horizontal="right" vertical="center"/>
    </xf>
    <xf numFmtId="41" fontId="75" fillId="9" borderId="85" xfId="33" applyFont="1" applyFill="1" applyBorder="1" applyAlignment="1">
      <alignment horizontal="right" vertical="center"/>
    </xf>
    <xf numFmtId="41" fontId="51" fillId="9" borderId="86" xfId="33" applyFont="1" applyFill="1" applyBorder="1" applyAlignment="1">
      <alignment horizontal="right" vertical="center"/>
    </xf>
    <xf numFmtId="0" fontId="48" fillId="0" borderId="0" xfId="13" applyFont="1">
      <alignment vertical="center"/>
    </xf>
    <xf numFmtId="0" fontId="47" fillId="0" borderId="0" xfId="13" applyFont="1" applyAlignment="1">
      <alignment horizontal="center" vertical="center"/>
    </xf>
    <xf numFmtId="0" fontId="48" fillId="0" borderId="0" xfId="13" applyFont="1" applyAlignment="1">
      <alignment vertical="center"/>
    </xf>
    <xf numFmtId="0" fontId="48" fillId="9" borderId="79" xfId="13" applyFont="1" applyFill="1" applyBorder="1" applyAlignment="1">
      <alignment horizontal="center" vertical="center"/>
    </xf>
    <xf numFmtId="0" fontId="48" fillId="9" borderId="12" xfId="13" applyFont="1" applyFill="1" applyBorder="1" applyAlignment="1">
      <alignment horizontal="center" vertical="center"/>
    </xf>
    <xf numFmtId="0" fontId="48" fillId="9" borderId="11" xfId="13" applyFont="1" applyFill="1" applyBorder="1" applyAlignment="1">
      <alignment horizontal="center" vertical="center"/>
    </xf>
    <xf numFmtId="0" fontId="48" fillId="0" borderId="69" xfId="13" applyFont="1" applyBorder="1" applyAlignment="1">
      <alignment horizontal="center" vertical="center"/>
    </xf>
    <xf numFmtId="41" fontId="49" fillId="0" borderId="68" xfId="33" applyFont="1" applyFill="1" applyBorder="1" applyAlignment="1">
      <alignment horizontal="right" vertical="center"/>
    </xf>
    <xf numFmtId="41" fontId="49" fillId="0" borderId="8" xfId="33" applyFont="1" applyFill="1" applyBorder="1" applyAlignment="1">
      <alignment horizontal="right" vertical="center"/>
    </xf>
    <xf numFmtId="41" fontId="49" fillId="0" borderId="20" xfId="33" applyFont="1" applyFill="1" applyBorder="1" applyAlignment="1">
      <alignment horizontal="right" vertical="center"/>
    </xf>
    <xf numFmtId="41" fontId="49" fillId="0" borderId="44" xfId="33" applyFont="1" applyFill="1" applyBorder="1" applyAlignment="1">
      <alignment horizontal="right" vertical="center"/>
    </xf>
    <xf numFmtId="41" fontId="48" fillId="0" borderId="44" xfId="33" applyFont="1" applyBorder="1" applyAlignment="1">
      <alignment horizontal="right" vertical="center"/>
    </xf>
    <xf numFmtId="41" fontId="49" fillId="0" borderId="69" xfId="33" applyFont="1" applyBorder="1" applyAlignment="1">
      <alignment horizontal="right" vertical="center"/>
    </xf>
    <xf numFmtId="0" fontId="48" fillId="0" borderId="72" xfId="13" applyFont="1" applyBorder="1" applyAlignment="1">
      <alignment horizontal="center" vertical="center"/>
    </xf>
    <xf numFmtId="41" fontId="49" fillId="0" borderId="27" xfId="33" applyFont="1" applyFill="1" applyBorder="1" applyAlignment="1">
      <alignment horizontal="right" vertical="center"/>
    </xf>
    <xf numFmtId="41" fontId="49" fillId="0" borderId="72" xfId="33" applyFont="1" applyBorder="1" applyAlignment="1">
      <alignment horizontal="right" vertical="center"/>
    </xf>
    <xf numFmtId="0" fontId="48" fillId="0" borderId="75" xfId="13" applyFont="1" applyBorder="1" applyAlignment="1">
      <alignment horizontal="center" vertical="center"/>
    </xf>
    <xf numFmtId="41" fontId="49" fillId="0" borderId="10" xfId="33" applyFont="1" applyFill="1" applyBorder="1" applyAlignment="1">
      <alignment horizontal="right" vertical="center"/>
    </xf>
    <xf numFmtId="41" fontId="49" fillId="0" borderId="17" xfId="33" applyFont="1" applyFill="1" applyBorder="1" applyAlignment="1">
      <alignment horizontal="right" vertical="center"/>
    </xf>
    <xf numFmtId="41" fontId="49" fillId="0" borderId="42" xfId="33" applyFont="1" applyFill="1" applyBorder="1" applyAlignment="1">
      <alignment horizontal="right" vertical="center"/>
    </xf>
    <xf numFmtId="41" fontId="49" fillId="0" borderId="75" xfId="33" applyFont="1" applyBorder="1" applyAlignment="1">
      <alignment horizontal="right" vertical="center"/>
    </xf>
    <xf numFmtId="0" fontId="51" fillId="9" borderId="87" xfId="13" applyFont="1" applyFill="1" applyBorder="1" applyAlignment="1">
      <alignment horizontal="center" vertical="center"/>
    </xf>
    <xf numFmtId="41" fontId="51" fillId="9" borderId="88" xfId="33" applyFont="1" applyFill="1" applyBorder="1" applyAlignment="1">
      <alignment horizontal="right" vertical="center"/>
    </xf>
    <xf numFmtId="41" fontId="51" fillId="9" borderId="87" xfId="33" applyFont="1" applyFill="1" applyBorder="1" applyAlignment="1">
      <alignment horizontal="right" vertical="center"/>
    </xf>
    <xf numFmtId="0" fontId="49" fillId="0" borderId="0" xfId="13" applyFont="1" applyFill="1" applyAlignment="1">
      <alignment horizontal="left" vertical="center"/>
    </xf>
    <xf numFmtId="41" fontId="42" fillId="13" borderId="7" xfId="8" applyFont="1" applyFill="1" applyBorder="1">
      <alignment vertical="center"/>
    </xf>
    <xf numFmtId="41" fontId="30" fillId="13" borderId="7" xfId="8" applyFont="1" applyFill="1" applyBorder="1">
      <alignment vertical="center"/>
    </xf>
    <xf numFmtId="41" fontId="40" fillId="13" borderId="7" xfId="8" applyFont="1" applyFill="1" applyBorder="1">
      <alignment vertical="center"/>
    </xf>
    <xf numFmtId="41" fontId="40" fillId="13" borderId="5" xfId="8" applyFont="1" applyFill="1" applyBorder="1">
      <alignment vertical="center"/>
    </xf>
    <xf numFmtId="41" fontId="36" fillId="13" borderId="25" xfId="8" applyFont="1" applyFill="1" applyBorder="1">
      <alignment vertical="center"/>
    </xf>
    <xf numFmtId="41" fontId="19" fillId="13" borderId="7" xfId="8" applyFont="1" applyFill="1" applyBorder="1">
      <alignment vertical="center"/>
    </xf>
    <xf numFmtId="41" fontId="19" fillId="0" borderId="3" xfId="10" applyNumberFormat="1" applyFont="1" applyFill="1" applyBorder="1" applyAlignment="1">
      <alignment horizontal="right" vertical="center" shrinkToFit="1"/>
    </xf>
    <xf numFmtId="41" fontId="30" fillId="0" borderId="0" xfId="18" applyNumberFormat="1" applyFont="1" applyAlignment="1">
      <alignment vertical="center" shrinkToFit="1"/>
    </xf>
    <xf numFmtId="41" fontId="19" fillId="13" borderId="3" xfId="10" applyNumberFormat="1" applyFont="1" applyFill="1" applyBorder="1" applyAlignment="1">
      <alignment horizontal="right" vertical="center" shrinkToFit="1"/>
    </xf>
    <xf numFmtId="41" fontId="38" fillId="0" borderId="3" xfId="10" applyNumberFormat="1" applyFont="1" applyFill="1" applyBorder="1" applyAlignment="1">
      <alignment horizontal="right" vertical="center" shrinkToFit="1"/>
    </xf>
    <xf numFmtId="41" fontId="37" fillId="0" borderId="3" xfId="10" applyNumberFormat="1" applyFont="1" applyFill="1" applyBorder="1" applyAlignment="1">
      <alignment horizontal="right" vertical="center" shrinkToFit="1"/>
    </xf>
    <xf numFmtId="41" fontId="38" fillId="0" borderId="3" xfId="10" applyNumberFormat="1" applyFont="1" applyFill="1" applyBorder="1" applyAlignment="1">
      <alignment horizontal="center" vertical="center" shrinkToFit="1"/>
    </xf>
    <xf numFmtId="41" fontId="38" fillId="0" borderId="38" xfId="10" applyNumberFormat="1" applyFont="1" applyFill="1" applyBorder="1" applyAlignment="1">
      <alignment horizontal="right" vertical="center" shrinkToFit="1"/>
    </xf>
    <xf numFmtId="41" fontId="15" fillId="0" borderId="0" xfId="17" applyNumberFormat="1" applyFont="1" applyAlignment="1">
      <alignment vertical="center"/>
    </xf>
    <xf numFmtId="41" fontId="40" fillId="0" borderId="0" xfId="18" applyNumberFormat="1" applyFont="1" applyAlignment="1">
      <alignment vertical="center" shrinkToFit="1"/>
    </xf>
    <xf numFmtId="41" fontId="33" fillId="0" borderId="0" xfId="18" applyNumberFormat="1" applyFont="1" applyAlignment="1">
      <alignment vertical="center" shrinkToFit="1"/>
    </xf>
    <xf numFmtId="183" fontId="39" fillId="16" borderId="3" xfId="8" applyNumberFormat="1" applyFont="1" applyFill="1" applyBorder="1" applyAlignment="1">
      <alignment horizontal="right" vertical="center" shrinkToFit="1"/>
    </xf>
    <xf numFmtId="41" fontId="38" fillId="0" borderId="0" xfId="0" applyNumberFormat="1" applyFont="1">
      <alignment vertical="center"/>
    </xf>
    <xf numFmtId="0" fontId="22" fillId="2" borderId="3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shrinkToFit="1"/>
    </xf>
    <xf numFmtId="41" fontId="30" fillId="0" borderId="3" xfId="18" applyNumberFormat="1" applyFont="1" applyBorder="1" applyAlignment="1">
      <alignment horizontal="center" vertical="center" shrinkToFit="1"/>
    </xf>
    <xf numFmtId="41" fontId="30" fillId="0" borderId="3" xfId="8" applyNumberFormat="1" applyFont="1" applyBorder="1" applyAlignment="1">
      <alignment horizontal="right" vertical="center" shrinkToFit="1"/>
    </xf>
    <xf numFmtId="41" fontId="30" fillId="0" borderId="2" xfId="0" applyNumberFormat="1" applyFont="1" applyBorder="1">
      <alignment vertical="center"/>
    </xf>
    <xf numFmtId="41" fontId="0" fillId="0" borderId="0" xfId="0" applyNumberFormat="1">
      <alignment vertical="center"/>
    </xf>
    <xf numFmtId="0" fontId="41" fillId="5" borderId="3" xfId="0" applyFont="1" applyFill="1" applyBorder="1">
      <alignment vertical="center"/>
    </xf>
    <xf numFmtId="0" fontId="41" fillId="4" borderId="3" xfId="0" applyFont="1" applyFill="1" applyBorder="1">
      <alignment vertical="center"/>
    </xf>
    <xf numFmtId="41" fontId="41" fillId="5" borderId="3" xfId="0" applyNumberFormat="1" applyFont="1" applyFill="1" applyBorder="1" applyAlignment="1">
      <alignment horizontal="center" vertical="center"/>
    </xf>
    <xf numFmtId="41" fontId="41" fillId="4" borderId="3" xfId="0" applyNumberFormat="1" applyFont="1" applyFill="1" applyBorder="1" applyAlignment="1">
      <alignment horizontal="center" vertical="center"/>
    </xf>
    <xf numFmtId="0" fontId="36" fillId="0" borderId="48" xfId="34" applyFont="1" applyFill="1" applyBorder="1" applyAlignment="1" applyProtection="1">
      <alignment horizontal="center" vertical="center" shrinkToFit="1"/>
      <protection locked="0"/>
    </xf>
    <xf numFmtId="0" fontId="78" fillId="0" borderId="48" xfId="0" applyFont="1" applyFill="1" applyBorder="1" applyAlignment="1" applyProtection="1">
      <alignment horizontal="center" vertical="center" shrinkToFit="1"/>
      <protection locked="0"/>
    </xf>
    <xf numFmtId="0" fontId="20" fillId="0" borderId="48" xfId="0" applyFont="1" applyFill="1" applyBorder="1" applyAlignment="1" applyProtection="1">
      <alignment horizontal="center" vertical="center" shrinkToFit="1"/>
      <protection locked="0"/>
    </xf>
    <xf numFmtId="41" fontId="0" fillId="0" borderId="3" xfId="8" applyFont="1" applyFill="1" applyBorder="1" applyAlignment="1">
      <alignment horizontal="center" vertical="center" shrinkToFit="1"/>
    </xf>
    <xf numFmtId="41" fontId="0" fillId="0" borderId="3" xfId="22" applyFont="1" applyFill="1" applyBorder="1" applyAlignment="1">
      <alignment horizontal="center" vertical="center" shrinkToFit="1"/>
    </xf>
    <xf numFmtId="41" fontId="0" fillId="0" borderId="3" xfId="8" applyNumberFormat="1" applyFont="1" applyFill="1" applyBorder="1" applyAlignment="1">
      <alignment vertical="center" shrinkToFit="1"/>
    </xf>
    <xf numFmtId="41" fontId="0" fillId="0" borderId="9" xfId="8" applyFont="1" applyFill="1" applyBorder="1" applyAlignment="1">
      <alignment vertical="center" shrinkToFit="1"/>
    </xf>
    <xf numFmtId="41" fontId="0" fillId="0" borderId="27" xfId="8" applyFont="1" applyFill="1" applyBorder="1" applyAlignment="1">
      <alignment vertical="center" shrinkToFit="1"/>
    </xf>
    <xf numFmtId="0" fontId="30" fillId="0" borderId="3" xfId="0" applyFont="1" applyBorder="1" applyAlignment="1">
      <alignment horizontal="center" vertical="center" shrinkToFit="1"/>
    </xf>
    <xf numFmtId="3" fontId="0" fillId="13" borderId="3" xfId="18" applyNumberFormat="1" applyFont="1" applyFill="1" applyBorder="1" applyAlignment="1">
      <alignment horizontal="center" vertical="center"/>
    </xf>
    <xf numFmtId="183" fontId="0" fillId="13" borderId="3" xfId="8" applyNumberFormat="1" applyFont="1" applyFill="1" applyBorder="1" applyAlignment="1">
      <alignment horizontal="center" vertical="center"/>
    </xf>
    <xf numFmtId="183" fontId="0" fillId="13" borderId="3" xfId="0" applyNumberFormat="1" applyFont="1" applyFill="1" applyBorder="1" applyAlignment="1">
      <alignment horizontal="center" vertical="center" shrinkToFit="1"/>
    </xf>
    <xf numFmtId="183" fontId="40" fillId="18" borderId="3" xfId="0" applyNumberFormat="1" applyFont="1" applyFill="1" applyBorder="1" applyAlignment="1">
      <alignment horizontal="right" vertical="center" shrinkToFit="1"/>
    </xf>
    <xf numFmtId="3" fontId="30" fillId="13" borderId="3" xfId="18" applyNumberFormat="1" applyFont="1" applyFill="1" applyBorder="1" applyAlignment="1">
      <alignment horizontal="center" vertical="center"/>
    </xf>
    <xf numFmtId="3" fontId="30" fillId="13" borderId="3" xfId="8" applyNumberFormat="1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 shrinkToFit="1"/>
    </xf>
    <xf numFmtId="0" fontId="48" fillId="13" borderId="72" xfId="13" applyFont="1" applyFill="1" applyBorder="1" applyAlignment="1">
      <alignment horizontal="center" vertical="center"/>
    </xf>
    <xf numFmtId="41" fontId="49" fillId="13" borderId="4" xfId="33" applyFont="1" applyFill="1" applyBorder="1" applyAlignment="1">
      <alignment horizontal="right" vertical="center"/>
    </xf>
    <xf numFmtId="41" fontId="49" fillId="13" borderId="3" xfId="33" applyFont="1" applyFill="1" applyBorder="1" applyAlignment="1">
      <alignment horizontal="right" vertical="center"/>
    </xf>
    <xf numFmtId="41" fontId="49" fillId="13" borderId="15" xfId="33" applyFont="1" applyFill="1" applyBorder="1" applyAlignment="1">
      <alignment horizontal="right" vertical="center"/>
    </xf>
    <xf numFmtId="41" fontId="76" fillId="13" borderId="9" xfId="33" applyFont="1" applyFill="1" applyBorder="1" applyAlignment="1">
      <alignment horizontal="right" vertical="center"/>
    </xf>
    <xf numFmtId="41" fontId="49" fillId="13" borderId="73" xfId="33" applyFont="1" applyFill="1" applyBorder="1" applyAlignment="1">
      <alignment horizontal="right" vertical="center"/>
    </xf>
    <xf numFmtId="0" fontId="49" fillId="13" borderId="0" xfId="13" applyFont="1" applyFill="1">
      <alignment vertical="center"/>
    </xf>
    <xf numFmtId="0" fontId="64" fillId="0" borderId="0" xfId="0" quotePrefix="1" applyNumberFormat="1" applyFont="1" applyFill="1" applyBorder="1" applyAlignment="1">
      <alignment vertical="center" wrapText="1"/>
    </xf>
    <xf numFmtId="0" fontId="65" fillId="13" borderId="0" xfId="0" applyFont="1" applyFill="1" applyBorder="1" applyAlignment="1">
      <alignment vertical="center"/>
    </xf>
    <xf numFmtId="41" fontId="64" fillId="13" borderId="3" xfId="8" applyFont="1" applyFill="1" applyBorder="1" applyAlignment="1">
      <alignment horizontal="right" vertical="center" indent="1"/>
    </xf>
    <xf numFmtId="41" fontId="72" fillId="13" borderId="3" xfId="8" applyFont="1" applyFill="1" applyBorder="1" applyAlignment="1">
      <alignment horizontal="right" vertical="center" indent="1"/>
    </xf>
    <xf numFmtId="41" fontId="73" fillId="13" borderId="3" xfId="8" applyFont="1" applyFill="1" applyBorder="1" applyAlignment="1">
      <alignment horizontal="right" vertical="center" indent="1"/>
    </xf>
    <xf numFmtId="0" fontId="0" fillId="0" borderId="3" xfId="18" applyNumberFormat="1" applyFont="1" applyBorder="1" applyAlignment="1">
      <alignment horizontal="center" vertical="center"/>
    </xf>
    <xf numFmtId="183" fontId="30" fillId="13" borderId="3" xfId="0" applyNumberFormat="1" applyFont="1" applyFill="1" applyBorder="1" applyAlignment="1">
      <alignment horizontal="center" vertical="center" shrinkToFit="1"/>
    </xf>
    <xf numFmtId="183" fontId="0" fillId="13" borderId="39" xfId="18" applyNumberFormat="1" applyFont="1" applyFill="1" applyBorder="1" applyAlignment="1">
      <alignment horizontal="center" vertical="center"/>
    </xf>
    <xf numFmtId="184" fontId="0" fillId="13" borderId="3" xfId="18" applyNumberFormat="1" applyFont="1" applyFill="1" applyBorder="1" applyAlignment="1">
      <alignment horizontal="center" vertical="center"/>
    </xf>
    <xf numFmtId="183" fontId="0" fillId="13" borderId="0" xfId="18" applyNumberFormat="1" applyFont="1" applyFill="1" applyBorder="1" applyAlignment="1">
      <alignment horizontal="center" vertical="center"/>
    </xf>
    <xf numFmtId="183" fontId="30" fillId="13" borderId="3" xfId="8" applyNumberFormat="1" applyFont="1" applyFill="1" applyBorder="1" applyAlignment="1">
      <alignment horizontal="center" vertical="center"/>
    </xf>
    <xf numFmtId="0" fontId="0" fillId="0" borderId="3" xfId="18" applyFont="1" applyFill="1" applyBorder="1" applyAlignment="1">
      <alignment horizontal="left" vertical="center" shrinkToFit="1"/>
    </xf>
    <xf numFmtId="183" fontId="19" fillId="13" borderId="3" xfId="18" applyNumberFormat="1" applyFont="1" applyFill="1" applyBorder="1" applyAlignment="1">
      <alignment horizontal="center" vertical="center"/>
    </xf>
    <xf numFmtId="41" fontId="23" fillId="0" borderId="0" xfId="18" applyNumberFormat="1" applyFont="1" applyAlignment="1">
      <alignment vertical="center" shrinkToFit="1"/>
    </xf>
    <xf numFmtId="41" fontId="35" fillId="0" borderId="3" xfId="27" applyNumberFormat="1" applyFont="1" applyFill="1" applyBorder="1" applyAlignment="1">
      <alignment horizontal="right" vertical="center" shrinkToFit="1"/>
    </xf>
    <xf numFmtId="41" fontId="35" fillId="0" borderId="27" xfId="27" applyNumberFormat="1" applyFont="1" applyFill="1" applyBorder="1" applyAlignment="1">
      <alignment horizontal="center" vertical="center" shrinkToFit="1"/>
    </xf>
    <xf numFmtId="41" fontId="35" fillId="0" borderId="3" xfId="27" applyNumberFormat="1" applyFont="1" applyFill="1" applyBorder="1" applyAlignment="1">
      <alignment horizontal="center" vertical="center" shrinkToFit="1"/>
    </xf>
    <xf numFmtId="41" fontId="35" fillId="0" borderId="3" xfId="28" applyNumberFormat="1" applyFont="1" applyFill="1" applyBorder="1" applyAlignment="1">
      <alignment horizontal="center" vertical="center" shrinkToFit="1"/>
    </xf>
    <xf numFmtId="41" fontId="30" fillId="0" borderId="28" xfId="10" applyNumberFormat="1" applyFont="1" applyBorder="1" applyAlignment="1">
      <alignment horizontal="center" vertical="center" shrinkToFit="1"/>
    </xf>
    <xf numFmtId="41" fontId="30" fillId="0" borderId="58" xfId="10" applyNumberFormat="1" applyFont="1" applyBorder="1" applyAlignment="1">
      <alignment horizontal="right" vertical="center" shrinkToFit="1"/>
    </xf>
    <xf numFmtId="41" fontId="38" fillId="13" borderId="3" xfId="27" applyNumberFormat="1" applyFont="1" applyFill="1" applyBorder="1" applyAlignment="1">
      <alignment horizontal="right" vertical="center" shrinkToFit="1"/>
    </xf>
    <xf numFmtId="41" fontId="37" fillId="0" borderId="28" xfId="10" applyNumberFormat="1" applyFont="1" applyBorder="1" applyAlignment="1">
      <alignment horizontal="center" vertical="center" shrinkToFit="1"/>
    </xf>
    <xf numFmtId="41" fontId="40" fillId="19" borderId="3" xfId="38" applyNumberFormat="1" applyFont="1" applyFill="1" applyBorder="1" applyAlignment="1">
      <alignment horizontal="center" vertical="center" shrinkToFit="1"/>
    </xf>
    <xf numFmtId="41" fontId="40" fillId="4" borderId="3" xfId="39" applyNumberFormat="1" applyFont="1" applyFill="1" applyBorder="1" applyAlignment="1">
      <alignment horizontal="center" vertical="center" shrinkToFit="1"/>
    </xf>
    <xf numFmtId="41" fontId="40" fillId="4" borderId="27" xfId="39" applyNumberFormat="1" applyFont="1" applyFill="1" applyBorder="1" applyAlignment="1">
      <alignment horizontal="center" vertical="center" shrinkToFit="1"/>
    </xf>
    <xf numFmtId="41" fontId="40" fillId="4" borderId="3" xfId="39" applyNumberFormat="1" applyFont="1" applyFill="1" applyBorder="1" applyAlignment="1">
      <alignment horizontal="right" vertical="center" shrinkToFit="1"/>
    </xf>
    <xf numFmtId="41" fontId="40" fillId="3" borderId="3" xfId="39" applyNumberFormat="1" applyFont="1" applyFill="1" applyBorder="1" applyAlignment="1">
      <alignment horizontal="center" vertical="center" shrinkToFit="1"/>
    </xf>
    <xf numFmtId="41" fontId="40" fillId="3" borderId="27" xfId="39" applyNumberFormat="1" applyFont="1" applyFill="1" applyBorder="1" applyAlignment="1">
      <alignment horizontal="center" vertical="center" shrinkToFit="1"/>
    </xf>
    <xf numFmtId="41" fontId="40" fillId="3" borderId="3" xfId="39" applyNumberFormat="1" applyFont="1" applyFill="1" applyBorder="1" applyAlignment="1">
      <alignment horizontal="right" vertical="center" shrinkToFit="1"/>
    </xf>
    <xf numFmtId="41" fontId="30" fillId="0" borderId="3" xfId="39" applyNumberFormat="1" applyFont="1" applyBorder="1" applyAlignment="1" applyProtection="1">
      <alignment horizontal="center" vertical="center" shrinkToFit="1"/>
      <protection locked="0"/>
    </xf>
    <xf numFmtId="41" fontId="30" fillId="0" borderId="3" xfId="39" applyNumberFormat="1" applyFont="1" applyBorder="1" applyAlignment="1">
      <alignment horizontal="center" vertical="center" shrinkToFit="1"/>
    </xf>
    <xf numFmtId="41" fontId="28" fillId="4" borderId="3" xfId="40" applyNumberFormat="1" applyFont="1" applyFill="1" applyBorder="1" applyAlignment="1">
      <alignment horizontal="right" vertical="center" shrinkToFit="1"/>
    </xf>
    <xf numFmtId="41" fontId="28" fillId="4" borderId="27" xfId="40" applyNumberFormat="1" applyFont="1" applyFill="1" applyBorder="1" applyAlignment="1">
      <alignment horizontal="right" vertical="center" shrinkToFit="1"/>
    </xf>
    <xf numFmtId="41" fontId="28" fillId="3" borderId="3" xfId="40" applyNumberFormat="1" applyFont="1" applyFill="1" applyBorder="1" applyAlignment="1">
      <alignment horizontal="right" vertical="center" shrinkToFit="1"/>
    </xf>
    <xf numFmtId="41" fontId="28" fillId="3" borderId="27" xfId="40" applyNumberFormat="1" applyFont="1" applyFill="1" applyBorder="1" applyAlignment="1">
      <alignment horizontal="right" vertical="center" shrinkToFit="1"/>
    </xf>
    <xf numFmtId="41" fontId="40" fillId="25" borderId="3" xfId="39" applyNumberFormat="1" applyFont="1" applyFill="1" applyBorder="1" applyAlignment="1">
      <alignment horizontal="right" vertical="center" shrinkToFit="1"/>
    </xf>
    <xf numFmtId="41" fontId="40" fillId="25" borderId="27" xfId="39" applyNumberFormat="1" applyFont="1" applyFill="1" applyBorder="1" applyAlignment="1">
      <alignment horizontal="right" vertical="center" shrinkToFit="1"/>
    </xf>
    <xf numFmtId="41" fontId="40" fillId="3" borderId="27" xfId="39" applyNumberFormat="1" applyFont="1" applyFill="1" applyBorder="1" applyAlignment="1">
      <alignment horizontal="right" vertical="center" shrinkToFit="1"/>
    </xf>
    <xf numFmtId="41" fontId="30" fillId="0" borderId="3" xfId="36" applyNumberFormat="1" applyFont="1" applyBorder="1" applyAlignment="1" applyProtection="1">
      <alignment horizontal="center" vertical="center" shrinkToFit="1"/>
      <protection locked="0"/>
    </xf>
    <xf numFmtId="41" fontId="30" fillId="0" borderId="3" xfId="36" applyNumberFormat="1" applyFont="1" applyBorder="1" applyAlignment="1">
      <alignment horizontal="center" vertical="center" shrinkToFit="1"/>
    </xf>
    <xf numFmtId="41" fontId="19" fillId="0" borderId="3" xfId="39" applyNumberFormat="1" applyFont="1" applyBorder="1" applyAlignment="1">
      <alignment horizontal="center" vertical="center" shrinkToFit="1"/>
    </xf>
    <xf numFmtId="41" fontId="30" fillId="13" borderId="3" xfId="39" applyNumberFormat="1" applyFont="1" applyFill="1" applyBorder="1" applyAlignment="1">
      <alignment horizontal="center" vertical="center" shrinkToFit="1"/>
    </xf>
    <xf numFmtId="41" fontId="30" fillId="13" borderId="3" xfId="39" applyNumberFormat="1" applyFont="1" applyFill="1" applyBorder="1" applyAlignment="1" applyProtection="1">
      <alignment horizontal="center" vertical="center" shrinkToFit="1"/>
      <protection locked="0"/>
    </xf>
    <xf numFmtId="41" fontId="37" fillId="0" borderId="3" xfId="36" applyNumberFormat="1" applyFont="1" applyBorder="1" applyAlignment="1" applyProtection="1">
      <alignment horizontal="center" vertical="center" shrinkToFit="1"/>
      <protection locked="0"/>
    </xf>
    <xf numFmtId="41" fontId="37" fillId="0" borderId="3" xfId="38" applyNumberFormat="1" applyFont="1" applyBorder="1" applyAlignment="1">
      <alignment horizontal="center" vertical="center" shrinkToFit="1"/>
    </xf>
    <xf numFmtId="41" fontId="37" fillId="0" borderId="3" xfId="36" applyNumberFormat="1" applyFont="1" applyBorder="1" applyAlignment="1">
      <alignment horizontal="center" vertical="center" shrinkToFit="1"/>
    </xf>
    <xf numFmtId="41" fontId="40" fillId="3" borderId="3" xfId="41" applyNumberFormat="1" applyFont="1" applyFill="1" applyBorder="1" applyAlignment="1">
      <alignment horizontal="right" vertical="center" shrinkToFit="1"/>
    </xf>
    <xf numFmtId="41" fontId="30" fillId="0" borderId="3" xfId="42" applyNumberFormat="1" applyFont="1" applyBorder="1" applyAlignment="1" applyProtection="1">
      <alignment horizontal="center" vertical="center" shrinkToFit="1"/>
      <protection locked="0"/>
    </xf>
    <xf numFmtId="41" fontId="30" fillId="0" borderId="3" xfId="41" applyNumberFormat="1" applyFont="1" applyFill="1" applyBorder="1" applyAlignment="1" applyProtection="1">
      <alignment horizontal="center" vertical="center" shrinkToFit="1"/>
      <protection locked="0"/>
    </xf>
    <xf numFmtId="41" fontId="30" fillId="0" borderId="3" xfId="42" applyNumberFormat="1" applyFont="1" applyBorder="1" applyAlignment="1">
      <alignment horizontal="center" vertical="center" shrinkToFit="1"/>
    </xf>
    <xf numFmtId="41" fontId="30" fillId="0" borderId="3" xfId="41" applyNumberFormat="1" applyFont="1" applyFill="1" applyBorder="1" applyAlignment="1">
      <alignment horizontal="center" vertical="center" shrinkToFit="1"/>
    </xf>
    <xf numFmtId="41" fontId="37" fillId="0" borderId="3" xfId="42" applyNumberFormat="1" applyFont="1" applyBorder="1" applyAlignment="1" applyProtection="1">
      <alignment horizontal="center" vertical="center" shrinkToFit="1"/>
      <protection locked="0"/>
    </xf>
    <xf numFmtId="41" fontId="37" fillId="0" borderId="3" xfId="41" applyNumberFormat="1" applyFont="1" applyFill="1" applyBorder="1" applyAlignment="1" applyProtection="1">
      <alignment horizontal="center" vertical="center" shrinkToFit="1"/>
      <protection locked="0"/>
    </xf>
    <xf numFmtId="41" fontId="37" fillId="0" borderId="3" xfId="42" applyNumberFormat="1" applyFont="1" applyBorder="1" applyAlignment="1">
      <alignment horizontal="center" vertical="center" shrinkToFit="1"/>
    </xf>
    <xf numFmtId="41" fontId="37" fillId="0" borderId="3" xfId="39" applyNumberFormat="1" applyFont="1" applyBorder="1" applyAlignment="1">
      <alignment horizontal="center" vertical="center" shrinkToFit="1"/>
    </xf>
    <xf numFmtId="41" fontId="37" fillId="0" borderId="3" xfId="42" applyNumberFormat="1" applyFont="1" applyFill="1" applyBorder="1" applyAlignment="1" applyProtection="1">
      <alignment horizontal="center" vertical="center" shrinkToFit="1"/>
      <protection locked="0"/>
    </xf>
    <xf numFmtId="41" fontId="79" fillId="0" borderId="77" xfId="33" applyFont="1" applyFill="1" applyBorder="1" applyAlignment="1">
      <alignment horizontal="right" vertical="center"/>
    </xf>
    <xf numFmtId="41" fontId="79" fillId="0" borderId="73" xfId="33" applyFont="1" applyFill="1" applyBorder="1" applyAlignment="1">
      <alignment horizontal="right" vertical="center"/>
    </xf>
    <xf numFmtId="41" fontId="79" fillId="0" borderId="81" xfId="33" applyFont="1" applyFill="1" applyBorder="1" applyAlignment="1">
      <alignment horizontal="right" vertical="center"/>
    </xf>
    <xf numFmtId="0" fontId="80" fillId="18" borderId="65" xfId="13" applyFont="1" applyFill="1" applyBorder="1" applyAlignment="1">
      <alignment horizontal="center" vertical="center"/>
    </xf>
    <xf numFmtId="41" fontId="79" fillId="0" borderId="21" xfId="33" applyFont="1" applyFill="1" applyBorder="1" applyAlignment="1">
      <alignment horizontal="right" vertical="center"/>
    </xf>
    <xf numFmtId="41" fontId="79" fillId="0" borderId="15" xfId="33" applyFont="1" applyFill="1" applyBorder="1" applyAlignment="1">
      <alignment horizontal="right" vertical="center"/>
    </xf>
    <xf numFmtId="41" fontId="79" fillId="0" borderId="18" xfId="33" applyFont="1" applyFill="1" applyBorder="1" applyAlignment="1">
      <alignment horizontal="right" vertical="center"/>
    </xf>
    <xf numFmtId="0" fontId="80" fillId="18" borderId="18" xfId="13" applyFont="1" applyFill="1" applyBorder="1" applyAlignment="1">
      <alignment horizontal="center" vertical="center"/>
    </xf>
    <xf numFmtId="41" fontId="80" fillId="9" borderId="21" xfId="33" applyFont="1" applyFill="1" applyBorder="1" applyAlignment="1">
      <alignment horizontal="right" vertical="center"/>
    </xf>
    <xf numFmtId="41" fontId="80" fillId="9" borderId="15" xfId="33" applyFont="1" applyFill="1" applyBorder="1" applyAlignment="1">
      <alignment horizontal="right" vertical="center"/>
    </xf>
    <xf numFmtId="41" fontId="80" fillId="9" borderId="18" xfId="33" applyFont="1" applyFill="1" applyBorder="1" applyAlignment="1">
      <alignment horizontal="right" vertical="center"/>
    </xf>
    <xf numFmtId="41" fontId="80" fillId="9" borderId="30" xfId="33" applyFont="1" applyFill="1" applyBorder="1" applyAlignment="1">
      <alignment horizontal="right" vertical="center"/>
    </xf>
    <xf numFmtId="41" fontId="80" fillId="9" borderId="2" xfId="33" applyFont="1" applyFill="1" applyBorder="1" applyAlignment="1">
      <alignment horizontal="right" vertical="center"/>
    </xf>
    <xf numFmtId="41" fontId="80" fillId="9" borderId="65" xfId="33" applyFont="1" applyFill="1" applyBorder="1" applyAlignment="1">
      <alignment horizontal="right" vertical="center"/>
    </xf>
    <xf numFmtId="0" fontId="72" fillId="30" borderId="3" xfId="0" applyFont="1" applyFill="1" applyBorder="1" applyAlignment="1">
      <alignment horizontal="center" vertical="center"/>
    </xf>
    <xf numFmtId="41" fontId="37" fillId="0" borderId="27" xfId="10" applyNumberFormat="1" applyFont="1" applyFill="1" applyBorder="1" applyAlignment="1">
      <alignment horizontal="center" vertical="center" shrinkToFit="1"/>
    </xf>
    <xf numFmtId="41" fontId="37" fillId="0" borderId="3" xfId="10" applyNumberFormat="1" applyFont="1" applyFill="1" applyBorder="1" applyAlignment="1">
      <alignment horizontal="center" vertical="center" shrinkToFit="1"/>
    </xf>
    <xf numFmtId="41" fontId="37" fillId="0" borderId="3" xfId="25" applyNumberFormat="1" applyFont="1" applyFill="1" applyBorder="1" applyAlignment="1">
      <alignment horizontal="center" vertical="center" shrinkToFit="1"/>
    </xf>
    <xf numFmtId="41" fontId="37" fillId="0" borderId="3" xfId="25" applyNumberFormat="1" applyFont="1" applyFill="1" applyBorder="1" applyAlignment="1" applyProtection="1">
      <alignment horizontal="center" vertical="center" shrinkToFit="1"/>
      <protection locked="0"/>
    </xf>
    <xf numFmtId="41" fontId="37" fillId="0" borderId="3" xfId="24" applyNumberFormat="1" applyFont="1" applyBorder="1" applyAlignment="1" applyProtection="1">
      <alignment horizontal="center" vertical="center" shrinkToFit="1"/>
      <protection locked="0"/>
    </xf>
    <xf numFmtId="41" fontId="59" fillId="0" borderId="3" xfId="20" applyNumberFormat="1" applyFont="1" applyBorder="1" applyAlignment="1">
      <alignment horizontal="center" vertical="center" shrinkToFit="1"/>
    </xf>
    <xf numFmtId="41" fontId="37" fillId="0" borderId="3" xfId="29" applyNumberFormat="1" applyFont="1" applyBorder="1" applyAlignment="1">
      <alignment horizontal="center" vertical="center" shrinkToFit="1"/>
    </xf>
    <xf numFmtId="41" fontId="37" fillId="0" borderId="3" xfId="24" applyNumberFormat="1" applyFont="1" applyBorder="1" applyAlignment="1">
      <alignment horizontal="center" vertical="center" shrinkToFit="1"/>
    </xf>
    <xf numFmtId="41" fontId="35" fillId="0" borderId="27" xfId="10" applyNumberFormat="1" applyFont="1" applyFill="1" applyBorder="1" applyAlignment="1">
      <alignment horizontal="center" vertical="center" shrinkToFit="1"/>
    </xf>
    <xf numFmtId="41" fontId="35" fillId="0" borderId="3" xfId="10" applyNumberFormat="1" applyFont="1" applyFill="1" applyBorder="1" applyAlignment="1">
      <alignment horizontal="center" vertical="center" shrinkToFit="1"/>
    </xf>
    <xf numFmtId="41" fontId="38" fillId="0" borderId="3" xfId="20" applyNumberFormat="1" applyFont="1" applyBorder="1" applyAlignment="1">
      <alignment horizontal="center" vertical="center" shrinkToFit="1"/>
    </xf>
    <xf numFmtId="41" fontId="24" fillId="0" borderId="0" xfId="19" applyNumberFormat="1" applyFont="1" applyFill="1" applyBorder="1" applyAlignment="1">
      <alignment vertical="center"/>
    </xf>
    <xf numFmtId="41" fontId="18" fillId="0" borderId="0" xfId="19" applyNumberFormat="1" applyFont="1" applyFill="1" applyBorder="1" applyAlignment="1">
      <alignment vertical="center"/>
    </xf>
    <xf numFmtId="41" fontId="14" fillId="0" borderId="0" xfId="19" applyNumberFormat="1" applyFont="1" applyFill="1" applyAlignment="1">
      <alignment horizontal="center" vertical="center"/>
    </xf>
    <xf numFmtId="41" fontId="14" fillId="0" borderId="0" xfId="19" applyNumberFormat="1" applyFont="1" applyFill="1" applyAlignment="1">
      <alignment horizontal="left" vertical="center" shrinkToFit="1"/>
    </xf>
    <xf numFmtId="41" fontId="14" fillId="0" borderId="0" xfId="17" applyNumberFormat="1" applyFont="1" applyBorder="1" applyAlignment="1">
      <alignment horizontal="left" vertical="center" shrinkToFit="1"/>
    </xf>
    <xf numFmtId="41" fontId="14" fillId="0" borderId="0" xfId="17" applyNumberFormat="1" applyFont="1" applyBorder="1" applyAlignment="1">
      <alignment vertical="center" shrinkToFit="1"/>
    </xf>
    <xf numFmtId="41" fontId="14" fillId="0" borderId="0" xfId="17" applyNumberFormat="1" applyFont="1" applyBorder="1" applyAlignment="1">
      <alignment horizontal="center" vertical="center" shrinkToFit="1"/>
    </xf>
    <xf numFmtId="41" fontId="26" fillId="0" borderId="0" xfId="16" applyNumberFormat="1" applyFont="1" applyBorder="1" applyAlignment="1">
      <alignment horizontal="left" vertical="center"/>
    </xf>
    <xf numFmtId="41" fontId="14" fillId="0" borderId="0" xfId="19" applyNumberFormat="1" applyFont="1" applyFill="1" applyBorder="1" applyAlignment="1">
      <alignment vertical="center"/>
    </xf>
    <xf numFmtId="41" fontId="14" fillId="0" borderId="0" xfId="19" applyNumberFormat="1" applyFont="1" applyFill="1" applyBorder="1" applyAlignment="1">
      <alignment horizontal="center" vertical="center"/>
    </xf>
    <xf numFmtId="41" fontId="14" fillId="0" borderId="0" xfId="19" applyNumberFormat="1" applyFont="1" applyFill="1" applyBorder="1" applyAlignment="1">
      <alignment vertical="center" shrinkToFit="1"/>
    </xf>
    <xf numFmtId="41" fontId="14" fillId="0" borderId="0" xfId="19" applyNumberFormat="1" applyFont="1" applyBorder="1" applyAlignment="1">
      <alignment horizontal="left" vertical="center" shrinkToFit="1"/>
    </xf>
    <xf numFmtId="41" fontId="14" fillId="0" borderId="0" xfId="19" applyNumberFormat="1" applyFont="1" applyBorder="1" applyAlignment="1">
      <alignment vertical="center" shrinkToFit="1"/>
    </xf>
    <xf numFmtId="41" fontId="14" fillId="0" borderId="0" xfId="19" applyNumberFormat="1" applyFont="1" applyBorder="1" applyAlignment="1">
      <alignment horizontal="center" vertical="center" shrinkToFit="1"/>
    </xf>
    <xf numFmtId="41" fontId="14" fillId="0" borderId="0" xfId="19" applyNumberFormat="1" applyFont="1" applyBorder="1" applyAlignment="1">
      <alignment horizontal="right" vertical="center"/>
    </xf>
    <xf numFmtId="41" fontId="15" fillId="0" borderId="0" xfId="19" applyNumberFormat="1" applyFont="1" applyAlignment="1">
      <alignment vertical="center"/>
    </xf>
    <xf numFmtId="41" fontId="17" fillId="0" borderId="0" xfId="17" applyNumberFormat="1" applyFont="1" applyAlignment="1">
      <alignment vertical="center" wrapText="1"/>
    </xf>
    <xf numFmtId="41" fontId="38" fillId="0" borderId="3" xfId="18" applyNumberFormat="1" applyFont="1" applyFill="1" applyBorder="1" applyAlignment="1">
      <alignment horizontal="center" vertical="center" shrinkToFit="1"/>
    </xf>
    <xf numFmtId="41" fontId="37" fillId="0" borderId="3" xfId="18" applyNumberFormat="1" applyFont="1" applyBorder="1" applyAlignment="1">
      <alignment horizontal="center" vertical="center" shrinkToFit="1"/>
    </xf>
    <xf numFmtId="41" fontId="37" fillId="0" borderId="3" xfId="18" applyNumberFormat="1" applyFont="1" applyBorder="1" applyAlignment="1">
      <alignment horizontal="left" vertical="center" shrinkToFit="1"/>
    </xf>
    <xf numFmtId="41" fontId="37" fillId="0" borderId="3" xfId="18" applyNumberFormat="1" applyFont="1" applyBorder="1" applyAlignment="1">
      <alignment horizontal="center" vertical="center"/>
    </xf>
    <xf numFmtId="41" fontId="37" fillId="0" borderId="3" xfId="18" applyNumberFormat="1" applyFont="1" applyFill="1" applyBorder="1" applyAlignment="1">
      <alignment horizontal="center" vertical="center" shrinkToFit="1"/>
    </xf>
    <xf numFmtId="41" fontId="37" fillId="0" borderId="0" xfId="18" applyNumberFormat="1" applyFont="1" applyFill="1" applyBorder="1" applyAlignment="1">
      <alignment horizontal="center" vertical="center"/>
    </xf>
    <xf numFmtId="41" fontId="30" fillId="0" borderId="3" xfId="18" applyNumberFormat="1" applyFont="1" applyFill="1" applyBorder="1" applyAlignment="1">
      <alignment horizontal="center" vertical="center" shrinkToFit="1"/>
    </xf>
    <xf numFmtId="41" fontId="30" fillId="0" borderId="3" xfId="18" applyNumberFormat="1" applyFont="1" applyBorder="1" applyAlignment="1">
      <alignment horizontal="left" vertical="center" shrinkToFit="1"/>
    </xf>
    <xf numFmtId="41" fontId="30" fillId="0" borderId="3" xfId="18" applyNumberFormat="1" applyFont="1" applyBorder="1" applyAlignment="1">
      <alignment horizontal="center" vertical="center"/>
    </xf>
    <xf numFmtId="41" fontId="40" fillId="3" borderId="3" xfId="18" applyNumberFormat="1" applyFont="1" applyFill="1" applyBorder="1" applyAlignment="1">
      <alignment horizontal="center" vertical="center"/>
    </xf>
    <xf numFmtId="41" fontId="40" fillId="3" borderId="3" xfId="42" applyNumberFormat="1" applyFont="1" applyFill="1" applyBorder="1" applyAlignment="1">
      <alignment horizontal="right" vertical="center" shrinkToFit="1"/>
    </xf>
    <xf numFmtId="41" fontId="40" fillId="3" borderId="27" xfId="42" applyNumberFormat="1" applyFont="1" applyFill="1" applyBorder="1" applyAlignment="1">
      <alignment horizontal="right" vertical="center" shrinkToFit="1"/>
    </xf>
    <xf numFmtId="41" fontId="30" fillId="0" borderId="3" xfId="18" applyNumberFormat="1" applyFont="1" applyFill="1" applyBorder="1" applyAlignment="1">
      <alignment horizontal="left" vertical="center" shrinkToFit="1"/>
    </xf>
    <xf numFmtId="41" fontId="30" fillId="0" borderId="3" xfId="8" applyNumberFormat="1" applyFont="1" applyFill="1" applyBorder="1" applyAlignment="1">
      <alignment horizontal="center" vertical="center" shrinkToFit="1"/>
    </xf>
    <xf numFmtId="41" fontId="30" fillId="0" borderId="3" xfId="18" applyNumberFormat="1" applyFont="1" applyFill="1" applyBorder="1" applyAlignment="1">
      <alignment horizontal="center" vertical="center"/>
    </xf>
    <xf numFmtId="41" fontId="40" fillId="0" borderId="3" xfId="18" applyNumberFormat="1" applyFont="1" applyFill="1" applyBorder="1" applyAlignment="1">
      <alignment horizontal="center" vertical="center" shrinkToFit="1"/>
    </xf>
    <xf numFmtId="41" fontId="40" fillId="0" borderId="3" xfId="18" applyNumberFormat="1" applyFont="1" applyFill="1" applyBorder="1" applyAlignment="1">
      <alignment horizontal="left" vertical="center" shrinkToFit="1"/>
    </xf>
    <xf numFmtId="41" fontId="8" fillId="0" borderId="0" xfId="18" applyNumberFormat="1" applyFont="1" applyAlignment="1">
      <alignment vertical="center" shrinkToFit="1"/>
    </xf>
    <xf numFmtId="41" fontId="37" fillId="0" borderId="3" xfId="8" applyNumberFormat="1" applyFont="1" applyBorder="1" applyAlignment="1">
      <alignment horizontal="center" vertical="center"/>
    </xf>
    <xf numFmtId="41" fontId="35" fillId="0" borderId="3" xfId="26" applyNumberFormat="1" applyFont="1" applyFill="1" applyBorder="1" applyAlignment="1">
      <alignment horizontal="center" vertical="center" shrinkToFit="1"/>
    </xf>
    <xf numFmtId="41" fontId="35" fillId="0" borderId="3" xfId="26" applyNumberFormat="1" applyFont="1" applyFill="1" applyBorder="1" applyAlignment="1">
      <alignment horizontal="left" vertical="center" shrinkToFit="1"/>
    </xf>
    <xf numFmtId="41" fontId="35" fillId="0" borderId="3" xfId="26" applyNumberFormat="1" applyFont="1" applyFill="1" applyBorder="1" applyAlignment="1">
      <alignment horizontal="center" vertical="center"/>
    </xf>
    <xf numFmtId="41" fontId="37" fillId="13" borderId="3" xfId="18" applyNumberFormat="1" applyFont="1" applyFill="1" applyBorder="1" applyAlignment="1">
      <alignment horizontal="center" vertical="center"/>
    </xf>
    <xf numFmtId="41" fontId="37" fillId="0" borderId="3" xfId="18" applyNumberFormat="1" applyFont="1" applyFill="1" applyBorder="1" applyAlignment="1">
      <alignment horizontal="center" vertical="center"/>
    </xf>
    <xf numFmtId="41" fontId="37" fillId="0" borderId="3" xfId="18" applyNumberFormat="1" applyFont="1" applyFill="1" applyBorder="1" applyAlignment="1">
      <alignment vertical="center" shrinkToFit="1"/>
    </xf>
    <xf numFmtId="41" fontId="35" fillId="0" borderId="3" xfId="18" applyNumberFormat="1" applyFont="1" applyFill="1" applyBorder="1" applyAlignment="1">
      <alignment horizontal="center" vertical="center" shrinkToFit="1"/>
    </xf>
    <xf numFmtId="41" fontId="40" fillId="4" borderId="3" xfId="18" applyNumberFormat="1" applyFont="1" applyFill="1" applyBorder="1" applyAlignment="1">
      <alignment horizontal="center" vertical="center"/>
    </xf>
    <xf numFmtId="41" fontId="37" fillId="0" borderId="3" xfId="18" applyNumberFormat="1" applyFont="1" applyFill="1" applyBorder="1" applyAlignment="1">
      <alignment horizontal="left" vertical="center" shrinkToFit="1"/>
    </xf>
    <xf numFmtId="41" fontId="30" fillId="0" borderId="3" xfId="0" applyNumberFormat="1" applyFont="1" applyFill="1" applyBorder="1" applyAlignment="1">
      <alignment horizontal="center" vertical="center" shrinkToFit="1"/>
    </xf>
    <xf numFmtId="41" fontId="37" fillId="0" borderId="3" xfId="0" applyNumberFormat="1" applyFont="1" applyFill="1" applyBorder="1" applyAlignment="1">
      <alignment horizontal="center" vertical="center"/>
    </xf>
    <xf numFmtId="41" fontId="30" fillId="0" borderId="3" xfId="8" applyNumberFormat="1" applyFont="1" applyFill="1" applyBorder="1" applyAlignment="1">
      <alignment horizontal="center" vertical="center"/>
    </xf>
    <xf numFmtId="41" fontId="19" fillId="0" borderId="3" xfId="18" applyNumberFormat="1" applyFont="1" applyFill="1" applyBorder="1" applyAlignment="1">
      <alignment horizontal="center" vertical="center" shrinkToFit="1"/>
    </xf>
    <xf numFmtId="41" fontId="0" fillId="0" borderId="3" xfId="18" applyNumberFormat="1" applyFont="1" applyFill="1" applyBorder="1" applyAlignment="1">
      <alignment horizontal="left" vertical="center"/>
    </xf>
    <xf numFmtId="41" fontId="19" fillId="0" borderId="3" xfId="18" applyNumberFormat="1" applyFont="1" applyFill="1" applyBorder="1" applyAlignment="1">
      <alignment horizontal="center" vertical="center"/>
    </xf>
    <xf numFmtId="41" fontId="38" fillId="0" borderId="3" xfId="18" applyNumberFormat="1" applyFont="1" applyBorder="1" applyAlignment="1">
      <alignment horizontal="center" vertical="center" shrinkToFit="1"/>
    </xf>
    <xf numFmtId="41" fontId="59" fillId="0" borderId="3" xfId="18" applyNumberFormat="1" applyFont="1" applyBorder="1" applyAlignment="1">
      <alignment horizontal="center" vertical="center" shrinkToFit="1"/>
    </xf>
    <xf numFmtId="41" fontId="33" fillId="0" borderId="0" xfId="18" applyNumberFormat="1" applyFont="1" applyFill="1" applyAlignment="1">
      <alignment vertical="center" shrinkToFit="1"/>
    </xf>
    <xf numFmtId="41" fontId="30" fillId="0" borderId="3" xfId="0" applyNumberFormat="1" applyFont="1" applyBorder="1" applyAlignment="1">
      <alignment horizontal="center" vertical="center" shrinkToFit="1"/>
    </xf>
    <xf numFmtId="41" fontId="30" fillId="0" borderId="3" xfId="0" applyNumberFormat="1" applyFont="1" applyBorder="1" applyAlignment="1">
      <alignment horizontal="center" vertical="center"/>
    </xf>
    <xf numFmtId="41" fontId="50" fillId="0" borderId="3" xfId="18" applyNumberFormat="1" applyFont="1" applyFill="1" applyBorder="1" applyAlignment="1">
      <alignment horizontal="center" vertical="center" shrinkToFit="1"/>
    </xf>
    <xf numFmtId="41" fontId="30" fillId="0" borderId="3" xfId="18" applyNumberFormat="1" applyFont="1" applyBorder="1" applyAlignment="1">
      <alignment horizontal="left" vertical="center"/>
    </xf>
    <xf numFmtId="41" fontId="54" fillId="0" borderId="3" xfId="18" applyNumberFormat="1" applyFont="1" applyFill="1" applyBorder="1" applyAlignment="1">
      <alignment horizontal="center" vertical="center" shrinkToFit="1"/>
    </xf>
    <xf numFmtId="41" fontId="19" fillId="0" borderId="3" xfId="18" applyNumberFormat="1" applyFont="1" applyBorder="1" applyAlignment="1">
      <alignment horizontal="center" vertical="center" shrinkToFit="1"/>
    </xf>
    <xf numFmtId="41" fontId="19" fillId="0" borderId="3" xfId="18" applyNumberFormat="1" applyFont="1" applyBorder="1" applyAlignment="1">
      <alignment horizontal="center" vertical="center"/>
    </xf>
    <xf numFmtId="41" fontId="19" fillId="0" borderId="3" xfId="18" applyNumberFormat="1" applyFont="1" applyBorder="1" applyAlignment="1">
      <alignment horizontal="left" vertical="center"/>
    </xf>
    <xf numFmtId="41" fontId="19" fillId="0" borderId="3" xfId="18" applyNumberFormat="1" applyFont="1" applyBorder="1" applyAlignment="1">
      <alignment vertical="center" shrinkToFit="1"/>
    </xf>
    <xf numFmtId="41" fontId="19" fillId="0" borderId="0" xfId="18" applyNumberFormat="1" applyFont="1" applyAlignment="1">
      <alignment vertical="center" shrinkToFit="1"/>
    </xf>
    <xf numFmtId="41" fontId="0" fillId="0" borderId="3" xfId="18" applyNumberFormat="1" applyFont="1" applyBorder="1" applyAlignment="1">
      <alignment horizontal="left" vertical="center"/>
    </xf>
    <xf numFmtId="41" fontId="23" fillId="0" borderId="3" xfId="18" applyNumberFormat="1" applyFont="1" applyBorder="1" applyAlignment="1">
      <alignment horizontal="center" vertical="center" shrinkToFit="1"/>
    </xf>
    <xf numFmtId="41" fontId="30" fillId="13" borderId="3" xfId="18" applyNumberFormat="1" applyFont="1" applyFill="1" applyBorder="1" applyAlignment="1">
      <alignment horizontal="left" vertical="center" shrinkToFit="1"/>
    </xf>
    <xf numFmtId="41" fontId="30" fillId="13" borderId="3" xfId="18" applyNumberFormat="1" applyFont="1" applyFill="1" applyBorder="1" applyAlignment="1">
      <alignment horizontal="center" vertical="center"/>
    </xf>
    <xf numFmtId="41" fontId="30" fillId="0" borderId="0" xfId="18" applyNumberFormat="1" applyFont="1" applyBorder="1" applyAlignment="1">
      <alignment horizontal="left" vertical="center" shrinkToFit="1"/>
    </xf>
    <xf numFmtId="41" fontId="37" fillId="13" borderId="3" xfId="18" applyNumberFormat="1" applyFont="1" applyFill="1" applyBorder="1" applyAlignment="1">
      <alignment horizontal="left" vertical="center" shrinkToFit="1"/>
    </xf>
    <xf numFmtId="41" fontId="30" fillId="13" borderId="3" xfId="18" applyNumberFormat="1" applyFont="1" applyFill="1" applyBorder="1" applyAlignment="1">
      <alignment horizontal="center" vertical="center" shrinkToFit="1"/>
    </xf>
    <xf numFmtId="41" fontId="30" fillId="0" borderId="8" xfId="18" applyNumberFormat="1" applyFont="1" applyBorder="1" applyAlignment="1">
      <alignment horizontal="center" vertical="center" shrinkToFit="1"/>
    </xf>
    <xf numFmtId="41" fontId="30" fillId="13" borderId="0" xfId="18" applyNumberFormat="1" applyFont="1" applyFill="1" applyAlignment="1">
      <alignment vertical="center" shrinkToFit="1"/>
    </xf>
    <xf numFmtId="41" fontId="23" fillId="13" borderId="0" xfId="18" applyNumberFormat="1" applyFont="1" applyFill="1" applyAlignment="1">
      <alignment vertical="center" shrinkToFit="1"/>
    </xf>
    <xf numFmtId="41" fontId="40" fillId="0" borderId="3" xfId="18" applyNumberFormat="1" applyFont="1" applyFill="1" applyBorder="1" applyAlignment="1">
      <alignment horizontal="right" vertical="center" shrinkToFit="1"/>
    </xf>
    <xf numFmtId="41" fontId="40" fillId="0" borderId="0" xfId="18" applyNumberFormat="1" applyFont="1" applyAlignment="1">
      <alignment horizontal="right" vertical="center" shrinkToFit="1"/>
    </xf>
    <xf numFmtId="41" fontId="30" fillId="13" borderId="0" xfId="0" applyNumberFormat="1" applyFont="1" applyFill="1">
      <alignment vertical="center"/>
    </xf>
    <xf numFmtId="41" fontId="19" fillId="13" borderId="0" xfId="0" applyNumberFormat="1" applyFont="1" applyFill="1">
      <alignment vertical="center"/>
    </xf>
    <xf numFmtId="41" fontId="19" fillId="0" borderId="3" xfId="18" applyNumberFormat="1" applyFont="1" applyBorder="1" applyAlignment="1">
      <alignment horizontal="left" vertical="center" shrinkToFit="1"/>
    </xf>
    <xf numFmtId="41" fontId="55" fillId="0" borderId="0" xfId="18" applyNumberFormat="1" applyFont="1" applyAlignment="1">
      <alignment vertical="center" shrinkToFit="1"/>
    </xf>
    <xf numFmtId="41" fontId="30" fillId="0" borderId="0" xfId="18" applyNumberFormat="1" applyFont="1" applyBorder="1" applyAlignment="1">
      <alignment horizontal="center" vertical="center"/>
    </xf>
    <xf numFmtId="41" fontId="30" fillId="0" borderId="3" xfId="17" applyNumberFormat="1" applyFont="1" applyBorder="1" applyAlignment="1">
      <alignment horizontal="left" shrinkToFit="1"/>
    </xf>
    <xf numFmtId="41" fontId="30" fillId="0" borderId="56" xfId="18" applyNumberFormat="1" applyFont="1" applyFill="1" applyBorder="1" applyAlignment="1">
      <alignment horizontal="center" vertical="center" shrinkToFit="1"/>
    </xf>
    <xf numFmtId="41" fontId="30" fillId="0" borderId="56" xfId="18" applyNumberFormat="1" applyFont="1" applyBorder="1" applyAlignment="1">
      <alignment horizontal="center" vertical="center" shrinkToFit="1"/>
    </xf>
    <xf numFmtId="41" fontId="30" fillId="0" borderId="56" xfId="18" applyNumberFormat="1" applyFont="1" applyBorder="1" applyAlignment="1">
      <alignment horizontal="center" vertical="center"/>
    </xf>
    <xf numFmtId="41" fontId="19" fillId="13" borderId="3" xfId="18" applyNumberFormat="1" applyFont="1" applyFill="1" applyBorder="1" applyAlignment="1">
      <alignment horizontal="left" vertical="center" shrinkToFit="1"/>
    </xf>
    <xf numFmtId="41" fontId="30" fillId="0" borderId="3" xfId="17" applyNumberFormat="1" applyFont="1" applyBorder="1" applyAlignment="1">
      <alignment horizontal="left" vertical="center" shrinkToFit="1"/>
    </xf>
    <xf numFmtId="41" fontId="40" fillId="3" borderId="3" xfId="18" applyNumberFormat="1" applyFont="1" applyFill="1" applyBorder="1" applyAlignment="1">
      <alignment horizontal="right" vertical="center"/>
    </xf>
    <xf numFmtId="41" fontId="40" fillId="0" borderId="3" xfId="8" applyNumberFormat="1" applyFont="1" applyFill="1" applyBorder="1" applyAlignment="1">
      <alignment vertical="center" shrinkToFit="1"/>
    </xf>
    <xf numFmtId="41" fontId="40" fillId="14" borderId="3" xfId="8" applyNumberFormat="1" applyFont="1" applyFill="1" applyBorder="1" applyAlignment="1">
      <alignment horizontal="right" vertical="center" shrinkToFit="1"/>
    </xf>
    <xf numFmtId="41" fontId="40" fillId="0" borderId="0" xfId="8" applyNumberFormat="1" applyFont="1" applyAlignment="1">
      <alignment vertical="center" shrinkToFit="1"/>
    </xf>
    <xf numFmtId="41" fontId="40" fillId="24" borderId="3" xfId="18" applyNumberFormat="1" applyFont="1" applyFill="1" applyBorder="1" applyAlignment="1">
      <alignment horizontal="center" vertical="center" shrinkToFit="1"/>
    </xf>
    <xf numFmtId="41" fontId="40" fillId="16" borderId="3" xfId="8" applyNumberFormat="1" applyFont="1" applyFill="1" applyBorder="1" applyAlignment="1">
      <alignment horizontal="right" vertical="center" shrinkToFit="1"/>
    </xf>
    <xf numFmtId="41" fontId="40" fillId="25" borderId="3" xfId="18" applyNumberFormat="1" applyFont="1" applyFill="1" applyBorder="1" applyAlignment="1">
      <alignment horizontal="right" vertical="center" shrinkToFit="1"/>
    </xf>
    <xf numFmtId="41" fontId="19" fillId="0" borderId="0" xfId="0" applyNumberFormat="1" applyFont="1">
      <alignment vertical="center"/>
    </xf>
    <xf numFmtId="41" fontId="19" fillId="0" borderId="3" xfId="0" applyNumberFormat="1" applyFont="1" applyBorder="1" applyAlignment="1">
      <alignment horizontal="left" vertical="center" shrinkToFit="1"/>
    </xf>
    <xf numFmtId="41" fontId="38" fillId="0" borderId="3" xfId="18" applyNumberFormat="1" applyFont="1" applyBorder="1" applyAlignment="1">
      <alignment horizontal="center" vertical="center"/>
    </xf>
    <xf numFmtId="41" fontId="38" fillId="0" borderId="3" xfId="40" applyNumberFormat="1" applyFont="1" applyBorder="1" applyAlignment="1">
      <alignment horizontal="center" vertical="center" shrinkToFit="1"/>
    </xf>
    <xf numFmtId="41" fontId="38" fillId="0" borderId="3" xfId="40" applyNumberFormat="1" applyFont="1" applyBorder="1" applyAlignment="1" applyProtection="1">
      <alignment horizontal="center" vertical="center" shrinkToFit="1"/>
      <protection locked="0"/>
    </xf>
    <xf numFmtId="41" fontId="38" fillId="0" borderId="3" xfId="18" applyNumberFormat="1" applyFont="1" applyBorder="1" applyAlignment="1">
      <alignment horizontal="left" vertical="center" shrinkToFit="1"/>
    </xf>
    <xf numFmtId="41" fontId="38" fillId="0" borderId="0" xfId="18" applyNumberFormat="1" applyFont="1" applyAlignment="1">
      <alignment vertical="center" shrinkToFit="1"/>
    </xf>
    <xf numFmtId="41" fontId="37" fillId="0" borderId="8" xfId="18" applyNumberFormat="1" applyFont="1" applyBorder="1" applyAlignment="1">
      <alignment horizontal="left" vertical="center" shrinkToFit="1"/>
    </xf>
    <xf numFmtId="41" fontId="37" fillId="0" borderId="3" xfId="40" applyNumberFormat="1" applyFont="1" applyBorder="1" applyAlignment="1">
      <alignment horizontal="center" vertical="center" shrinkToFit="1"/>
    </xf>
    <xf numFmtId="41" fontId="37" fillId="0" borderId="3" xfId="40" applyNumberFormat="1" applyFont="1" applyBorder="1" applyAlignment="1" applyProtection="1">
      <alignment horizontal="center" vertical="center" shrinkToFit="1"/>
      <protection locked="0"/>
    </xf>
    <xf numFmtId="41" fontId="57" fillId="0" borderId="0" xfId="18" applyNumberFormat="1" applyFont="1" applyAlignment="1">
      <alignment vertical="center" shrinkToFit="1"/>
    </xf>
    <xf numFmtId="41" fontId="28" fillId="0" borderId="3" xfId="18" applyNumberFormat="1" applyFont="1" applyFill="1" applyBorder="1" applyAlignment="1">
      <alignment horizontal="center" vertical="center" shrinkToFit="1"/>
    </xf>
    <xf numFmtId="41" fontId="58" fillId="0" borderId="3" xfId="18" applyNumberFormat="1" applyFont="1" applyFill="1" applyBorder="1" applyAlignment="1">
      <alignment horizontal="center" vertical="center" shrinkToFit="1"/>
    </xf>
    <xf numFmtId="41" fontId="17" fillId="0" borderId="0" xfId="18" applyNumberFormat="1" applyFont="1" applyAlignment="1">
      <alignment vertical="center" shrinkToFit="1"/>
    </xf>
    <xf numFmtId="41" fontId="38" fillId="0" borderId="3" xfId="18" applyNumberFormat="1" applyFont="1" applyBorder="1" applyAlignment="1">
      <alignment horizontal="left" vertical="center"/>
    </xf>
    <xf numFmtId="41" fontId="59" fillId="0" borderId="3" xfId="40" applyNumberFormat="1" applyFont="1" applyBorder="1" applyAlignment="1" applyProtection="1">
      <alignment horizontal="center" vertical="center" shrinkToFit="1"/>
      <protection locked="0"/>
    </xf>
    <xf numFmtId="41" fontId="53" fillId="0" borderId="3" xfId="18" applyNumberFormat="1" applyFont="1" applyBorder="1" applyAlignment="1">
      <alignment horizontal="center" vertical="center" shrinkToFit="1"/>
    </xf>
    <xf numFmtId="41" fontId="0" fillId="0" borderId="3" xfId="18" applyNumberFormat="1" applyFont="1" applyBorder="1" applyAlignment="1">
      <alignment horizontal="center" vertical="center" shrinkToFit="1"/>
    </xf>
    <xf numFmtId="41" fontId="0" fillId="0" borderId="3" xfId="18" applyNumberFormat="1" applyFont="1" applyBorder="1" applyAlignment="1">
      <alignment horizontal="center" vertical="center"/>
    </xf>
    <xf numFmtId="41" fontId="0" fillId="0" borderId="3" xfId="40" applyNumberFormat="1" applyFont="1" applyBorder="1" applyAlignment="1" applyProtection="1">
      <alignment horizontal="center" vertical="center" shrinkToFit="1"/>
      <protection locked="0"/>
    </xf>
    <xf numFmtId="41" fontId="60" fillId="0" borderId="3" xfId="18" applyNumberFormat="1" applyFont="1" applyBorder="1" applyAlignment="1">
      <alignment horizontal="center" vertical="center" shrinkToFit="1"/>
    </xf>
    <xf numFmtId="41" fontId="60" fillId="0" borderId="3" xfId="18" applyNumberFormat="1" applyFont="1" applyBorder="1" applyAlignment="1">
      <alignment horizontal="left" vertical="center"/>
    </xf>
    <xf numFmtId="41" fontId="60" fillId="0" borderId="3" xfId="40" applyNumberFormat="1" applyFont="1" applyBorder="1" applyAlignment="1">
      <alignment horizontal="center" vertical="center" shrinkToFit="1"/>
    </xf>
    <xf numFmtId="41" fontId="60" fillId="0" borderId="3" xfId="40" applyNumberFormat="1" applyFont="1" applyBorder="1" applyAlignment="1" applyProtection="1">
      <alignment horizontal="center" vertical="center" shrinkToFit="1"/>
      <protection locked="0"/>
    </xf>
    <xf numFmtId="41" fontId="28" fillId="0" borderId="3" xfId="18" applyNumberFormat="1" applyFont="1" applyFill="1" applyBorder="1" applyAlignment="1">
      <alignment horizontal="left" vertical="center" shrinkToFit="1"/>
    </xf>
    <xf numFmtId="41" fontId="8" fillId="0" borderId="0" xfId="18" applyNumberFormat="1" applyAlignment="1">
      <alignment vertical="center" shrinkToFit="1"/>
    </xf>
    <xf numFmtId="41" fontId="38" fillId="0" borderId="38" xfId="18" applyNumberFormat="1" applyFont="1" applyBorder="1" applyAlignment="1">
      <alignment horizontal="center" vertical="center" shrinkToFit="1"/>
    </xf>
    <xf numFmtId="41" fontId="38" fillId="0" borderId="38" xfId="18" applyNumberFormat="1" applyFont="1" applyBorder="1" applyAlignment="1">
      <alignment horizontal="left" vertical="center"/>
    </xf>
    <xf numFmtId="41" fontId="38" fillId="0" borderId="38" xfId="18" applyNumberFormat="1" applyFont="1" applyBorder="1" applyAlignment="1">
      <alignment horizontal="center" vertical="center"/>
    </xf>
    <xf numFmtId="41" fontId="38" fillId="0" borderId="38" xfId="40" applyNumberFormat="1" applyFont="1" applyBorder="1" applyAlignment="1">
      <alignment horizontal="center" vertical="center" shrinkToFit="1"/>
    </xf>
    <xf numFmtId="41" fontId="38" fillId="0" borderId="38" xfId="40" applyNumberFormat="1" applyFont="1" applyBorder="1" applyAlignment="1" applyProtection="1">
      <alignment horizontal="center" vertical="center" shrinkToFit="1"/>
      <protection locked="0"/>
    </xf>
    <xf numFmtId="41" fontId="60" fillId="0" borderId="3" xfId="18" applyNumberFormat="1" applyFont="1" applyBorder="1" applyAlignment="1">
      <alignment horizontal="center" vertical="center"/>
    </xf>
    <xf numFmtId="41" fontId="19" fillId="0" borderId="3" xfId="40" applyNumberFormat="1" applyFont="1" applyBorder="1" applyAlignment="1">
      <alignment horizontal="center" vertical="center" shrinkToFit="1"/>
    </xf>
    <xf numFmtId="41" fontId="37" fillId="0" borderId="3" xfId="18" applyNumberFormat="1" applyFont="1" applyBorder="1" applyAlignment="1">
      <alignment horizontal="left" vertical="center"/>
    </xf>
    <xf numFmtId="41" fontId="38" fillId="0" borderId="3" xfId="0" applyNumberFormat="1" applyFont="1" applyBorder="1" applyAlignment="1">
      <alignment horizontal="center" vertical="center" shrinkToFit="1"/>
    </xf>
    <xf numFmtId="41" fontId="19" fillId="0" borderId="3" xfId="40" applyNumberFormat="1" applyFont="1" applyBorder="1" applyAlignment="1" applyProtection="1">
      <alignment horizontal="center" vertical="center" shrinkToFit="1"/>
      <protection locked="0"/>
    </xf>
    <xf numFmtId="41" fontId="38" fillId="0" borderId="3" xfId="8" applyNumberFormat="1" applyFont="1" applyBorder="1" applyAlignment="1">
      <alignment horizontal="center" vertical="center"/>
    </xf>
    <xf numFmtId="41" fontId="35" fillId="0" borderId="3" xfId="18" applyNumberFormat="1" applyFont="1" applyBorder="1" applyAlignment="1">
      <alignment horizontal="center" vertical="center" shrinkToFit="1"/>
    </xf>
    <xf numFmtId="41" fontId="53" fillId="0" borderId="3" xfId="18" applyNumberFormat="1" applyFont="1" applyBorder="1" applyAlignment="1">
      <alignment horizontal="left" vertical="center"/>
    </xf>
    <xf numFmtId="41" fontId="62" fillId="0" borderId="3" xfId="40" applyNumberFormat="1" applyFont="1" applyBorder="1" applyAlignment="1">
      <alignment horizontal="center" vertical="center" shrinkToFit="1"/>
    </xf>
    <xf numFmtId="41" fontId="62" fillId="0" borderId="3" xfId="40" applyNumberFormat="1" applyFont="1" applyBorder="1" applyAlignment="1" applyProtection="1">
      <alignment horizontal="center" vertical="center" shrinkToFit="1"/>
      <protection locked="0"/>
    </xf>
    <xf numFmtId="41" fontId="62" fillId="0" borderId="3" xfId="18" applyNumberFormat="1" applyFont="1" applyBorder="1" applyAlignment="1">
      <alignment horizontal="center" vertical="center" shrinkToFit="1"/>
    </xf>
    <xf numFmtId="41" fontId="59" fillId="0" borderId="3" xfId="40" applyNumberFormat="1" applyFont="1" applyBorder="1" applyAlignment="1">
      <alignment horizontal="center" vertical="center" shrinkToFit="1"/>
    </xf>
    <xf numFmtId="41" fontId="0" fillId="0" borderId="3" xfId="18" applyNumberFormat="1" applyFont="1" applyFill="1" applyBorder="1" applyAlignment="1">
      <alignment horizontal="center" vertical="center" shrinkToFit="1"/>
    </xf>
    <xf numFmtId="41" fontId="38" fillId="0" borderId="3" xfId="18" applyNumberFormat="1" applyFont="1" applyFill="1" applyBorder="1" applyAlignment="1">
      <alignment horizontal="center" vertical="center"/>
    </xf>
    <xf numFmtId="41" fontId="38" fillId="0" borderId="38" xfId="18" applyNumberFormat="1" applyFont="1" applyFill="1" applyBorder="1" applyAlignment="1">
      <alignment horizontal="center" vertical="center" shrinkToFit="1"/>
    </xf>
    <xf numFmtId="41" fontId="52" fillId="0" borderId="0" xfId="18" applyNumberFormat="1" applyFont="1" applyAlignment="1">
      <alignment vertical="center" shrinkToFit="1"/>
    </xf>
    <xf numFmtId="41" fontId="29" fillId="0" borderId="3" xfId="18" applyNumberFormat="1" applyFont="1" applyFill="1" applyBorder="1" applyAlignment="1">
      <alignment horizontal="center" vertical="center" shrinkToFit="1"/>
    </xf>
    <xf numFmtId="41" fontId="41" fillId="0" borderId="3" xfId="18" applyNumberFormat="1" applyFont="1" applyFill="1" applyBorder="1" applyAlignment="1">
      <alignment horizontal="center" vertical="center" shrinkToFit="1"/>
    </xf>
    <xf numFmtId="41" fontId="56" fillId="0" borderId="0" xfId="18" applyNumberFormat="1" applyFont="1" applyAlignment="1">
      <alignment vertical="center" shrinkToFit="1"/>
    </xf>
    <xf numFmtId="41" fontId="30" fillId="0" borderId="0" xfId="17" applyNumberFormat="1" applyFont="1" applyAlignment="1">
      <alignment vertical="center"/>
    </xf>
    <xf numFmtId="41" fontId="30" fillId="0" borderId="0" xfId="17" applyNumberFormat="1" applyFont="1" applyAlignment="1">
      <alignment horizontal="center" vertical="center"/>
    </xf>
    <xf numFmtId="41" fontId="30" fillId="0" borderId="0" xfId="17" applyNumberFormat="1" applyFont="1" applyAlignment="1">
      <alignment horizontal="left" vertical="center"/>
    </xf>
    <xf numFmtId="41" fontId="30" fillId="0" borderId="0" xfId="36" applyNumberFormat="1" applyFont="1" applyAlignment="1">
      <alignment vertical="center"/>
    </xf>
    <xf numFmtId="41" fontId="15" fillId="0" borderId="0" xfId="17" applyNumberFormat="1" applyFont="1" applyAlignment="1">
      <alignment horizontal="center" vertical="center"/>
    </xf>
    <xf numFmtId="41" fontId="15" fillId="0" borderId="0" xfId="17" applyNumberFormat="1" applyFont="1" applyAlignment="1">
      <alignment horizontal="left" vertical="center"/>
    </xf>
    <xf numFmtId="41" fontId="15" fillId="0" borderId="0" xfId="36" applyNumberFormat="1" applyFont="1" applyAlignment="1">
      <alignment vertical="center"/>
    </xf>
    <xf numFmtId="14" fontId="37" fillId="0" borderId="3" xfId="18" applyNumberFormat="1" applyFont="1" applyFill="1" applyBorder="1" applyAlignment="1">
      <alignment horizontal="center" vertical="center" shrinkToFit="1"/>
    </xf>
    <xf numFmtId="14" fontId="30" fillId="0" borderId="3" xfId="18" applyNumberFormat="1" applyFont="1" applyBorder="1" applyAlignment="1">
      <alignment horizontal="center" vertical="center" shrinkToFit="1"/>
    </xf>
    <xf numFmtId="14" fontId="30" fillId="13" borderId="3" xfId="18" applyNumberFormat="1" applyFont="1" applyFill="1" applyBorder="1" applyAlignment="1">
      <alignment horizontal="center" vertical="center" shrinkToFit="1"/>
    </xf>
    <xf numFmtId="14" fontId="30" fillId="0" borderId="8" xfId="18" applyNumberFormat="1" applyFont="1" applyBorder="1" applyAlignment="1">
      <alignment horizontal="center" vertical="center" shrinkToFit="1"/>
    </xf>
    <xf numFmtId="14" fontId="30" fillId="0" borderId="56" xfId="18" applyNumberFormat="1" applyFont="1" applyBorder="1" applyAlignment="1">
      <alignment horizontal="center" vertical="center" shrinkToFit="1"/>
    </xf>
    <xf numFmtId="14" fontId="30" fillId="0" borderId="3" xfId="18" applyNumberFormat="1" applyFont="1" applyFill="1" applyBorder="1" applyAlignment="1">
      <alignment horizontal="center" vertical="center" shrinkToFit="1"/>
    </xf>
    <xf numFmtId="14" fontId="19" fillId="0" borderId="3" xfId="18" applyNumberFormat="1" applyFont="1" applyBorder="1" applyAlignment="1">
      <alignment horizontal="center" vertical="center" shrinkToFit="1"/>
    </xf>
    <xf numFmtId="14" fontId="38" fillId="0" borderId="3" xfId="18" applyNumberFormat="1" applyFont="1" applyBorder="1" applyAlignment="1">
      <alignment horizontal="center" vertical="center" shrinkToFit="1"/>
    </xf>
    <xf numFmtId="14" fontId="37" fillId="0" borderId="3" xfId="18" applyNumberFormat="1" applyFont="1" applyBorder="1" applyAlignment="1">
      <alignment horizontal="center" vertical="center" shrinkToFit="1"/>
    </xf>
    <xf numFmtId="14" fontId="0" fillId="0" borderId="3" xfId="18" applyNumberFormat="1" applyFont="1" applyBorder="1" applyAlignment="1">
      <alignment horizontal="center" vertical="center" shrinkToFit="1"/>
    </xf>
    <xf numFmtId="14" fontId="60" fillId="0" borderId="3" xfId="18" applyNumberFormat="1" applyFont="1" applyBorder="1" applyAlignment="1">
      <alignment horizontal="center" vertical="center" shrinkToFit="1"/>
    </xf>
    <xf numFmtId="14" fontId="38" fillId="0" borderId="38" xfId="18" applyNumberFormat="1" applyFont="1" applyBorder="1" applyAlignment="1">
      <alignment horizontal="center" vertical="center" shrinkToFit="1"/>
    </xf>
    <xf numFmtId="14" fontId="61" fillId="0" borderId="3" xfId="18" applyNumberFormat="1" applyFont="1" applyBorder="1" applyAlignment="1">
      <alignment horizontal="center" vertical="center" shrinkToFit="1"/>
    </xf>
    <xf numFmtId="14" fontId="38" fillId="13" borderId="3" xfId="18" applyNumberFormat="1" applyFont="1" applyFill="1" applyBorder="1" applyAlignment="1">
      <alignment horizontal="center" vertical="center" shrinkToFit="1"/>
    </xf>
    <xf numFmtId="14" fontId="35" fillId="0" borderId="3" xfId="26" applyNumberFormat="1" applyFont="1" applyFill="1" applyBorder="1" applyAlignment="1">
      <alignment horizontal="center" vertical="center" shrinkToFit="1"/>
    </xf>
    <xf numFmtId="3" fontId="38" fillId="0" borderId="3" xfId="18" applyNumberFormat="1" applyFont="1" applyBorder="1" applyAlignment="1">
      <alignment horizontal="center" vertical="center"/>
    </xf>
    <xf numFmtId="182" fontId="38" fillId="0" borderId="3" xfId="18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shrinkToFit="1"/>
    </xf>
    <xf numFmtId="14" fontId="38" fillId="0" borderId="3" xfId="0" applyNumberFormat="1" applyFont="1" applyBorder="1" applyAlignment="1">
      <alignment horizontal="center" vertical="center" shrinkToFit="1"/>
    </xf>
    <xf numFmtId="41" fontId="38" fillId="0" borderId="3" xfId="8" applyFont="1" applyBorder="1" applyAlignment="1">
      <alignment vertical="center" shrinkToFit="1"/>
    </xf>
    <xf numFmtId="0" fontId="38" fillId="0" borderId="3" xfId="0" applyFont="1" applyBorder="1" applyAlignment="1">
      <alignment vertical="center" shrinkToFit="1"/>
    </xf>
    <xf numFmtId="41" fontId="41" fillId="31" borderId="3" xfId="8" applyFont="1" applyFill="1" applyBorder="1" applyAlignment="1">
      <alignment horizontal="right" vertical="center"/>
    </xf>
    <xf numFmtId="41" fontId="40" fillId="31" borderId="3" xfId="8" applyFont="1" applyFill="1" applyBorder="1" applyAlignment="1">
      <alignment horizontal="right" vertical="center" shrinkToFit="1"/>
    </xf>
    <xf numFmtId="183" fontId="39" fillId="31" borderId="3" xfId="8" applyNumberFormat="1" applyFont="1" applyFill="1" applyBorder="1" applyAlignment="1">
      <alignment horizontal="right" vertical="center" shrinkToFit="1"/>
    </xf>
    <xf numFmtId="41" fontId="31" fillId="6" borderId="3" xfId="17" applyNumberFormat="1" applyFont="1" applyFill="1" applyBorder="1" applyAlignment="1">
      <alignment horizontal="center" vertical="center" shrinkToFit="1"/>
    </xf>
    <xf numFmtId="41" fontId="28" fillId="4" borderId="3" xfId="18" applyNumberFormat="1" applyFont="1" applyFill="1" applyBorder="1" applyAlignment="1">
      <alignment horizontal="center" vertical="center" shrinkToFit="1"/>
    </xf>
    <xf numFmtId="41" fontId="28" fillId="3" borderId="27" xfId="18" applyNumberFormat="1" applyFont="1" applyFill="1" applyBorder="1" applyAlignment="1">
      <alignment horizontal="center" vertical="center" shrinkToFit="1"/>
    </xf>
    <xf numFmtId="41" fontId="28" fillId="16" borderId="27" xfId="18" applyNumberFormat="1" applyFont="1" applyFill="1" applyBorder="1" applyAlignment="1">
      <alignment horizontal="center" vertical="center" shrinkToFit="1"/>
    </xf>
    <xf numFmtId="0" fontId="40" fillId="2" borderId="3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 shrinkToFit="1"/>
    </xf>
    <xf numFmtId="0" fontId="22" fillId="2" borderId="3" xfId="0" applyFont="1" applyFill="1" applyBorder="1" applyAlignment="1">
      <alignment horizontal="center" vertical="center" shrinkToFit="1"/>
    </xf>
    <xf numFmtId="41" fontId="30" fillId="0" borderId="3" xfId="36" applyFont="1" applyBorder="1" applyAlignment="1">
      <alignment horizontal="center" vertical="center" shrinkToFit="1"/>
    </xf>
    <xf numFmtId="41" fontId="30" fillId="0" borderId="3" xfId="39" applyFont="1" applyBorder="1" applyAlignment="1">
      <alignment horizontal="center" vertical="center" shrinkToFit="1"/>
    </xf>
    <xf numFmtId="41" fontId="40" fillId="13" borderId="3" xfId="17" applyNumberFormat="1" applyFont="1" applyFill="1" applyBorder="1" applyAlignment="1">
      <alignment horizontal="center" vertical="center"/>
    </xf>
    <xf numFmtId="41" fontId="40" fillId="9" borderId="3" xfId="18" applyNumberFormat="1" applyFont="1" applyFill="1" applyBorder="1" applyAlignment="1">
      <alignment horizontal="left" vertical="center" shrinkToFit="1"/>
    </xf>
    <xf numFmtId="0" fontId="0" fillId="0" borderId="3" xfId="0" applyFont="1" applyBorder="1" applyAlignment="1">
      <alignment vertical="center"/>
    </xf>
    <xf numFmtId="0" fontId="20" fillId="14" borderId="3" xfId="0" applyFont="1" applyFill="1" applyBorder="1" applyAlignment="1">
      <alignment horizontal="center" vertical="center"/>
    </xf>
    <xf numFmtId="0" fontId="22" fillId="14" borderId="3" xfId="0" applyFont="1" applyFill="1" applyBorder="1" applyAlignment="1">
      <alignment horizontal="center" vertical="center"/>
    </xf>
    <xf numFmtId="0" fontId="38" fillId="0" borderId="3" xfId="18" applyNumberFormat="1" applyFont="1" applyBorder="1" applyAlignment="1">
      <alignment horizontal="center" vertical="center" shrinkToFit="1"/>
    </xf>
    <xf numFmtId="0" fontId="14" fillId="0" borderId="0" xfId="19" applyNumberFormat="1" applyFont="1" applyBorder="1" applyAlignment="1">
      <alignment horizontal="center" vertical="center" shrinkToFit="1"/>
    </xf>
    <xf numFmtId="0" fontId="0" fillId="0" borderId="3" xfId="18" applyNumberFormat="1" applyFont="1" applyBorder="1" applyAlignment="1">
      <alignment horizontal="center" vertical="center" shrinkToFit="1"/>
    </xf>
    <xf numFmtId="0" fontId="30" fillId="13" borderId="3" xfId="18" applyNumberFormat="1" applyFont="1" applyFill="1" applyBorder="1" applyAlignment="1">
      <alignment horizontal="center" vertical="center" shrinkToFit="1"/>
    </xf>
    <xf numFmtId="0" fontId="41" fillId="13" borderId="3" xfId="0" applyNumberFormat="1" applyFont="1" applyFill="1" applyBorder="1" applyAlignment="1">
      <alignment horizontal="center" vertical="center" shrinkToFit="1"/>
    </xf>
    <xf numFmtId="0" fontId="30" fillId="0" borderId="3" xfId="18" applyNumberFormat="1" applyFont="1" applyBorder="1" applyAlignment="1">
      <alignment horizontal="center" vertical="center" shrinkToFit="1"/>
    </xf>
    <xf numFmtId="0" fontId="41" fillId="18" borderId="3" xfId="0" applyNumberFormat="1" applyFont="1" applyFill="1" applyBorder="1" applyAlignment="1">
      <alignment horizontal="center" vertical="center" shrinkToFit="1"/>
    </xf>
    <xf numFmtId="0" fontId="41" fillId="20" borderId="3" xfId="0" applyNumberFormat="1" applyFont="1" applyFill="1" applyBorder="1" applyAlignment="1">
      <alignment horizontal="center" vertical="center" shrinkToFit="1"/>
    </xf>
    <xf numFmtId="0" fontId="41" fillId="18" borderId="3" xfId="8" applyNumberFormat="1" applyFont="1" applyFill="1" applyBorder="1" applyAlignment="1">
      <alignment horizontal="center" vertical="center" shrinkToFit="1"/>
    </xf>
    <xf numFmtId="0" fontId="41" fillId="0" borderId="3" xfId="0" applyNumberFormat="1" applyFont="1" applyBorder="1" applyAlignment="1">
      <alignment horizontal="center" vertical="center" shrinkToFit="1"/>
    </xf>
    <xf numFmtId="0" fontId="41" fillId="20" borderId="3" xfId="8" applyNumberFormat="1" applyFont="1" applyFill="1" applyBorder="1" applyAlignment="1">
      <alignment horizontal="center" vertical="center" shrinkToFit="1"/>
    </xf>
    <xf numFmtId="0" fontId="41" fillId="0" borderId="3" xfId="8" applyNumberFormat="1" applyFont="1" applyBorder="1" applyAlignment="1">
      <alignment horizontal="center" vertical="center"/>
    </xf>
    <xf numFmtId="0" fontId="41" fillId="9" borderId="3" xfId="8" applyNumberFormat="1" applyFont="1" applyFill="1" applyBorder="1" applyAlignment="1">
      <alignment horizontal="center" vertical="center"/>
    </xf>
    <xf numFmtId="0" fontId="41" fillId="19" borderId="3" xfId="0" applyNumberFormat="1" applyFont="1" applyFill="1" applyBorder="1" applyAlignment="1">
      <alignment horizontal="center" vertical="center" shrinkToFit="1"/>
    </xf>
    <xf numFmtId="0" fontId="21" fillId="0" borderId="0" xfId="0" applyNumberFormat="1" applyFont="1" applyAlignment="1">
      <alignment horizontal="center" vertical="center"/>
    </xf>
    <xf numFmtId="0" fontId="0" fillId="0" borderId="3" xfId="22" applyNumberFormat="1" applyFont="1" applyBorder="1" applyAlignment="1">
      <alignment horizontal="center" vertical="center" shrinkToFit="1"/>
    </xf>
    <xf numFmtId="0" fontId="41" fillId="9" borderId="3" xfId="8" applyNumberFormat="1" applyFont="1" applyFill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/>
    </xf>
    <xf numFmtId="0" fontId="81" fillId="0" borderId="3" xfId="0" applyFont="1" applyBorder="1" applyAlignment="1">
      <alignment vertical="center" shrinkToFit="1"/>
    </xf>
    <xf numFmtId="0" fontId="38" fillId="0" borderId="3" xfId="18" applyFont="1" applyBorder="1" applyAlignment="1">
      <alignment horizontal="left" vertical="center" shrinkToFit="1"/>
    </xf>
    <xf numFmtId="0" fontId="0" fillId="13" borderId="3" xfId="18" applyFont="1" applyFill="1" applyBorder="1" applyAlignment="1">
      <alignment horizontal="left" vertical="center" shrinkToFit="1"/>
    </xf>
    <xf numFmtId="41" fontId="41" fillId="0" borderId="3" xfId="8" applyFont="1" applyBorder="1" applyAlignment="1">
      <alignment horizontal="left" vertical="center" shrinkToFit="1"/>
    </xf>
    <xf numFmtId="0" fontId="30" fillId="0" borderId="3" xfId="0" applyFont="1" applyBorder="1" applyAlignment="1">
      <alignment horizontal="center" vertical="center" shrinkToFit="1"/>
    </xf>
    <xf numFmtId="0" fontId="20" fillId="7" borderId="3" xfId="0" applyFont="1" applyFill="1" applyBorder="1" applyAlignment="1">
      <alignment horizontal="center" vertical="center"/>
    </xf>
    <xf numFmtId="0" fontId="0" fillId="0" borderId="3" xfId="18" applyFont="1" applyBorder="1" applyAlignment="1">
      <alignment vertical="center" shrinkToFit="1"/>
    </xf>
    <xf numFmtId="0" fontId="41" fillId="18" borderId="3" xfId="0" applyFont="1" applyFill="1" applyBorder="1" applyAlignment="1">
      <alignment horizontal="center" vertical="center" shrinkToFit="1"/>
    </xf>
    <xf numFmtId="0" fontId="38" fillId="0" borderId="3" xfId="0" applyFont="1" applyFill="1" applyBorder="1" applyAlignment="1">
      <alignment horizontal="center" vertical="center" shrinkToFit="1"/>
    </xf>
    <xf numFmtId="41" fontId="41" fillId="0" borderId="3" xfId="8" applyFont="1" applyBorder="1" applyAlignment="1">
      <alignment vertical="center" shrinkToFit="1"/>
    </xf>
    <xf numFmtId="41" fontId="0" fillId="18" borderId="3" xfId="8" applyFont="1" applyFill="1" applyBorder="1" applyAlignment="1">
      <alignment vertical="center" shrinkToFit="1"/>
    </xf>
    <xf numFmtId="41" fontId="41" fillId="18" borderId="3" xfId="8" applyFont="1" applyFill="1" applyBorder="1" applyAlignment="1">
      <alignment vertical="center" shrinkToFit="1"/>
    </xf>
    <xf numFmtId="41" fontId="41" fillId="20" borderId="3" xfId="8" applyFont="1" applyFill="1" applyBorder="1" applyAlignment="1">
      <alignment vertical="center" shrinkToFit="1"/>
    </xf>
    <xf numFmtId="41" fontId="41" fillId="31" borderId="3" xfId="8" applyFont="1" applyFill="1" applyBorder="1" applyAlignment="1">
      <alignment vertical="center" shrinkToFit="1"/>
    </xf>
    <xf numFmtId="43" fontId="0" fillId="0" borderId="0" xfId="0" applyNumberFormat="1">
      <alignment vertical="center"/>
    </xf>
    <xf numFmtId="0" fontId="14" fillId="0" borderId="0" xfId="17" applyNumberFormat="1" applyFont="1" applyBorder="1" applyAlignment="1">
      <alignment vertical="center" shrinkToFit="1"/>
    </xf>
    <xf numFmtId="0" fontId="14" fillId="0" borderId="0" xfId="19" applyNumberFormat="1" applyFont="1" applyBorder="1" applyAlignment="1">
      <alignment vertical="center" shrinkToFit="1"/>
    </xf>
    <xf numFmtId="0" fontId="37" fillId="0" borderId="3" xfId="18" applyNumberFormat="1" applyFont="1" applyBorder="1" applyAlignment="1">
      <alignment horizontal="center" vertical="center"/>
    </xf>
    <xf numFmtId="0" fontId="37" fillId="0" borderId="3" xfId="18" applyNumberFormat="1" applyFont="1" applyBorder="1" applyAlignment="1">
      <alignment horizontal="center" vertical="center" shrinkToFit="1"/>
    </xf>
    <xf numFmtId="0" fontId="30" fillId="0" borderId="3" xfId="18" applyNumberFormat="1" applyFont="1" applyBorder="1" applyAlignment="1">
      <alignment horizontal="center" vertical="center"/>
    </xf>
    <xf numFmtId="0" fontId="40" fillId="3" borderId="3" xfId="18" applyNumberFormat="1" applyFont="1" applyFill="1" applyBorder="1" applyAlignment="1">
      <alignment horizontal="left" vertical="center"/>
    </xf>
    <xf numFmtId="0" fontId="30" fillId="0" borderId="3" xfId="18" applyNumberFormat="1" applyFont="1" applyFill="1" applyBorder="1" applyAlignment="1">
      <alignment horizontal="center" vertical="center"/>
    </xf>
    <xf numFmtId="0" fontId="40" fillId="4" borderId="3" xfId="18" applyNumberFormat="1" applyFont="1" applyFill="1" applyBorder="1" applyAlignment="1">
      <alignment horizontal="center" vertical="center" shrinkToFit="1"/>
    </xf>
    <xf numFmtId="0" fontId="35" fillId="0" borderId="3" xfId="26" applyNumberFormat="1" applyFont="1" applyFill="1" applyBorder="1" applyAlignment="1">
      <alignment horizontal="center" vertical="center"/>
    </xf>
    <xf numFmtId="0" fontId="37" fillId="0" borderId="3" xfId="18" applyNumberFormat="1" applyFont="1" applyFill="1" applyBorder="1" applyAlignment="1">
      <alignment horizontal="center" vertical="center"/>
    </xf>
    <xf numFmtId="0" fontId="40" fillId="4" borderId="3" xfId="18" applyNumberFormat="1" applyFont="1" applyFill="1" applyBorder="1" applyAlignment="1">
      <alignment horizontal="left" vertical="center"/>
    </xf>
    <xf numFmtId="0" fontId="19" fillId="0" borderId="3" xfId="18" applyNumberFormat="1" applyFont="1" applyFill="1" applyBorder="1" applyAlignment="1">
      <alignment horizontal="center" vertical="center"/>
    </xf>
    <xf numFmtId="0" fontId="30" fillId="0" borderId="3" xfId="18" applyNumberFormat="1" applyFont="1" applyFill="1" applyBorder="1" applyAlignment="1">
      <alignment horizontal="center" vertical="center" shrinkToFit="1"/>
    </xf>
    <xf numFmtId="0" fontId="40" fillId="9" borderId="3" xfId="8" applyNumberFormat="1" applyFont="1" applyFill="1" applyBorder="1" applyAlignment="1">
      <alignment horizontal="center" vertical="center" shrinkToFit="1"/>
    </xf>
    <xf numFmtId="0" fontId="40" fillId="16" borderId="3" xfId="18" applyNumberFormat="1" applyFont="1" applyFill="1" applyBorder="1" applyAlignment="1">
      <alignment horizontal="right" vertical="center" shrinkToFit="1"/>
    </xf>
    <xf numFmtId="0" fontId="40" fillId="25" borderId="3" xfId="18" applyNumberFormat="1" applyFont="1" applyFill="1" applyBorder="1" applyAlignment="1">
      <alignment horizontal="center" vertical="center" shrinkToFit="1"/>
    </xf>
    <xf numFmtId="0" fontId="19" fillId="0" borderId="3" xfId="18" applyNumberFormat="1" applyFont="1" applyBorder="1" applyAlignment="1">
      <alignment horizontal="center" vertical="center"/>
    </xf>
    <xf numFmtId="0" fontId="19" fillId="0" borderId="3" xfId="18" applyNumberFormat="1" applyFont="1" applyBorder="1" applyAlignment="1">
      <alignment horizontal="center" vertical="center" shrinkToFit="1"/>
    </xf>
    <xf numFmtId="0" fontId="40" fillId="16" borderId="3" xfId="18" applyNumberFormat="1" applyFont="1" applyFill="1" applyBorder="1" applyAlignment="1">
      <alignment horizontal="center" vertical="center" shrinkToFit="1"/>
    </xf>
    <xf numFmtId="0" fontId="30" fillId="0" borderId="3" xfId="0" applyNumberFormat="1" applyFont="1" applyBorder="1" applyAlignment="1">
      <alignment horizontal="center" vertical="center"/>
    </xf>
    <xf numFmtId="0" fontId="30" fillId="13" borderId="3" xfId="18" applyNumberFormat="1" applyFont="1" applyFill="1" applyBorder="1" applyAlignment="1">
      <alignment horizontal="center" vertical="center"/>
    </xf>
    <xf numFmtId="0" fontId="40" fillId="4" borderId="3" xfId="18" applyNumberFormat="1" applyFont="1" applyFill="1" applyBorder="1" applyAlignment="1">
      <alignment horizontal="right" vertical="center"/>
    </xf>
    <xf numFmtId="0" fontId="30" fillId="0" borderId="56" xfId="18" applyNumberFormat="1" applyFont="1" applyBorder="1" applyAlignment="1">
      <alignment horizontal="center" vertical="center"/>
    </xf>
    <xf numFmtId="0" fontId="40" fillId="14" borderId="3" xfId="8" applyNumberFormat="1" applyFont="1" applyFill="1" applyBorder="1" applyAlignment="1">
      <alignment vertical="center" shrinkToFit="1"/>
    </xf>
    <xf numFmtId="0" fontId="40" fillId="16" borderId="3" xfId="8" applyNumberFormat="1" applyFont="1" applyFill="1" applyBorder="1" applyAlignment="1">
      <alignment vertical="center" shrinkToFit="1"/>
    </xf>
    <xf numFmtId="0" fontId="19" fillId="0" borderId="3" xfId="0" applyNumberFormat="1" applyFont="1" applyBorder="1" applyAlignment="1">
      <alignment horizontal="center" vertical="center"/>
    </xf>
    <xf numFmtId="0" fontId="38" fillId="0" borderId="3" xfId="18" applyNumberFormat="1" applyFont="1" applyBorder="1" applyAlignment="1">
      <alignment horizontal="center" vertical="center"/>
    </xf>
    <xf numFmtId="0" fontId="37" fillId="0" borderId="8" xfId="18" applyNumberFormat="1" applyFont="1" applyBorder="1" applyAlignment="1">
      <alignment horizontal="center" vertical="center"/>
    </xf>
    <xf numFmtId="0" fontId="28" fillId="3" borderId="3" xfId="18" applyNumberFormat="1" applyFont="1" applyFill="1" applyBorder="1" applyAlignment="1">
      <alignment horizontal="left" vertical="center"/>
    </xf>
    <xf numFmtId="0" fontId="60" fillId="0" borderId="3" xfId="18" applyNumberFormat="1" applyFont="1" applyBorder="1" applyAlignment="1">
      <alignment horizontal="center" vertical="center" shrinkToFit="1"/>
    </xf>
    <xf numFmtId="0" fontId="28" fillId="4" borderId="3" xfId="18" applyNumberFormat="1" applyFont="1" applyFill="1" applyBorder="1" applyAlignment="1">
      <alignment horizontal="left" vertical="center"/>
    </xf>
    <xf numFmtId="0" fontId="38" fillId="0" borderId="38" xfId="18" applyNumberFormat="1" applyFont="1" applyBorder="1" applyAlignment="1">
      <alignment horizontal="center" vertical="center"/>
    </xf>
    <xf numFmtId="0" fontId="60" fillId="0" borderId="3" xfId="18" applyNumberFormat="1" applyFont="1" applyBorder="1" applyAlignment="1">
      <alignment horizontal="center" vertical="center"/>
    </xf>
    <xf numFmtId="0" fontId="28" fillId="3" borderId="3" xfId="18" applyNumberFormat="1" applyFont="1" applyFill="1" applyBorder="1" applyAlignment="1">
      <alignment horizontal="center" vertical="center" shrinkToFit="1"/>
    </xf>
    <xf numFmtId="0" fontId="28" fillId="16" borderId="3" xfId="18" applyNumberFormat="1" applyFont="1" applyFill="1" applyBorder="1" applyAlignment="1">
      <alignment horizontal="center" vertical="center" shrinkToFit="1"/>
    </xf>
    <xf numFmtId="0" fontId="28" fillId="17" borderId="3" xfId="18" applyNumberFormat="1" applyFont="1" applyFill="1" applyBorder="1" applyAlignment="1">
      <alignment horizontal="center" vertical="center" shrinkToFit="1"/>
    </xf>
    <xf numFmtId="0" fontId="40" fillId="9" borderId="3" xfId="18" applyNumberFormat="1" applyFont="1" applyFill="1" applyBorder="1" applyAlignment="1">
      <alignment horizontal="center" vertical="center" shrinkToFit="1"/>
    </xf>
    <xf numFmtId="0" fontId="28" fillId="9" borderId="3" xfId="18" applyNumberFormat="1" applyFont="1" applyFill="1" applyBorder="1" applyAlignment="1">
      <alignment horizontal="left" vertical="center"/>
    </xf>
    <xf numFmtId="0" fontId="40" fillId="19" borderId="3" xfId="38" applyNumberFormat="1" applyFont="1" applyFill="1" applyBorder="1" applyAlignment="1">
      <alignment horizontal="center" vertical="center" shrinkToFit="1"/>
    </xf>
    <xf numFmtId="0" fontId="40" fillId="19" borderId="3" xfId="18" applyNumberFormat="1" applyFont="1" applyFill="1" applyBorder="1" applyAlignment="1">
      <alignment horizontal="center" vertical="center" shrinkToFit="1"/>
    </xf>
    <xf numFmtId="0" fontId="40" fillId="27" borderId="3" xfId="18" applyNumberFormat="1" applyFont="1" applyFill="1" applyBorder="1" applyAlignment="1">
      <alignment horizontal="center" vertical="center" shrinkToFit="1"/>
    </xf>
    <xf numFmtId="0" fontId="30" fillId="0" borderId="0" xfId="17" applyNumberFormat="1" applyFont="1" applyAlignment="1">
      <alignment vertical="center"/>
    </xf>
    <xf numFmtId="0" fontId="15" fillId="0" borderId="0" xfId="17" applyNumberFormat="1" applyFont="1" applyAlignment="1">
      <alignment vertical="center"/>
    </xf>
    <xf numFmtId="41" fontId="0" fillId="0" borderId="8" xfId="0" applyNumberFormat="1" applyFont="1" applyBorder="1" applyAlignment="1">
      <alignment horizontal="left" vertical="center" shrinkToFit="1"/>
    </xf>
    <xf numFmtId="41" fontId="30" fillId="0" borderId="56" xfId="18" applyNumberFormat="1" applyFont="1" applyBorder="1" applyAlignment="1">
      <alignment horizontal="left" vertical="center" shrinkToFit="1"/>
    </xf>
    <xf numFmtId="41" fontId="64" fillId="0" borderId="24" xfId="33" applyNumberFormat="1" applyFont="1" applyFill="1" applyBorder="1" applyAlignment="1">
      <alignment horizontal="right" vertical="center"/>
    </xf>
    <xf numFmtId="41" fontId="64" fillId="0" borderId="3" xfId="33" applyNumberFormat="1" applyFont="1" applyFill="1" applyBorder="1" applyAlignment="1">
      <alignment horizontal="right" vertical="center"/>
    </xf>
    <xf numFmtId="41" fontId="64" fillId="0" borderId="26" xfId="33" applyNumberFormat="1" applyFont="1" applyFill="1" applyBorder="1" applyAlignment="1">
      <alignment horizontal="right" vertical="center"/>
    </xf>
    <xf numFmtId="41" fontId="80" fillId="9" borderId="77" xfId="33" applyFont="1" applyFill="1" applyBorder="1" applyAlignment="1">
      <alignment horizontal="right" vertical="center"/>
    </xf>
    <xf numFmtId="41" fontId="80" fillId="9" borderId="73" xfId="33" applyFont="1" applyFill="1" applyBorder="1" applyAlignment="1">
      <alignment horizontal="right" vertical="center"/>
    </xf>
    <xf numFmtId="41" fontId="80" fillId="9" borderId="81" xfId="33" applyFont="1" applyFill="1" applyBorder="1" applyAlignment="1">
      <alignment horizontal="right" vertical="center"/>
    </xf>
    <xf numFmtId="41" fontId="69" fillId="9" borderId="21" xfId="33" applyFont="1" applyFill="1" applyBorder="1" applyAlignment="1">
      <alignment horizontal="right" vertical="center"/>
    </xf>
    <xf numFmtId="41" fontId="69" fillId="9" borderId="15" xfId="33" applyFont="1" applyFill="1" applyBorder="1" applyAlignment="1">
      <alignment horizontal="right" vertical="center"/>
    </xf>
    <xf numFmtId="41" fontId="69" fillId="9" borderId="18" xfId="33" applyFont="1" applyFill="1" applyBorder="1" applyAlignment="1">
      <alignment horizontal="right" vertical="center"/>
    </xf>
    <xf numFmtId="0" fontId="72" fillId="16" borderId="3" xfId="0" applyFont="1" applyFill="1" applyBorder="1" applyAlignment="1">
      <alignment horizontal="center" vertical="center"/>
    </xf>
    <xf numFmtId="0" fontId="80" fillId="16" borderId="3" xfId="0" applyFont="1" applyFill="1" applyBorder="1" applyAlignment="1">
      <alignment horizontal="center" vertical="center"/>
    </xf>
    <xf numFmtId="0" fontId="65" fillId="13" borderId="46" xfId="0" applyFont="1" applyFill="1" applyBorder="1" applyAlignment="1">
      <alignment vertical="center"/>
    </xf>
    <xf numFmtId="0" fontId="65" fillId="0" borderId="68" xfId="13" applyFont="1" applyFill="1" applyBorder="1" applyAlignment="1">
      <alignment horizontal="center" vertical="center"/>
    </xf>
    <xf numFmtId="0" fontId="65" fillId="0" borderId="4" xfId="13" applyFont="1" applyFill="1" applyBorder="1" applyAlignment="1">
      <alignment horizontal="center" vertical="center"/>
    </xf>
    <xf numFmtId="0" fontId="65" fillId="0" borderId="74" xfId="13" applyFont="1" applyFill="1" applyBorder="1" applyAlignment="1">
      <alignment horizontal="center" vertical="center"/>
    </xf>
    <xf numFmtId="0" fontId="65" fillId="29" borderId="23" xfId="0" applyFont="1" applyFill="1" applyBorder="1" applyAlignment="1">
      <alignment horizontal="center" vertical="center"/>
    </xf>
    <xf numFmtId="0" fontId="65" fillId="29" borderId="3" xfId="0" applyFont="1" applyFill="1" applyBorder="1" applyAlignment="1">
      <alignment horizontal="center" vertical="center"/>
    </xf>
    <xf numFmtId="0" fontId="65" fillId="29" borderId="29" xfId="0" applyFont="1" applyFill="1" applyBorder="1" applyAlignment="1">
      <alignment horizontal="center" vertical="center"/>
    </xf>
    <xf numFmtId="0" fontId="65" fillId="29" borderId="30" xfId="0" applyFont="1" applyFill="1" applyBorder="1" applyAlignment="1">
      <alignment horizontal="center" vertical="center"/>
    </xf>
    <xf numFmtId="0" fontId="65" fillId="29" borderId="77" xfId="0" applyFont="1" applyFill="1" applyBorder="1" applyAlignment="1">
      <alignment horizontal="center" vertical="center"/>
    </xf>
    <xf numFmtId="0" fontId="65" fillId="29" borderId="9" xfId="0" applyFont="1" applyFill="1" applyBorder="1" applyAlignment="1">
      <alignment horizontal="center" vertical="center"/>
    </xf>
    <xf numFmtId="0" fontId="65" fillId="29" borderId="2" xfId="0" applyFont="1" applyFill="1" applyBorder="1" applyAlignment="1">
      <alignment horizontal="center" vertical="center"/>
    </xf>
    <xf numFmtId="0" fontId="65" fillId="29" borderId="73" xfId="0" applyFont="1" applyFill="1" applyBorder="1" applyAlignment="1">
      <alignment horizontal="center" vertical="center"/>
    </xf>
    <xf numFmtId="0" fontId="65" fillId="0" borderId="22" xfId="13" applyFont="1" applyFill="1" applyBorder="1" applyAlignment="1">
      <alignment horizontal="center" vertical="center"/>
    </xf>
    <xf numFmtId="0" fontId="65" fillId="0" borderId="16" xfId="13" applyFont="1" applyFill="1" applyBorder="1" applyAlignment="1">
      <alignment horizontal="center" vertical="center"/>
    </xf>
    <xf numFmtId="0" fontId="63" fillId="0" borderId="0" xfId="13" applyFont="1" applyFill="1" applyAlignment="1">
      <alignment horizontal="center" vertical="center"/>
    </xf>
    <xf numFmtId="0" fontId="65" fillId="28" borderId="22" xfId="13" applyFont="1" applyFill="1" applyBorder="1" applyAlignment="1">
      <alignment horizontal="center" vertical="center"/>
    </xf>
    <xf numFmtId="0" fontId="65" fillId="28" borderId="29" xfId="13" applyFont="1" applyFill="1" applyBorder="1" applyAlignment="1">
      <alignment horizontal="center" vertical="center"/>
    </xf>
    <xf numFmtId="0" fontId="65" fillId="28" borderId="16" xfId="13" applyFont="1" applyFill="1" applyBorder="1" applyAlignment="1">
      <alignment horizontal="center" vertical="center"/>
    </xf>
    <xf numFmtId="0" fontId="65" fillId="28" borderId="11" xfId="13" applyFont="1" applyFill="1" applyBorder="1" applyAlignment="1">
      <alignment horizontal="center" vertical="center"/>
    </xf>
    <xf numFmtId="0" fontId="65" fillId="28" borderId="59" xfId="13" applyFont="1" applyFill="1" applyBorder="1" applyAlignment="1">
      <alignment horizontal="center" vertical="center"/>
    </xf>
    <xf numFmtId="0" fontId="65" fillId="28" borderId="30" xfId="13" applyFont="1" applyFill="1" applyBorder="1" applyAlignment="1">
      <alignment horizontal="center" vertical="center"/>
    </xf>
    <xf numFmtId="0" fontId="65" fillId="28" borderId="61" xfId="13" applyFont="1" applyFill="1" applyBorder="1" applyAlignment="1">
      <alignment horizontal="center" vertical="center"/>
    </xf>
    <xf numFmtId="0" fontId="65" fillId="28" borderId="62" xfId="13" applyFont="1" applyFill="1" applyBorder="1" applyAlignment="1">
      <alignment horizontal="center" vertical="center"/>
    </xf>
    <xf numFmtId="0" fontId="65" fillId="28" borderId="63" xfId="13" applyFont="1" applyFill="1" applyBorder="1" applyAlignment="1">
      <alignment horizontal="center" vertical="center"/>
    </xf>
    <xf numFmtId="0" fontId="65" fillId="28" borderId="64" xfId="13" applyFont="1" applyFill="1" applyBorder="1" applyAlignment="1">
      <alignment horizontal="center" vertical="center"/>
    </xf>
    <xf numFmtId="0" fontId="65" fillId="28" borderId="67" xfId="13" applyFont="1" applyFill="1" applyBorder="1" applyAlignment="1">
      <alignment horizontal="center" vertical="center"/>
    </xf>
    <xf numFmtId="0" fontId="65" fillId="28" borderId="64" xfId="13" applyFont="1" applyFill="1" applyBorder="1" applyAlignment="1">
      <alignment horizontal="center" vertical="center" wrapText="1"/>
    </xf>
    <xf numFmtId="0" fontId="65" fillId="9" borderId="63" xfId="13" applyFont="1" applyFill="1" applyBorder="1" applyAlignment="1">
      <alignment horizontal="center" vertical="center"/>
    </xf>
    <xf numFmtId="0" fontId="65" fillId="9" borderId="62" xfId="13" applyFont="1" applyFill="1" applyBorder="1" applyAlignment="1">
      <alignment horizontal="center" vertical="center"/>
    </xf>
    <xf numFmtId="0" fontId="65" fillId="10" borderId="11" xfId="13" applyFont="1" applyFill="1" applyBorder="1" applyAlignment="1">
      <alignment horizontal="center" vertical="center"/>
    </xf>
    <xf numFmtId="0" fontId="65" fillId="10" borderId="65" xfId="13" applyFont="1" applyFill="1" applyBorder="1" applyAlignment="1">
      <alignment horizontal="center" vertical="center"/>
    </xf>
    <xf numFmtId="0" fontId="65" fillId="10" borderId="81" xfId="13" applyFont="1" applyFill="1" applyBorder="1" applyAlignment="1">
      <alignment horizontal="center" vertical="center"/>
    </xf>
    <xf numFmtId="0" fontId="64" fillId="13" borderId="9" xfId="0" quotePrefix="1" applyNumberFormat="1" applyFont="1" applyFill="1" applyBorder="1" applyAlignment="1">
      <alignment horizontal="left" vertical="center" wrapText="1"/>
    </xf>
    <xf numFmtId="0" fontId="64" fillId="13" borderId="2" xfId="0" quotePrefix="1" applyNumberFormat="1" applyFont="1" applyFill="1" applyBorder="1" applyAlignment="1">
      <alignment horizontal="left" vertical="center" wrapText="1"/>
    </xf>
    <xf numFmtId="0" fontId="64" fillId="13" borderId="73" xfId="0" quotePrefix="1" applyNumberFormat="1" applyFont="1" applyFill="1" applyBorder="1" applyAlignment="1">
      <alignment horizontal="left" vertical="center" wrapText="1"/>
    </xf>
    <xf numFmtId="0" fontId="69" fillId="9" borderId="22" xfId="13" applyFont="1" applyFill="1" applyBorder="1" applyAlignment="1">
      <alignment horizontal="center" vertical="center"/>
    </xf>
    <xf numFmtId="0" fontId="69" fillId="9" borderId="4" xfId="13" applyFont="1" applyFill="1" applyBorder="1" applyAlignment="1">
      <alignment horizontal="center" vertical="center"/>
    </xf>
    <xf numFmtId="0" fontId="69" fillId="9" borderId="16" xfId="13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left" vertical="center"/>
    </xf>
    <xf numFmtId="0" fontId="65" fillId="29" borderId="22" xfId="0" applyFont="1" applyFill="1" applyBorder="1" applyAlignment="1">
      <alignment horizontal="center" vertical="center"/>
    </xf>
    <xf numFmtId="0" fontId="65" fillId="29" borderId="4" xfId="0" applyFont="1" applyFill="1" applyBorder="1" applyAlignment="1">
      <alignment horizontal="center" vertical="center"/>
    </xf>
    <xf numFmtId="0" fontId="65" fillId="29" borderId="26" xfId="0" applyFont="1" applyFill="1" applyBorder="1" applyAlignment="1">
      <alignment horizontal="center" vertical="center"/>
    </xf>
    <xf numFmtId="0" fontId="65" fillId="29" borderId="8" xfId="0" applyFont="1" applyFill="1" applyBorder="1" applyAlignment="1">
      <alignment horizontal="center" vertical="center"/>
    </xf>
    <xf numFmtId="0" fontId="65" fillId="29" borderId="26" xfId="0" applyFont="1" applyFill="1" applyBorder="1" applyAlignment="1">
      <alignment horizontal="center" vertical="center" wrapText="1"/>
    </xf>
    <xf numFmtId="0" fontId="65" fillId="29" borderId="23" xfId="0" applyFont="1" applyFill="1" applyBorder="1" applyAlignment="1">
      <alignment horizontal="center" vertical="center" wrapText="1"/>
    </xf>
    <xf numFmtId="0" fontId="65" fillId="29" borderId="8" xfId="0" applyFont="1" applyFill="1" applyBorder="1" applyAlignment="1">
      <alignment horizontal="center" vertical="center" wrapText="1"/>
    </xf>
    <xf numFmtId="0" fontId="65" fillId="29" borderId="3" xfId="0" applyFont="1" applyFill="1" applyBorder="1" applyAlignment="1">
      <alignment horizontal="center" vertical="center" wrapText="1"/>
    </xf>
    <xf numFmtId="0" fontId="64" fillId="0" borderId="9" xfId="0" quotePrefix="1" applyFont="1" applyFill="1" applyBorder="1" applyAlignment="1">
      <alignment horizontal="center" vertical="center" wrapText="1"/>
    </xf>
    <xf numFmtId="0" fontId="64" fillId="0" borderId="2" xfId="0" quotePrefix="1" applyFont="1" applyFill="1" applyBorder="1" applyAlignment="1">
      <alignment horizontal="center" vertical="center" wrapText="1"/>
    </xf>
    <xf numFmtId="0" fontId="64" fillId="0" borderId="73" xfId="0" quotePrefix="1" applyFont="1" applyFill="1" applyBorder="1" applyAlignment="1">
      <alignment horizontal="center" vertical="center" wrapText="1"/>
    </xf>
    <xf numFmtId="0" fontId="64" fillId="16" borderId="9" xfId="0" quotePrefix="1" applyFont="1" applyFill="1" applyBorder="1" applyAlignment="1">
      <alignment horizontal="center" vertical="center" wrapText="1"/>
    </xf>
    <xf numFmtId="0" fontId="64" fillId="16" borderId="2" xfId="0" quotePrefix="1" applyFont="1" applyFill="1" applyBorder="1" applyAlignment="1">
      <alignment horizontal="center" vertical="center" wrapText="1"/>
    </xf>
    <xf numFmtId="0" fontId="64" fillId="16" borderId="73" xfId="0" quotePrefix="1" applyFont="1" applyFill="1" applyBorder="1" applyAlignment="1">
      <alignment horizontal="center" vertical="center" wrapText="1"/>
    </xf>
    <xf numFmtId="0" fontId="65" fillId="0" borderId="35" xfId="0" applyFont="1" applyFill="1" applyBorder="1" applyAlignment="1">
      <alignment horizontal="center" vertical="center"/>
    </xf>
    <xf numFmtId="0" fontId="65" fillId="0" borderId="27" xfId="0" applyFont="1" applyFill="1" applyBorder="1" applyAlignment="1">
      <alignment horizontal="center" vertical="center"/>
    </xf>
    <xf numFmtId="0" fontId="65" fillId="16" borderId="35" xfId="0" applyFont="1" applyFill="1" applyBorder="1" applyAlignment="1">
      <alignment horizontal="center" vertical="center"/>
    </xf>
    <xf numFmtId="0" fontId="65" fillId="16" borderId="27" xfId="0" applyFont="1" applyFill="1" applyBorder="1" applyAlignment="1">
      <alignment horizontal="center" vertical="center"/>
    </xf>
    <xf numFmtId="0" fontId="69" fillId="9" borderId="4" xfId="0" applyFont="1" applyFill="1" applyBorder="1" applyAlignment="1">
      <alignment horizontal="center" vertical="center"/>
    </xf>
    <xf numFmtId="0" fontId="69" fillId="9" borderId="3" xfId="0" applyFont="1" applyFill="1" applyBorder="1" applyAlignment="1">
      <alignment horizontal="center" vertical="center"/>
    </xf>
    <xf numFmtId="0" fontId="65" fillId="10" borderId="16" xfId="13" applyFont="1" applyFill="1" applyBorder="1" applyAlignment="1">
      <alignment horizontal="center" vertical="center"/>
    </xf>
    <xf numFmtId="0" fontId="65" fillId="10" borderId="12" xfId="13" applyFont="1" applyFill="1" applyBorder="1" applyAlignment="1">
      <alignment horizontal="center" vertical="center"/>
    </xf>
    <xf numFmtId="0" fontId="65" fillId="0" borderId="4" xfId="0" applyFont="1" applyFill="1" applyBorder="1" applyAlignment="1">
      <alignment horizontal="center" vertical="center"/>
    </xf>
    <xf numFmtId="0" fontId="65" fillId="0" borderId="4" xfId="0" applyFont="1" applyFill="1" applyBorder="1" applyAlignment="1">
      <alignment horizontal="center" vertical="center" wrapText="1"/>
    </xf>
    <xf numFmtId="0" fontId="69" fillId="9" borderId="9" xfId="0" applyFont="1" applyFill="1" applyBorder="1" applyAlignment="1">
      <alignment horizontal="center" vertical="center"/>
    </xf>
    <xf numFmtId="0" fontId="69" fillId="9" borderId="2" xfId="0" applyFont="1" applyFill="1" applyBorder="1" applyAlignment="1">
      <alignment horizontal="center" vertical="center"/>
    </xf>
    <xf numFmtId="0" fontId="69" fillId="9" borderId="73" xfId="0" applyFont="1" applyFill="1" applyBorder="1" applyAlignment="1">
      <alignment horizontal="center" vertical="center"/>
    </xf>
    <xf numFmtId="0" fontId="64" fillId="13" borderId="9" xfId="0" quotePrefix="1" applyNumberFormat="1" applyFont="1" applyFill="1" applyBorder="1" applyAlignment="1">
      <alignment horizontal="center" vertical="center" wrapText="1"/>
    </xf>
    <xf numFmtId="0" fontId="64" fillId="13" borderId="2" xfId="0" quotePrefix="1" applyNumberFormat="1" applyFont="1" applyFill="1" applyBorder="1" applyAlignment="1">
      <alignment horizontal="center" vertical="center" wrapText="1"/>
    </xf>
    <xf numFmtId="0" fontId="64" fillId="13" borderId="73" xfId="0" quotePrefix="1" applyNumberFormat="1" applyFont="1" applyFill="1" applyBorder="1" applyAlignment="1">
      <alignment horizontal="center" vertical="center" wrapText="1"/>
    </xf>
    <xf numFmtId="0" fontId="71" fillId="9" borderId="9" xfId="0" applyNumberFormat="1" applyFont="1" applyFill="1" applyBorder="1" applyAlignment="1">
      <alignment horizontal="center" vertical="center"/>
    </xf>
    <xf numFmtId="0" fontId="71" fillId="9" borderId="2" xfId="0" applyNumberFormat="1" applyFont="1" applyFill="1" applyBorder="1" applyAlignment="1">
      <alignment horizontal="center" vertical="center"/>
    </xf>
    <xf numFmtId="0" fontId="71" fillId="9" borderId="73" xfId="0" applyNumberFormat="1" applyFont="1" applyFill="1" applyBorder="1" applyAlignment="1">
      <alignment horizontal="center" vertical="center"/>
    </xf>
    <xf numFmtId="0" fontId="49" fillId="0" borderId="0" xfId="13" applyFont="1" applyAlignment="1">
      <alignment horizontal="center" vertical="center"/>
    </xf>
    <xf numFmtId="0" fontId="48" fillId="28" borderId="59" xfId="13" applyFont="1" applyFill="1" applyBorder="1" applyAlignment="1">
      <alignment horizontal="center" vertical="center"/>
    </xf>
    <xf numFmtId="0" fontId="48" fillId="28" borderId="30" xfId="13" applyFont="1" applyFill="1" applyBorder="1" applyAlignment="1">
      <alignment horizontal="center" vertical="center"/>
    </xf>
    <xf numFmtId="0" fontId="48" fillId="9" borderId="59" xfId="13" applyFont="1" applyFill="1" applyBorder="1" applyAlignment="1">
      <alignment horizontal="center" vertical="center"/>
    </xf>
    <xf numFmtId="0" fontId="48" fillId="9" borderId="30" xfId="13" applyFont="1" applyFill="1" applyBorder="1" applyAlignment="1">
      <alignment horizontal="center" vertical="center"/>
    </xf>
    <xf numFmtId="0" fontId="48" fillId="9" borderId="77" xfId="13" applyFont="1" applyFill="1" applyBorder="1" applyAlignment="1">
      <alignment horizontal="center" vertical="center"/>
    </xf>
    <xf numFmtId="0" fontId="48" fillId="28" borderId="64" xfId="13" applyFont="1" applyFill="1" applyBorder="1" applyAlignment="1">
      <alignment horizontal="center" vertical="center"/>
    </xf>
    <xf numFmtId="0" fontId="48" fillId="28" borderId="67" xfId="13" applyFont="1" applyFill="1" applyBorder="1" applyAlignment="1">
      <alignment horizontal="center" vertical="center"/>
    </xf>
    <xf numFmtId="0" fontId="74" fillId="0" borderId="0" xfId="13" applyFont="1" applyAlignment="1">
      <alignment horizontal="center" vertical="center"/>
    </xf>
    <xf numFmtId="0" fontId="48" fillId="28" borderId="70" xfId="13" applyFont="1" applyFill="1" applyBorder="1" applyAlignment="1">
      <alignment horizontal="center" vertical="center"/>
    </xf>
    <xf numFmtId="0" fontId="48" fillId="28" borderId="80" xfId="13" applyFont="1" applyFill="1" applyBorder="1" applyAlignment="1">
      <alignment horizontal="center" vertical="center"/>
    </xf>
    <xf numFmtId="0" fontId="48" fillId="28" borderId="77" xfId="13" applyFont="1" applyFill="1" applyBorder="1" applyAlignment="1">
      <alignment horizontal="center" vertical="center"/>
    </xf>
    <xf numFmtId="0" fontId="48" fillId="0" borderId="89" xfId="13" applyFont="1" applyBorder="1" applyAlignment="1">
      <alignment horizontal="left" vertical="center"/>
    </xf>
    <xf numFmtId="0" fontId="47" fillId="0" borderId="0" xfId="13" applyFont="1" applyAlignment="1">
      <alignment horizontal="center" vertical="center"/>
    </xf>
    <xf numFmtId="0" fontId="48" fillId="28" borderId="22" xfId="13" applyFont="1" applyFill="1" applyBorder="1" applyAlignment="1">
      <alignment horizontal="center" vertical="center"/>
    </xf>
    <xf numFmtId="0" fontId="48" fillId="28" borderId="23" xfId="13" applyFont="1" applyFill="1" applyBorder="1" applyAlignment="1">
      <alignment horizontal="center" vertical="center"/>
    </xf>
    <xf numFmtId="0" fontId="48" fillId="28" borderId="21" xfId="13" applyFont="1" applyFill="1" applyBorder="1" applyAlignment="1">
      <alignment horizontal="center" vertical="center"/>
    </xf>
    <xf numFmtId="0" fontId="48" fillId="9" borderId="31" xfId="13" applyFont="1" applyFill="1" applyBorder="1" applyAlignment="1">
      <alignment horizontal="center" vertical="center"/>
    </xf>
    <xf numFmtId="0" fontId="48" fillId="9" borderId="23" xfId="13" applyFont="1" applyFill="1" applyBorder="1" applyAlignment="1">
      <alignment horizontal="center" vertical="center"/>
    </xf>
    <xf numFmtId="0" fontId="48" fillId="9" borderId="29" xfId="13" applyFont="1" applyFill="1" applyBorder="1" applyAlignment="1">
      <alignment horizontal="center" vertical="center"/>
    </xf>
    <xf numFmtId="41" fontId="41" fillId="9" borderId="9" xfId="18" applyNumberFormat="1" applyFont="1" applyFill="1" applyBorder="1" applyAlignment="1">
      <alignment horizontal="center" vertical="center" shrinkToFit="1"/>
    </xf>
    <xf numFmtId="41" fontId="41" fillId="9" borderId="2" xfId="18" applyNumberFormat="1" applyFont="1" applyFill="1" applyBorder="1" applyAlignment="1">
      <alignment horizontal="center" vertical="center" shrinkToFit="1"/>
    </xf>
    <xf numFmtId="41" fontId="41" fillId="9" borderId="27" xfId="18" applyNumberFormat="1" applyFont="1" applyFill="1" applyBorder="1" applyAlignment="1">
      <alignment horizontal="center" vertical="center" shrinkToFit="1"/>
    </xf>
    <xf numFmtId="41" fontId="41" fillId="16" borderId="3" xfId="18" applyNumberFormat="1" applyFont="1" applyFill="1" applyBorder="1" applyAlignment="1">
      <alignment horizontal="center" vertical="center" shrinkToFit="1"/>
    </xf>
    <xf numFmtId="41" fontId="41" fillId="19" borderId="3" xfId="38" applyNumberFormat="1" applyFont="1" applyFill="1" applyBorder="1" applyAlignment="1">
      <alignment horizontal="center" vertical="center" shrinkToFit="1"/>
    </xf>
    <xf numFmtId="41" fontId="40" fillId="4" borderId="9" xfId="18" applyNumberFormat="1" applyFont="1" applyFill="1" applyBorder="1" applyAlignment="1">
      <alignment horizontal="center" vertical="center" shrinkToFit="1"/>
    </xf>
    <xf numFmtId="41" fontId="40" fillId="4" borderId="2" xfId="18" applyNumberFormat="1" applyFont="1" applyFill="1" applyBorder="1" applyAlignment="1">
      <alignment horizontal="center" vertical="center" shrinkToFit="1"/>
    </xf>
    <xf numFmtId="41" fontId="40" fillId="4" borderId="27" xfId="18" applyNumberFormat="1" applyFont="1" applyFill="1" applyBorder="1" applyAlignment="1">
      <alignment horizontal="center" vertical="center" shrinkToFit="1"/>
    </xf>
    <xf numFmtId="41" fontId="28" fillId="4" borderId="3" xfId="18" applyNumberFormat="1" applyFont="1" applyFill="1" applyBorder="1" applyAlignment="1">
      <alignment horizontal="center" vertical="center" shrinkToFit="1"/>
    </xf>
    <xf numFmtId="41" fontId="28" fillId="3" borderId="9" xfId="18" applyNumberFormat="1" applyFont="1" applyFill="1" applyBorder="1" applyAlignment="1">
      <alignment horizontal="center" vertical="center" shrinkToFit="1"/>
    </xf>
    <xf numFmtId="41" fontId="28" fillId="3" borderId="2" xfId="18" applyNumberFormat="1" applyFont="1" applyFill="1" applyBorder="1" applyAlignment="1">
      <alignment horizontal="center" vertical="center" shrinkToFit="1"/>
    </xf>
    <xf numFmtId="41" fontId="28" fillId="3" borderId="27" xfId="18" applyNumberFormat="1" applyFont="1" applyFill="1" applyBorder="1" applyAlignment="1">
      <alignment horizontal="center" vertical="center" shrinkToFit="1"/>
    </xf>
    <xf numFmtId="41" fontId="28" fillId="16" borderId="9" xfId="18" applyNumberFormat="1" applyFont="1" applyFill="1" applyBorder="1" applyAlignment="1">
      <alignment horizontal="center" vertical="center" shrinkToFit="1"/>
    </xf>
    <xf numFmtId="41" fontId="28" fillId="16" borderId="2" xfId="18" applyNumberFormat="1" applyFont="1" applyFill="1" applyBorder="1" applyAlignment="1">
      <alignment horizontal="center" vertical="center" shrinkToFit="1"/>
    </xf>
    <xf numFmtId="41" fontId="28" fillId="16" borderId="27" xfId="18" applyNumberFormat="1" applyFont="1" applyFill="1" applyBorder="1" applyAlignment="1">
      <alignment horizontal="center" vertical="center" shrinkToFit="1"/>
    </xf>
    <xf numFmtId="41" fontId="28" fillId="4" borderId="9" xfId="18" applyNumberFormat="1" applyFont="1" applyFill="1" applyBorder="1" applyAlignment="1">
      <alignment horizontal="center" vertical="center" shrinkToFit="1"/>
    </xf>
    <xf numFmtId="41" fontId="28" fillId="4" borderId="2" xfId="18" applyNumberFormat="1" applyFont="1" applyFill="1" applyBorder="1" applyAlignment="1">
      <alignment horizontal="center" vertical="center" shrinkToFit="1"/>
    </xf>
    <xf numFmtId="41" fontId="28" fillId="4" borderId="27" xfId="18" applyNumberFormat="1" applyFont="1" applyFill="1" applyBorder="1" applyAlignment="1">
      <alignment horizontal="center" vertical="center" shrinkToFit="1"/>
    </xf>
    <xf numFmtId="41" fontId="28" fillId="17" borderId="3" xfId="18" applyNumberFormat="1" applyFont="1" applyFill="1" applyBorder="1" applyAlignment="1">
      <alignment horizontal="left" vertical="center" shrinkToFit="1"/>
    </xf>
    <xf numFmtId="41" fontId="31" fillId="6" borderId="27" xfId="17" applyNumberFormat="1" applyFont="1" applyFill="1" applyBorder="1" applyAlignment="1">
      <alignment horizontal="center" vertical="center"/>
    </xf>
    <xf numFmtId="41" fontId="31" fillId="6" borderId="3" xfId="17" applyNumberFormat="1" applyFont="1" applyFill="1" applyBorder="1" applyAlignment="1">
      <alignment horizontal="center" vertical="center"/>
    </xf>
    <xf numFmtId="41" fontId="31" fillId="9" borderId="9" xfId="17" applyNumberFormat="1" applyFont="1" applyFill="1" applyBorder="1" applyAlignment="1">
      <alignment horizontal="center" vertical="center"/>
    </xf>
    <xf numFmtId="41" fontId="31" fillId="9" borderId="2" xfId="17" applyNumberFormat="1" applyFont="1" applyFill="1" applyBorder="1" applyAlignment="1">
      <alignment horizontal="center" vertical="center"/>
    </xf>
    <xf numFmtId="41" fontId="31" fillId="9" borderId="27" xfId="17" applyNumberFormat="1" applyFont="1" applyFill="1" applyBorder="1" applyAlignment="1">
      <alignment horizontal="center" vertical="center"/>
    </xf>
    <xf numFmtId="41" fontId="31" fillId="11" borderId="3" xfId="17" applyNumberFormat="1" applyFont="1" applyFill="1" applyBorder="1" applyAlignment="1">
      <alignment horizontal="center" vertical="center"/>
    </xf>
    <xf numFmtId="41" fontId="40" fillId="16" borderId="9" xfId="18" applyNumberFormat="1" applyFont="1" applyFill="1" applyBorder="1" applyAlignment="1">
      <alignment horizontal="right" vertical="center" shrinkToFit="1"/>
    </xf>
    <xf numFmtId="41" fontId="40" fillId="16" borderId="2" xfId="18" applyNumberFormat="1" applyFont="1" applyFill="1" applyBorder="1" applyAlignment="1">
      <alignment horizontal="right" vertical="center" shrinkToFit="1"/>
    </xf>
    <xf numFmtId="41" fontId="40" fillId="16" borderId="27" xfId="18" applyNumberFormat="1" applyFont="1" applyFill="1" applyBorder="1" applyAlignment="1">
      <alignment horizontal="right" vertical="center" shrinkToFit="1"/>
    </xf>
    <xf numFmtId="41" fontId="40" fillId="16" borderId="9" xfId="8" applyNumberFormat="1" applyFont="1" applyFill="1" applyBorder="1" applyAlignment="1">
      <alignment horizontal="right" vertical="center" shrinkToFit="1"/>
    </xf>
    <xf numFmtId="41" fontId="40" fillId="16" borderId="2" xfId="8" applyNumberFormat="1" applyFont="1" applyFill="1" applyBorder="1" applyAlignment="1">
      <alignment horizontal="right" vertical="center" shrinkToFit="1"/>
    </xf>
    <xf numFmtId="41" fontId="40" fillId="16" borderId="27" xfId="8" applyNumberFormat="1" applyFont="1" applyFill="1" applyBorder="1" applyAlignment="1">
      <alignment horizontal="right" vertical="center" shrinkToFit="1"/>
    </xf>
    <xf numFmtId="41" fontId="40" fillId="25" borderId="9" xfId="18" applyNumberFormat="1" applyFont="1" applyFill="1" applyBorder="1" applyAlignment="1">
      <alignment horizontal="center" vertical="center" shrinkToFit="1"/>
    </xf>
    <xf numFmtId="41" fontId="40" fillId="25" borderId="2" xfId="18" applyNumberFormat="1" applyFont="1" applyFill="1" applyBorder="1" applyAlignment="1">
      <alignment horizontal="center" vertical="center" shrinkToFit="1"/>
    </xf>
    <xf numFmtId="41" fontId="40" fillId="25" borderId="27" xfId="18" applyNumberFormat="1" applyFont="1" applyFill="1" applyBorder="1" applyAlignment="1">
      <alignment horizontal="center" vertical="center" shrinkToFit="1"/>
    </xf>
    <xf numFmtId="41" fontId="40" fillId="25" borderId="9" xfId="18" applyNumberFormat="1" applyFont="1" applyFill="1" applyBorder="1" applyAlignment="1">
      <alignment horizontal="right" vertical="center" shrinkToFit="1"/>
    </xf>
    <xf numFmtId="41" fontId="40" fillId="25" borderId="2" xfId="18" applyNumberFormat="1" applyFont="1" applyFill="1" applyBorder="1" applyAlignment="1">
      <alignment horizontal="right" vertical="center" shrinkToFit="1"/>
    </xf>
    <xf numFmtId="41" fontId="40" fillId="25" borderId="27" xfId="18" applyNumberFormat="1" applyFont="1" applyFill="1" applyBorder="1" applyAlignment="1">
      <alignment horizontal="right" vertical="center" shrinkToFit="1"/>
    </xf>
    <xf numFmtId="41" fontId="40" fillId="9" borderId="9" xfId="18" applyNumberFormat="1" applyFont="1" applyFill="1" applyBorder="1" applyAlignment="1">
      <alignment horizontal="center" vertical="center" shrinkToFit="1"/>
    </xf>
    <xf numFmtId="41" fontId="40" fillId="9" borderId="2" xfId="18" applyNumberFormat="1" applyFont="1" applyFill="1" applyBorder="1" applyAlignment="1">
      <alignment horizontal="center" vertical="center" shrinkToFit="1"/>
    </xf>
    <xf numFmtId="41" fontId="40" fillId="9" borderId="27" xfId="18" applyNumberFormat="1" applyFont="1" applyFill="1" applyBorder="1" applyAlignment="1">
      <alignment horizontal="center" vertical="center" shrinkToFit="1"/>
    </xf>
    <xf numFmtId="41" fontId="40" fillId="16" borderId="9" xfId="18" applyNumberFormat="1" applyFont="1" applyFill="1" applyBorder="1" applyAlignment="1">
      <alignment horizontal="center" vertical="center" shrinkToFit="1"/>
    </xf>
    <xf numFmtId="41" fontId="40" fillId="16" borderId="2" xfId="18" applyNumberFormat="1" applyFont="1" applyFill="1" applyBorder="1" applyAlignment="1">
      <alignment horizontal="center" vertical="center" shrinkToFit="1"/>
    </xf>
    <xf numFmtId="41" fontId="40" fillId="16" borderId="27" xfId="18" applyNumberFormat="1" applyFont="1" applyFill="1" applyBorder="1" applyAlignment="1">
      <alignment horizontal="center" vertical="center" shrinkToFit="1"/>
    </xf>
    <xf numFmtId="41" fontId="40" fillId="9" borderId="9" xfId="18" applyNumberFormat="1" applyFont="1" applyFill="1" applyBorder="1" applyAlignment="1">
      <alignment horizontal="right" vertical="center" shrinkToFit="1"/>
    </xf>
    <xf numFmtId="41" fontId="40" fillId="9" borderId="2" xfId="18" applyNumberFormat="1" applyFont="1" applyFill="1" applyBorder="1" applyAlignment="1">
      <alignment horizontal="right" vertical="center" shrinkToFit="1"/>
    </xf>
    <xf numFmtId="41" fontId="40" fillId="9" borderId="27" xfId="18" applyNumberFormat="1" applyFont="1" applyFill="1" applyBorder="1" applyAlignment="1">
      <alignment horizontal="right" vertical="center" shrinkToFit="1"/>
    </xf>
    <xf numFmtId="41" fontId="31" fillId="10" borderId="27" xfId="17" applyNumberFormat="1" applyFont="1" applyFill="1" applyBorder="1" applyAlignment="1">
      <alignment horizontal="center" vertical="center"/>
    </xf>
    <xf numFmtId="41" fontId="31" fillId="10" borderId="3" xfId="17" applyNumberFormat="1" applyFont="1" applyFill="1" applyBorder="1" applyAlignment="1">
      <alignment horizontal="center" vertical="center"/>
    </xf>
    <xf numFmtId="41" fontId="40" fillId="27" borderId="9" xfId="18" applyNumberFormat="1" applyFont="1" applyFill="1" applyBorder="1" applyAlignment="1">
      <alignment horizontal="center" vertical="center" shrinkToFit="1"/>
    </xf>
    <xf numFmtId="41" fontId="40" fillId="27" borderId="2" xfId="18" applyNumberFormat="1" applyFont="1" applyFill="1" applyBorder="1" applyAlignment="1">
      <alignment horizontal="center" vertical="center" shrinkToFit="1"/>
    </xf>
    <xf numFmtId="41" fontId="40" fillId="27" borderId="27" xfId="18" applyNumberFormat="1" applyFont="1" applyFill="1" applyBorder="1" applyAlignment="1">
      <alignment horizontal="center" vertical="center" shrinkToFit="1"/>
    </xf>
    <xf numFmtId="41" fontId="31" fillId="6" borderId="3" xfId="17" applyNumberFormat="1" applyFont="1" applyFill="1" applyBorder="1" applyAlignment="1">
      <alignment horizontal="center" vertical="center" shrinkToFit="1"/>
    </xf>
    <xf numFmtId="41" fontId="31" fillId="6" borderId="10" xfId="17" applyNumberFormat="1" applyFont="1" applyFill="1" applyBorder="1" applyAlignment="1">
      <alignment horizontal="center" vertical="center" shrinkToFit="1"/>
    </xf>
    <xf numFmtId="41" fontId="31" fillId="6" borderId="5" xfId="17" applyNumberFormat="1" applyFont="1" applyFill="1" applyBorder="1" applyAlignment="1">
      <alignment horizontal="center" vertical="center" shrinkToFit="1"/>
    </xf>
    <xf numFmtId="41" fontId="31" fillId="6" borderId="8" xfId="17" applyNumberFormat="1" applyFont="1" applyFill="1" applyBorder="1" applyAlignment="1">
      <alignment horizontal="center" vertical="center" shrinkToFit="1"/>
    </xf>
    <xf numFmtId="0" fontId="31" fillId="6" borderId="10" xfId="17" applyNumberFormat="1" applyFont="1" applyFill="1" applyBorder="1" applyAlignment="1">
      <alignment horizontal="center" vertical="center"/>
    </xf>
    <xf numFmtId="0" fontId="31" fillId="6" borderId="5" xfId="17" applyNumberFormat="1" applyFont="1" applyFill="1" applyBorder="1" applyAlignment="1">
      <alignment horizontal="center" vertical="center"/>
    </xf>
    <xf numFmtId="0" fontId="31" fillId="6" borderId="8" xfId="17" applyNumberFormat="1" applyFont="1" applyFill="1" applyBorder="1" applyAlignment="1">
      <alignment horizontal="center" vertical="center"/>
    </xf>
    <xf numFmtId="41" fontId="41" fillId="19" borderId="3" xfId="18" applyNumberFormat="1" applyFont="1" applyFill="1" applyBorder="1" applyAlignment="1">
      <alignment horizontal="center" vertical="center" shrinkToFit="1"/>
    </xf>
    <xf numFmtId="41" fontId="40" fillId="4" borderId="53" xfId="18" applyNumberFormat="1" applyFont="1" applyFill="1" applyBorder="1" applyAlignment="1">
      <alignment horizontal="center" vertical="center" shrinkToFit="1"/>
    </xf>
    <xf numFmtId="41" fontId="40" fillId="4" borderId="54" xfId="18" applyNumberFormat="1" applyFont="1" applyFill="1" applyBorder="1" applyAlignment="1">
      <alignment horizontal="center" vertical="center" shrinkToFit="1"/>
    </xf>
    <xf numFmtId="41" fontId="40" fillId="4" borderId="55" xfId="18" applyNumberFormat="1" applyFont="1" applyFill="1" applyBorder="1" applyAlignment="1">
      <alignment horizontal="center" vertical="center" shrinkToFit="1"/>
    </xf>
    <xf numFmtId="41" fontId="40" fillId="14" borderId="9" xfId="8" applyNumberFormat="1" applyFont="1" applyFill="1" applyBorder="1" applyAlignment="1">
      <alignment horizontal="right" vertical="center" shrinkToFit="1"/>
    </xf>
    <xf numFmtId="41" fontId="40" fillId="14" borderId="2" xfId="8" applyNumberFormat="1" applyFont="1" applyFill="1" applyBorder="1" applyAlignment="1">
      <alignment horizontal="right" vertical="center" shrinkToFit="1"/>
    </xf>
    <xf numFmtId="41" fontId="40" fillId="14" borderId="27" xfId="8" applyNumberFormat="1" applyFont="1" applyFill="1" applyBorder="1" applyAlignment="1">
      <alignment horizontal="right" vertical="center" shrinkToFit="1"/>
    </xf>
    <xf numFmtId="41" fontId="41" fillId="9" borderId="3" xfId="18" applyNumberFormat="1" applyFont="1" applyFill="1" applyBorder="1" applyAlignment="1">
      <alignment horizontal="center" vertical="center" shrinkToFit="1"/>
    </xf>
    <xf numFmtId="41" fontId="31" fillId="9" borderId="3" xfId="17" applyNumberFormat="1" applyFont="1" applyFill="1" applyBorder="1" applyAlignment="1">
      <alignment horizontal="center" vertical="center"/>
    </xf>
    <xf numFmtId="41" fontId="31" fillId="6" borderId="9" xfId="17" applyNumberFormat="1" applyFont="1" applyFill="1" applyBorder="1" applyAlignment="1">
      <alignment horizontal="center" vertical="center"/>
    </xf>
    <xf numFmtId="41" fontId="31" fillId="6" borderId="27" xfId="17" applyNumberFormat="1" applyFont="1" applyFill="1" applyBorder="1" applyAlignment="1">
      <alignment horizontal="center" vertical="center" shrinkToFit="1"/>
    </xf>
    <xf numFmtId="0" fontId="41" fillId="16" borderId="9" xfId="0" applyFont="1" applyFill="1" applyBorder="1" applyAlignment="1">
      <alignment horizontal="center" vertical="center" shrinkToFit="1"/>
    </xf>
    <xf numFmtId="0" fontId="41" fillId="16" borderId="2" xfId="0" applyFont="1" applyFill="1" applyBorder="1" applyAlignment="1">
      <alignment horizontal="center" vertical="center" shrinkToFit="1"/>
    </xf>
    <xf numFmtId="0" fontId="41" fillId="16" borderId="27" xfId="0" applyFont="1" applyFill="1" applyBorder="1" applyAlignment="1">
      <alignment horizontal="center" vertical="center" shrinkToFit="1"/>
    </xf>
    <xf numFmtId="0" fontId="41" fillId="17" borderId="9" xfId="0" applyFont="1" applyFill="1" applyBorder="1" applyAlignment="1">
      <alignment horizontal="center" vertical="center" shrinkToFit="1"/>
    </xf>
    <xf numFmtId="0" fontId="41" fillId="17" borderId="2" xfId="0" applyFont="1" applyFill="1" applyBorder="1" applyAlignment="1">
      <alignment horizontal="center" vertical="center" shrinkToFit="1"/>
    </xf>
    <xf numFmtId="0" fontId="41" fillId="17" borderId="27" xfId="0" applyFont="1" applyFill="1" applyBorder="1" applyAlignment="1">
      <alignment horizontal="center" vertical="center" shrinkToFit="1"/>
    </xf>
    <xf numFmtId="0" fontId="41" fillId="14" borderId="9" xfId="0" applyFont="1" applyFill="1" applyBorder="1" applyAlignment="1">
      <alignment horizontal="center" vertical="center" shrinkToFit="1"/>
    </xf>
    <xf numFmtId="0" fontId="41" fillId="14" borderId="2" xfId="0" applyFont="1" applyFill="1" applyBorder="1" applyAlignment="1">
      <alignment horizontal="center" vertical="center" shrinkToFit="1"/>
    </xf>
    <xf numFmtId="0" fontId="41" fillId="14" borderId="27" xfId="0" applyFont="1" applyFill="1" applyBorder="1" applyAlignment="1">
      <alignment horizontal="center" vertical="center" shrinkToFit="1"/>
    </xf>
    <xf numFmtId="0" fontId="41" fillId="15" borderId="9" xfId="0" applyFont="1" applyFill="1" applyBorder="1" applyAlignment="1">
      <alignment horizontal="center" vertical="center" shrinkToFit="1"/>
    </xf>
    <xf numFmtId="0" fontId="41" fillId="15" borderId="2" xfId="0" applyFont="1" applyFill="1" applyBorder="1" applyAlignment="1">
      <alignment horizontal="center" vertical="center" shrinkToFit="1"/>
    </xf>
    <xf numFmtId="0" fontId="41" fillId="15" borderId="27" xfId="0" applyFont="1" applyFill="1" applyBorder="1" applyAlignment="1">
      <alignment horizontal="center" vertical="center" shrinkToFit="1"/>
    </xf>
    <xf numFmtId="0" fontId="39" fillId="15" borderId="9" xfId="0" applyFont="1" applyFill="1" applyBorder="1" applyAlignment="1">
      <alignment horizontal="center" vertical="center" shrinkToFit="1"/>
    </xf>
    <xf numFmtId="0" fontId="39" fillId="15" borderId="2" xfId="0" applyFont="1" applyFill="1" applyBorder="1" applyAlignment="1">
      <alignment horizontal="center" vertical="center" shrinkToFit="1"/>
    </xf>
    <xf numFmtId="0" fontId="39" fillId="15" borderId="27" xfId="0" applyFont="1" applyFill="1" applyBorder="1" applyAlignment="1">
      <alignment horizontal="center" vertical="center" shrinkToFit="1"/>
    </xf>
    <xf numFmtId="0" fontId="40" fillId="2" borderId="10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40" fillId="2" borderId="8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40" fillId="2" borderId="3" xfId="0" applyFont="1" applyFill="1" applyBorder="1" applyAlignment="1">
      <alignment horizontal="center" vertical="center"/>
    </xf>
    <xf numFmtId="0" fontId="40" fillId="2" borderId="10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183" fontId="40" fillId="2" borderId="10" xfId="0" applyNumberFormat="1" applyFont="1" applyFill="1" applyBorder="1" applyAlignment="1">
      <alignment horizontal="center" vertical="center"/>
    </xf>
    <xf numFmtId="183" fontId="40" fillId="2" borderId="5" xfId="0" applyNumberFormat="1" applyFont="1" applyFill="1" applyBorder="1" applyAlignment="1">
      <alignment horizontal="center" vertical="center"/>
    </xf>
    <xf numFmtId="183" fontId="40" fillId="2" borderId="8" xfId="0" applyNumberFormat="1" applyFont="1" applyFill="1" applyBorder="1" applyAlignment="1">
      <alignment horizontal="center" vertical="center"/>
    </xf>
    <xf numFmtId="0" fontId="40" fillId="2" borderId="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7" xfId="0" applyFont="1" applyFill="1" applyBorder="1" applyAlignment="1">
      <alignment horizontal="center" vertical="center"/>
    </xf>
    <xf numFmtId="0" fontId="40" fillId="2" borderId="9" xfId="0" applyFont="1" applyFill="1" applyBorder="1" applyAlignment="1">
      <alignment horizontal="center" vertical="center" shrinkToFit="1"/>
    </xf>
    <xf numFmtId="0" fontId="40" fillId="2" borderId="27" xfId="0" applyFont="1" applyFill="1" applyBorder="1" applyAlignment="1">
      <alignment horizontal="center" vertical="center" shrinkToFit="1"/>
    </xf>
    <xf numFmtId="183" fontId="41" fillId="12" borderId="9" xfId="0" applyNumberFormat="1" applyFont="1" applyFill="1" applyBorder="1" applyAlignment="1">
      <alignment horizontal="center" vertical="center" shrinkToFit="1"/>
    </xf>
    <xf numFmtId="183" fontId="41" fillId="12" borderId="2" xfId="0" applyNumberFormat="1" applyFont="1" applyFill="1" applyBorder="1" applyAlignment="1">
      <alignment horizontal="center" vertical="center" shrinkToFit="1"/>
    </xf>
    <xf numFmtId="183" fontId="41" fillId="12" borderId="27" xfId="0" applyNumberFormat="1" applyFont="1" applyFill="1" applyBorder="1" applyAlignment="1">
      <alignment horizontal="center" vertical="center" shrinkToFit="1"/>
    </xf>
    <xf numFmtId="183" fontId="41" fillId="17" borderId="9" xfId="0" applyNumberFormat="1" applyFont="1" applyFill="1" applyBorder="1" applyAlignment="1">
      <alignment horizontal="center" vertical="center" shrinkToFit="1"/>
    </xf>
    <xf numFmtId="183" fontId="41" fillId="17" borderId="2" xfId="0" applyNumberFormat="1" applyFont="1" applyFill="1" applyBorder="1" applyAlignment="1">
      <alignment horizontal="center" vertical="center" shrinkToFit="1"/>
    </xf>
    <xf numFmtId="183" fontId="41" fillId="17" borderId="27" xfId="0" applyNumberFormat="1" applyFont="1" applyFill="1" applyBorder="1" applyAlignment="1">
      <alignment horizontal="center" vertical="center" shrinkToFit="1"/>
    </xf>
    <xf numFmtId="183" fontId="39" fillId="14" borderId="9" xfId="0" applyNumberFormat="1" applyFont="1" applyFill="1" applyBorder="1" applyAlignment="1">
      <alignment horizontal="center" vertical="center" shrinkToFit="1"/>
    </xf>
    <xf numFmtId="183" fontId="39" fillId="14" borderId="2" xfId="0" applyNumberFormat="1" applyFont="1" applyFill="1" applyBorder="1" applyAlignment="1">
      <alignment horizontal="center" vertical="center" shrinkToFit="1"/>
    </xf>
    <xf numFmtId="183" fontId="39" fillId="14" borderId="27" xfId="0" applyNumberFormat="1" applyFont="1" applyFill="1" applyBorder="1" applyAlignment="1">
      <alignment horizontal="center" vertical="center" shrinkToFit="1"/>
    </xf>
    <xf numFmtId="183" fontId="39" fillId="15" borderId="9" xfId="0" applyNumberFormat="1" applyFont="1" applyFill="1" applyBorder="1" applyAlignment="1">
      <alignment horizontal="center" vertical="center" shrinkToFit="1"/>
    </xf>
    <xf numFmtId="183" fontId="39" fillId="15" borderId="2" xfId="0" applyNumberFormat="1" applyFont="1" applyFill="1" applyBorder="1" applyAlignment="1">
      <alignment horizontal="center" vertical="center" shrinkToFit="1"/>
    </xf>
    <xf numFmtId="183" fontId="39" fillId="15" borderId="27" xfId="0" applyNumberFormat="1" applyFont="1" applyFill="1" applyBorder="1" applyAlignment="1">
      <alignment horizontal="center" vertical="center" shrinkToFit="1"/>
    </xf>
    <xf numFmtId="183" fontId="41" fillId="15" borderId="9" xfId="0" applyNumberFormat="1" applyFont="1" applyFill="1" applyBorder="1" applyAlignment="1">
      <alignment horizontal="center" vertical="center" shrinkToFit="1"/>
    </xf>
    <xf numFmtId="183" fontId="41" fillId="15" borderId="2" xfId="0" applyNumberFormat="1" applyFont="1" applyFill="1" applyBorder="1" applyAlignment="1">
      <alignment horizontal="center" vertical="center" shrinkToFit="1"/>
    </xf>
    <xf numFmtId="183" fontId="41" fillId="15" borderId="27" xfId="0" applyNumberFormat="1" applyFont="1" applyFill="1" applyBorder="1" applyAlignment="1">
      <alignment horizontal="center" vertical="center" shrinkToFit="1"/>
    </xf>
    <xf numFmtId="183" fontId="41" fillId="14" borderId="9" xfId="0" applyNumberFormat="1" applyFont="1" applyFill="1" applyBorder="1" applyAlignment="1">
      <alignment horizontal="center" vertical="center" shrinkToFit="1"/>
    </xf>
    <xf numFmtId="183" fontId="41" fillId="14" borderId="2" xfId="0" applyNumberFormat="1" applyFont="1" applyFill="1" applyBorder="1" applyAlignment="1">
      <alignment horizontal="center" vertical="center" shrinkToFit="1"/>
    </xf>
    <xf numFmtId="183" fontId="41" fillId="14" borderId="27" xfId="0" applyNumberFormat="1" applyFont="1" applyFill="1" applyBorder="1" applyAlignment="1">
      <alignment horizontal="center" vertical="center" shrinkToFit="1"/>
    </xf>
    <xf numFmtId="183" fontId="39" fillId="16" borderId="9" xfId="0" applyNumberFormat="1" applyFont="1" applyFill="1" applyBorder="1" applyAlignment="1">
      <alignment horizontal="center" vertical="center" shrinkToFit="1"/>
    </xf>
    <xf numFmtId="183" fontId="39" fillId="16" borderId="2" xfId="0" applyNumberFormat="1" applyFont="1" applyFill="1" applyBorder="1" applyAlignment="1">
      <alignment horizontal="center" vertical="center" shrinkToFit="1"/>
    </xf>
    <xf numFmtId="183" fontId="39" fillId="16" borderId="27" xfId="0" applyNumberFormat="1" applyFont="1" applyFill="1" applyBorder="1" applyAlignment="1">
      <alignment horizontal="center" vertical="center" shrinkToFit="1"/>
    </xf>
    <xf numFmtId="183" fontId="39" fillId="17" borderId="9" xfId="0" applyNumberFormat="1" applyFont="1" applyFill="1" applyBorder="1" applyAlignment="1">
      <alignment horizontal="center" vertical="center" shrinkToFit="1"/>
    </xf>
    <xf numFmtId="183" fontId="39" fillId="17" borderId="2" xfId="0" applyNumberFormat="1" applyFont="1" applyFill="1" applyBorder="1" applyAlignment="1">
      <alignment horizontal="center" vertical="center" shrinkToFit="1"/>
    </xf>
    <xf numFmtId="183" fontId="39" fillId="17" borderId="27" xfId="0" applyNumberFormat="1" applyFont="1" applyFill="1" applyBorder="1" applyAlignment="1">
      <alignment horizontal="center" vertical="center" shrinkToFit="1"/>
    </xf>
    <xf numFmtId="183" fontId="39" fillId="12" borderId="9" xfId="0" applyNumberFormat="1" applyFont="1" applyFill="1" applyBorder="1" applyAlignment="1">
      <alignment horizontal="center" vertical="center" shrinkToFit="1"/>
    </xf>
    <xf numFmtId="183" fontId="39" fillId="12" borderId="2" xfId="0" applyNumberFormat="1" applyFont="1" applyFill="1" applyBorder="1" applyAlignment="1">
      <alignment horizontal="center" vertical="center" shrinkToFit="1"/>
    </xf>
    <xf numFmtId="183" fontId="39" fillId="12" borderId="27" xfId="0" applyNumberFormat="1" applyFont="1" applyFill="1" applyBorder="1" applyAlignment="1">
      <alignment horizontal="center" vertical="center" shrinkToFit="1"/>
    </xf>
    <xf numFmtId="0" fontId="41" fillId="2" borderId="3" xfId="0" applyFont="1" applyFill="1" applyBorder="1" applyAlignment="1">
      <alignment horizontal="center" vertical="center"/>
    </xf>
    <xf numFmtId="0" fontId="41" fillId="2" borderId="9" xfId="0" applyFont="1" applyFill="1" applyBorder="1" applyAlignment="1">
      <alignment horizontal="center" vertical="center"/>
    </xf>
    <xf numFmtId="0" fontId="41" fillId="2" borderId="2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41" fillId="2" borderId="3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8" xfId="0" applyFont="1" applyFill="1" applyBorder="1" applyAlignment="1">
      <alignment horizontal="center" vertical="center"/>
    </xf>
    <xf numFmtId="0" fontId="41" fillId="2" borderId="10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41" fillId="2" borderId="8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 shrinkToFit="1"/>
    </xf>
    <xf numFmtId="0" fontId="41" fillId="2" borderId="5" xfId="0" applyFont="1" applyFill="1" applyBorder="1" applyAlignment="1">
      <alignment horizontal="center" vertical="center" shrinkToFit="1"/>
    </xf>
    <xf numFmtId="0" fontId="41" fillId="2" borderId="8" xfId="0" applyFont="1" applyFill="1" applyBorder="1" applyAlignment="1">
      <alignment horizontal="center" vertical="center" shrinkToFit="1"/>
    </xf>
    <xf numFmtId="0" fontId="40" fillId="18" borderId="9" xfId="0" applyFont="1" applyFill="1" applyBorder="1" applyAlignment="1">
      <alignment horizontal="center" vertical="center" shrinkToFit="1"/>
    </xf>
    <xf numFmtId="0" fontId="40" fillId="18" borderId="2" xfId="0" applyFont="1" applyFill="1" applyBorder="1" applyAlignment="1">
      <alignment horizontal="center" vertical="center" shrinkToFit="1"/>
    </xf>
    <xf numFmtId="0" fontId="40" fillId="18" borderId="27" xfId="0" applyFont="1" applyFill="1" applyBorder="1" applyAlignment="1">
      <alignment horizontal="center" vertical="center" shrinkToFit="1"/>
    </xf>
    <xf numFmtId="0" fontId="40" fillId="19" borderId="9" xfId="0" applyFont="1" applyFill="1" applyBorder="1" applyAlignment="1">
      <alignment horizontal="center" vertical="center" shrinkToFit="1"/>
    </xf>
    <xf numFmtId="0" fontId="40" fillId="19" borderId="2" xfId="0" applyFont="1" applyFill="1" applyBorder="1" applyAlignment="1">
      <alignment horizontal="center" vertical="center" shrinkToFit="1"/>
    </xf>
    <xf numFmtId="0" fontId="40" fillId="19" borderId="27" xfId="0" applyFont="1" applyFill="1" applyBorder="1" applyAlignment="1">
      <alignment horizontal="center" vertical="center" shrinkToFit="1"/>
    </xf>
    <xf numFmtId="0" fontId="40" fillId="20" borderId="9" xfId="0" applyFont="1" applyFill="1" applyBorder="1" applyAlignment="1">
      <alignment horizontal="center" vertical="center" shrinkToFit="1"/>
    </xf>
    <xf numFmtId="0" fontId="40" fillId="20" borderId="2" xfId="0" applyFont="1" applyFill="1" applyBorder="1" applyAlignment="1">
      <alignment horizontal="center" vertical="center" shrinkToFit="1"/>
    </xf>
    <xf numFmtId="0" fontId="40" fillId="20" borderId="27" xfId="0" applyFont="1" applyFill="1" applyBorder="1" applyAlignment="1">
      <alignment horizontal="center" vertical="center" shrinkToFit="1"/>
    </xf>
    <xf numFmtId="0" fontId="40" fillId="18" borderId="2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9" xfId="0" applyFont="1" applyFill="1" applyBorder="1" applyAlignment="1">
      <alignment horizontal="center" vertical="center"/>
    </xf>
    <xf numFmtId="0" fontId="40" fillId="19" borderId="2" xfId="0" applyFont="1" applyFill="1" applyBorder="1" applyAlignment="1">
      <alignment horizontal="center" vertical="center"/>
    </xf>
    <xf numFmtId="0" fontId="40" fillId="19" borderId="27" xfId="0" applyFont="1" applyFill="1" applyBorder="1" applyAlignment="1">
      <alignment horizontal="center" vertical="center"/>
    </xf>
    <xf numFmtId="0" fontId="40" fillId="21" borderId="9" xfId="0" applyFont="1" applyFill="1" applyBorder="1" applyAlignment="1">
      <alignment horizontal="center" vertical="center"/>
    </xf>
    <xf numFmtId="0" fontId="40" fillId="21" borderId="2" xfId="0" applyFont="1" applyFill="1" applyBorder="1" applyAlignment="1">
      <alignment horizontal="center" vertical="center"/>
    </xf>
    <xf numFmtId="0" fontId="40" fillId="21" borderId="27" xfId="0" applyFont="1" applyFill="1" applyBorder="1" applyAlignment="1">
      <alignment horizontal="center" vertical="center"/>
    </xf>
    <xf numFmtId="0" fontId="40" fillId="19" borderId="3" xfId="0" applyFont="1" applyFill="1" applyBorder="1" applyAlignment="1">
      <alignment horizontal="center" vertical="center" shrinkToFit="1"/>
    </xf>
    <xf numFmtId="0" fontId="40" fillId="20" borderId="3" xfId="0" applyFont="1" applyFill="1" applyBorder="1" applyAlignment="1">
      <alignment horizontal="center" vertical="center" shrinkToFit="1"/>
    </xf>
    <xf numFmtId="0" fontId="40" fillId="19" borderId="40" xfId="0" applyFont="1" applyFill="1" applyBorder="1" applyAlignment="1">
      <alignment horizontal="center" vertical="center" shrinkToFit="1"/>
    </xf>
    <xf numFmtId="0" fontId="40" fillId="19" borderId="41" xfId="0" applyFont="1" applyFill="1" applyBorder="1" applyAlignment="1">
      <alignment horizontal="center" vertical="center" shrinkToFit="1"/>
    </xf>
    <xf numFmtId="0" fontId="40" fillId="19" borderId="42" xfId="0" applyFont="1" applyFill="1" applyBorder="1" applyAlignment="1">
      <alignment horizontal="center" vertical="center" shrinkToFit="1"/>
    </xf>
    <xf numFmtId="0" fontId="40" fillId="18" borderId="3" xfId="0" applyFont="1" applyFill="1" applyBorder="1" applyAlignment="1">
      <alignment horizontal="center" vertical="center"/>
    </xf>
    <xf numFmtId="0" fontId="40" fillId="19" borderId="3" xfId="0" applyFont="1" applyFill="1" applyBorder="1" applyAlignment="1">
      <alignment horizontal="center" vertical="center"/>
    </xf>
    <xf numFmtId="0" fontId="40" fillId="21" borderId="3" xfId="0" applyFont="1" applyFill="1" applyBorder="1" applyAlignment="1">
      <alignment horizontal="center" vertical="center"/>
    </xf>
    <xf numFmtId="0" fontId="40" fillId="20" borderId="43" xfId="0" applyFont="1" applyFill="1" applyBorder="1" applyAlignment="1">
      <alignment horizontal="center" vertical="center" shrinkToFit="1"/>
    </xf>
    <xf numFmtId="0" fontId="40" fillId="20" borderId="39" xfId="0" applyFont="1" applyFill="1" applyBorder="1" applyAlignment="1">
      <alignment horizontal="center" vertical="center" shrinkToFit="1"/>
    </xf>
    <xf numFmtId="0" fontId="40" fillId="20" borderId="44" xfId="0" applyFont="1" applyFill="1" applyBorder="1" applyAlignment="1">
      <alignment horizontal="center" vertical="center" shrinkToFit="1"/>
    </xf>
    <xf numFmtId="0" fontId="40" fillId="18" borderId="9" xfId="0" applyFont="1" applyFill="1" applyBorder="1" applyAlignment="1">
      <alignment horizontal="center" vertical="center"/>
    </xf>
    <xf numFmtId="0" fontId="40" fillId="20" borderId="0" xfId="0" applyFont="1" applyFill="1" applyBorder="1" applyAlignment="1">
      <alignment horizontal="center" vertical="center" shrinkToFit="1"/>
    </xf>
    <xf numFmtId="0" fontId="40" fillId="20" borderId="45" xfId="0" applyFont="1" applyFill="1" applyBorder="1" applyAlignment="1">
      <alignment horizontal="center" vertical="center" shrinkToFit="1"/>
    </xf>
    <xf numFmtId="0" fontId="40" fillId="9" borderId="2" xfId="0" applyFont="1" applyFill="1" applyBorder="1" applyAlignment="1">
      <alignment horizontal="center" vertical="center" shrinkToFit="1"/>
    </xf>
    <xf numFmtId="0" fontId="40" fillId="9" borderId="27" xfId="0" applyFont="1" applyFill="1" applyBorder="1" applyAlignment="1">
      <alignment horizontal="center" vertical="center" shrinkToFit="1"/>
    </xf>
    <xf numFmtId="0" fontId="22" fillId="2" borderId="3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2" fillId="2" borderId="27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left" vertical="center"/>
    </xf>
    <xf numFmtId="0" fontId="22" fillId="2" borderId="3" xfId="0" applyNumberFormat="1" applyFont="1" applyFill="1" applyBorder="1" applyAlignment="1">
      <alignment horizontal="center" vertical="center" wrapText="1"/>
    </xf>
    <xf numFmtId="0" fontId="22" fillId="2" borderId="3" xfId="0" applyNumberFormat="1" applyFont="1" applyFill="1" applyBorder="1" applyAlignment="1">
      <alignment horizontal="center" vertical="center"/>
    </xf>
    <xf numFmtId="0" fontId="22" fillId="2" borderId="10" xfId="0" applyNumberFormat="1" applyFont="1" applyFill="1" applyBorder="1" applyAlignment="1">
      <alignment horizontal="center" vertical="center" wrapText="1"/>
    </xf>
    <xf numFmtId="0" fontId="22" fillId="2" borderId="5" xfId="0" applyNumberFormat="1" applyFont="1" applyFill="1" applyBorder="1" applyAlignment="1">
      <alignment horizontal="center" vertical="center" wrapText="1"/>
    </xf>
    <xf numFmtId="0" fontId="22" fillId="2" borderId="8" xfId="0" applyNumberFormat="1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shrinkToFit="1"/>
    </xf>
    <xf numFmtId="0" fontId="41" fillId="19" borderId="3" xfId="0" applyFont="1" applyFill="1" applyBorder="1" applyAlignment="1">
      <alignment horizontal="center" vertical="center" shrinkToFit="1"/>
    </xf>
    <xf numFmtId="0" fontId="41" fillId="20" borderId="3" xfId="0" applyFont="1" applyFill="1" applyBorder="1" applyAlignment="1">
      <alignment horizontal="center" vertical="center" shrinkToFit="1"/>
    </xf>
    <xf numFmtId="0" fontId="41" fillId="18" borderId="3" xfId="0" applyFont="1" applyFill="1" applyBorder="1" applyAlignment="1">
      <alignment horizontal="center" vertical="center" shrinkToFit="1"/>
    </xf>
    <xf numFmtId="0" fontId="41" fillId="0" borderId="3" xfId="0" applyFont="1" applyFill="1" applyBorder="1" applyAlignment="1">
      <alignment horizontal="center" vertical="center" shrinkToFit="1"/>
    </xf>
    <xf numFmtId="0" fontId="0" fillId="18" borderId="3" xfId="0" applyFont="1" applyFill="1" applyBorder="1" applyAlignment="1">
      <alignment horizontal="center" vertical="center" shrinkToFit="1"/>
    </xf>
    <xf numFmtId="0" fontId="0" fillId="20" borderId="3" xfId="0" applyFont="1" applyFill="1" applyBorder="1" applyAlignment="1">
      <alignment horizontal="center" vertical="center" shrinkToFit="1"/>
    </xf>
    <xf numFmtId="0" fontId="41" fillId="22" borderId="3" xfId="0" applyFont="1" applyFill="1" applyBorder="1" applyAlignment="1">
      <alignment horizontal="center" vertical="center" shrinkToFit="1"/>
    </xf>
    <xf numFmtId="0" fontId="41" fillId="9" borderId="3" xfId="0" applyFont="1" applyFill="1" applyBorder="1" applyAlignment="1">
      <alignment horizontal="center" vertical="center" shrinkToFit="1"/>
    </xf>
    <xf numFmtId="0" fontId="20" fillId="3" borderId="3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23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29" xfId="0" applyFont="1" applyFill="1" applyBorder="1" applyAlignment="1">
      <alignment horizontal="center" vertical="center"/>
    </xf>
    <xf numFmtId="0" fontId="22" fillId="3" borderId="33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 wrapText="1"/>
    </xf>
    <xf numFmtId="0" fontId="42" fillId="8" borderId="21" xfId="0" applyFont="1" applyFill="1" applyBorder="1" applyAlignment="1">
      <alignment horizontal="center" vertical="center"/>
    </xf>
    <xf numFmtId="0" fontId="42" fillId="8" borderId="15" xfId="0" applyFont="1" applyFill="1" applyBorder="1" applyAlignment="1">
      <alignment horizontal="center" vertical="center"/>
    </xf>
    <xf numFmtId="0" fontId="42" fillId="8" borderId="17" xfId="0" applyFont="1" applyFill="1" applyBorder="1" applyAlignment="1">
      <alignment horizontal="center" vertical="center"/>
    </xf>
    <xf numFmtId="0" fontId="42" fillId="8" borderId="18" xfId="0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0" fontId="42" fillId="7" borderId="23" xfId="0" applyFont="1" applyFill="1" applyBorder="1" applyAlignment="1">
      <alignment horizontal="center" vertical="center"/>
    </xf>
    <xf numFmtId="0" fontId="42" fillId="23" borderId="23" xfId="0" applyFont="1" applyFill="1" applyBorder="1" applyAlignment="1">
      <alignment horizontal="center" vertical="center"/>
    </xf>
    <xf numFmtId="0" fontId="42" fillId="23" borderId="3" xfId="0" applyFont="1" applyFill="1" applyBorder="1" applyAlignment="1">
      <alignment horizontal="center" vertical="center"/>
    </xf>
    <xf numFmtId="0" fontId="42" fillId="23" borderId="10" xfId="0" applyFont="1" applyFill="1" applyBorder="1" applyAlignment="1">
      <alignment horizontal="center" vertical="center"/>
    </xf>
    <xf numFmtId="0" fontId="42" fillId="23" borderId="12" xfId="0" applyFont="1" applyFill="1" applyBorder="1" applyAlignment="1">
      <alignment horizontal="center" vertical="center"/>
    </xf>
    <xf numFmtId="0" fontId="82" fillId="3" borderId="16" xfId="0" applyFont="1" applyFill="1" applyBorder="1" applyAlignment="1">
      <alignment horizontal="center" vertical="center"/>
    </xf>
    <xf numFmtId="0" fontId="82" fillId="3" borderId="12" xfId="0" applyFont="1" applyFill="1" applyBorder="1" applyAlignment="1">
      <alignment horizontal="center" vertical="center"/>
    </xf>
    <xf numFmtId="0" fontId="42" fillId="7" borderId="10" xfId="0" applyFont="1" applyFill="1" applyBorder="1" applyAlignment="1">
      <alignment horizontal="center" vertical="center"/>
    </xf>
    <xf numFmtId="0" fontId="42" fillId="7" borderId="1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42" fillId="23" borderId="29" xfId="0" applyFont="1" applyFill="1" applyBorder="1" applyAlignment="1">
      <alignment horizontal="center" vertical="center"/>
    </xf>
    <xf numFmtId="0" fontId="42" fillId="23" borderId="30" xfId="0" applyFont="1" applyFill="1" applyBorder="1" applyAlignment="1">
      <alignment horizontal="center" vertical="center"/>
    </xf>
    <xf numFmtId="0" fontId="42" fillId="23" borderId="31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 wrapText="1"/>
    </xf>
    <xf numFmtId="0" fontId="22" fillId="14" borderId="5" xfId="0" applyFont="1" applyFill="1" applyBorder="1" applyAlignment="1">
      <alignment horizontal="center" vertical="center" wrapText="1"/>
    </xf>
    <xf numFmtId="0" fontId="22" fillId="14" borderId="8" xfId="0" applyFont="1" applyFill="1" applyBorder="1" applyAlignment="1">
      <alignment horizontal="center" vertical="center" wrapText="1"/>
    </xf>
    <xf numFmtId="0" fontId="20" fillId="14" borderId="10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20" fillId="14" borderId="8" xfId="0" applyFont="1" applyFill="1" applyBorder="1" applyAlignment="1">
      <alignment horizontal="center" vertical="center"/>
    </xf>
    <xf numFmtId="0" fontId="20" fillId="14" borderId="9" xfId="0" applyFont="1" applyFill="1" applyBorder="1" applyAlignment="1">
      <alignment horizontal="center" vertical="center"/>
    </xf>
    <xf numFmtId="0" fontId="20" fillId="14" borderId="27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5" xfId="0" applyFont="1" applyFill="1" applyBorder="1" applyAlignment="1">
      <alignment horizontal="center" vertical="center"/>
    </xf>
    <xf numFmtId="0" fontId="22" fillId="14" borderId="8" xfId="0" applyFont="1" applyFill="1" applyBorder="1" applyAlignment="1">
      <alignment horizontal="center" vertical="center"/>
    </xf>
    <xf numFmtId="0" fontId="22" fillId="14" borderId="9" xfId="0" applyFont="1" applyFill="1" applyBorder="1" applyAlignment="1">
      <alignment horizontal="center" vertical="center"/>
    </xf>
    <xf numFmtId="0" fontId="22" fillId="14" borderId="27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right" vertical="center"/>
    </xf>
    <xf numFmtId="0" fontId="22" fillId="4" borderId="3" xfId="0" applyFont="1" applyFill="1" applyBorder="1" applyAlignment="1">
      <alignment horizontal="right" vertical="center"/>
    </xf>
    <xf numFmtId="0" fontId="22" fillId="2" borderId="10" xfId="0" applyFont="1" applyFill="1" applyBorder="1" applyAlignment="1">
      <alignment horizontal="center" vertical="center" shrinkToFit="1"/>
    </xf>
    <xf numFmtId="0" fontId="22" fillId="2" borderId="5" xfId="0" applyFont="1" applyFill="1" applyBorder="1" applyAlignment="1">
      <alignment horizontal="center" vertical="center" shrinkToFit="1"/>
    </xf>
    <xf numFmtId="0" fontId="22" fillId="2" borderId="8" xfId="0" applyFont="1" applyFill="1" applyBorder="1" applyAlignment="1">
      <alignment horizontal="center" vertical="center" shrinkToFit="1"/>
    </xf>
    <xf numFmtId="0" fontId="22" fillId="2" borderId="3" xfId="0" applyFont="1" applyFill="1" applyBorder="1" applyAlignment="1">
      <alignment horizontal="center" vertical="center" shrinkToFit="1"/>
    </xf>
    <xf numFmtId="0" fontId="22" fillId="2" borderId="9" xfId="0" applyFont="1" applyFill="1" applyBorder="1" applyAlignment="1">
      <alignment horizontal="center" vertical="center" shrinkToFit="1"/>
    </xf>
    <xf numFmtId="0" fontId="22" fillId="2" borderId="27" xfId="0" applyFont="1" applyFill="1" applyBorder="1" applyAlignment="1">
      <alignment horizontal="center" vertical="center" shrinkToFit="1"/>
    </xf>
    <xf numFmtId="0" fontId="39" fillId="18" borderId="9" xfId="0" applyFont="1" applyFill="1" applyBorder="1" applyAlignment="1">
      <alignment horizontal="center" vertical="center"/>
    </xf>
    <xf numFmtId="0" fontId="39" fillId="18" borderId="2" xfId="0" applyFont="1" applyFill="1" applyBorder="1" applyAlignment="1">
      <alignment horizontal="center" vertical="center"/>
    </xf>
    <xf numFmtId="0" fontId="39" fillId="18" borderId="27" xfId="0" applyFont="1" applyFill="1" applyBorder="1" applyAlignment="1">
      <alignment horizontal="center" vertical="center"/>
    </xf>
    <xf numFmtId="0" fontId="39" fillId="18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shrinkToFit="1"/>
    </xf>
    <xf numFmtId="0" fontId="30" fillId="0" borderId="5" xfId="0" applyFont="1" applyBorder="1" applyAlignment="1">
      <alignment horizontal="center" vertical="center" shrinkToFit="1"/>
    </xf>
    <xf numFmtId="0" fontId="30" fillId="0" borderId="8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0" fontId="51" fillId="0" borderId="39" xfId="0" applyFont="1" applyBorder="1" applyAlignment="1">
      <alignment horizontal="left" vertical="center"/>
    </xf>
    <xf numFmtId="0" fontId="22" fillId="2" borderId="9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shrinkToFit="1"/>
    </xf>
    <xf numFmtId="0" fontId="40" fillId="3" borderId="3" xfId="0" applyFont="1" applyFill="1" applyBorder="1" applyAlignment="1">
      <alignment horizontal="right" vertical="center" shrinkToFit="1"/>
    </xf>
    <xf numFmtId="0" fontId="22" fillId="3" borderId="3" xfId="0" applyFont="1" applyFill="1" applyBorder="1" applyAlignment="1">
      <alignment horizontal="right" vertical="center"/>
    </xf>
    <xf numFmtId="0" fontId="22" fillId="2" borderId="40" xfId="0" applyFont="1" applyFill="1" applyBorder="1" applyAlignment="1">
      <alignment horizontal="center" vertical="center" wrapText="1"/>
    </xf>
    <xf numFmtId="0" fontId="22" fillId="2" borderId="43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right" vertical="center"/>
    </xf>
    <xf numFmtId="0" fontId="41" fillId="5" borderId="3" xfId="0" applyFont="1" applyFill="1" applyBorder="1" applyAlignment="1">
      <alignment horizontal="right" vertical="center"/>
    </xf>
    <xf numFmtId="0" fontId="22" fillId="2" borderId="40" xfId="0" applyFont="1" applyFill="1" applyBorder="1" applyAlignment="1">
      <alignment horizontal="center" vertical="center" shrinkToFit="1"/>
    </xf>
    <xf numFmtId="0" fontId="22" fillId="2" borderId="43" xfId="0" applyFont="1" applyFill="1" applyBorder="1" applyAlignment="1">
      <alignment horizontal="center" vertical="center" shrinkToFit="1"/>
    </xf>
  </cellXfs>
  <cellStyles count="56">
    <cellStyle name="Comma [0]_laroux" xfId="1" xr:uid="{00000000-0005-0000-0000-000000000000}"/>
    <cellStyle name="Comma_laroux" xfId="2" xr:uid="{00000000-0005-0000-0000-000001000000}"/>
    <cellStyle name="Currency [0]_laroux" xfId="3" xr:uid="{00000000-0005-0000-0000-000002000000}"/>
    <cellStyle name="Currency_laroux" xfId="4" xr:uid="{00000000-0005-0000-0000-000003000000}"/>
    <cellStyle name="Header1" xfId="5" xr:uid="{00000000-0005-0000-0000-000004000000}"/>
    <cellStyle name="Header2" xfId="6" xr:uid="{00000000-0005-0000-0000-000005000000}"/>
    <cellStyle name="Normal_Certs Q2" xfId="7" xr:uid="{00000000-0005-0000-0000-000006000000}"/>
    <cellStyle name="쉼표 [0]" xfId="8" builtinId="6"/>
    <cellStyle name="쉼표 [0] 2" xfId="9" xr:uid="{00000000-0005-0000-0000-000008000000}"/>
    <cellStyle name="쉼표 [0] 2 2" xfId="33" xr:uid="{00000000-0005-0000-0000-000009000000}"/>
    <cellStyle name="쉼표 [0] 2 2 2" xfId="55" xr:uid="{00000000-0005-0000-0000-00000A000000}"/>
    <cellStyle name="쉼표 [0] 2 3" xfId="44" xr:uid="{00000000-0005-0000-0000-00000B000000}"/>
    <cellStyle name="쉼표 [0] 3" xfId="20" xr:uid="{00000000-0005-0000-0000-00000C000000}"/>
    <cellStyle name="쉼표 [0] 3 2" xfId="35" xr:uid="{00000000-0005-0000-0000-00000D000000}"/>
    <cellStyle name="쉼표 [0] 3 2 2 4 4 2" xfId="31" xr:uid="{00000000-0005-0000-0000-00000E000000}"/>
    <cellStyle name="쉼표 [0] 3 2 2 4 4 2 2" xfId="38" xr:uid="{00000000-0005-0000-0000-00000F000000}"/>
    <cellStyle name="쉼표 [0] 3 2 2 4 4 2 3" xfId="53" xr:uid="{00000000-0005-0000-0000-000010000000}"/>
    <cellStyle name="쉼표 [0] 3 2 21" xfId="29" xr:uid="{00000000-0005-0000-0000-000011000000}"/>
    <cellStyle name="쉼표 [0] 3 2 21 2" xfId="39" xr:uid="{00000000-0005-0000-0000-000012000000}"/>
    <cellStyle name="쉼표 [0] 3 2 21 3" xfId="51" xr:uid="{00000000-0005-0000-0000-000013000000}"/>
    <cellStyle name="쉼표 [0] 3 2 7" xfId="28" xr:uid="{00000000-0005-0000-0000-000014000000}"/>
    <cellStyle name="쉼표 [0] 3 2 7 2" xfId="50" xr:uid="{00000000-0005-0000-0000-000015000000}"/>
    <cellStyle name="쉼표 [0] 3 27" xfId="30" xr:uid="{00000000-0005-0000-0000-000016000000}"/>
    <cellStyle name="쉼표 [0] 3 27 2" xfId="52" xr:uid="{00000000-0005-0000-0000-000017000000}"/>
    <cellStyle name="쉼표 [0] 3 3" xfId="32" xr:uid="{00000000-0005-0000-0000-000018000000}"/>
    <cellStyle name="쉼표 [0] 3 3 2" xfId="40" xr:uid="{00000000-0005-0000-0000-000019000000}"/>
    <cellStyle name="쉼표 [0] 3 3 3" xfId="54" xr:uid="{00000000-0005-0000-0000-00001A000000}"/>
    <cellStyle name="쉼표 [0] 3 4" xfId="36" xr:uid="{00000000-0005-0000-0000-00001B000000}"/>
    <cellStyle name="쉼표 [0] 3 41 2" xfId="25" xr:uid="{00000000-0005-0000-0000-00001C000000}"/>
    <cellStyle name="쉼표 [0] 3 41 2 2" xfId="41" xr:uid="{00000000-0005-0000-0000-00001D000000}"/>
    <cellStyle name="쉼표 [0] 3 41 2 3" xfId="49" xr:uid="{00000000-0005-0000-0000-00001E000000}"/>
    <cellStyle name="쉼표 [0] 3 46" xfId="24" xr:uid="{00000000-0005-0000-0000-00001F000000}"/>
    <cellStyle name="쉼표 [0] 3 46 2" xfId="42" xr:uid="{00000000-0005-0000-0000-000020000000}"/>
    <cellStyle name="쉼표 [0] 3 46 3" xfId="48" xr:uid="{00000000-0005-0000-0000-000021000000}"/>
    <cellStyle name="쉼표 [0] 3 5" xfId="45" xr:uid="{00000000-0005-0000-0000-000022000000}"/>
    <cellStyle name="쉼표 [0] 4" xfId="22" xr:uid="{00000000-0005-0000-0000-000023000000}"/>
    <cellStyle name="쉼표 [0] 4 2" xfId="47" xr:uid="{00000000-0005-0000-0000-000024000000}"/>
    <cellStyle name="쉼표 [0] 5" xfId="43" xr:uid="{00000000-0005-0000-0000-000025000000}"/>
    <cellStyle name="쉼표 [0]_유·초등학교 현황(00.12.31)" xfId="10" xr:uid="{00000000-0005-0000-0000-000026000000}"/>
    <cellStyle name="쉼표 [0]_유·초등학교 현황(00.12.31) 2" xfId="27" xr:uid="{00000000-0005-0000-0000-000027000000}"/>
    <cellStyle name="콤마 [0]_2001중학교변경수용계획" xfId="11" xr:uid="{00000000-0005-0000-0000-000028000000}"/>
    <cellStyle name="콤마_2001중학교변경수용계획" xfId="12" xr:uid="{00000000-0005-0000-0000-000029000000}"/>
    <cellStyle name="표준" xfId="0" builtinId="0"/>
    <cellStyle name="표준 107" xfId="23" xr:uid="{00000000-0005-0000-0000-00002B000000}"/>
    <cellStyle name="표준 2" xfId="13" xr:uid="{00000000-0005-0000-0000-00002C000000}"/>
    <cellStyle name="표준 2 2" xfId="14" xr:uid="{00000000-0005-0000-0000-00002D000000}"/>
    <cellStyle name="표준 3" xfId="21" xr:uid="{00000000-0005-0000-0000-00002E000000}"/>
    <cellStyle name="표준 3 2" xfId="37" xr:uid="{00000000-0005-0000-0000-00002F000000}"/>
    <cellStyle name="표준 3 3" xfId="46" xr:uid="{00000000-0005-0000-0000-000030000000}"/>
    <cellStyle name="표준 7" xfId="15" xr:uid="{00000000-0005-0000-0000-000031000000}"/>
    <cellStyle name="표준_유,초,중학교현황('01.9.1)" xfId="16" xr:uid="{00000000-0005-0000-0000-000032000000}"/>
    <cellStyle name="표준_유·초등학교 현황(00.12.31)_각급학교현황-2002.4.1(중학교)_2003.3.5 각급학교 현황(지역시행)" xfId="17" xr:uid="{00000000-0005-0000-0000-000033000000}"/>
    <cellStyle name="표준_유·초등학교 현황(00.12.31)_각급학교현황-2002.4.1(중학교)_2004.3.5 각급학교 현황(남부-유,초,중)" xfId="18" xr:uid="{00000000-0005-0000-0000-000034000000}"/>
    <cellStyle name="표준_유·초등학교 현황(00.12.31)_각급학교현황-2002.4.1(중학교)_2004.3.5 각급학교 현황(남부-유,초,중) 2" xfId="26" xr:uid="{00000000-0005-0000-0000-000035000000}"/>
    <cellStyle name="표준_초등학교_각급학교현황-2002.4.1(중학교)_2003.3.5 각급학교 현황(지역시행)" xfId="19" xr:uid="{00000000-0005-0000-0000-000036000000}"/>
    <cellStyle name="표준_확정편성_2003학년도급당인원판단자료(11.8)" xfId="34" xr:uid="{00000000-0005-0000-0000-000037000000}"/>
  </cellStyles>
  <dxfs count="0"/>
  <tableStyles count="0" defaultTableStyle="TableStyleMedium9" defaultPivotStyle="PivotStyleLight16"/>
  <colors>
    <mruColors>
      <color rgb="FF0000FF"/>
      <color rgb="FFCCFFFF"/>
      <color rgb="FF00FFFF"/>
      <color rgb="FF66FF99"/>
      <color rgb="FF10D2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3"/>
  <sheetViews>
    <sheetView tabSelected="1" topLeftCell="A25" workbookViewId="0">
      <selection activeCell="V31" sqref="V31"/>
    </sheetView>
  </sheetViews>
  <sheetFormatPr defaultColWidth="9" defaultRowHeight="18" customHeight="1"/>
  <cols>
    <col min="1" max="1" width="17.125" style="581" customWidth="1"/>
    <col min="2" max="2" width="6.375" style="581" bestFit="1" customWidth="1"/>
    <col min="3" max="3" width="8.125" style="581" bestFit="1" customWidth="1"/>
    <col min="4" max="4" width="7.125" style="581" bestFit="1" customWidth="1"/>
    <col min="5" max="5" width="8.125" style="581" bestFit="1" customWidth="1"/>
    <col min="6" max="6" width="6" style="581" bestFit="1" customWidth="1"/>
    <col min="7" max="7" width="9.125" style="581" bestFit="1" customWidth="1"/>
    <col min="8" max="8" width="6" style="581" bestFit="1" customWidth="1"/>
    <col min="9" max="9" width="8.125" style="581" bestFit="1" customWidth="1"/>
    <col min="10" max="10" width="8" style="581" bestFit="1" customWidth="1"/>
    <col min="11" max="11" width="8.75" style="581" customWidth="1"/>
    <col min="12" max="12" width="9.625" style="581" bestFit="1" customWidth="1"/>
    <col min="13" max="13" width="11.375" style="581" bestFit="1" customWidth="1"/>
    <col min="14" max="14" width="9.625" style="581" bestFit="1" customWidth="1"/>
    <col min="15" max="15" width="11.375" style="581" bestFit="1" customWidth="1"/>
    <col min="16" max="16" width="6.625" style="581" bestFit="1" customWidth="1"/>
    <col min="17" max="17" width="8" style="581" bestFit="1" customWidth="1"/>
    <col min="18" max="18" width="11.375" style="581" bestFit="1" customWidth="1"/>
    <col min="19" max="19" width="9.125" style="581" bestFit="1" customWidth="1"/>
    <col min="20" max="20" width="6" style="581" bestFit="1" customWidth="1"/>
    <col min="21" max="21" width="9.5" style="581" customWidth="1"/>
    <col min="22" max="16384" width="9" style="581"/>
  </cols>
  <sheetData>
    <row r="1" spans="1:22" ht="26.25">
      <c r="A1" s="1175" t="s">
        <v>1062</v>
      </c>
      <c r="B1" s="1175"/>
      <c r="C1" s="1175"/>
      <c r="D1" s="1175"/>
      <c r="E1" s="1175"/>
      <c r="F1" s="1175"/>
      <c r="G1" s="1175"/>
      <c r="H1" s="1175"/>
      <c r="I1" s="1175"/>
      <c r="J1" s="1175"/>
      <c r="K1" s="1175"/>
      <c r="L1" s="1175"/>
      <c r="M1" s="1175"/>
      <c r="N1" s="1175"/>
      <c r="O1" s="1175"/>
      <c r="P1" s="1175"/>
      <c r="Q1" s="1175"/>
      <c r="R1" s="1175"/>
      <c r="S1" s="1175"/>
      <c r="T1" s="1175"/>
      <c r="U1" s="1175"/>
    </row>
    <row r="2" spans="1:22" ht="14.25" thickBot="1">
      <c r="A2" s="582"/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3"/>
      <c r="N2" s="583"/>
      <c r="O2" s="583"/>
      <c r="P2" s="583"/>
      <c r="Q2" s="583"/>
      <c r="R2" s="583"/>
      <c r="S2" s="584"/>
      <c r="T2" s="585"/>
      <c r="U2" s="585" t="s">
        <v>1901</v>
      </c>
    </row>
    <row r="3" spans="1:22" ht="16.5" customHeight="1">
      <c r="A3" s="1176" t="s">
        <v>1063</v>
      </c>
      <c r="B3" s="1177"/>
      <c r="C3" s="1180" t="s">
        <v>1064</v>
      </c>
      <c r="D3" s="1181"/>
      <c r="E3" s="1181"/>
      <c r="F3" s="586"/>
      <c r="G3" s="1182" t="s">
        <v>1065</v>
      </c>
      <c r="H3" s="1183"/>
      <c r="I3" s="1184" t="s">
        <v>1066</v>
      </c>
      <c r="J3" s="1183"/>
      <c r="K3" s="1185" t="s">
        <v>1067</v>
      </c>
      <c r="L3" s="1185" t="s">
        <v>1068</v>
      </c>
      <c r="M3" s="1185" t="s">
        <v>1069</v>
      </c>
      <c r="N3" s="1187" t="s">
        <v>1070</v>
      </c>
      <c r="O3" s="1184" t="s">
        <v>1071</v>
      </c>
      <c r="P3" s="1183"/>
      <c r="Q3" s="1185" t="s">
        <v>1072</v>
      </c>
      <c r="R3" s="1187" t="s">
        <v>1073</v>
      </c>
      <c r="S3" s="1188" t="s">
        <v>1074</v>
      </c>
      <c r="T3" s="1189"/>
      <c r="U3" s="1185" t="s">
        <v>1075</v>
      </c>
    </row>
    <row r="4" spans="1:22" ht="16.5" customHeight="1" thickBot="1">
      <c r="A4" s="1178"/>
      <c r="B4" s="1179"/>
      <c r="C4" s="587" t="s">
        <v>1076</v>
      </c>
      <c r="D4" s="588" t="s">
        <v>1077</v>
      </c>
      <c r="E4" s="588" t="s">
        <v>1</v>
      </c>
      <c r="F4" s="860" t="s">
        <v>1078</v>
      </c>
      <c r="G4" s="589"/>
      <c r="H4" s="860" t="s">
        <v>1078</v>
      </c>
      <c r="I4" s="590"/>
      <c r="J4" s="864" t="s">
        <v>1079</v>
      </c>
      <c r="K4" s="1186"/>
      <c r="L4" s="1186"/>
      <c r="M4" s="1186"/>
      <c r="N4" s="1186"/>
      <c r="O4" s="590"/>
      <c r="P4" s="864" t="s">
        <v>1080</v>
      </c>
      <c r="Q4" s="1186"/>
      <c r="R4" s="1186"/>
      <c r="S4" s="591"/>
      <c r="T4" s="864" t="s">
        <v>1078</v>
      </c>
      <c r="U4" s="1186"/>
    </row>
    <row r="5" spans="1:22" ht="16.5" customHeight="1">
      <c r="A5" s="1162" t="s">
        <v>1081</v>
      </c>
      <c r="B5" s="592" t="s">
        <v>1082</v>
      </c>
      <c r="C5" s="593"/>
      <c r="D5" s="594"/>
      <c r="E5" s="595"/>
      <c r="F5" s="596"/>
      <c r="G5" s="594">
        <v>1</v>
      </c>
      <c r="H5" s="596"/>
      <c r="I5" s="593"/>
      <c r="J5" s="597"/>
      <c r="K5" s="598">
        <v>1</v>
      </c>
      <c r="L5" s="599"/>
      <c r="M5" s="598"/>
      <c r="N5" s="600"/>
      <c r="O5" s="593"/>
      <c r="P5" s="597"/>
      <c r="Q5" s="593"/>
      <c r="R5" s="593"/>
      <c r="S5" s="601">
        <f t="shared" ref="S5:S13" si="0">E5+G5+I5+K5+L5+M5+N5+O5+Q5+R5</f>
        <v>2</v>
      </c>
      <c r="T5" s="602"/>
      <c r="U5" s="603"/>
      <c r="V5" s="604"/>
    </row>
    <row r="6" spans="1:22" ht="16.5" customHeight="1">
      <c r="A6" s="1163"/>
      <c r="B6" s="605" t="s">
        <v>2</v>
      </c>
      <c r="C6" s="606"/>
      <c r="D6" s="607"/>
      <c r="E6" s="607"/>
      <c r="F6" s="608"/>
      <c r="G6" s="607">
        <f>초등학교!S312</f>
        <v>25</v>
      </c>
      <c r="H6" s="608"/>
      <c r="I6" s="606"/>
      <c r="J6" s="609"/>
      <c r="K6" s="610">
        <f>고등학교!Q206</f>
        <v>18</v>
      </c>
      <c r="L6" s="611"/>
      <c r="M6" s="610"/>
      <c r="N6" s="611"/>
      <c r="O6" s="606"/>
      <c r="P6" s="609"/>
      <c r="Q6" s="606"/>
      <c r="R6" s="606"/>
      <c r="S6" s="606">
        <f t="shared" si="0"/>
        <v>43</v>
      </c>
      <c r="T6" s="609"/>
      <c r="U6" s="612"/>
      <c r="V6" s="604"/>
    </row>
    <row r="7" spans="1:22" ht="16.5" customHeight="1" thickBot="1">
      <c r="A7" s="1164"/>
      <c r="B7" s="613" t="s">
        <v>3</v>
      </c>
      <c r="C7" s="614"/>
      <c r="D7" s="615"/>
      <c r="E7" s="615"/>
      <c r="F7" s="616"/>
      <c r="G7" s="615">
        <f>초등학교!AF312</f>
        <v>579</v>
      </c>
      <c r="H7" s="616"/>
      <c r="I7" s="614"/>
      <c r="J7" s="617"/>
      <c r="K7" s="618">
        <f>고등학교!X206</f>
        <v>343</v>
      </c>
      <c r="L7" s="619"/>
      <c r="M7" s="618"/>
      <c r="N7" s="619"/>
      <c r="O7" s="614"/>
      <c r="P7" s="617"/>
      <c r="Q7" s="614"/>
      <c r="R7" s="614"/>
      <c r="S7" s="620">
        <f t="shared" si="0"/>
        <v>922</v>
      </c>
      <c r="T7" s="621"/>
      <c r="U7" s="622"/>
      <c r="V7" s="604"/>
    </row>
    <row r="8" spans="1:22" ht="16.5" customHeight="1">
      <c r="A8" s="1173" t="s">
        <v>4</v>
      </c>
      <c r="B8" s="623" t="s">
        <v>1082</v>
      </c>
      <c r="C8" s="624">
        <v>15</v>
      </c>
      <c r="D8" s="595">
        <f>186-C8</f>
        <v>171</v>
      </c>
      <c r="E8" s="1152">
        <f t="shared" ref="E8:E10" si="1">SUM(C8:D8)</f>
        <v>186</v>
      </c>
      <c r="F8" s="857">
        <v>5</v>
      </c>
      <c r="G8" s="626">
        <f>초등학교!E313</f>
        <v>252</v>
      </c>
      <c r="H8" s="861">
        <f>초등학교!E316</f>
        <v>10</v>
      </c>
      <c r="I8" s="626">
        <f>중학교!E186</f>
        <v>129</v>
      </c>
      <c r="J8" s="602"/>
      <c r="K8" s="625">
        <f>고등학교!E207</f>
        <v>92</v>
      </c>
      <c r="L8" s="600">
        <v>6</v>
      </c>
      <c r="M8" s="625"/>
      <c r="N8" s="600">
        <v>3</v>
      </c>
      <c r="O8" s="601">
        <v>3</v>
      </c>
      <c r="P8" s="602"/>
      <c r="Q8" s="626"/>
      <c r="R8" s="601"/>
      <c r="S8" s="601">
        <f t="shared" si="0"/>
        <v>671</v>
      </c>
      <c r="T8" s="861">
        <f>F8+H8+J8</f>
        <v>15</v>
      </c>
      <c r="U8" s="627"/>
      <c r="V8" s="604"/>
    </row>
    <row r="9" spans="1:22" ht="16.5" customHeight="1">
      <c r="A9" s="1163"/>
      <c r="B9" s="605" t="s">
        <v>2</v>
      </c>
      <c r="C9" s="606">
        <v>166</v>
      </c>
      <c r="D9" s="607">
        <f>625-C9</f>
        <v>459</v>
      </c>
      <c r="E9" s="1151">
        <f t="shared" si="1"/>
        <v>625</v>
      </c>
      <c r="F9" s="858">
        <v>3</v>
      </c>
      <c r="G9" s="628">
        <v>6883</v>
      </c>
      <c r="H9" s="862">
        <f>초등학교!S316</f>
        <v>27</v>
      </c>
      <c r="I9" s="628">
        <f>중학교!Q186</f>
        <v>2778</v>
      </c>
      <c r="J9" s="609"/>
      <c r="K9" s="611">
        <f>고등학교!Q207</f>
        <v>2302</v>
      </c>
      <c r="L9" s="629">
        <f>특수학교!L92</f>
        <v>240</v>
      </c>
      <c r="M9" s="610"/>
      <c r="N9" s="611">
        <f>방송통신중고등학교!Q11</f>
        <v>24</v>
      </c>
      <c r="O9" s="606">
        <v>32</v>
      </c>
      <c r="P9" s="609"/>
      <c r="Q9" s="628"/>
      <c r="R9" s="606"/>
      <c r="S9" s="606">
        <f t="shared" ref="S9:S10" si="2">E9+G9+I9+K9+L9+M9+N9+O9+Q9+R9</f>
        <v>12884</v>
      </c>
      <c r="T9" s="862">
        <f t="shared" ref="T9:T10" si="3">F9+H9+J9</f>
        <v>30</v>
      </c>
      <c r="U9" s="612"/>
      <c r="V9" s="604"/>
    </row>
    <row r="10" spans="1:22" ht="16.5" customHeight="1" thickBot="1">
      <c r="A10" s="1174"/>
      <c r="B10" s="630" t="s">
        <v>3</v>
      </c>
      <c r="C10" s="620">
        <v>2535</v>
      </c>
      <c r="D10" s="631">
        <f>9347-C10</f>
        <v>6812</v>
      </c>
      <c r="E10" s="1150">
        <f t="shared" si="1"/>
        <v>9347</v>
      </c>
      <c r="F10" s="859">
        <v>15</v>
      </c>
      <c r="G10" s="633">
        <f>초등학교!AF313</f>
        <v>152402</v>
      </c>
      <c r="H10" s="863">
        <f>초등학교!AF316</f>
        <v>125</v>
      </c>
      <c r="I10" s="633">
        <f>중학교!X186</f>
        <v>73811</v>
      </c>
      <c r="J10" s="621"/>
      <c r="K10" s="632">
        <f>고등학교!X207</f>
        <v>52976</v>
      </c>
      <c r="L10" s="634">
        <f>특수학교!L93</f>
        <v>1354</v>
      </c>
      <c r="M10" s="632"/>
      <c r="N10" s="634">
        <f>방송통신중고등학교!X11</f>
        <v>548</v>
      </c>
      <c r="O10" s="620">
        <v>151</v>
      </c>
      <c r="P10" s="635">
        <v>104</v>
      </c>
      <c r="Q10" s="633"/>
      <c r="R10" s="620"/>
      <c r="S10" s="620">
        <f t="shared" si="2"/>
        <v>290589</v>
      </c>
      <c r="T10" s="863">
        <f t="shared" si="3"/>
        <v>140</v>
      </c>
      <c r="U10" s="636"/>
      <c r="V10" s="604"/>
    </row>
    <row r="11" spans="1:22" ht="16.5" customHeight="1">
      <c r="A11" s="1162" t="s">
        <v>5</v>
      </c>
      <c r="B11" s="592" t="s">
        <v>1082</v>
      </c>
      <c r="C11" s="593">
        <v>213</v>
      </c>
      <c r="D11" s="637"/>
      <c r="E11" s="594">
        <f>C11+D11</f>
        <v>213</v>
      </c>
      <c r="F11" s="596"/>
      <c r="G11" s="595">
        <v>5</v>
      </c>
      <c r="H11" s="597"/>
      <c r="I11" s="626">
        <v>10</v>
      </c>
      <c r="J11" s="597"/>
      <c r="K11" s="598">
        <f>고등학교!E208</f>
        <v>33</v>
      </c>
      <c r="L11" s="599">
        <v>4</v>
      </c>
      <c r="M11" s="598">
        <v>1</v>
      </c>
      <c r="N11" s="599"/>
      <c r="O11" s="593">
        <v>3</v>
      </c>
      <c r="P11" s="638"/>
      <c r="Q11" s="600">
        <v>1</v>
      </c>
      <c r="R11" s="626">
        <v>2</v>
      </c>
      <c r="S11" s="601">
        <f t="shared" si="0"/>
        <v>272</v>
      </c>
      <c r="T11" s="602"/>
      <c r="U11" s="603"/>
      <c r="V11" s="604"/>
    </row>
    <row r="12" spans="1:22" ht="16.5" customHeight="1">
      <c r="A12" s="1163"/>
      <c r="B12" s="605" t="s">
        <v>2</v>
      </c>
      <c r="C12" s="606">
        <v>1302</v>
      </c>
      <c r="D12" s="628"/>
      <c r="E12" s="607">
        <f>C12+D12</f>
        <v>1302</v>
      </c>
      <c r="F12" s="608"/>
      <c r="G12" s="607">
        <f>초등학교!S314</f>
        <v>74</v>
      </c>
      <c r="H12" s="608"/>
      <c r="I12" s="606">
        <f>중학교!Q187</f>
        <v>153</v>
      </c>
      <c r="J12" s="609"/>
      <c r="K12" s="610">
        <f>고등학교!Q208</f>
        <v>873</v>
      </c>
      <c r="L12" s="611">
        <f>특수학교!Q92</f>
        <v>82</v>
      </c>
      <c r="M12" s="598">
        <v>3</v>
      </c>
      <c r="N12" s="599"/>
      <c r="O12" s="606">
        <v>47</v>
      </c>
      <c r="P12" s="639"/>
      <c r="Q12" s="611">
        <v>66</v>
      </c>
      <c r="R12" s="628">
        <v>38</v>
      </c>
      <c r="S12" s="606">
        <f t="shared" si="0"/>
        <v>2638</v>
      </c>
      <c r="T12" s="609"/>
      <c r="U12" s="612"/>
      <c r="V12" s="604"/>
    </row>
    <row r="13" spans="1:22" ht="16.5" customHeight="1" thickBot="1">
      <c r="A13" s="1164"/>
      <c r="B13" s="613" t="s">
        <v>3</v>
      </c>
      <c r="C13" s="614">
        <v>26839</v>
      </c>
      <c r="D13" s="640"/>
      <c r="E13" s="615">
        <f>C13+D13</f>
        <v>26839</v>
      </c>
      <c r="F13" s="616"/>
      <c r="G13" s="631">
        <f>초등학교!AF314</f>
        <v>1733</v>
      </c>
      <c r="H13" s="616"/>
      <c r="I13" s="620">
        <f>중학교!X187</f>
        <v>3953</v>
      </c>
      <c r="J13" s="617"/>
      <c r="K13" s="618">
        <f>고등학교!X208</f>
        <v>20259</v>
      </c>
      <c r="L13" s="619">
        <f>특수학교!Q93</f>
        <v>407</v>
      </c>
      <c r="M13" s="598">
        <v>120</v>
      </c>
      <c r="N13" s="641"/>
      <c r="O13" s="614">
        <v>779</v>
      </c>
      <c r="P13" s="642"/>
      <c r="Q13" s="634">
        <f>국제학교!Y9</f>
        <v>1323</v>
      </c>
      <c r="R13" s="628">
        <v>1590</v>
      </c>
      <c r="S13" s="620">
        <f t="shared" si="0"/>
        <v>57003</v>
      </c>
      <c r="T13" s="621"/>
      <c r="U13" s="622"/>
      <c r="V13" s="604"/>
    </row>
    <row r="14" spans="1:22" ht="16.5" customHeight="1">
      <c r="A14" s="1196" t="s">
        <v>1</v>
      </c>
      <c r="B14" s="643" t="s">
        <v>1082</v>
      </c>
      <c r="C14" s="644">
        <f>SUM(C5,C8,C11)</f>
        <v>228</v>
      </c>
      <c r="D14" s="645">
        <f t="shared" ref="D14:F14" si="4">SUM(D5,D8,D11)</f>
        <v>171</v>
      </c>
      <c r="E14" s="1156">
        <f>C14+D14</f>
        <v>399</v>
      </c>
      <c r="F14" s="1153">
        <f t="shared" si="4"/>
        <v>5</v>
      </c>
      <c r="G14" s="647">
        <f t="shared" ref="G14:T16" si="5">G5+G8+G11</f>
        <v>258</v>
      </c>
      <c r="H14" s="868">
        <f t="shared" si="5"/>
        <v>10</v>
      </c>
      <c r="I14" s="644">
        <f t="shared" si="5"/>
        <v>139</v>
      </c>
      <c r="J14" s="646">
        <f t="shared" si="5"/>
        <v>0</v>
      </c>
      <c r="K14" s="648">
        <f t="shared" si="5"/>
        <v>126</v>
      </c>
      <c r="L14" s="649">
        <f t="shared" si="5"/>
        <v>10</v>
      </c>
      <c r="M14" s="649">
        <f t="shared" si="5"/>
        <v>1</v>
      </c>
      <c r="N14" s="648">
        <f t="shared" si="5"/>
        <v>3</v>
      </c>
      <c r="O14" s="644">
        <f t="shared" si="5"/>
        <v>6</v>
      </c>
      <c r="P14" s="650"/>
      <c r="Q14" s="644">
        <f t="shared" ref="Q14:R16" si="6">Q5+Q8+Q11</f>
        <v>1</v>
      </c>
      <c r="R14" s="644">
        <f t="shared" si="6"/>
        <v>2</v>
      </c>
      <c r="S14" s="644">
        <f>S5+S8+S11</f>
        <v>945</v>
      </c>
      <c r="T14" s="865">
        <f t="shared" si="5"/>
        <v>15</v>
      </c>
      <c r="U14" s="651"/>
      <c r="V14" s="604"/>
    </row>
    <row r="15" spans="1:22" ht="16.5" customHeight="1">
      <c r="A15" s="1197"/>
      <c r="B15" s="652" t="s">
        <v>2</v>
      </c>
      <c r="C15" s="653">
        <f t="shared" ref="C15:F16" si="7">SUM(C6,C9,C12)</f>
        <v>1468</v>
      </c>
      <c r="D15" s="654">
        <f t="shared" si="7"/>
        <v>459</v>
      </c>
      <c r="E15" s="1157">
        <f t="shared" ref="E15:E16" si="8">C15+D15</f>
        <v>1927</v>
      </c>
      <c r="F15" s="1154">
        <f t="shared" si="7"/>
        <v>3</v>
      </c>
      <c r="G15" s="656">
        <f t="shared" si="5"/>
        <v>6982</v>
      </c>
      <c r="H15" s="869">
        <f t="shared" si="5"/>
        <v>27</v>
      </c>
      <c r="I15" s="653">
        <f t="shared" si="5"/>
        <v>2931</v>
      </c>
      <c r="J15" s="655">
        <f t="shared" si="5"/>
        <v>0</v>
      </c>
      <c r="K15" s="657">
        <f t="shared" si="5"/>
        <v>3193</v>
      </c>
      <c r="L15" s="658">
        <f t="shared" si="5"/>
        <v>322</v>
      </c>
      <c r="M15" s="658">
        <f t="shared" si="5"/>
        <v>3</v>
      </c>
      <c r="N15" s="657">
        <f t="shared" si="5"/>
        <v>24</v>
      </c>
      <c r="O15" s="653">
        <f t="shared" si="5"/>
        <v>79</v>
      </c>
      <c r="P15" s="659"/>
      <c r="Q15" s="653">
        <f t="shared" si="6"/>
        <v>66</v>
      </c>
      <c r="R15" s="653">
        <f t="shared" si="6"/>
        <v>38</v>
      </c>
      <c r="S15" s="653">
        <f>S6+S9+S12</f>
        <v>15565</v>
      </c>
      <c r="T15" s="866">
        <f t="shared" si="5"/>
        <v>30</v>
      </c>
      <c r="U15" s="660"/>
      <c r="V15" s="604"/>
    </row>
    <row r="16" spans="1:22" ht="16.5" customHeight="1" thickBot="1">
      <c r="A16" s="1198"/>
      <c r="B16" s="661" t="s">
        <v>3</v>
      </c>
      <c r="C16" s="662">
        <f t="shared" si="7"/>
        <v>29374</v>
      </c>
      <c r="D16" s="663">
        <f t="shared" si="7"/>
        <v>6812</v>
      </c>
      <c r="E16" s="1158">
        <f t="shared" si="8"/>
        <v>36186</v>
      </c>
      <c r="F16" s="1155">
        <f t="shared" si="7"/>
        <v>15</v>
      </c>
      <c r="G16" s="665">
        <f t="shared" si="5"/>
        <v>154714</v>
      </c>
      <c r="H16" s="870">
        <f t="shared" si="5"/>
        <v>125</v>
      </c>
      <c r="I16" s="662">
        <f t="shared" si="5"/>
        <v>77764</v>
      </c>
      <c r="J16" s="664">
        <f t="shared" si="5"/>
        <v>0</v>
      </c>
      <c r="K16" s="666">
        <f t="shared" si="5"/>
        <v>73578</v>
      </c>
      <c r="L16" s="667">
        <f t="shared" si="5"/>
        <v>1761</v>
      </c>
      <c r="M16" s="667">
        <f t="shared" si="5"/>
        <v>120</v>
      </c>
      <c r="N16" s="666">
        <f t="shared" si="5"/>
        <v>548</v>
      </c>
      <c r="O16" s="662">
        <f t="shared" si="5"/>
        <v>930</v>
      </c>
      <c r="P16" s="665">
        <f t="shared" si="5"/>
        <v>104</v>
      </c>
      <c r="Q16" s="662">
        <f t="shared" si="6"/>
        <v>1323</v>
      </c>
      <c r="R16" s="662">
        <f t="shared" si="6"/>
        <v>1590</v>
      </c>
      <c r="S16" s="662">
        <f>S7+S10+S13</f>
        <v>348514</v>
      </c>
      <c r="T16" s="867">
        <f t="shared" si="5"/>
        <v>140</v>
      </c>
      <c r="U16" s="668"/>
      <c r="V16" s="604"/>
    </row>
    <row r="17" spans="1:36" ht="16.5" customHeight="1"/>
    <row r="18" spans="1:36" ht="16.5" customHeight="1">
      <c r="A18" s="669" t="s">
        <v>1083</v>
      </c>
      <c r="B18" s="670"/>
      <c r="C18" s="670"/>
      <c r="D18" s="670"/>
      <c r="F18" s="670"/>
      <c r="S18" s="604"/>
    </row>
    <row r="19" spans="1:36" s="671" customFormat="1" ht="16.5" customHeight="1">
      <c r="A19" s="581" t="s">
        <v>1084</v>
      </c>
      <c r="AF19" s="672"/>
    </row>
    <row r="20" spans="1:36" ht="16.5" customHeight="1">
      <c r="Q20" s="604"/>
      <c r="R20" s="604"/>
    </row>
    <row r="21" spans="1:36" ht="16.5" customHeight="1" thickBot="1">
      <c r="A21" s="1199" t="s">
        <v>5057</v>
      </c>
      <c r="B21" s="1199"/>
      <c r="C21" s="1199"/>
      <c r="D21" s="1199"/>
      <c r="E21" s="1199"/>
      <c r="F21" s="1199"/>
      <c r="G21" s="1199"/>
      <c r="H21" s="1199"/>
      <c r="I21" s="1199"/>
      <c r="J21" s="1199"/>
      <c r="K21" s="1199"/>
      <c r="L21" s="1199"/>
      <c r="M21" s="1199"/>
      <c r="N21" s="1199"/>
      <c r="O21" s="1199"/>
      <c r="P21" s="1199"/>
      <c r="Q21" s="1199"/>
      <c r="R21" s="1199"/>
      <c r="S21" s="673"/>
      <c r="T21" s="673"/>
      <c r="U21" s="673"/>
      <c r="V21" s="674"/>
      <c r="W21" s="673"/>
      <c r="X21" s="673"/>
      <c r="Y21" s="673"/>
      <c r="Z21" s="673"/>
      <c r="AA21" s="673"/>
      <c r="AB21" s="673"/>
      <c r="AC21" s="673"/>
      <c r="AD21" s="673"/>
      <c r="AE21" s="673"/>
      <c r="AF21" s="673"/>
      <c r="AG21" s="673"/>
      <c r="AH21" s="673"/>
      <c r="AI21" s="673"/>
      <c r="AJ21" s="673"/>
    </row>
    <row r="22" spans="1:36" ht="16.5" customHeight="1">
      <c r="A22" s="1200" t="s">
        <v>1063</v>
      </c>
      <c r="B22" s="1165"/>
      <c r="C22" s="1165" t="s">
        <v>1064</v>
      </c>
      <c r="D22" s="1165"/>
      <c r="E22" s="1165" t="s">
        <v>1085</v>
      </c>
      <c r="F22" s="1165"/>
      <c r="G22" s="1165" t="s">
        <v>1086</v>
      </c>
      <c r="H22" s="1165"/>
      <c r="I22" s="1202" t="s">
        <v>1087</v>
      </c>
      <c r="J22" s="1165" t="s">
        <v>1088</v>
      </c>
      <c r="K22" s="1204" t="s">
        <v>1089</v>
      </c>
      <c r="L22" s="1205" t="s">
        <v>1090</v>
      </c>
      <c r="M22" s="1204" t="s">
        <v>1071</v>
      </c>
      <c r="N22" s="1165" t="s">
        <v>1091</v>
      </c>
      <c r="O22" s="1205" t="s">
        <v>1092</v>
      </c>
      <c r="P22" s="1165" t="s">
        <v>1</v>
      </c>
      <c r="Q22" s="1167" t="s">
        <v>0</v>
      </c>
      <c r="R22" s="1168"/>
      <c r="S22" s="1169"/>
      <c r="T22" s="1161"/>
      <c r="U22" s="802"/>
      <c r="V22" s="675"/>
      <c r="W22" s="675"/>
      <c r="X22" s="675"/>
      <c r="Y22" s="675"/>
      <c r="Z22" s="675"/>
      <c r="AA22" s="675"/>
      <c r="AB22" s="675"/>
      <c r="AC22" s="675"/>
      <c r="AD22" s="675"/>
      <c r="AE22" s="675"/>
      <c r="AF22" s="675"/>
      <c r="AG22" s="675"/>
      <c r="AH22" s="675"/>
      <c r="AI22" s="675"/>
      <c r="AJ22" s="675"/>
    </row>
    <row r="23" spans="1:36" ht="16.5" customHeight="1">
      <c r="A23" s="1201"/>
      <c r="B23" s="1166"/>
      <c r="C23" s="676" t="s">
        <v>1076</v>
      </c>
      <c r="D23" s="676" t="s">
        <v>1093</v>
      </c>
      <c r="E23" s="676" t="s">
        <v>1094</v>
      </c>
      <c r="F23" s="676" t="s">
        <v>1095</v>
      </c>
      <c r="G23" s="676" t="s">
        <v>1094</v>
      </c>
      <c r="H23" s="676" t="s">
        <v>1095</v>
      </c>
      <c r="I23" s="1203"/>
      <c r="J23" s="1166"/>
      <c r="K23" s="1203"/>
      <c r="L23" s="1166"/>
      <c r="M23" s="1206"/>
      <c r="N23" s="1166"/>
      <c r="O23" s="1207"/>
      <c r="P23" s="1166"/>
      <c r="Q23" s="1170"/>
      <c r="R23" s="1171"/>
      <c r="S23" s="1172"/>
      <c r="T23" s="1161"/>
      <c r="U23" s="802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</row>
    <row r="24" spans="1:36" ht="16.5" customHeight="1">
      <c r="A24" s="1214" t="s">
        <v>1287</v>
      </c>
      <c r="B24" s="1215"/>
      <c r="C24" s="677">
        <v>235</v>
      </c>
      <c r="D24" s="677">
        <v>167</v>
      </c>
      <c r="E24" s="677">
        <v>253</v>
      </c>
      <c r="F24" s="677">
        <v>10</v>
      </c>
      <c r="G24" s="677">
        <v>136</v>
      </c>
      <c r="H24" s="677">
        <v>0</v>
      </c>
      <c r="I24" s="677">
        <v>125</v>
      </c>
      <c r="J24" s="677">
        <v>10</v>
      </c>
      <c r="K24" s="677">
        <v>1</v>
      </c>
      <c r="L24" s="677">
        <v>3</v>
      </c>
      <c r="M24" s="677">
        <v>6</v>
      </c>
      <c r="N24" s="677">
        <v>1</v>
      </c>
      <c r="O24" s="678">
        <v>2</v>
      </c>
      <c r="P24" s="677">
        <f>SUM(C24:O24)</f>
        <v>949</v>
      </c>
      <c r="Q24" s="1208" t="s">
        <v>1334</v>
      </c>
      <c r="R24" s="1209"/>
      <c r="S24" s="1210"/>
      <c r="T24" s="1161"/>
      <c r="U24" s="802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</row>
    <row r="25" spans="1:36" ht="16.5" customHeight="1">
      <c r="A25" s="1214" t="s">
        <v>5056</v>
      </c>
      <c r="B25" s="1215"/>
      <c r="C25" s="677">
        <v>228</v>
      </c>
      <c r="D25" s="677">
        <v>171</v>
      </c>
      <c r="E25" s="677">
        <v>258</v>
      </c>
      <c r="F25" s="677">
        <v>10</v>
      </c>
      <c r="G25" s="677">
        <v>139</v>
      </c>
      <c r="H25" s="677">
        <v>0</v>
      </c>
      <c r="I25" s="677">
        <v>126</v>
      </c>
      <c r="J25" s="677">
        <v>10</v>
      </c>
      <c r="K25" s="677">
        <v>1</v>
      </c>
      <c r="L25" s="677">
        <v>3</v>
      </c>
      <c r="M25" s="677">
        <v>6</v>
      </c>
      <c r="N25" s="677">
        <v>1</v>
      </c>
      <c r="O25" s="678">
        <v>2</v>
      </c>
      <c r="P25" s="677">
        <f>SUM(C25:O25)</f>
        <v>955</v>
      </c>
      <c r="Q25" s="1208" t="s">
        <v>1334</v>
      </c>
      <c r="R25" s="1209"/>
      <c r="S25" s="1210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</row>
    <row r="26" spans="1:36" ht="16.5" customHeight="1">
      <c r="A26" s="1216" t="s">
        <v>1096</v>
      </c>
      <c r="B26" s="1217"/>
      <c r="C26" s="679">
        <f>C25-C24</f>
        <v>-7</v>
      </c>
      <c r="D26" s="1160">
        <f t="shared" ref="D26:P26" si="9">D25-D24</f>
        <v>4</v>
      </c>
      <c r="E26" s="1160">
        <f t="shared" si="9"/>
        <v>5</v>
      </c>
      <c r="F26" s="1159">
        <f t="shared" si="9"/>
        <v>0</v>
      </c>
      <c r="G26" s="1160">
        <f t="shared" si="9"/>
        <v>3</v>
      </c>
      <c r="H26" s="1159">
        <f t="shared" si="9"/>
        <v>0</v>
      </c>
      <c r="I26" s="1160">
        <f t="shared" si="9"/>
        <v>1</v>
      </c>
      <c r="J26" s="680">
        <f t="shared" si="9"/>
        <v>0</v>
      </c>
      <c r="K26" s="680">
        <f t="shared" si="9"/>
        <v>0</v>
      </c>
      <c r="L26" s="680">
        <f t="shared" si="9"/>
        <v>0</v>
      </c>
      <c r="M26" s="680">
        <f t="shared" si="9"/>
        <v>0</v>
      </c>
      <c r="N26" s="680">
        <f t="shared" si="9"/>
        <v>0</v>
      </c>
      <c r="O26" s="680">
        <f t="shared" si="9"/>
        <v>0</v>
      </c>
      <c r="P26" s="871">
        <f t="shared" si="9"/>
        <v>6</v>
      </c>
      <c r="Q26" s="1211"/>
      <c r="R26" s="1212"/>
      <c r="S26" s="1213"/>
      <c r="T26" s="675"/>
      <c r="U26" s="675"/>
      <c r="V26" s="675"/>
      <c r="W26" s="675"/>
      <c r="X26" s="675"/>
      <c r="Y26" s="675"/>
      <c r="Z26" s="675"/>
      <c r="AA26" s="675"/>
      <c r="AB26" s="675"/>
      <c r="AC26" s="675"/>
      <c r="AD26" s="675"/>
      <c r="AE26" s="675"/>
      <c r="AF26" s="675"/>
      <c r="AG26" s="675"/>
      <c r="AH26" s="675"/>
      <c r="AI26" s="675"/>
      <c r="AJ26" s="675"/>
    </row>
    <row r="27" spans="1:36" ht="278.25" customHeight="1">
      <c r="A27" s="1222" t="s">
        <v>1097</v>
      </c>
      <c r="B27" s="677" t="s">
        <v>4</v>
      </c>
      <c r="C27" s="803">
        <v>2</v>
      </c>
      <c r="D27" s="803">
        <v>4</v>
      </c>
      <c r="E27" s="681">
        <v>5</v>
      </c>
      <c r="F27" s="681"/>
      <c r="G27" s="681">
        <f>G25-G24</f>
        <v>3</v>
      </c>
      <c r="H27" s="681"/>
      <c r="I27" s="681">
        <v>1</v>
      </c>
      <c r="J27" s="681"/>
      <c r="K27" s="681"/>
      <c r="L27" s="681"/>
      <c r="M27" s="681"/>
      <c r="N27" s="681"/>
      <c r="O27" s="681"/>
      <c r="P27" s="681">
        <f>SUM(C27:O27)</f>
        <v>15</v>
      </c>
      <c r="Q27" s="1193" t="s">
        <v>5059</v>
      </c>
      <c r="R27" s="1194"/>
      <c r="S27" s="1195"/>
      <c r="T27" s="801"/>
      <c r="U27" s="801"/>
      <c r="V27" s="675"/>
      <c r="W27" s="675"/>
      <c r="X27" s="675"/>
      <c r="Y27" s="675"/>
      <c r="Z27" s="675"/>
      <c r="AA27" s="675"/>
      <c r="AB27" s="675"/>
      <c r="AC27" s="675"/>
      <c r="AD27" s="675"/>
      <c r="AE27" s="675"/>
      <c r="AF27" s="675"/>
      <c r="AG27" s="675"/>
      <c r="AH27" s="675"/>
      <c r="AI27" s="675"/>
      <c r="AJ27" s="675"/>
    </row>
    <row r="28" spans="1:36" ht="13.5">
      <c r="A28" s="1222"/>
      <c r="B28" s="677" t="s">
        <v>308</v>
      </c>
      <c r="C28" s="803"/>
      <c r="D28" s="803"/>
      <c r="E28" s="681"/>
      <c r="F28" s="681"/>
      <c r="G28" s="681"/>
      <c r="H28" s="681"/>
      <c r="I28" s="681"/>
      <c r="J28" s="681"/>
      <c r="K28" s="681"/>
      <c r="L28" s="681"/>
      <c r="M28" s="681"/>
      <c r="N28" s="681"/>
      <c r="O28" s="681"/>
      <c r="P28" s="681">
        <f>SUM(C28:O28)</f>
        <v>0</v>
      </c>
      <c r="Q28" s="1227"/>
      <c r="R28" s="1228"/>
      <c r="S28" s="1229"/>
      <c r="T28" s="675" t="s">
        <v>897</v>
      </c>
      <c r="U28" s="675"/>
      <c r="V28" s="675"/>
      <c r="W28" s="675"/>
      <c r="X28" s="675"/>
      <c r="Y28" s="675"/>
      <c r="Z28" s="675"/>
      <c r="AA28" s="675"/>
      <c r="AB28" s="675"/>
      <c r="AC28" s="675"/>
      <c r="AD28" s="675"/>
      <c r="AE28" s="675"/>
      <c r="AF28" s="675"/>
      <c r="AG28" s="675"/>
      <c r="AH28" s="675"/>
      <c r="AI28" s="675"/>
      <c r="AJ28" s="675"/>
    </row>
    <row r="29" spans="1:36" ht="15.75" customHeight="1">
      <c r="A29" s="1218" t="s">
        <v>1</v>
      </c>
      <c r="B29" s="1219"/>
      <c r="C29" s="682">
        <f>SUM(C27:C28)</f>
        <v>2</v>
      </c>
      <c r="D29" s="682">
        <f t="shared" ref="D29:P29" si="10">SUM(D27:D28)</f>
        <v>4</v>
      </c>
      <c r="E29" s="682">
        <f t="shared" si="10"/>
        <v>5</v>
      </c>
      <c r="F29" s="682">
        <f t="shared" si="10"/>
        <v>0</v>
      </c>
      <c r="G29" s="682">
        <f t="shared" si="10"/>
        <v>3</v>
      </c>
      <c r="H29" s="682"/>
      <c r="I29" s="682">
        <v>1</v>
      </c>
      <c r="J29" s="682">
        <f t="shared" si="10"/>
        <v>0</v>
      </c>
      <c r="K29" s="682"/>
      <c r="L29" s="682">
        <f t="shared" si="10"/>
        <v>0</v>
      </c>
      <c r="M29" s="682"/>
      <c r="N29" s="682">
        <f t="shared" si="10"/>
        <v>0</v>
      </c>
      <c r="O29" s="682">
        <f t="shared" si="10"/>
        <v>0</v>
      </c>
      <c r="P29" s="682">
        <f t="shared" si="10"/>
        <v>15</v>
      </c>
      <c r="Q29" s="1230"/>
      <c r="R29" s="1231"/>
      <c r="S29" s="1232"/>
      <c r="T29" s="675"/>
      <c r="U29" s="675"/>
      <c r="V29" s="675"/>
      <c r="W29" s="675"/>
      <c r="X29" s="675"/>
      <c r="Y29" s="675"/>
      <c r="Z29" s="675"/>
      <c r="AA29" s="675"/>
      <c r="AB29" s="675"/>
      <c r="AC29" s="675"/>
      <c r="AD29" s="675"/>
      <c r="AE29" s="675"/>
      <c r="AF29" s="675"/>
      <c r="AG29" s="675"/>
      <c r="AH29" s="675"/>
      <c r="AI29" s="675"/>
      <c r="AJ29" s="675"/>
    </row>
    <row r="30" spans="1:36" ht="13.5">
      <c r="A30" s="1223" t="s">
        <v>1098</v>
      </c>
      <c r="B30" s="677" t="s">
        <v>350</v>
      </c>
      <c r="C30" s="804"/>
      <c r="D30" s="804"/>
      <c r="E30" s="683"/>
      <c r="F30" s="683"/>
      <c r="G30" s="684"/>
      <c r="H30" s="684"/>
      <c r="I30" s="684"/>
      <c r="J30" s="683"/>
      <c r="K30" s="683"/>
      <c r="L30" s="683"/>
      <c r="M30" s="683"/>
      <c r="N30" s="683"/>
      <c r="O30" s="683"/>
      <c r="P30" s="683"/>
      <c r="Q30" s="1193"/>
      <c r="R30" s="1194"/>
      <c r="S30" s="1195"/>
      <c r="T30" s="675"/>
      <c r="U30" s="675"/>
      <c r="V30" s="675"/>
      <c r="W30" s="675"/>
      <c r="X30" s="675"/>
      <c r="Y30" s="675"/>
      <c r="Z30" s="675"/>
      <c r="AA30" s="675"/>
      <c r="AB30" s="675"/>
      <c r="AC30" s="675"/>
      <c r="AD30" s="675"/>
      <c r="AE30" s="675"/>
      <c r="AF30" s="675"/>
      <c r="AG30" s="675"/>
      <c r="AH30" s="675"/>
      <c r="AI30" s="675"/>
      <c r="AJ30" s="675"/>
    </row>
    <row r="31" spans="1:36" ht="151.5" customHeight="1">
      <c r="A31" s="1223"/>
      <c r="B31" s="677" t="s">
        <v>308</v>
      </c>
      <c r="C31" s="805">
        <v>9</v>
      </c>
      <c r="D31" s="805"/>
      <c r="E31" s="683"/>
      <c r="F31" s="683"/>
      <c r="G31" s="683"/>
      <c r="H31" s="683"/>
      <c r="I31" s="683"/>
      <c r="J31" s="683"/>
      <c r="K31" s="683"/>
      <c r="L31" s="683"/>
      <c r="M31" s="683"/>
      <c r="N31" s="683"/>
      <c r="O31" s="683"/>
      <c r="P31" s="683">
        <f>SUM(C31:O31)</f>
        <v>9</v>
      </c>
      <c r="Q31" s="1193" t="s">
        <v>5058</v>
      </c>
      <c r="R31" s="1194"/>
      <c r="S31" s="1195"/>
      <c r="T31" s="675"/>
      <c r="U31" s="675"/>
      <c r="V31" s="675"/>
      <c r="W31" s="675"/>
      <c r="X31" s="675"/>
      <c r="Y31" s="675"/>
      <c r="Z31" s="675"/>
      <c r="AA31" s="675"/>
      <c r="AB31" s="675"/>
      <c r="AC31" s="675"/>
      <c r="AD31" s="675"/>
      <c r="AE31" s="675"/>
      <c r="AF31" s="675"/>
      <c r="AG31" s="675"/>
      <c r="AH31" s="675"/>
      <c r="AI31" s="675"/>
      <c r="AJ31" s="675"/>
    </row>
    <row r="32" spans="1:36" ht="16.5" customHeight="1">
      <c r="A32" s="1218" t="s">
        <v>1</v>
      </c>
      <c r="B32" s="1219"/>
      <c r="C32" s="682">
        <f>SUM(C30:C31)</f>
        <v>9</v>
      </c>
      <c r="D32" s="682">
        <f t="shared" ref="D32:P32" si="11">SUM(D30:D31)</f>
        <v>0</v>
      </c>
      <c r="E32" s="682">
        <f t="shared" si="11"/>
        <v>0</v>
      </c>
      <c r="F32" s="682">
        <f t="shared" si="11"/>
        <v>0</v>
      </c>
      <c r="G32" s="682">
        <f t="shared" si="11"/>
        <v>0</v>
      </c>
      <c r="H32" s="682">
        <f t="shared" si="11"/>
        <v>0</v>
      </c>
      <c r="I32" s="682"/>
      <c r="J32" s="682">
        <f t="shared" si="11"/>
        <v>0</v>
      </c>
      <c r="K32" s="682"/>
      <c r="L32" s="682">
        <f t="shared" si="11"/>
        <v>0</v>
      </c>
      <c r="M32" s="682"/>
      <c r="N32" s="682">
        <f t="shared" si="11"/>
        <v>0</v>
      </c>
      <c r="O32" s="682">
        <f t="shared" si="11"/>
        <v>0</v>
      </c>
      <c r="P32" s="682">
        <f t="shared" si="11"/>
        <v>9</v>
      </c>
      <c r="Q32" s="1224"/>
      <c r="R32" s="1225"/>
      <c r="S32" s="1226"/>
      <c r="T32" s="675"/>
      <c r="U32" s="675"/>
      <c r="V32" s="675"/>
      <c r="W32" s="675"/>
      <c r="X32" s="675"/>
      <c r="Y32" s="675"/>
      <c r="Z32" s="675"/>
      <c r="AA32" s="675"/>
      <c r="AB32" s="675"/>
      <c r="AC32" s="675"/>
      <c r="AD32" s="675"/>
      <c r="AE32" s="675"/>
      <c r="AF32" s="675"/>
      <c r="AG32" s="675"/>
      <c r="AH32" s="675"/>
      <c r="AI32" s="675"/>
      <c r="AJ32" s="675"/>
    </row>
    <row r="33" spans="1:36" ht="16.5" customHeight="1" thickBot="1">
      <c r="A33" s="1220" t="s">
        <v>1099</v>
      </c>
      <c r="B33" s="1221"/>
      <c r="C33" s="685">
        <f>SUM(C29,C32)</f>
        <v>11</v>
      </c>
      <c r="D33" s="685">
        <f t="shared" ref="D33:P33" si="12">SUM(D29,D32)</f>
        <v>4</v>
      </c>
      <c r="E33" s="685">
        <f t="shared" si="12"/>
        <v>5</v>
      </c>
      <c r="F33" s="685">
        <f t="shared" si="12"/>
        <v>0</v>
      </c>
      <c r="G33" s="685">
        <f t="shared" si="12"/>
        <v>3</v>
      </c>
      <c r="H33" s="685">
        <f t="shared" si="12"/>
        <v>0</v>
      </c>
      <c r="I33" s="685"/>
      <c r="J33" s="685">
        <f t="shared" si="12"/>
        <v>0</v>
      </c>
      <c r="K33" s="685"/>
      <c r="L33" s="685">
        <f t="shared" si="12"/>
        <v>0</v>
      </c>
      <c r="M33" s="685"/>
      <c r="N33" s="685">
        <f t="shared" si="12"/>
        <v>0</v>
      </c>
      <c r="O33" s="685">
        <f t="shared" si="12"/>
        <v>0</v>
      </c>
      <c r="P33" s="685">
        <f t="shared" si="12"/>
        <v>24</v>
      </c>
      <c r="Q33" s="1190"/>
      <c r="R33" s="1191"/>
      <c r="S33" s="1192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</sheetData>
  <mergeCells count="50">
    <mergeCell ref="Q31:S31"/>
    <mergeCell ref="Q32:S32"/>
    <mergeCell ref="Q28:S28"/>
    <mergeCell ref="Q29:S29"/>
    <mergeCell ref="Q30:S30"/>
    <mergeCell ref="A24:B24"/>
    <mergeCell ref="A25:B25"/>
    <mergeCell ref="A26:B26"/>
    <mergeCell ref="A32:B32"/>
    <mergeCell ref="A33:B33"/>
    <mergeCell ref="A27:A28"/>
    <mergeCell ref="A29:B29"/>
    <mergeCell ref="A30:A31"/>
    <mergeCell ref="N22:N23"/>
    <mergeCell ref="O22:O23"/>
    <mergeCell ref="Q25:S25"/>
    <mergeCell ref="Q26:S26"/>
    <mergeCell ref="Q24:S24"/>
    <mergeCell ref="S3:T3"/>
    <mergeCell ref="U3:U4"/>
    <mergeCell ref="Q33:S33"/>
    <mergeCell ref="Q27:S27"/>
    <mergeCell ref="A11:A13"/>
    <mergeCell ref="A14:A16"/>
    <mergeCell ref="A21:R21"/>
    <mergeCell ref="A22:B23"/>
    <mergeCell ref="C22:D22"/>
    <mergeCell ref="E22:F22"/>
    <mergeCell ref="G22:H22"/>
    <mergeCell ref="I22:I23"/>
    <mergeCell ref="J22:J23"/>
    <mergeCell ref="K22:K23"/>
    <mergeCell ref="L22:L23"/>
    <mergeCell ref="M22:M23"/>
    <mergeCell ref="A5:A7"/>
    <mergeCell ref="P22:P23"/>
    <mergeCell ref="Q22:S23"/>
    <mergeCell ref="A8:A10"/>
    <mergeCell ref="A1:U1"/>
    <mergeCell ref="A3:B4"/>
    <mergeCell ref="C3:E3"/>
    <mergeCell ref="G3:H3"/>
    <mergeCell ref="I3:J3"/>
    <mergeCell ref="K3:K4"/>
    <mergeCell ref="L3:L4"/>
    <mergeCell ref="M3:M4"/>
    <mergeCell ref="N3:N4"/>
    <mergeCell ref="O3:P3"/>
    <mergeCell ref="Q3:Q4"/>
    <mergeCell ref="R3:R4"/>
  </mergeCells>
  <phoneticPr fontId="25" type="noConversion"/>
  <pageMargins left="1.39" right="1.35" top="0.16" bottom="0.17" header="0.16" footer="0.3"/>
  <pageSetup paperSize="8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6"/>
  <sheetViews>
    <sheetView workbookViewId="0">
      <pane xSplit="5" ySplit="5" topLeftCell="H6" activePane="bottomRight" state="frozen"/>
      <selection pane="topRight" activeCell="F1" sqref="F1"/>
      <selection pane="bottomLeft" activeCell="A6" sqref="A6"/>
      <selection pane="bottomRight" activeCell="A9" sqref="A9:D9"/>
    </sheetView>
  </sheetViews>
  <sheetFormatPr defaultColWidth="9" defaultRowHeight="18" customHeight="1"/>
  <cols>
    <col min="1" max="4" width="10.625" style="471" customWidth="1"/>
    <col min="5" max="5" width="25.625" style="471" customWidth="1"/>
    <col min="6" max="6" width="10.625" style="471" customWidth="1"/>
    <col min="7" max="7" width="40.625" style="471" customWidth="1"/>
    <col min="8" max="8" width="9.625" style="481" customWidth="1"/>
    <col min="9" max="12" width="9.625" style="471" customWidth="1"/>
    <col min="13" max="28" width="6" style="471" customWidth="1"/>
    <col min="29" max="16384" width="9" style="471"/>
  </cols>
  <sheetData>
    <row r="1" spans="1:28" ht="26.25">
      <c r="A1" s="1520" t="s">
        <v>759</v>
      </c>
      <c r="B1" s="1520"/>
      <c r="C1" s="1520"/>
      <c r="D1" s="1520"/>
      <c r="E1" s="468"/>
      <c r="F1" s="469"/>
      <c r="G1" s="469"/>
      <c r="H1" s="470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  <c r="U1" s="469"/>
      <c r="V1" s="469"/>
      <c r="W1" s="469"/>
      <c r="X1" s="469"/>
      <c r="Y1" s="469"/>
      <c r="Z1" s="469"/>
      <c r="AA1" s="469"/>
      <c r="AB1" s="469"/>
    </row>
    <row r="2" spans="1:28" ht="13.5">
      <c r="A2" s="1521" t="s">
        <v>1372</v>
      </c>
      <c r="B2" s="1521"/>
      <c r="C2" s="1521"/>
      <c r="D2" s="1521"/>
      <c r="E2" s="472"/>
      <c r="F2" s="469"/>
      <c r="G2" s="469"/>
      <c r="H2" s="470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469"/>
      <c r="V2" s="469"/>
      <c r="W2" s="469"/>
      <c r="X2" s="469"/>
      <c r="Y2" s="469"/>
      <c r="Z2" s="469"/>
      <c r="AA2" s="469"/>
      <c r="AB2" s="469"/>
    </row>
    <row r="3" spans="1:28" customFormat="1" ht="17.25" customHeight="1">
      <c r="A3" s="1509" t="s">
        <v>764</v>
      </c>
      <c r="B3" s="1509" t="s">
        <v>765</v>
      </c>
      <c r="C3" s="1509" t="s">
        <v>766</v>
      </c>
      <c r="D3" s="1506" t="s">
        <v>767</v>
      </c>
      <c r="E3" s="1509" t="s">
        <v>768</v>
      </c>
      <c r="F3" s="1509" t="s">
        <v>769</v>
      </c>
      <c r="G3" s="1509" t="s">
        <v>770</v>
      </c>
      <c r="H3" s="1506" t="s">
        <v>771</v>
      </c>
      <c r="I3" s="1509" t="s">
        <v>772</v>
      </c>
      <c r="J3" s="1509" t="s">
        <v>773</v>
      </c>
      <c r="K3" s="1509" t="s">
        <v>774</v>
      </c>
      <c r="L3" s="1506" t="s">
        <v>775</v>
      </c>
      <c r="M3" s="1509" t="s">
        <v>776</v>
      </c>
      <c r="N3" s="1509"/>
      <c r="O3" s="1509"/>
      <c r="P3" s="1509"/>
      <c r="Q3" s="1509"/>
      <c r="R3" s="1509" t="s">
        <v>777</v>
      </c>
      <c r="S3" s="1509"/>
      <c r="T3" s="1509"/>
      <c r="U3" s="1509"/>
      <c r="V3" s="1509"/>
      <c r="W3" s="1509"/>
      <c r="X3" s="1509"/>
      <c r="Y3" s="1509"/>
      <c r="Z3" s="1510" t="s">
        <v>161</v>
      </c>
      <c r="AA3" s="1511"/>
      <c r="AB3" s="1509" t="s">
        <v>0</v>
      </c>
    </row>
    <row r="4" spans="1:28" customFormat="1" ht="17.25" customHeight="1">
      <c r="A4" s="1509"/>
      <c r="B4" s="1509"/>
      <c r="C4" s="1509"/>
      <c r="D4" s="1507"/>
      <c r="E4" s="1509"/>
      <c r="F4" s="1509"/>
      <c r="G4" s="1509"/>
      <c r="H4" s="1507"/>
      <c r="I4" s="1509"/>
      <c r="J4" s="1509"/>
      <c r="K4" s="1509"/>
      <c r="L4" s="1507"/>
      <c r="M4" s="1509"/>
      <c r="N4" s="1509"/>
      <c r="O4" s="1509"/>
      <c r="P4" s="1509"/>
      <c r="Q4" s="1509"/>
      <c r="R4" s="1509" t="s">
        <v>20</v>
      </c>
      <c r="S4" s="1509"/>
      <c r="T4" s="1509" t="s">
        <v>21</v>
      </c>
      <c r="U4" s="1509"/>
      <c r="V4" s="1509" t="s">
        <v>22</v>
      </c>
      <c r="W4" s="1509"/>
      <c r="X4" s="1509" t="s">
        <v>6</v>
      </c>
      <c r="Y4" s="1509"/>
      <c r="Z4" s="1510" t="s">
        <v>130</v>
      </c>
      <c r="AA4" s="1511"/>
      <c r="AB4" s="1509"/>
    </row>
    <row r="5" spans="1:28" customFormat="1" ht="17.25" customHeight="1">
      <c r="A5" s="1509"/>
      <c r="B5" s="1509"/>
      <c r="C5" s="1509"/>
      <c r="D5" s="1508"/>
      <c r="E5" s="1509"/>
      <c r="F5" s="1509"/>
      <c r="G5" s="1509"/>
      <c r="H5" s="1508"/>
      <c r="I5" s="1509"/>
      <c r="J5" s="1509"/>
      <c r="K5" s="1509"/>
      <c r="L5" s="1508"/>
      <c r="M5" s="1064" t="s">
        <v>20</v>
      </c>
      <c r="N5" s="1064" t="s">
        <v>21</v>
      </c>
      <c r="O5" s="1064" t="s">
        <v>22</v>
      </c>
      <c r="P5" s="1064" t="s">
        <v>26</v>
      </c>
      <c r="Q5" s="1064" t="s">
        <v>1</v>
      </c>
      <c r="R5" s="1064" t="s">
        <v>1</v>
      </c>
      <c r="S5" s="1064" t="s">
        <v>27</v>
      </c>
      <c r="T5" s="1064" t="s">
        <v>1</v>
      </c>
      <c r="U5" s="1064" t="s">
        <v>27</v>
      </c>
      <c r="V5" s="1064" t="s">
        <v>1</v>
      </c>
      <c r="W5" s="1064" t="s">
        <v>27</v>
      </c>
      <c r="X5" s="1064" t="s">
        <v>1</v>
      </c>
      <c r="Y5" s="1064" t="s">
        <v>27</v>
      </c>
      <c r="Z5" s="1064" t="s">
        <v>111</v>
      </c>
      <c r="AA5" s="1064" t="s">
        <v>112</v>
      </c>
      <c r="AB5" s="1509"/>
    </row>
    <row r="6" spans="1:28" s="33" customFormat="1" ht="16.5">
      <c r="A6" s="1517" t="s">
        <v>1060</v>
      </c>
      <c r="B6" s="513" t="s">
        <v>127</v>
      </c>
      <c r="C6" s="513" t="s">
        <v>4</v>
      </c>
      <c r="D6" s="513" t="s">
        <v>1049</v>
      </c>
      <c r="E6" s="143" t="s">
        <v>1050</v>
      </c>
      <c r="F6" s="35">
        <v>42434</v>
      </c>
      <c r="G6" s="69" t="s">
        <v>1893</v>
      </c>
      <c r="H6" s="577">
        <v>11227.2</v>
      </c>
      <c r="I6" s="37">
        <v>20570</v>
      </c>
      <c r="J6" s="38" t="s">
        <v>1895</v>
      </c>
      <c r="K6" s="38" t="s">
        <v>1897</v>
      </c>
      <c r="L6" s="38" t="s">
        <v>1900</v>
      </c>
      <c r="M6" s="39">
        <v>2</v>
      </c>
      <c r="N6" s="39">
        <v>2</v>
      </c>
      <c r="O6" s="39">
        <v>2</v>
      </c>
      <c r="P6" s="39">
        <v>0</v>
      </c>
      <c r="Q6" s="39">
        <v>6</v>
      </c>
      <c r="R6" s="39">
        <v>55</v>
      </c>
      <c r="S6" s="39">
        <v>53</v>
      </c>
      <c r="T6" s="39">
        <v>49</v>
      </c>
      <c r="U6" s="39">
        <v>43</v>
      </c>
      <c r="V6" s="39">
        <v>46</v>
      </c>
      <c r="W6" s="39">
        <v>44</v>
      </c>
      <c r="X6" s="39">
        <v>150</v>
      </c>
      <c r="Y6" s="39">
        <v>140</v>
      </c>
      <c r="Z6" s="39">
        <v>15</v>
      </c>
      <c r="AA6" s="39">
        <v>10</v>
      </c>
      <c r="AB6" s="40"/>
    </row>
    <row r="7" spans="1:28" s="33" customFormat="1" ht="16.5">
      <c r="A7" s="1518"/>
      <c r="B7" s="446" t="s">
        <v>9</v>
      </c>
      <c r="C7" s="446" t="s">
        <v>4</v>
      </c>
      <c r="D7" s="446" t="s">
        <v>27</v>
      </c>
      <c r="E7" s="143" t="s">
        <v>763</v>
      </c>
      <c r="F7" s="35">
        <v>27778</v>
      </c>
      <c r="G7" s="482" t="s">
        <v>1842</v>
      </c>
      <c r="H7" s="268">
        <v>15084.7</v>
      </c>
      <c r="I7" s="37">
        <v>21936</v>
      </c>
      <c r="J7" s="38" t="s">
        <v>1843</v>
      </c>
      <c r="K7" s="38" t="s">
        <v>1844</v>
      </c>
      <c r="L7" s="38" t="s">
        <v>1572</v>
      </c>
      <c r="M7" s="39">
        <v>4</v>
      </c>
      <c r="N7" s="39">
        <v>4</v>
      </c>
      <c r="O7" s="39">
        <v>4</v>
      </c>
      <c r="P7" s="39"/>
      <c r="Q7" s="39">
        <v>12</v>
      </c>
      <c r="R7" s="39">
        <v>83</v>
      </c>
      <c r="S7" s="39">
        <v>83</v>
      </c>
      <c r="T7" s="39">
        <v>87</v>
      </c>
      <c r="U7" s="39">
        <v>87</v>
      </c>
      <c r="V7" s="39">
        <v>99</v>
      </c>
      <c r="W7" s="39">
        <v>99</v>
      </c>
      <c r="X7" s="39">
        <v>269</v>
      </c>
      <c r="Y7" s="39">
        <v>269</v>
      </c>
      <c r="Z7" s="39"/>
      <c r="AA7" s="39"/>
      <c r="AB7" s="40"/>
    </row>
    <row r="8" spans="1:28" s="33" customFormat="1" ht="16.5">
      <c r="A8" s="1519"/>
      <c r="B8" s="513" t="s">
        <v>315</v>
      </c>
      <c r="C8" s="513" t="s">
        <v>350</v>
      </c>
      <c r="D8" s="513" t="s">
        <v>306</v>
      </c>
      <c r="E8" s="143" t="s">
        <v>1048</v>
      </c>
      <c r="F8" s="35">
        <v>27490</v>
      </c>
      <c r="G8" s="40" t="s">
        <v>1894</v>
      </c>
      <c r="H8" s="281">
        <v>57962</v>
      </c>
      <c r="I8" s="513">
        <v>22310</v>
      </c>
      <c r="J8" s="513" t="s">
        <v>1896</v>
      </c>
      <c r="K8" s="513" t="s">
        <v>1898</v>
      </c>
      <c r="L8" s="513" t="s">
        <v>1899</v>
      </c>
      <c r="M8" s="39">
        <v>2</v>
      </c>
      <c r="N8" s="39">
        <v>2</v>
      </c>
      <c r="O8" s="39">
        <v>2</v>
      </c>
      <c r="P8" s="39"/>
      <c r="Q8" s="39">
        <v>6</v>
      </c>
      <c r="R8" s="39">
        <v>48</v>
      </c>
      <c r="S8" s="39">
        <v>19</v>
      </c>
      <c r="T8" s="39">
        <v>32</v>
      </c>
      <c r="U8" s="39"/>
      <c r="V8" s="39">
        <v>49</v>
      </c>
      <c r="W8" s="39"/>
      <c r="X8" s="39">
        <v>129</v>
      </c>
      <c r="Y8" s="39">
        <v>19</v>
      </c>
      <c r="Z8" s="39"/>
      <c r="AA8" s="39"/>
      <c r="AB8" s="40"/>
    </row>
    <row r="9" spans="1:28" s="46" customFormat="1" ht="18" customHeight="1">
      <c r="A9" s="1512" t="s">
        <v>760</v>
      </c>
      <c r="B9" s="1513"/>
      <c r="C9" s="1513"/>
      <c r="D9" s="1514"/>
      <c r="E9" s="473">
        <v>3</v>
      </c>
      <c r="F9" s="474"/>
      <c r="G9" s="475"/>
      <c r="H9" s="476"/>
      <c r="I9" s="473"/>
      <c r="J9" s="473"/>
      <c r="K9" s="473"/>
      <c r="L9" s="475"/>
      <c r="M9" s="484">
        <f>SUM(M6:M8)</f>
        <v>8</v>
      </c>
      <c r="N9" s="484">
        <f t="shared" ref="N9:R9" si="0">SUM(N6:N8)</f>
        <v>8</v>
      </c>
      <c r="O9" s="484">
        <f t="shared" si="0"/>
        <v>8</v>
      </c>
      <c r="P9" s="484">
        <f t="shared" si="0"/>
        <v>0</v>
      </c>
      <c r="Q9" s="484">
        <f t="shared" si="0"/>
        <v>24</v>
      </c>
      <c r="R9" s="484">
        <f t="shared" si="0"/>
        <v>186</v>
      </c>
      <c r="S9" s="484">
        <f t="shared" ref="S9" si="1">SUM(S6:S8)</f>
        <v>155</v>
      </c>
      <c r="T9" s="484">
        <f t="shared" ref="T9" si="2">SUM(T6:T8)</f>
        <v>168</v>
      </c>
      <c r="U9" s="484">
        <f t="shared" ref="U9" si="3">SUM(U6:U8)</f>
        <v>130</v>
      </c>
      <c r="V9" s="484">
        <f t="shared" ref="V9:W9" si="4">SUM(V6:V8)</f>
        <v>194</v>
      </c>
      <c r="W9" s="484">
        <f t="shared" si="4"/>
        <v>143</v>
      </c>
      <c r="X9" s="484">
        <f>SUM(X6:X8)</f>
        <v>548</v>
      </c>
      <c r="Y9" s="484">
        <f t="shared" ref="Y9" si="5">SUM(Y6:Y8)</f>
        <v>428</v>
      </c>
      <c r="Z9" s="484">
        <f t="shared" ref="Z9:AA9" si="6">SUM(Z7:Z8)</f>
        <v>0</v>
      </c>
      <c r="AA9" s="484">
        <f t="shared" si="6"/>
        <v>0</v>
      </c>
      <c r="AB9" s="485"/>
    </row>
    <row r="10" spans="1:28" s="46" customFormat="1" ht="18" customHeight="1">
      <c r="A10" s="1515" t="s">
        <v>761</v>
      </c>
      <c r="B10" s="1515"/>
      <c r="C10" s="1515"/>
      <c r="D10" s="1515"/>
      <c r="E10" s="477">
        <f>E9</f>
        <v>3</v>
      </c>
      <c r="F10" s="477"/>
      <c r="G10" s="477"/>
      <c r="H10" s="478"/>
      <c r="I10" s="477"/>
      <c r="J10" s="477"/>
      <c r="K10" s="477"/>
      <c r="L10" s="477"/>
      <c r="M10" s="486">
        <f t="shared" ref="M10:AA11" si="7">M9</f>
        <v>8</v>
      </c>
      <c r="N10" s="486">
        <f t="shared" si="7"/>
        <v>8</v>
      </c>
      <c r="O10" s="486">
        <f t="shared" si="7"/>
        <v>8</v>
      </c>
      <c r="P10" s="486">
        <f t="shared" si="7"/>
        <v>0</v>
      </c>
      <c r="Q10" s="486">
        <f t="shared" si="7"/>
        <v>24</v>
      </c>
      <c r="R10" s="486">
        <f t="shared" si="7"/>
        <v>186</v>
      </c>
      <c r="S10" s="486">
        <f t="shared" si="7"/>
        <v>155</v>
      </c>
      <c r="T10" s="486">
        <f t="shared" si="7"/>
        <v>168</v>
      </c>
      <c r="U10" s="486">
        <f t="shared" si="7"/>
        <v>130</v>
      </c>
      <c r="V10" s="486">
        <f t="shared" si="7"/>
        <v>194</v>
      </c>
      <c r="W10" s="486">
        <f t="shared" si="7"/>
        <v>143</v>
      </c>
      <c r="X10" s="486">
        <f t="shared" si="7"/>
        <v>548</v>
      </c>
      <c r="Y10" s="486">
        <f t="shared" si="7"/>
        <v>428</v>
      </c>
      <c r="Z10" s="486">
        <v>0</v>
      </c>
      <c r="AA10" s="486">
        <v>0</v>
      </c>
      <c r="AB10" s="487"/>
    </row>
    <row r="11" spans="1:28" s="46" customFormat="1" ht="18" customHeight="1">
      <c r="A11" s="1516" t="s">
        <v>762</v>
      </c>
      <c r="B11" s="1516"/>
      <c r="C11" s="1516"/>
      <c r="D11" s="1516"/>
      <c r="E11" s="479">
        <f>E10</f>
        <v>3</v>
      </c>
      <c r="F11" s="479"/>
      <c r="G11" s="479"/>
      <c r="H11" s="480"/>
      <c r="I11" s="479"/>
      <c r="J11" s="479"/>
      <c r="K11" s="479"/>
      <c r="L11" s="479"/>
      <c r="M11" s="488">
        <f>M10</f>
        <v>8</v>
      </c>
      <c r="N11" s="488">
        <f t="shared" si="7"/>
        <v>8</v>
      </c>
      <c r="O11" s="488">
        <f t="shared" si="7"/>
        <v>8</v>
      </c>
      <c r="P11" s="488">
        <f t="shared" si="7"/>
        <v>0</v>
      </c>
      <c r="Q11" s="488">
        <f t="shared" si="7"/>
        <v>24</v>
      </c>
      <c r="R11" s="488">
        <f t="shared" si="7"/>
        <v>186</v>
      </c>
      <c r="S11" s="488">
        <f t="shared" si="7"/>
        <v>155</v>
      </c>
      <c r="T11" s="488">
        <f t="shared" si="7"/>
        <v>168</v>
      </c>
      <c r="U11" s="488">
        <f t="shared" si="7"/>
        <v>130</v>
      </c>
      <c r="V11" s="488">
        <f t="shared" si="7"/>
        <v>194</v>
      </c>
      <c r="W11" s="488">
        <f t="shared" si="7"/>
        <v>143</v>
      </c>
      <c r="X11" s="488">
        <f>X10</f>
        <v>548</v>
      </c>
      <c r="Y11" s="488">
        <f t="shared" si="7"/>
        <v>428</v>
      </c>
      <c r="Z11" s="488">
        <f t="shared" si="7"/>
        <v>0</v>
      </c>
      <c r="AA11" s="488">
        <f t="shared" si="7"/>
        <v>0</v>
      </c>
      <c r="AB11" s="487"/>
    </row>
    <row r="12" spans="1:28" ht="18" customHeight="1">
      <c r="M12" s="483"/>
      <c r="N12" s="483"/>
      <c r="O12" s="483"/>
      <c r="P12" s="483"/>
      <c r="Q12" s="483"/>
      <c r="R12" s="483"/>
      <c r="S12" s="483"/>
      <c r="T12" s="483"/>
      <c r="U12" s="483"/>
      <c r="V12" s="483"/>
      <c r="W12" s="483"/>
      <c r="X12" s="483"/>
      <c r="Y12" s="483"/>
      <c r="Z12" s="483"/>
      <c r="AA12" s="483"/>
      <c r="AB12" s="483"/>
    </row>
    <row r="16" spans="1:28" ht="18" customHeight="1">
      <c r="U16" s="483"/>
    </row>
  </sheetData>
  <mergeCells count="27">
    <mergeCell ref="A1:D1"/>
    <mergeCell ref="A3:A5"/>
    <mergeCell ref="B3:B5"/>
    <mergeCell ref="C3:C5"/>
    <mergeCell ref="D3:D5"/>
    <mergeCell ref="A2:D2"/>
    <mergeCell ref="AB3:AB5"/>
    <mergeCell ref="R4:S4"/>
    <mergeCell ref="T4:U4"/>
    <mergeCell ref="V4:W4"/>
    <mergeCell ref="X4:Y4"/>
    <mergeCell ref="Z4:AA4"/>
    <mergeCell ref="A9:D9"/>
    <mergeCell ref="A10:D10"/>
    <mergeCell ref="A11:D11"/>
    <mergeCell ref="A6:A8"/>
    <mergeCell ref="K3:K5"/>
    <mergeCell ref="L3:L5"/>
    <mergeCell ref="M3:Q4"/>
    <mergeCell ref="R3:Y3"/>
    <mergeCell ref="Z3:AA3"/>
    <mergeCell ref="E3:E5"/>
    <mergeCell ref="F3:F5"/>
    <mergeCell ref="G3:G5"/>
    <mergeCell ref="H3:H5"/>
    <mergeCell ref="I3:I5"/>
    <mergeCell ref="J3:J5"/>
  </mergeCells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I17"/>
  <sheetViews>
    <sheetView zoomScale="85" zoomScaleNormal="85" workbookViewId="0">
      <pane xSplit="5" ySplit="5" topLeftCell="P6" activePane="bottomRight" state="frozen"/>
      <selection pane="topRight" activeCell="F1" sqref="F1"/>
      <selection pane="bottomLeft" activeCell="A6" sqref="A6"/>
      <selection pane="bottomRight" activeCell="AF10" sqref="AF10"/>
    </sheetView>
  </sheetViews>
  <sheetFormatPr defaultRowHeight="16.5"/>
  <cols>
    <col min="1" max="4" width="10.625" customWidth="1"/>
    <col min="5" max="5" width="20.625" customWidth="1"/>
    <col min="6" max="6" width="10.625" customWidth="1"/>
    <col min="7" max="7" width="40.625" customWidth="1"/>
    <col min="8" max="8" width="13.875" bestFit="1" customWidth="1"/>
    <col min="9" max="35" width="10.625" customWidth="1"/>
  </cols>
  <sheetData>
    <row r="1" spans="1:35" ht="20.25">
      <c r="A1" s="1383" t="s">
        <v>65</v>
      </c>
      <c r="B1" s="1383"/>
      <c r="C1" s="1383"/>
      <c r="D1" s="1383"/>
      <c r="E1" s="1383"/>
      <c r="F1" s="1383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s="8" customFormat="1" ht="28.5" customHeight="1">
      <c r="A2" s="21" t="s">
        <v>1371</v>
      </c>
      <c r="B2" s="22"/>
      <c r="C2" s="22"/>
      <c r="D2" s="22"/>
      <c r="E2" s="22"/>
      <c r="F2" s="23"/>
      <c r="G2" s="24"/>
      <c r="H2" s="4"/>
      <c r="I2" s="4"/>
      <c r="J2" s="4"/>
      <c r="K2" s="3"/>
      <c r="L2" s="3"/>
      <c r="M2" s="4"/>
      <c r="N2" s="4"/>
      <c r="O2" s="5"/>
      <c r="P2" s="5"/>
      <c r="Q2" s="5"/>
      <c r="R2" s="5"/>
      <c r="S2" s="5"/>
      <c r="T2" s="5"/>
      <c r="U2" s="5"/>
      <c r="V2" s="6"/>
      <c r="W2" s="7"/>
      <c r="X2" s="6"/>
    </row>
    <row r="3" spans="1:35" ht="16.5" customHeight="1">
      <c r="A3" s="1427" t="s">
        <v>13</v>
      </c>
      <c r="B3" s="1430" t="s">
        <v>35</v>
      </c>
      <c r="C3" s="1440" t="s">
        <v>747</v>
      </c>
      <c r="D3" s="1430" t="s">
        <v>77</v>
      </c>
      <c r="E3" s="1427" t="s">
        <v>14</v>
      </c>
      <c r="F3" s="1427" t="s">
        <v>15</v>
      </c>
      <c r="G3" s="1427" t="s">
        <v>16</v>
      </c>
      <c r="H3" s="1431" t="s">
        <v>145</v>
      </c>
      <c r="I3" s="1427" t="s">
        <v>17</v>
      </c>
      <c r="J3" s="1430" t="s">
        <v>18</v>
      </c>
      <c r="K3" s="1430" t="s">
        <v>106</v>
      </c>
      <c r="L3" s="1430" t="s">
        <v>104</v>
      </c>
      <c r="M3" s="1430" t="s">
        <v>66</v>
      </c>
      <c r="N3" s="1430"/>
      <c r="O3" s="1430"/>
      <c r="P3" s="1430"/>
      <c r="Q3" s="1430"/>
      <c r="R3" s="1522" t="s">
        <v>67</v>
      </c>
      <c r="S3" s="1523"/>
      <c r="T3" s="1523"/>
      <c r="U3" s="1523"/>
      <c r="V3" s="1523"/>
      <c r="W3" s="1523"/>
      <c r="X3" s="1523"/>
      <c r="Y3" s="1523"/>
      <c r="Z3" s="1523"/>
      <c r="AA3" s="1523"/>
      <c r="AB3" s="1523"/>
      <c r="AC3" s="1523"/>
      <c r="AD3" s="1523"/>
      <c r="AE3" s="1523"/>
      <c r="AF3" s="1523"/>
      <c r="AG3" s="1523"/>
      <c r="AH3" s="1523"/>
      <c r="AI3" s="1524"/>
    </row>
    <row r="4" spans="1:35">
      <c r="A4" s="1427"/>
      <c r="B4" s="1430"/>
      <c r="C4" s="1441"/>
      <c r="D4" s="1427"/>
      <c r="E4" s="1427"/>
      <c r="F4" s="1427"/>
      <c r="G4" s="1427"/>
      <c r="H4" s="1432"/>
      <c r="I4" s="1427"/>
      <c r="J4" s="1430"/>
      <c r="K4" s="1430"/>
      <c r="L4" s="1430"/>
      <c r="M4" s="1430" t="s">
        <v>81</v>
      </c>
      <c r="N4" s="1509" t="s">
        <v>78</v>
      </c>
      <c r="O4" s="1430" t="s">
        <v>79</v>
      </c>
      <c r="P4" s="1509" t="s">
        <v>80</v>
      </c>
      <c r="Q4" s="1430" t="s">
        <v>72</v>
      </c>
      <c r="R4" s="1430" t="s">
        <v>68</v>
      </c>
      <c r="S4" s="1430"/>
      <c r="T4" s="1522" t="s">
        <v>69</v>
      </c>
      <c r="U4" s="1523"/>
      <c r="V4" s="1523"/>
      <c r="W4" s="1524"/>
      <c r="X4" s="1522" t="s">
        <v>70</v>
      </c>
      <c r="Y4" s="1523"/>
      <c r="Z4" s="1523"/>
      <c r="AA4" s="1524"/>
      <c r="AB4" s="1522" t="s">
        <v>71</v>
      </c>
      <c r="AC4" s="1523"/>
      <c r="AD4" s="1523"/>
      <c r="AE4" s="1524"/>
      <c r="AF4" s="1522" t="s">
        <v>73</v>
      </c>
      <c r="AG4" s="1523"/>
      <c r="AH4" s="1523"/>
      <c r="AI4" s="1524"/>
    </row>
    <row r="5" spans="1:35" ht="27" customHeight="1">
      <c r="A5" s="1427"/>
      <c r="B5" s="1427"/>
      <c r="C5" s="1442"/>
      <c r="D5" s="1427"/>
      <c r="E5" s="1427"/>
      <c r="F5" s="1427"/>
      <c r="G5" s="1427"/>
      <c r="H5" s="1433"/>
      <c r="I5" s="1427"/>
      <c r="J5" s="1427"/>
      <c r="K5" s="1427"/>
      <c r="L5" s="1427"/>
      <c r="M5" s="1430"/>
      <c r="N5" s="1509"/>
      <c r="O5" s="1430"/>
      <c r="P5" s="1509"/>
      <c r="Q5" s="1430"/>
      <c r="R5" s="27" t="s">
        <v>72</v>
      </c>
      <c r="S5" s="27" t="s">
        <v>74</v>
      </c>
      <c r="T5" s="27" t="s">
        <v>72</v>
      </c>
      <c r="U5" s="28" t="s">
        <v>133</v>
      </c>
      <c r="V5" s="27" t="s">
        <v>74</v>
      </c>
      <c r="W5" s="28" t="s">
        <v>134</v>
      </c>
      <c r="X5" s="27" t="s">
        <v>72</v>
      </c>
      <c r="Y5" s="28" t="s">
        <v>133</v>
      </c>
      <c r="Z5" s="27" t="s">
        <v>74</v>
      </c>
      <c r="AA5" s="28" t="s">
        <v>134</v>
      </c>
      <c r="AB5" s="27" t="s">
        <v>72</v>
      </c>
      <c r="AC5" s="28" t="s">
        <v>133</v>
      </c>
      <c r="AD5" s="27" t="s">
        <v>74</v>
      </c>
      <c r="AE5" s="28" t="s">
        <v>134</v>
      </c>
      <c r="AF5" s="27" t="s">
        <v>72</v>
      </c>
      <c r="AG5" s="28" t="s">
        <v>133</v>
      </c>
      <c r="AH5" s="27" t="s">
        <v>74</v>
      </c>
      <c r="AI5" s="28" t="s">
        <v>134</v>
      </c>
    </row>
    <row r="6" spans="1:35" s="33" customFormat="1">
      <c r="A6" s="1525" t="s">
        <v>4</v>
      </c>
      <c r="B6" s="34" t="s">
        <v>36</v>
      </c>
      <c r="C6" s="34" t="s">
        <v>748</v>
      </c>
      <c r="D6" s="34" t="s">
        <v>736</v>
      </c>
      <c r="E6" s="34" t="s">
        <v>737</v>
      </c>
      <c r="F6" s="35">
        <v>34395</v>
      </c>
      <c r="G6" s="66" t="s">
        <v>745</v>
      </c>
      <c r="H6" s="268">
        <v>11536</v>
      </c>
      <c r="I6" s="37">
        <v>22564</v>
      </c>
      <c r="J6" s="38" t="s">
        <v>1792</v>
      </c>
      <c r="K6" s="38" t="s">
        <v>1793</v>
      </c>
      <c r="L6" s="38" t="s">
        <v>1794</v>
      </c>
      <c r="M6" s="451"/>
      <c r="N6" s="451"/>
      <c r="O6" s="451"/>
      <c r="P6" s="451">
        <v>11</v>
      </c>
      <c r="Q6" s="451">
        <v>11</v>
      </c>
      <c r="R6" s="451"/>
      <c r="S6" s="451"/>
      <c r="T6" s="451"/>
      <c r="U6" s="451"/>
      <c r="V6" s="451"/>
      <c r="W6" s="451"/>
      <c r="X6" s="451"/>
      <c r="Y6" s="451"/>
      <c r="Z6" s="451"/>
      <c r="AA6" s="451"/>
      <c r="AB6" s="451">
        <v>151</v>
      </c>
      <c r="AC6" s="451"/>
      <c r="AD6" s="451">
        <v>45</v>
      </c>
      <c r="AE6" s="451"/>
      <c r="AF6" s="451">
        <v>151</v>
      </c>
      <c r="AG6" s="451"/>
      <c r="AH6" s="451">
        <v>45</v>
      </c>
      <c r="AI6" s="451"/>
    </row>
    <row r="7" spans="1:35" s="33" customFormat="1">
      <c r="A7" s="1525"/>
      <c r="B7" s="34" t="s">
        <v>36</v>
      </c>
      <c r="C7" s="34" t="s">
        <v>749</v>
      </c>
      <c r="D7" s="34" t="s">
        <v>740</v>
      </c>
      <c r="E7" s="34" t="s">
        <v>741</v>
      </c>
      <c r="F7" s="35">
        <v>41334</v>
      </c>
      <c r="G7" s="66" t="s">
        <v>746</v>
      </c>
      <c r="H7" s="268">
        <v>10981.5</v>
      </c>
      <c r="I7" s="37">
        <v>21655</v>
      </c>
      <c r="J7" s="38" t="s">
        <v>1888</v>
      </c>
      <c r="K7" s="38" t="s">
        <v>1889</v>
      </c>
      <c r="L7" s="38" t="s">
        <v>1890</v>
      </c>
      <c r="M7" s="451"/>
      <c r="N7" s="451">
        <v>7</v>
      </c>
      <c r="O7" s="451">
        <v>5</v>
      </c>
      <c r="P7" s="451">
        <v>3</v>
      </c>
      <c r="Q7" s="451">
        <v>15</v>
      </c>
      <c r="R7" s="451"/>
      <c r="S7" s="451"/>
      <c r="T7" s="451"/>
      <c r="U7" s="451">
        <v>67</v>
      </c>
      <c r="V7" s="451"/>
      <c r="W7" s="451">
        <v>34</v>
      </c>
      <c r="X7" s="451"/>
      <c r="Y7" s="451">
        <v>27</v>
      </c>
      <c r="Z7" s="451"/>
      <c r="AA7" s="451">
        <v>8</v>
      </c>
      <c r="AB7" s="451"/>
      <c r="AC7" s="451">
        <v>10</v>
      </c>
      <c r="AD7" s="451"/>
      <c r="AE7" s="451">
        <v>6</v>
      </c>
      <c r="AF7" s="451">
        <v>0</v>
      </c>
      <c r="AG7" s="451">
        <v>104</v>
      </c>
      <c r="AH7" s="451">
        <v>0</v>
      </c>
      <c r="AI7" s="451">
        <v>48</v>
      </c>
    </row>
    <row r="8" spans="1:35" s="33" customFormat="1">
      <c r="A8" s="1525"/>
      <c r="B8" s="34" t="s">
        <v>36</v>
      </c>
      <c r="C8" s="34" t="s">
        <v>749</v>
      </c>
      <c r="D8" s="34" t="s">
        <v>740</v>
      </c>
      <c r="E8" s="34" t="s">
        <v>744</v>
      </c>
      <c r="F8" s="35">
        <v>40969</v>
      </c>
      <c r="G8" s="66" t="s">
        <v>1421</v>
      </c>
      <c r="H8" s="268">
        <v>2183</v>
      </c>
      <c r="I8" s="37">
        <v>21553</v>
      </c>
      <c r="J8" s="38" t="s">
        <v>1422</v>
      </c>
      <c r="K8" s="38" t="s">
        <v>1423</v>
      </c>
      <c r="L8" s="38" t="s">
        <v>1424</v>
      </c>
      <c r="M8" s="451"/>
      <c r="N8" s="451"/>
      <c r="O8" s="451">
        <v>2</v>
      </c>
      <c r="P8" s="451">
        <v>4</v>
      </c>
      <c r="Q8" s="451">
        <v>6</v>
      </c>
      <c r="R8" s="451">
        <v>0</v>
      </c>
      <c r="S8" s="451">
        <v>0</v>
      </c>
      <c r="T8" s="451">
        <v>0</v>
      </c>
      <c r="U8" s="451">
        <v>0</v>
      </c>
      <c r="V8" s="451">
        <v>0</v>
      </c>
      <c r="W8" s="451">
        <v>0</v>
      </c>
      <c r="X8" s="451">
        <v>0</v>
      </c>
      <c r="Y8" s="451">
        <v>0</v>
      </c>
      <c r="Z8" s="451">
        <v>0</v>
      </c>
      <c r="AA8" s="451">
        <v>0</v>
      </c>
      <c r="AB8" s="451">
        <v>0</v>
      </c>
      <c r="AC8" s="451">
        <v>0</v>
      </c>
      <c r="AD8" s="451">
        <v>0</v>
      </c>
      <c r="AE8" s="451">
        <v>0</v>
      </c>
      <c r="AF8" s="451">
        <v>0</v>
      </c>
      <c r="AG8" s="451">
        <v>0</v>
      </c>
      <c r="AH8" s="451">
        <v>0</v>
      </c>
      <c r="AI8" s="451">
        <v>0</v>
      </c>
    </row>
    <row r="9" spans="1:35" s="33" customFormat="1">
      <c r="A9" s="1526" t="s">
        <v>29</v>
      </c>
      <c r="B9" s="1526"/>
      <c r="C9" s="1526"/>
      <c r="D9" s="1526"/>
      <c r="E9" s="447">
        <v>3</v>
      </c>
      <c r="F9" s="447"/>
      <c r="G9" s="448"/>
      <c r="H9" s="449"/>
      <c r="I9" s="447"/>
      <c r="J9" s="447"/>
      <c r="K9" s="447"/>
      <c r="L9" s="447"/>
      <c r="M9" s="452">
        <f>SUM(M6:M8)</f>
        <v>0</v>
      </c>
      <c r="N9" s="452">
        <f t="shared" ref="N9:AI9" si="0">SUM(N6:N8)</f>
        <v>7</v>
      </c>
      <c r="O9" s="452">
        <f t="shared" si="0"/>
        <v>7</v>
      </c>
      <c r="P9" s="452">
        <f t="shared" si="0"/>
        <v>18</v>
      </c>
      <c r="Q9" s="452">
        <f t="shared" si="0"/>
        <v>32</v>
      </c>
      <c r="R9" s="452">
        <f t="shared" si="0"/>
        <v>0</v>
      </c>
      <c r="S9" s="452">
        <f t="shared" si="0"/>
        <v>0</v>
      </c>
      <c r="T9" s="452">
        <f t="shared" si="0"/>
        <v>0</v>
      </c>
      <c r="U9" s="452">
        <f t="shared" si="0"/>
        <v>67</v>
      </c>
      <c r="V9" s="452">
        <f t="shared" si="0"/>
        <v>0</v>
      </c>
      <c r="W9" s="452">
        <f t="shared" si="0"/>
        <v>34</v>
      </c>
      <c r="X9" s="452">
        <f t="shared" si="0"/>
        <v>0</v>
      </c>
      <c r="Y9" s="452">
        <f t="shared" si="0"/>
        <v>27</v>
      </c>
      <c r="Z9" s="452">
        <f t="shared" si="0"/>
        <v>0</v>
      </c>
      <c r="AA9" s="452">
        <f t="shared" si="0"/>
        <v>8</v>
      </c>
      <c r="AB9" s="452">
        <f t="shared" si="0"/>
        <v>151</v>
      </c>
      <c r="AC9" s="452">
        <f t="shared" si="0"/>
        <v>10</v>
      </c>
      <c r="AD9" s="452">
        <f t="shared" si="0"/>
        <v>45</v>
      </c>
      <c r="AE9" s="452">
        <f t="shared" si="0"/>
        <v>6</v>
      </c>
      <c r="AF9" s="452">
        <f t="shared" si="0"/>
        <v>151</v>
      </c>
      <c r="AG9" s="452">
        <f t="shared" si="0"/>
        <v>104</v>
      </c>
      <c r="AH9" s="452">
        <f t="shared" si="0"/>
        <v>45</v>
      </c>
      <c r="AI9" s="452">
        <f t="shared" si="0"/>
        <v>48</v>
      </c>
    </row>
    <row r="10" spans="1:35" s="33" customFormat="1">
      <c r="A10" s="1525" t="s">
        <v>76</v>
      </c>
      <c r="B10" s="34" t="s">
        <v>36</v>
      </c>
      <c r="C10" s="457" t="s">
        <v>750</v>
      </c>
      <c r="D10" s="34" t="s">
        <v>738</v>
      </c>
      <c r="E10" s="34" t="s">
        <v>739</v>
      </c>
      <c r="F10" s="35">
        <v>40669</v>
      </c>
      <c r="G10" s="67" t="s">
        <v>1718</v>
      </c>
      <c r="H10" s="290">
        <v>28760</v>
      </c>
      <c r="I10" s="34">
        <v>21980</v>
      </c>
      <c r="J10" s="34" t="s">
        <v>1716</v>
      </c>
      <c r="K10" s="34" t="s">
        <v>1716</v>
      </c>
      <c r="L10" s="34" t="s">
        <v>1717</v>
      </c>
      <c r="M10" s="451"/>
      <c r="N10" s="451"/>
      <c r="O10" s="451"/>
      <c r="P10" s="451">
        <v>3</v>
      </c>
      <c r="Q10" s="451">
        <v>3</v>
      </c>
      <c r="R10" s="450"/>
      <c r="S10" s="450"/>
      <c r="T10" s="450"/>
      <c r="U10" s="450"/>
      <c r="V10" s="450"/>
      <c r="W10" s="450"/>
      <c r="X10" s="450"/>
      <c r="Y10" s="450"/>
      <c r="Z10" s="451"/>
      <c r="AA10" s="451"/>
      <c r="AB10" s="451">
        <v>39</v>
      </c>
      <c r="AC10" s="451"/>
      <c r="AD10" s="451">
        <v>17</v>
      </c>
      <c r="AE10" s="451"/>
      <c r="AF10" s="451">
        <f>AB10</f>
        <v>39</v>
      </c>
      <c r="AG10" s="451"/>
      <c r="AH10" s="451">
        <v>17</v>
      </c>
      <c r="AI10" s="451">
        <v>0</v>
      </c>
    </row>
    <row r="11" spans="1:35" s="33" customFormat="1">
      <c r="A11" s="1525"/>
      <c r="B11" s="34" t="s">
        <v>36</v>
      </c>
      <c r="C11" s="457" t="s">
        <v>751</v>
      </c>
      <c r="D11" s="34" t="s">
        <v>740</v>
      </c>
      <c r="E11" s="34" t="s">
        <v>742</v>
      </c>
      <c r="F11" s="35">
        <v>40787</v>
      </c>
      <c r="G11" s="40" t="s">
        <v>743</v>
      </c>
      <c r="H11" s="290">
        <v>46200</v>
      </c>
      <c r="I11" s="34">
        <v>22742</v>
      </c>
      <c r="J11" s="34" t="s">
        <v>1726</v>
      </c>
      <c r="K11" s="34" t="s">
        <v>1726</v>
      </c>
      <c r="L11" s="34" t="s">
        <v>1727</v>
      </c>
      <c r="M11" s="451">
        <v>1</v>
      </c>
      <c r="N11" s="451">
        <v>6</v>
      </c>
      <c r="O11" s="451">
        <v>9</v>
      </c>
      <c r="P11" s="451">
        <v>14</v>
      </c>
      <c r="Q11" s="451">
        <v>30</v>
      </c>
      <c r="R11" s="450">
        <v>14</v>
      </c>
      <c r="S11" s="450">
        <v>7</v>
      </c>
      <c r="T11" s="450">
        <v>76</v>
      </c>
      <c r="U11" s="450"/>
      <c r="V11" s="450">
        <v>34</v>
      </c>
      <c r="W11" s="450"/>
      <c r="X11" s="450">
        <v>126</v>
      </c>
      <c r="Y11" s="450"/>
      <c r="Z11" s="451">
        <v>54</v>
      </c>
      <c r="AA11" s="451"/>
      <c r="AB11" s="451">
        <v>232</v>
      </c>
      <c r="AC11" s="451"/>
      <c r="AD11" s="451">
        <v>109</v>
      </c>
      <c r="AE11" s="451"/>
      <c r="AF11" s="451">
        <v>448</v>
      </c>
      <c r="AG11" s="451"/>
      <c r="AH11" s="451">
        <v>204</v>
      </c>
      <c r="AI11" s="451">
        <v>0</v>
      </c>
    </row>
    <row r="12" spans="1:35" s="33" customFormat="1">
      <c r="A12" s="1525"/>
      <c r="B12" s="457" t="s">
        <v>36</v>
      </c>
      <c r="C12" s="457" t="s">
        <v>751</v>
      </c>
      <c r="D12" s="457" t="s">
        <v>75</v>
      </c>
      <c r="E12" s="1098" t="s">
        <v>752</v>
      </c>
      <c r="F12" s="578">
        <v>37834</v>
      </c>
      <c r="G12" s="579" t="s">
        <v>1061</v>
      </c>
      <c r="H12" s="580">
        <v>2187</v>
      </c>
      <c r="I12" s="457">
        <v>22314</v>
      </c>
      <c r="J12" s="457" t="s">
        <v>1891</v>
      </c>
      <c r="K12" s="457" t="s">
        <v>1891</v>
      </c>
      <c r="L12" s="457" t="s">
        <v>1892</v>
      </c>
      <c r="M12" s="451">
        <v>2</v>
      </c>
      <c r="N12" s="451">
        <v>6</v>
      </c>
      <c r="O12" s="451">
        <v>3</v>
      </c>
      <c r="P12" s="451">
        <v>3</v>
      </c>
      <c r="Q12" s="451">
        <v>14</v>
      </c>
      <c r="R12" s="450">
        <v>27</v>
      </c>
      <c r="S12" s="450">
        <v>16</v>
      </c>
      <c r="T12" s="450">
        <v>121</v>
      </c>
      <c r="U12" s="450"/>
      <c r="V12" s="450">
        <v>60</v>
      </c>
      <c r="W12" s="450"/>
      <c r="X12" s="450">
        <v>70</v>
      </c>
      <c r="Y12" s="450"/>
      <c r="Z12" s="451">
        <v>35</v>
      </c>
      <c r="AA12" s="451"/>
      <c r="AB12" s="451">
        <v>74</v>
      </c>
      <c r="AC12" s="451"/>
      <c r="AD12" s="451">
        <v>36</v>
      </c>
      <c r="AE12" s="451"/>
      <c r="AF12" s="451">
        <v>292</v>
      </c>
      <c r="AG12" s="451"/>
      <c r="AH12" s="451">
        <f>S12+V12+Z12+AD12</f>
        <v>147</v>
      </c>
      <c r="AI12" s="451"/>
    </row>
    <row r="13" spans="1:35">
      <c r="A13" s="1504" t="s">
        <v>31</v>
      </c>
      <c r="B13" s="1504"/>
      <c r="C13" s="1504"/>
      <c r="D13" s="1504"/>
      <c r="E13" s="15">
        <v>3</v>
      </c>
      <c r="F13" s="12"/>
      <c r="G13" s="12"/>
      <c r="H13" s="12"/>
      <c r="I13" s="12"/>
      <c r="J13" s="12"/>
      <c r="K13" s="12"/>
      <c r="L13" s="12"/>
      <c r="M13" s="453">
        <f>SUM(M10:M12)</f>
        <v>3</v>
      </c>
      <c r="N13" s="453">
        <f t="shared" ref="N13:AI13" si="1">SUM(N10:N12)</f>
        <v>12</v>
      </c>
      <c r="O13" s="453">
        <f t="shared" si="1"/>
        <v>12</v>
      </c>
      <c r="P13" s="453">
        <f t="shared" si="1"/>
        <v>20</v>
      </c>
      <c r="Q13" s="453">
        <f t="shared" si="1"/>
        <v>47</v>
      </c>
      <c r="R13" s="453">
        <f t="shared" si="1"/>
        <v>41</v>
      </c>
      <c r="S13" s="453">
        <f t="shared" si="1"/>
        <v>23</v>
      </c>
      <c r="T13" s="453">
        <f t="shared" si="1"/>
        <v>197</v>
      </c>
      <c r="U13" s="453">
        <f t="shared" si="1"/>
        <v>0</v>
      </c>
      <c r="V13" s="453">
        <f t="shared" si="1"/>
        <v>94</v>
      </c>
      <c r="W13" s="453">
        <f t="shared" si="1"/>
        <v>0</v>
      </c>
      <c r="X13" s="453">
        <f t="shared" si="1"/>
        <v>196</v>
      </c>
      <c r="Y13" s="453">
        <f t="shared" si="1"/>
        <v>0</v>
      </c>
      <c r="Z13" s="453">
        <f t="shared" si="1"/>
        <v>89</v>
      </c>
      <c r="AA13" s="453">
        <f t="shared" si="1"/>
        <v>0</v>
      </c>
      <c r="AB13" s="453">
        <f t="shared" si="1"/>
        <v>345</v>
      </c>
      <c r="AC13" s="453">
        <f t="shared" si="1"/>
        <v>0</v>
      </c>
      <c r="AD13" s="453">
        <f t="shared" si="1"/>
        <v>162</v>
      </c>
      <c r="AE13" s="453">
        <f t="shared" si="1"/>
        <v>0</v>
      </c>
      <c r="AF13" s="453">
        <f t="shared" si="1"/>
        <v>779</v>
      </c>
      <c r="AG13" s="453">
        <f t="shared" si="1"/>
        <v>0</v>
      </c>
      <c r="AH13" s="453">
        <f t="shared" si="1"/>
        <v>368</v>
      </c>
      <c r="AI13" s="453">
        <f t="shared" si="1"/>
        <v>0</v>
      </c>
    </row>
    <row r="14" spans="1:35">
      <c r="A14" s="1527" t="s">
        <v>32</v>
      </c>
      <c r="B14" s="1527"/>
      <c r="C14" s="1527"/>
      <c r="D14" s="1527"/>
      <c r="E14" s="20">
        <v>3</v>
      </c>
      <c r="F14" s="20"/>
      <c r="G14" s="20"/>
      <c r="H14" s="32"/>
      <c r="I14" s="20"/>
      <c r="J14" s="20"/>
      <c r="K14" s="20"/>
      <c r="L14" s="20"/>
      <c r="M14" s="454">
        <f>M9</f>
        <v>0</v>
      </c>
      <c r="N14" s="454">
        <f t="shared" ref="N14:AI14" si="2">N9</f>
        <v>7</v>
      </c>
      <c r="O14" s="454">
        <f t="shared" si="2"/>
        <v>7</v>
      </c>
      <c r="P14" s="454">
        <f t="shared" si="2"/>
        <v>18</v>
      </c>
      <c r="Q14" s="454">
        <f t="shared" si="2"/>
        <v>32</v>
      </c>
      <c r="R14" s="454">
        <f t="shared" si="2"/>
        <v>0</v>
      </c>
      <c r="S14" s="454">
        <f t="shared" si="2"/>
        <v>0</v>
      </c>
      <c r="T14" s="454">
        <f t="shared" si="2"/>
        <v>0</v>
      </c>
      <c r="U14" s="454">
        <f t="shared" si="2"/>
        <v>67</v>
      </c>
      <c r="V14" s="454">
        <f t="shared" si="2"/>
        <v>0</v>
      </c>
      <c r="W14" s="454">
        <f t="shared" si="2"/>
        <v>34</v>
      </c>
      <c r="X14" s="454">
        <f t="shared" si="2"/>
        <v>0</v>
      </c>
      <c r="Y14" s="454">
        <f t="shared" si="2"/>
        <v>27</v>
      </c>
      <c r="Z14" s="454">
        <f t="shared" si="2"/>
        <v>0</v>
      </c>
      <c r="AA14" s="454">
        <f t="shared" si="2"/>
        <v>8</v>
      </c>
      <c r="AB14" s="454">
        <f t="shared" si="2"/>
        <v>151</v>
      </c>
      <c r="AC14" s="454">
        <f t="shared" si="2"/>
        <v>10</v>
      </c>
      <c r="AD14" s="454">
        <f t="shared" si="2"/>
        <v>45</v>
      </c>
      <c r="AE14" s="454">
        <f t="shared" si="2"/>
        <v>6</v>
      </c>
      <c r="AF14" s="454">
        <f t="shared" si="2"/>
        <v>151</v>
      </c>
      <c r="AG14" s="454">
        <f t="shared" si="2"/>
        <v>104</v>
      </c>
      <c r="AH14" s="454">
        <f t="shared" si="2"/>
        <v>45</v>
      </c>
      <c r="AI14" s="454">
        <f t="shared" si="2"/>
        <v>48</v>
      </c>
    </row>
    <row r="15" spans="1:35">
      <c r="A15" s="1504" t="s">
        <v>33</v>
      </c>
      <c r="B15" s="1504"/>
      <c r="C15" s="1504"/>
      <c r="D15" s="1504"/>
      <c r="E15" s="15">
        <v>3</v>
      </c>
      <c r="F15" s="15"/>
      <c r="G15" s="15"/>
      <c r="H15" s="15"/>
      <c r="I15" s="15"/>
      <c r="J15" s="15"/>
      <c r="K15" s="15"/>
      <c r="L15" s="15"/>
      <c r="M15" s="455">
        <f>M13</f>
        <v>3</v>
      </c>
      <c r="N15" s="455">
        <f t="shared" ref="N15:AI15" si="3">N13</f>
        <v>12</v>
      </c>
      <c r="O15" s="455">
        <f t="shared" si="3"/>
        <v>12</v>
      </c>
      <c r="P15" s="455">
        <f t="shared" si="3"/>
        <v>20</v>
      </c>
      <c r="Q15" s="455">
        <f t="shared" si="3"/>
        <v>47</v>
      </c>
      <c r="R15" s="455">
        <f t="shared" si="3"/>
        <v>41</v>
      </c>
      <c r="S15" s="455">
        <f t="shared" si="3"/>
        <v>23</v>
      </c>
      <c r="T15" s="455">
        <f t="shared" si="3"/>
        <v>197</v>
      </c>
      <c r="U15" s="455">
        <f t="shared" si="3"/>
        <v>0</v>
      </c>
      <c r="V15" s="455">
        <f t="shared" si="3"/>
        <v>94</v>
      </c>
      <c r="W15" s="455">
        <f t="shared" si="3"/>
        <v>0</v>
      </c>
      <c r="X15" s="455">
        <f t="shared" si="3"/>
        <v>196</v>
      </c>
      <c r="Y15" s="455">
        <f t="shared" si="3"/>
        <v>0</v>
      </c>
      <c r="Z15" s="455">
        <f t="shared" si="3"/>
        <v>89</v>
      </c>
      <c r="AA15" s="455">
        <f t="shared" si="3"/>
        <v>0</v>
      </c>
      <c r="AB15" s="455">
        <f t="shared" si="3"/>
        <v>345</v>
      </c>
      <c r="AC15" s="455">
        <f t="shared" si="3"/>
        <v>0</v>
      </c>
      <c r="AD15" s="455">
        <f t="shared" si="3"/>
        <v>162</v>
      </c>
      <c r="AE15" s="455">
        <f t="shared" si="3"/>
        <v>0</v>
      </c>
      <c r="AF15" s="455">
        <f t="shared" si="3"/>
        <v>779</v>
      </c>
      <c r="AG15" s="455">
        <f t="shared" si="3"/>
        <v>0</v>
      </c>
      <c r="AH15" s="455">
        <f t="shared" si="3"/>
        <v>368</v>
      </c>
      <c r="AI15" s="455">
        <f t="shared" si="3"/>
        <v>0</v>
      </c>
    </row>
    <row r="16" spans="1:35">
      <c r="A16" s="1505" t="s">
        <v>34</v>
      </c>
      <c r="B16" s="1505"/>
      <c r="C16" s="1505"/>
      <c r="D16" s="1505"/>
      <c r="E16" s="17">
        <f>SUM(E14:E15)</f>
        <v>6</v>
      </c>
      <c r="F16" s="17"/>
      <c r="G16" s="17"/>
      <c r="H16" s="17"/>
      <c r="I16" s="17"/>
      <c r="J16" s="17"/>
      <c r="K16" s="17"/>
      <c r="L16" s="17"/>
      <c r="M16" s="456">
        <f t="shared" ref="M16" si="4">SUM(M14:M15)</f>
        <v>3</v>
      </c>
      <c r="N16" s="456">
        <f t="shared" ref="N16" si="5">SUM(N14:N15)</f>
        <v>19</v>
      </c>
      <c r="O16" s="456">
        <f t="shared" ref="O16" si="6">SUM(O14:O15)</f>
        <v>19</v>
      </c>
      <c r="P16" s="456">
        <f t="shared" ref="P16" si="7">SUM(P14:P15)</f>
        <v>38</v>
      </c>
      <c r="Q16" s="456">
        <f t="shared" ref="Q16" si="8">SUM(Q14:Q15)</f>
        <v>79</v>
      </c>
      <c r="R16" s="456">
        <f t="shared" ref="R16" si="9">SUM(R14:R15)</f>
        <v>41</v>
      </c>
      <c r="S16" s="456">
        <f t="shared" ref="S16" si="10">SUM(S14:S15)</f>
        <v>23</v>
      </c>
      <c r="T16" s="456">
        <f t="shared" ref="T16" si="11">SUM(T14:T15)</f>
        <v>197</v>
      </c>
      <c r="U16" s="456">
        <f t="shared" ref="U16" si="12">SUM(U14:U15)</f>
        <v>67</v>
      </c>
      <c r="V16" s="456">
        <f t="shared" ref="V16" si="13">SUM(V14:V15)</f>
        <v>94</v>
      </c>
      <c r="W16" s="456">
        <f t="shared" ref="W16" si="14">SUM(W14:W15)</f>
        <v>34</v>
      </c>
      <c r="X16" s="456">
        <f t="shared" ref="X16" si="15">SUM(X14:X15)</f>
        <v>196</v>
      </c>
      <c r="Y16" s="456">
        <f t="shared" ref="Y16" si="16">SUM(Y14:Y15)</f>
        <v>27</v>
      </c>
      <c r="Z16" s="456">
        <f t="shared" ref="Z16" si="17">SUM(Z14:Z15)</f>
        <v>89</v>
      </c>
      <c r="AA16" s="456">
        <f t="shared" ref="AA16" si="18">SUM(AA14:AA15)</f>
        <v>8</v>
      </c>
      <c r="AB16" s="456">
        <f t="shared" ref="AB16" si="19">SUM(AB14:AB15)</f>
        <v>496</v>
      </c>
      <c r="AC16" s="456">
        <f t="shared" ref="AC16" si="20">SUM(AC14:AC15)</f>
        <v>10</v>
      </c>
      <c r="AD16" s="456">
        <f t="shared" ref="AD16" si="21">SUM(AD14:AD15)</f>
        <v>207</v>
      </c>
      <c r="AE16" s="456">
        <f t="shared" ref="AE16" si="22">SUM(AE14:AE15)</f>
        <v>6</v>
      </c>
      <c r="AF16" s="456">
        <f t="shared" ref="AF16" si="23">SUM(AF14:AF15)</f>
        <v>930</v>
      </c>
      <c r="AG16" s="456">
        <f t="shared" ref="AG16" si="24">SUM(AG14:AG15)</f>
        <v>104</v>
      </c>
      <c r="AH16" s="456">
        <f t="shared" ref="AH16" si="25">SUM(AH14:AH15)</f>
        <v>413</v>
      </c>
      <c r="AI16" s="456">
        <f t="shared" ref="AI16" si="26">SUM(AI14:AI15)</f>
        <v>48</v>
      </c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</sheetData>
  <mergeCells count="32">
    <mergeCell ref="A15:D15"/>
    <mergeCell ref="A16:D16"/>
    <mergeCell ref="A9:D9"/>
    <mergeCell ref="A13:D13"/>
    <mergeCell ref="A14:D14"/>
    <mergeCell ref="A10:A12"/>
    <mergeCell ref="A6:A8"/>
    <mergeCell ref="M4:M5"/>
    <mergeCell ref="N4:N5"/>
    <mergeCell ref="O4:O5"/>
    <mergeCell ref="P4:P5"/>
    <mergeCell ref="G3:G5"/>
    <mergeCell ref="I3:I5"/>
    <mergeCell ref="L3:L5"/>
    <mergeCell ref="M3:Q3"/>
    <mergeCell ref="Q4:Q5"/>
    <mergeCell ref="H3:H5"/>
    <mergeCell ref="C3:C5"/>
    <mergeCell ref="R4:S4"/>
    <mergeCell ref="K3:K5"/>
    <mergeCell ref="J3:J5"/>
    <mergeCell ref="A1:F1"/>
    <mergeCell ref="A3:A5"/>
    <mergeCell ref="B3:B5"/>
    <mergeCell ref="D3:D5"/>
    <mergeCell ref="E3:E5"/>
    <mergeCell ref="F3:F5"/>
    <mergeCell ref="R3:AI3"/>
    <mergeCell ref="T4:W4"/>
    <mergeCell ref="X4:AA4"/>
    <mergeCell ref="AB4:AE4"/>
    <mergeCell ref="AF4:AI4"/>
  </mergeCells>
  <phoneticPr fontId="7" type="noConversion"/>
  <pageMargins left="0.25" right="0.25" top="0.75" bottom="0.75" header="0.3" footer="0.3"/>
  <pageSetup paperSize="9" scale="82"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A10"/>
  <sheetViews>
    <sheetView zoomScaleNormal="100" workbookViewId="0">
      <pane xSplit="4" ySplit="5" topLeftCell="K6" activePane="bottomRight" state="frozen"/>
      <selection pane="topRight" activeCell="E1" sqref="E1"/>
      <selection pane="bottomLeft" activeCell="A6" sqref="A6"/>
      <selection pane="bottomRight" activeCell="G19" sqref="G19"/>
    </sheetView>
  </sheetViews>
  <sheetFormatPr defaultRowHeight="16.5"/>
  <cols>
    <col min="1" max="3" width="10.625" customWidth="1"/>
    <col min="4" max="4" width="20.625" customWidth="1"/>
    <col min="5" max="5" width="10.625" customWidth="1"/>
    <col min="6" max="6" width="40.625" customWidth="1"/>
    <col min="7" max="7" width="11.625" customWidth="1"/>
    <col min="8" max="27" width="10.625" customWidth="1"/>
  </cols>
  <sheetData>
    <row r="1" spans="1:27" ht="20.25">
      <c r="A1" s="1383" t="s">
        <v>126</v>
      </c>
      <c r="B1" s="1383"/>
      <c r="C1" s="1383"/>
      <c r="D1" s="1383"/>
      <c r="E1" s="1383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s="8" customFormat="1" ht="28.5" customHeight="1">
      <c r="A2" s="21" t="s">
        <v>1371</v>
      </c>
      <c r="B2" s="22"/>
      <c r="C2" s="22"/>
      <c r="D2" s="22"/>
      <c r="E2" s="23"/>
      <c r="F2" s="24"/>
      <c r="G2" s="4"/>
      <c r="H2" s="4"/>
      <c r="I2" s="4"/>
      <c r="J2" s="3"/>
      <c r="K2" s="3"/>
      <c r="L2" s="4"/>
      <c r="M2" s="4"/>
      <c r="N2" s="5"/>
      <c r="O2" s="5"/>
      <c r="P2" s="5"/>
      <c r="Q2" s="5"/>
      <c r="R2" s="5"/>
      <c r="S2" s="5"/>
      <c r="T2" s="5"/>
      <c r="U2" s="6"/>
      <c r="V2" s="7"/>
      <c r="W2" s="6"/>
    </row>
    <row r="3" spans="1:27" ht="16.5" customHeight="1">
      <c r="A3" s="1427" t="s">
        <v>13</v>
      </c>
      <c r="B3" s="1430" t="s">
        <v>35</v>
      </c>
      <c r="C3" s="1430" t="s">
        <v>77</v>
      </c>
      <c r="D3" s="1427" t="s">
        <v>14</v>
      </c>
      <c r="E3" s="1427" t="s">
        <v>15</v>
      </c>
      <c r="F3" s="1427" t="s">
        <v>16</v>
      </c>
      <c r="G3" s="1506" t="s">
        <v>144</v>
      </c>
      <c r="H3" s="1427" t="s">
        <v>17</v>
      </c>
      <c r="I3" s="1430" t="s">
        <v>18</v>
      </c>
      <c r="J3" s="1430" t="s">
        <v>106</v>
      </c>
      <c r="K3" s="1430" t="s">
        <v>104</v>
      </c>
      <c r="L3" s="1430" t="s">
        <v>66</v>
      </c>
      <c r="M3" s="1430"/>
      <c r="N3" s="1430"/>
      <c r="O3" s="1430"/>
      <c r="P3" s="1430"/>
      <c r="Q3" s="1430" t="s">
        <v>67</v>
      </c>
      <c r="R3" s="1430"/>
      <c r="S3" s="1430"/>
      <c r="T3" s="1430"/>
      <c r="U3" s="1430"/>
      <c r="V3" s="1430"/>
      <c r="W3" s="1430"/>
      <c r="X3" s="1430"/>
      <c r="Y3" s="1430"/>
      <c r="Z3" s="1430"/>
      <c r="AA3" s="1427" t="s">
        <v>105</v>
      </c>
    </row>
    <row r="4" spans="1:27">
      <c r="A4" s="1427"/>
      <c r="B4" s="1430"/>
      <c r="C4" s="1427"/>
      <c r="D4" s="1427"/>
      <c r="E4" s="1427"/>
      <c r="F4" s="1427"/>
      <c r="G4" s="1507"/>
      <c r="H4" s="1427"/>
      <c r="I4" s="1430"/>
      <c r="J4" s="1430"/>
      <c r="K4" s="1430"/>
      <c r="L4" s="1430" t="s">
        <v>81</v>
      </c>
      <c r="M4" s="1509" t="s">
        <v>78</v>
      </c>
      <c r="N4" s="1430" t="s">
        <v>79</v>
      </c>
      <c r="O4" s="1509" t="s">
        <v>80</v>
      </c>
      <c r="P4" s="1430" t="s">
        <v>72</v>
      </c>
      <c r="Q4" s="1430" t="s">
        <v>68</v>
      </c>
      <c r="R4" s="1430"/>
      <c r="S4" s="1430" t="s">
        <v>69</v>
      </c>
      <c r="T4" s="1430"/>
      <c r="U4" s="1430" t="s">
        <v>70</v>
      </c>
      <c r="V4" s="1430"/>
      <c r="W4" s="1430" t="s">
        <v>71</v>
      </c>
      <c r="X4" s="1430"/>
      <c r="Y4" s="1430" t="s">
        <v>73</v>
      </c>
      <c r="Z4" s="1430"/>
      <c r="AA4" s="1427"/>
    </row>
    <row r="5" spans="1:27" ht="27" customHeight="1">
      <c r="A5" s="1427"/>
      <c r="B5" s="1427"/>
      <c r="C5" s="1427"/>
      <c r="D5" s="1427"/>
      <c r="E5" s="1427"/>
      <c r="F5" s="1427"/>
      <c r="G5" s="1508"/>
      <c r="H5" s="1427"/>
      <c r="I5" s="1427"/>
      <c r="J5" s="1427"/>
      <c r="K5" s="1427"/>
      <c r="L5" s="1430"/>
      <c r="M5" s="1509"/>
      <c r="N5" s="1430"/>
      <c r="O5" s="1509"/>
      <c r="P5" s="1430"/>
      <c r="Q5" s="25" t="s">
        <v>72</v>
      </c>
      <c r="R5" s="25" t="s">
        <v>74</v>
      </c>
      <c r="S5" s="25" t="s">
        <v>72</v>
      </c>
      <c r="T5" s="25" t="s">
        <v>74</v>
      </c>
      <c r="U5" s="25" t="s">
        <v>72</v>
      </c>
      <c r="V5" s="25" t="s">
        <v>74</v>
      </c>
      <c r="W5" s="25" t="s">
        <v>72</v>
      </c>
      <c r="X5" s="25" t="s">
        <v>74</v>
      </c>
      <c r="Y5" s="25" t="s">
        <v>72</v>
      </c>
      <c r="Z5" s="25" t="s">
        <v>74</v>
      </c>
      <c r="AA5" s="1427"/>
    </row>
    <row r="6" spans="1:27" s="33" customFormat="1">
      <c r="A6" s="34" t="s">
        <v>755</v>
      </c>
      <c r="B6" s="34" t="s">
        <v>36</v>
      </c>
      <c r="C6" s="34" t="s">
        <v>753</v>
      </c>
      <c r="D6" s="34" t="s">
        <v>754</v>
      </c>
      <c r="E6" s="458" t="s">
        <v>1562</v>
      </c>
      <c r="F6" s="66" t="s">
        <v>1566</v>
      </c>
      <c r="G6" s="225">
        <v>71403</v>
      </c>
      <c r="H6" s="37">
        <v>22002</v>
      </c>
      <c r="I6" s="38" t="s">
        <v>1563</v>
      </c>
      <c r="J6" s="38" t="s">
        <v>1564</v>
      </c>
      <c r="K6" s="38" t="s">
        <v>1565</v>
      </c>
      <c r="L6" s="39">
        <v>7</v>
      </c>
      <c r="M6" s="39">
        <v>27</v>
      </c>
      <c r="N6" s="39">
        <v>16</v>
      </c>
      <c r="O6" s="39">
        <v>16</v>
      </c>
      <c r="P6" s="39">
        <v>66</v>
      </c>
      <c r="Q6" s="39">
        <v>120</v>
      </c>
      <c r="R6" s="39">
        <v>60</v>
      </c>
      <c r="S6" s="39">
        <v>528</v>
      </c>
      <c r="T6" s="39">
        <v>270</v>
      </c>
      <c r="U6" s="39">
        <v>344</v>
      </c>
      <c r="V6" s="39">
        <v>173</v>
      </c>
      <c r="W6" s="39">
        <v>331</v>
      </c>
      <c r="X6" s="39">
        <v>149</v>
      </c>
      <c r="Y6" s="39">
        <v>1323</v>
      </c>
      <c r="Z6" s="39">
        <v>652</v>
      </c>
      <c r="AA6" s="34"/>
    </row>
    <row r="7" spans="1:27">
      <c r="A7" s="1504" t="s">
        <v>31</v>
      </c>
      <c r="B7" s="1504"/>
      <c r="C7" s="1504"/>
      <c r="D7" s="15">
        <v>1</v>
      </c>
      <c r="E7" s="12"/>
      <c r="F7" s="12"/>
      <c r="G7" s="12"/>
      <c r="H7" s="12"/>
      <c r="I7" s="12"/>
      <c r="J7" s="12"/>
      <c r="K7" s="12"/>
      <c r="L7" s="459">
        <f>L6</f>
        <v>7</v>
      </c>
      <c r="M7" s="459">
        <f t="shared" ref="M7:Z9" si="0">M6</f>
        <v>27</v>
      </c>
      <c r="N7" s="459">
        <f t="shared" si="0"/>
        <v>16</v>
      </c>
      <c r="O7" s="459">
        <f t="shared" si="0"/>
        <v>16</v>
      </c>
      <c r="P7" s="459">
        <f t="shared" si="0"/>
        <v>66</v>
      </c>
      <c r="Q7" s="459">
        <f t="shared" si="0"/>
        <v>120</v>
      </c>
      <c r="R7" s="459">
        <f t="shared" si="0"/>
        <v>60</v>
      </c>
      <c r="S7" s="459">
        <f t="shared" si="0"/>
        <v>528</v>
      </c>
      <c r="T7" s="459">
        <f t="shared" si="0"/>
        <v>270</v>
      </c>
      <c r="U7" s="459">
        <f t="shared" si="0"/>
        <v>344</v>
      </c>
      <c r="V7" s="459">
        <f t="shared" si="0"/>
        <v>173</v>
      </c>
      <c r="W7" s="459">
        <f t="shared" si="0"/>
        <v>331</v>
      </c>
      <c r="X7" s="459">
        <f t="shared" si="0"/>
        <v>149</v>
      </c>
      <c r="Y7" s="459">
        <f t="shared" si="0"/>
        <v>1323</v>
      </c>
      <c r="Z7" s="459">
        <f t="shared" si="0"/>
        <v>652</v>
      </c>
      <c r="AA7" s="459"/>
    </row>
    <row r="8" spans="1:27">
      <c r="A8" s="1504" t="s">
        <v>33</v>
      </c>
      <c r="B8" s="1504"/>
      <c r="C8" s="1504"/>
      <c r="D8" s="15">
        <v>1</v>
      </c>
      <c r="E8" s="15"/>
      <c r="F8" s="15"/>
      <c r="G8" s="15"/>
      <c r="H8" s="15"/>
      <c r="I8" s="15"/>
      <c r="J8" s="15"/>
      <c r="K8" s="15"/>
      <c r="L8" s="459">
        <f>L7</f>
        <v>7</v>
      </c>
      <c r="M8" s="459">
        <f t="shared" si="0"/>
        <v>27</v>
      </c>
      <c r="N8" s="459">
        <f t="shared" si="0"/>
        <v>16</v>
      </c>
      <c r="O8" s="459">
        <f t="shared" si="0"/>
        <v>16</v>
      </c>
      <c r="P8" s="459">
        <f t="shared" si="0"/>
        <v>66</v>
      </c>
      <c r="Q8" s="459">
        <f t="shared" si="0"/>
        <v>120</v>
      </c>
      <c r="R8" s="459">
        <f t="shared" si="0"/>
        <v>60</v>
      </c>
      <c r="S8" s="459">
        <f t="shared" si="0"/>
        <v>528</v>
      </c>
      <c r="T8" s="459">
        <f t="shared" si="0"/>
        <v>270</v>
      </c>
      <c r="U8" s="459">
        <f t="shared" si="0"/>
        <v>344</v>
      </c>
      <c r="V8" s="459">
        <f t="shared" si="0"/>
        <v>173</v>
      </c>
      <c r="W8" s="459">
        <f t="shared" si="0"/>
        <v>331</v>
      </c>
      <c r="X8" s="459">
        <f t="shared" si="0"/>
        <v>149</v>
      </c>
      <c r="Y8" s="459">
        <f t="shared" si="0"/>
        <v>1323</v>
      </c>
      <c r="Z8" s="459">
        <f t="shared" si="0"/>
        <v>652</v>
      </c>
      <c r="AA8" s="459">
        <f t="shared" ref="AA8:AA9" si="1">AA7</f>
        <v>0</v>
      </c>
    </row>
    <row r="9" spans="1:27">
      <c r="A9" s="1505" t="s">
        <v>34</v>
      </c>
      <c r="B9" s="1505"/>
      <c r="C9" s="1505"/>
      <c r="D9" s="17">
        <v>1</v>
      </c>
      <c r="E9" s="13"/>
      <c r="F9" s="13"/>
      <c r="G9" s="13"/>
      <c r="H9" s="13"/>
      <c r="I9" s="13"/>
      <c r="J9" s="13"/>
      <c r="K9" s="13"/>
      <c r="L9" s="461">
        <f>L8</f>
        <v>7</v>
      </c>
      <c r="M9" s="461">
        <f t="shared" si="0"/>
        <v>27</v>
      </c>
      <c r="N9" s="461">
        <f t="shared" si="0"/>
        <v>16</v>
      </c>
      <c r="O9" s="461">
        <f t="shared" si="0"/>
        <v>16</v>
      </c>
      <c r="P9" s="461">
        <f t="shared" si="0"/>
        <v>66</v>
      </c>
      <c r="Q9" s="461">
        <f t="shared" si="0"/>
        <v>120</v>
      </c>
      <c r="R9" s="461">
        <f t="shared" si="0"/>
        <v>60</v>
      </c>
      <c r="S9" s="461">
        <f t="shared" si="0"/>
        <v>528</v>
      </c>
      <c r="T9" s="461">
        <f t="shared" si="0"/>
        <v>270</v>
      </c>
      <c r="U9" s="461">
        <f t="shared" si="0"/>
        <v>344</v>
      </c>
      <c r="V9" s="461">
        <f t="shared" si="0"/>
        <v>173</v>
      </c>
      <c r="W9" s="461">
        <f t="shared" si="0"/>
        <v>331</v>
      </c>
      <c r="X9" s="461">
        <f t="shared" si="0"/>
        <v>149</v>
      </c>
      <c r="Y9" s="461">
        <f t="shared" si="0"/>
        <v>1323</v>
      </c>
      <c r="Z9" s="461">
        <f t="shared" si="0"/>
        <v>652</v>
      </c>
      <c r="AA9" s="461">
        <f t="shared" si="1"/>
        <v>0</v>
      </c>
    </row>
    <row r="10" spans="1:2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</sheetData>
  <mergeCells count="28">
    <mergeCell ref="A1:E1"/>
    <mergeCell ref="A3:A5"/>
    <mergeCell ref="B3:B5"/>
    <mergeCell ref="C3:C5"/>
    <mergeCell ref="D3:D5"/>
    <mergeCell ref="E3:E5"/>
    <mergeCell ref="AA3:AA5"/>
    <mergeCell ref="L4:L5"/>
    <mergeCell ref="M4:M5"/>
    <mergeCell ref="N4:N5"/>
    <mergeCell ref="O4:O5"/>
    <mergeCell ref="P4:P5"/>
    <mergeCell ref="Q4:R4"/>
    <mergeCell ref="S4:T4"/>
    <mergeCell ref="U4:V4"/>
    <mergeCell ref="L3:P3"/>
    <mergeCell ref="A8:C8"/>
    <mergeCell ref="A9:C9"/>
    <mergeCell ref="W4:X4"/>
    <mergeCell ref="Y4:Z4"/>
    <mergeCell ref="A7:C7"/>
    <mergeCell ref="F3:F5"/>
    <mergeCell ref="H3:H5"/>
    <mergeCell ref="I3:I5"/>
    <mergeCell ref="J3:J5"/>
    <mergeCell ref="K3:K5"/>
    <mergeCell ref="Q3:Z3"/>
    <mergeCell ref="G3:G5"/>
  </mergeCells>
  <phoneticPr fontId="25" type="noConversion"/>
  <pageMargins left="0.25" right="0.25" top="0.75" bottom="0.75" header="0.3" footer="0.3"/>
  <pageSetup paperSize="9"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Q12"/>
  <sheetViews>
    <sheetView topLeftCell="K1" zoomScaleNormal="100" workbookViewId="0">
      <selection activeCell="AI7" sqref="AI7"/>
    </sheetView>
  </sheetViews>
  <sheetFormatPr defaultRowHeight="16.5"/>
  <cols>
    <col min="1" max="3" width="10.625" customWidth="1"/>
    <col min="4" max="4" width="20.625" customWidth="1"/>
    <col min="5" max="5" width="10.625" customWidth="1"/>
    <col min="6" max="6" width="40.625" customWidth="1"/>
    <col min="7" max="7" width="12.5" customWidth="1"/>
    <col min="8" max="11" width="10.625" customWidth="1"/>
    <col min="12" max="33" width="6.625" customWidth="1"/>
    <col min="34" max="34" width="8.25" bestFit="1" customWidth="1"/>
    <col min="35" max="37" width="6.625" customWidth="1"/>
    <col min="38" max="38" width="8.25" bestFit="1" customWidth="1"/>
    <col min="39" max="41" width="6.625" customWidth="1"/>
    <col min="42" max="42" width="8.875" customWidth="1"/>
  </cols>
  <sheetData>
    <row r="1" spans="1:43" ht="20.25">
      <c r="A1" s="1383" t="s">
        <v>129</v>
      </c>
      <c r="B1" s="1383"/>
      <c r="C1" s="1383"/>
      <c r="D1" s="1383"/>
      <c r="E1" s="1383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3" s="8" customFormat="1" ht="28.5" customHeight="1">
      <c r="A2" s="21" t="s">
        <v>1371</v>
      </c>
      <c r="B2" s="22"/>
      <c r="C2" s="22"/>
      <c r="D2" s="22"/>
      <c r="E2" s="23"/>
      <c r="F2" s="24"/>
      <c r="G2" s="4"/>
      <c r="H2" s="4"/>
      <c r="I2" s="4"/>
      <c r="J2" s="3"/>
      <c r="K2" s="3"/>
      <c r="L2" s="3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3" ht="16.5" customHeight="1">
      <c r="A3" s="1427" t="s">
        <v>13</v>
      </c>
      <c r="B3" s="1430" t="s">
        <v>35</v>
      </c>
      <c r="C3" s="1430" t="s">
        <v>77</v>
      </c>
      <c r="D3" s="1427" t="s">
        <v>14</v>
      </c>
      <c r="E3" s="1427" t="s">
        <v>15</v>
      </c>
      <c r="F3" s="1427" t="s">
        <v>16</v>
      </c>
      <c r="G3" s="1431" t="s">
        <v>144</v>
      </c>
      <c r="H3" s="1427" t="s">
        <v>17</v>
      </c>
      <c r="I3" s="1430" t="s">
        <v>18</v>
      </c>
      <c r="J3" s="1430" t="s">
        <v>106</v>
      </c>
      <c r="K3" s="1430" t="s">
        <v>104</v>
      </c>
      <c r="L3" s="1522" t="s">
        <v>66</v>
      </c>
      <c r="M3" s="1523"/>
      <c r="N3" s="1523"/>
      <c r="O3" s="1523"/>
      <c r="P3" s="1523"/>
      <c r="Q3" s="1523"/>
      <c r="R3" s="1523"/>
      <c r="S3" s="1523"/>
      <c r="T3" s="1523"/>
      <c r="U3" s="1524"/>
      <c r="V3" s="1522" t="s">
        <v>67</v>
      </c>
      <c r="W3" s="1523"/>
      <c r="X3" s="1523"/>
      <c r="Y3" s="1523"/>
      <c r="Z3" s="1523"/>
      <c r="AA3" s="1523"/>
      <c r="AB3" s="1523"/>
      <c r="AC3" s="1523"/>
      <c r="AD3" s="1523"/>
      <c r="AE3" s="1523"/>
      <c r="AF3" s="1523"/>
      <c r="AG3" s="1523"/>
      <c r="AH3" s="1523"/>
      <c r="AI3" s="1523"/>
      <c r="AJ3" s="1523"/>
      <c r="AK3" s="1523"/>
      <c r="AL3" s="1523"/>
      <c r="AM3" s="1523"/>
      <c r="AN3" s="1523"/>
      <c r="AO3" s="1524"/>
      <c r="AP3" s="1440" t="s">
        <v>1075</v>
      </c>
    </row>
    <row r="4" spans="1:43">
      <c r="A4" s="1427"/>
      <c r="B4" s="1430"/>
      <c r="C4" s="1427"/>
      <c r="D4" s="1427"/>
      <c r="E4" s="1427"/>
      <c r="F4" s="1427"/>
      <c r="G4" s="1432"/>
      <c r="H4" s="1427"/>
      <c r="I4" s="1430"/>
      <c r="J4" s="1430"/>
      <c r="K4" s="1430"/>
      <c r="L4" s="1522" t="s">
        <v>81</v>
      </c>
      <c r="M4" s="1524"/>
      <c r="N4" s="1510" t="s">
        <v>78</v>
      </c>
      <c r="O4" s="1511"/>
      <c r="P4" s="1522" t="s">
        <v>79</v>
      </c>
      <c r="Q4" s="1524"/>
      <c r="R4" s="1510" t="s">
        <v>80</v>
      </c>
      <c r="S4" s="1511"/>
      <c r="T4" s="1510" t="s">
        <v>1283</v>
      </c>
      <c r="U4" s="1511"/>
      <c r="V4" s="1522" t="s">
        <v>68</v>
      </c>
      <c r="W4" s="1523"/>
      <c r="X4" s="1523"/>
      <c r="Y4" s="1524"/>
      <c r="Z4" s="1522" t="s">
        <v>69</v>
      </c>
      <c r="AA4" s="1523"/>
      <c r="AB4" s="1523"/>
      <c r="AC4" s="1524"/>
      <c r="AD4" s="1522" t="s">
        <v>70</v>
      </c>
      <c r="AE4" s="1523"/>
      <c r="AF4" s="1523"/>
      <c r="AG4" s="1524"/>
      <c r="AH4" s="1522" t="s">
        <v>71</v>
      </c>
      <c r="AI4" s="1523"/>
      <c r="AJ4" s="1523"/>
      <c r="AK4" s="1524"/>
      <c r="AL4" s="1522" t="s">
        <v>73</v>
      </c>
      <c r="AM4" s="1523"/>
      <c r="AN4" s="1523"/>
      <c r="AO4" s="1524"/>
      <c r="AP4" s="1441"/>
    </row>
    <row r="5" spans="1:43">
      <c r="A5" s="1427"/>
      <c r="B5" s="1430"/>
      <c r="C5" s="1427"/>
      <c r="D5" s="1427"/>
      <c r="E5" s="1427"/>
      <c r="F5" s="1427"/>
      <c r="G5" s="1432"/>
      <c r="H5" s="1427"/>
      <c r="I5" s="1430"/>
      <c r="J5" s="1430"/>
      <c r="K5" s="1430"/>
      <c r="L5" s="1431" t="s">
        <v>1281</v>
      </c>
      <c r="M5" s="1440" t="s">
        <v>1282</v>
      </c>
      <c r="N5" s="1440" t="s">
        <v>1281</v>
      </c>
      <c r="O5" s="1506" t="s">
        <v>1282</v>
      </c>
      <c r="P5" s="1532" t="s">
        <v>1281</v>
      </c>
      <c r="Q5" s="1440" t="s">
        <v>1282</v>
      </c>
      <c r="R5" s="1528" t="s">
        <v>1281</v>
      </c>
      <c r="S5" s="1506" t="s">
        <v>1282</v>
      </c>
      <c r="T5" s="1506" t="s">
        <v>1281</v>
      </c>
      <c r="U5" s="1440" t="s">
        <v>1282</v>
      </c>
      <c r="V5" s="1522" t="s">
        <v>1283</v>
      </c>
      <c r="W5" s="1524"/>
      <c r="X5" s="1522" t="s">
        <v>349</v>
      </c>
      <c r="Y5" s="1524"/>
      <c r="Z5" s="1522" t="s">
        <v>1283</v>
      </c>
      <c r="AA5" s="1524"/>
      <c r="AB5" s="1522" t="s">
        <v>349</v>
      </c>
      <c r="AC5" s="1524"/>
      <c r="AD5" s="1522" t="s">
        <v>1283</v>
      </c>
      <c r="AE5" s="1524"/>
      <c r="AF5" s="1522" t="s">
        <v>349</v>
      </c>
      <c r="AG5" s="1524"/>
      <c r="AH5" s="1522" t="s">
        <v>1283</v>
      </c>
      <c r="AI5" s="1524"/>
      <c r="AJ5" s="1522" t="s">
        <v>349</v>
      </c>
      <c r="AK5" s="1524"/>
      <c r="AL5" s="1522" t="s">
        <v>1283</v>
      </c>
      <c r="AM5" s="1524"/>
      <c r="AN5" s="1522" t="s">
        <v>349</v>
      </c>
      <c r="AO5" s="1524"/>
      <c r="AP5" s="1442"/>
    </row>
    <row r="6" spans="1:43" ht="27" customHeight="1">
      <c r="A6" s="1427"/>
      <c r="B6" s="1427"/>
      <c r="C6" s="1427"/>
      <c r="D6" s="1427"/>
      <c r="E6" s="1427"/>
      <c r="F6" s="1427"/>
      <c r="G6" s="1433"/>
      <c r="H6" s="1427"/>
      <c r="I6" s="1427"/>
      <c r="J6" s="1427"/>
      <c r="K6" s="1427"/>
      <c r="L6" s="1433"/>
      <c r="M6" s="1442"/>
      <c r="N6" s="1442"/>
      <c r="O6" s="1508"/>
      <c r="P6" s="1533"/>
      <c r="Q6" s="1442"/>
      <c r="R6" s="1529"/>
      <c r="S6" s="1508"/>
      <c r="T6" s="1508"/>
      <c r="U6" s="1442"/>
      <c r="V6" s="768" t="s">
        <v>1281</v>
      </c>
      <c r="W6" s="768" t="s">
        <v>1284</v>
      </c>
      <c r="X6" s="768" t="s">
        <v>1281</v>
      </c>
      <c r="Y6" s="768" t="s">
        <v>1284</v>
      </c>
      <c r="Z6" s="768" t="s">
        <v>1281</v>
      </c>
      <c r="AA6" s="768" t="s">
        <v>1284</v>
      </c>
      <c r="AB6" s="768" t="s">
        <v>1281</v>
      </c>
      <c r="AC6" s="768" t="s">
        <v>1284</v>
      </c>
      <c r="AD6" s="768" t="s">
        <v>1281</v>
      </c>
      <c r="AE6" s="768" t="s">
        <v>1284</v>
      </c>
      <c r="AF6" s="768" t="s">
        <v>1281</v>
      </c>
      <c r="AG6" s="768" t="s">
        <v>1284</v>
      </c>
      <c r="AH6" s="768" t="s">
        <v>1281</v>
      </c>
      <c r="AI6" s="768" t="s">
        <v>1284</v>
      </c>
      <c r="AJ6" s="768" t="s">
        <v>1281</v>
      </c>
      <c r="AK6" s="768" t="s">
        <v>1284</v>
      </c>
      <c r="AL6" s="768" t="s">
        <v>1281</v>
      </c>
      <c r="AM6" s="768" t="s">
        <v>1284</v>
      </c>
      <c r="AN6" s="768" t="s">
        <v>1281</v>
      </c>
      <c r="AO6" s="768" t="s">
        <v>1284</v>
      </c>
      <c r="AP6" s="768"/>
    </row>
    <row r="7" spans="1:43" s="33" customFormat="1">
      <c r="A7" s="1517" t="s">
        <v>758</v>
      </c>
      <c r="B7" s="769" t="s">
        <v>36</v>
      </c>
      <c r="C7" s="769" t="s">
        <v>75</v>
      </c>
      <c r="D7" s="769" t="s">
        <v>757</v>
      </c>
      <c r="E7" s="35">
        <v>30945</v>
      </c>
      <c r="F7" s="463" t="s">
        <v>1880</v>
      </c>
      <c r="G7" s="268">
        <v>7161.9</v>
      </c>
      <c r="H7" s="37">
        <v>22225</v>
      </c>
      <c r="I7" s="38" t="s">
        <v>1882</v>
      </c>
      <c r="J7" s="38" t="s">
        <v>1884</v>
      </c>
      <c r="K7" s="38" t="s">
        <v>1886</v>
      </c>
      <c r="L7" s="770"/>
      <c r="M7" s="771"/>
      <c r="N7" s="771"/>
      <c r="O7" s="771"/>
      <c r="P7" s="771">
        <v>7</v>
      </c>
      <c r="Q7" s="771">
        <v>3</v>
      </c>
      <c r="R7" s="771">
        <v>8</v>
      </c>
      <c r="S7" s="771">
        <v>4</v>
      </c>
      <c r="T7" s="771">
        <f>L7+N7+P7+R7</f>
        <v>15</v>
      </c>
      <c r="U7" s="771">
        <f>M7+O7+Q7+S7</f>
        <v>7</v>
      </c>
      <c r="V7" s="771"/>
      <c r="W7" s="771"/>
      <c r="X7" s="771"/>
      <c r="Y7" s="771"/>
      <c r="Z7" s="771"/>
      <c r="AA7" s="771"/>
      <c r="AB7" s="771"/>
      <c r="AC7" s="771"/>
      <c r="AD7" s="771">
        <v>272</v>
      </c>
      <c r="AE7" s="771">
        <v>248</v>
      </c>
      <c r="AF7" s="771">
        <v>124</v>
      </c>
      <c r="AG7" s="771">
        <v>103</v>
      </c>
      <c r="AH7" s="771">
        <v>332</v>
      </c>
      <c r="AI7" s="771">
        <v>301</v>
      </c>
      <c r="AJ7" s="771">
        <v>166</v>
      </c>
      <c r="AK7" s="771">
        <v>134</v>
      </c>
      <c r="AL7" s="771">
        <f>V7+Z7+AD7+AH7</f>
        <v>604</v>
      </c>
      <c r="AM7" s="771">
        <f>W7+AA7+AE7+AI7</f>
        <v>549</v>
      </c>
      <c r="AN7" s="771">
        <f t="shared" ref="AN7" si="0">X7+AB7+AF7+AJ7</f>
        <v>290</v>
      </c>
      <c r="AO7" s="771">
        <f>Y7+AC7+AG7+AK7</f>
        <v>237</v>
      </c>
      <c r="AP7" s="771"/>
    </row>
    <row r="8" spans="1:43" s="33" customFormat="1">
      <c r="A8" s="1519"/>
      <c r="B8" s="769" t="s">
        <v>36</v>
      </c>
      <c r="C8" s="769" t="s">
        <v>75</v>
      </c>
      <c r="D8" s="769" t="s">
        <v>756</v>
      </c>
      <c r="E8" s="35">
        <v>27638</v>
      </c>
      <c r="F8" s="66" t="s">
        <v>1881</v>
      </c>
      <c r="G8" s="268">
        <v>5837</v>
      </c>
      <c r="H8" s="37">
        <v>21359</v>
      </c>
      <c r="I8" s="38" t="s">
        <v>1883</v>
      </c>
      <c r="J8" s="38" t="s">
        <v>1885</v>
      </c>
      <c r="K8" s="38" t="s">
        <v>1887</v>
      </c>
      <c r="L8" s="770"/>
      <c r="M8" s="771"/>
      <c r="N8" s="771"/>
      <c r="O8" s="771"/>
      <c r="P8" s="771"/>
      <c r="Q8" s="771"/>
      <c r="R8" s="464">
        <v>16</v>
      </c>
      <c r="S8" s="772"/>
      <c r="T8" s="771">
        <f>L8+N8+P8+R8</f>
        <v>16</v>
      </c>
      <c r="U8" s="771">
        <f>M8+O8+Q8+S8</f>
        <v>0</v>
      </c>
      <c r="V8" s="771"/>
      <c r="W8" s="771"/>
      <c r="X8" s="771"/>
      <c r="Y8" s="771"/>
      <c r="Z8" s="771"/>
      <c r="AA8" s="771"/>
      <c r="AB8" s="771"/>
      <c r="AC8" s="771"/>
      <c r="AD8" s="771"/>
      <c r="AE8" s="771"/>
      <c r="AF8" s="771"/>
      <c r="AG8" s="771"/>
      <c r="AH8" s="464">
        <v>437</v>
      </c>
      <c r="AI8" s="771"/>
      <c r="AJ8" s="464">
        <v>237</v>
      </c>
      <c r="AK8" s="771"/>
      <c r="AL8" s="771">
        <f>V8+Z8+AD8+AH8</f>
        <v>437</v>
      </c>
      <c r="AM8" s="771">
        <f>W8+AA8+AE8+AI8</f>
        <v>0</v>
      </c>
      <c r="AN8" s="771">
        <f t="shared" ref="AN8" si="1">X8+AB8+AF8+AJ8</f>
        <v>237</v>
      </c>
      <c r="AO8" s="771">
        <f>Y8+AC8+AG8+AK8</f>
        <v>0</v>
      </c>
      <c r="AP8" s="771"/>
    </row>
    <row r="9" spans="1:43">
      <c r="A9" s="1531" t="s">
        <v>31</v>
      </c>
      <c r="B9" s="1531"/>
      <c r="C9" s="1531"/>
      <c r="D9" s="460">
        <v>2</v>
      </c>
      <c r="E9" s="12"/>
      <c r="F9" s="12"/>
      <c r="G9" s="774"/>
      <c r="H9" s="774"/>
      <c r="I9" s="774"/>
      <c r="J9" s="774"/>
      <c r="K9" s="774"/>
      <c r="L9" s="776">
        <f>SUM(L7:L8)</f>
        <v>0</v>
      </c>
      <c r="M9" s="776">
        <f t="shared" ref="M9:AO9" si="2">SUM(M7:M8)</f>
        <v>0</v>
      </c>
      <c r="N9" s="776">
        <f t="shared" si="2"/>
        <v>0</v>
      </c>
      <c r="O9" s="776">
        <f t="shared" si="2"/>
        <v>0</v>
      </c>
      <c r="P9" s="776">
        <f t="shared" si="2"/>
        <v>7</v>
      </c>
      <c r="Q9" s="776">
        <f t="shared" si="2"/>
        <v>3</v>
      </c>
      <c r="R9" s="776">
        <f t="shared" si="2"/>
        <v>24</v>
      </c>
      <c r="S9" s="776">
        <f t="shared" si="2"/>
        <v>4</v>
      </c>
      <c r="T9" s="776">
        <f>SUM(T7:T8)</f>
        <v>31</v>
      </c>
      <c r="U9" s="776">
        <f t="shared" si="2"/>
        <v>7</v>
      </c>
      <c r="V9" s="776">
        <f t="shared" si="2"/>
        <v>0</v>
      </c>
      <c r="W9" s="776">
        <f t="shared" si="2"/>
        <v>0</v>
      </c>
      <c r="X9" s="776">
        <f t="shared" si="2"/>
        <v>0</v>
      </c>
      <c r="Y9" s="776">
        <f t="shared" si="2"/>
        <v>0</v>
      </c>
      <c r="Z9" s="776">
        <f t="shared" si="2"/>
        <v>0</v>
      </c>
      <c r="AA9" s="776">
        <f t="shared" si="2"/>
        <v>0</v>
      </c>
      <c r="AB9" s="776">
        <f t="shared" si="2"/>
        <v>0</v>
      </c>
      <c r="AC9" s="776">
        <f t="shared" si="2"/>
        <v>0</v>
      </c>
      <c r="AD9" s="776">
        <f t="shared" si="2"/>
        <v>272</v>
      </c>
      <c r="AE9" s="776">
        <f t="shared" si="2"/>
        <v>248</v>
      </c>
      <c r="AF9" s="776">
        <f t="shared" si="2"/>
        <v>124</v>
      </c>
      <c r="AG9" s="776">
        <f t="shared" si="2"/>
        <v>103</v>
      </c>
      <c r="AH9" s="776">
        <f t="shared" si="2"/>
        <v>769</v>
      </c>
      <c r="AI9" s="776">
        <f t="shared" si="2"/>
        <v>301</v>
      </c>
      <c r="AJ9" s="776">
        <f t="shared" si="2"/>
        <v>403</v>
      </c>
      <c r="AK9" s="776">
        <f t="shared" si="2"/>
        <v>134</v>
      </c>
      <c r="AL9" s="776">
        <f t="shared" si="2"/>
        <v>1041</v>
      </c>
      <c r="AM9" s="776">
        <f t="shared" si="2"/>
        <v>549</v>
      </c>
      <c r="AN9" s="776">
        <f t="shared" si="2"/>
        <v>527</v>
      </c>
      <c r="AO9" s="776">
        <f t="shared" si="2"/>
        <v>237</v>
      </c>
      <c r="AP9" s="776"/>
    </row>
    <row r="10" spans="1:43">
      <c r="A10" s="1531" t="s">
        <v>33</v>
      </c>
      <c r="B10" s="1531"/>
      <c r="C10" s="1531"/>
      <c r="D10" s="460">
        <v>2</v>
      </c>
      <c r="E10" s="15"/>
      <c r="F10" s="15"/>
      <c r="G10" s="460"/>
      <c r="H10" s="460"/>
      <c r="I10" s="460"/>
      <c r="J10" s="460"/>
      <c r="K10" s="460"/>
      <c r="L10" s="776">
        <f>L9</f>
        <v>0</v>
      </c>
      <c r="M10" s="776">
        <f t="shared" ref="M10:AO11" si="3">M9</f>
        <v>0</v>
      </c>
      <c r="N10" s="776">
        <f t="shared" si="3"/>
        <v>0</v>
      </c>
      <c r="O10" s="776">
        <f t="shared" si="3"/>
        <v>0</v>
      </c>
      <c r="P10" s="776">
        <f t="shared" si="3"/>
        <v>7</v>
      </c>
      <c r="Q10" s="776">
        <f t="shared" si="3"/>
        <v>3</v>
      </c>
      <c r="R10" s="776">
        <f t="shared" si="3"/>
        <v>24</v>
      </c>
      <c r="S10" s="776">
        <f t="shared" si="3"/>
        <v>4</v>
      </c>
      <c r="T10" s="776">
        <f>T9</f>
        <v>31</v>
      </c>
      <c r="U10" s="776">
        <f t="shared" si="3"/>
        <v>7</v>
      </c>
      <c r="V10" s="776">
        <f t="shared" si="3"/>
        <v>0</v>
      </c>
      <c r="W10" s="776">
        <f t="shared" si="3"/>
        <v>0</v>
      </c>
      <c r="X10" s="776">
        <f t="shared" si="3"/>
        <v>0</v>
      </c>
      <c r="Y10" s="776">
        <f t="shared" si="3"/>
        <v>0</v>
      </c>
      <c r="Z10" s="776">
        <f t="shared" si="3"/>
        <v>0</v>
      </c>
      <c r="AA10" s="776">
        <f t="shared" si="3"/>
        <v>0</v>
      </c>
      <c r="AB10" s="776">
        <f t="shared" si="3"/>
        <v>0</v>
      </c>
      <c r="AC10" s="776">
        <f t="shared" si="3"/>
        <v>0</v>
      </c>
      <c r="AD10" s="776">
        <f t="shared" si="3"/>
        <v>272</v>
      </c>
      <c r="AE10" s="776">
        <f t="shared" si="3"/>
        <v>248</v>
      </c>
      <c r="AF10" s="776">
        <f t="shared" si="3"/>
        <v>124</v>
      </c>
      <c r="AG10" s="776">
        <f t="shared" si="3"/>
        <v>103</v>
      </c>
      <c r="AH10" s="776">
        <f t="shared" si="3"/>
        <v>769</v>
      </c>
      <c r="AI10" s="776">
        <f t="shared" si="3"/>
        <v>301</v>
      </c>
      <c r="AJ10" s="776">
        <f t="shared" si="3"/>
        <v>403</v>
      </c>
      <c r="AK10" s="776">
        <f t="shared" si="3"/>
        <v>134</v>
      </c>
      <c r="AL10" s="776">
        <f t="shared" si="3"/>
        <v>1041</v>
      </c>
      <c r="AM10" s="776">
        <f t="shared" si="3"/>
        <v>549</v>
      </c>
      <c r="AN10" s="776">
        <f t="shared" si="3"/>
        <v>527</v>
      </c>
      <c r="AO10" s="776">
        <f t="shared" si="3"/>
        <v>237</v>
      </c>
      <c r="AP10" s="776"/>
    </row>
    <row r="11" spans="1:43">
      <c r="A11" s="1530" t="s">
        <v>34</v>
      </c>
      <c r="B11" s="1530"/>
      <c r="C11" s="1530"/>
      <c r="D11" s="462">
        <v>2</v>
      </c>
      <c r="E11" s="13"/>
      <c r="F11" s="13"/>
      <c r="G11" s="775"/>
      <c r="H11" s="775"/>
      <c r="I11" s="775"/>
      <c r="J11" s="775"/>
      <c r="K11" s="775"/>
      <c r="L11" s="777">
        <f>L10</f>
        <v>0</v>
      </c>
      <c r="M11" s="777">
        <f t="shared" si="3"/>
        <v>0</v>
      </c>
      <c r="N11" s="777">
        <f t="shared" si="3"/>
        <v>0</v>
      </c>
      <c r="O11" s="777">
        <f t="shared" si="3"/>
        <v>0</v>
      </c>
      <c r="P11" s="777">
        <f t="shared" si="3"/>
        <v>7</v>
      </c>
      <c r="Q11" s="777">
        <f t="shared" si="3"/>
        <v>3</v>
      </c>
      <c r="R11" s="777">
        <f t="shared" si="3"/>
        <v>24</v>
      </c>
      <c r="S11" s="777">
        <f t="shared" si="3"/>
        <v>4</v>
      </c>
      <c r="T11" s="777">
        <f t="shared" si="3"/>
        <v>31</v>
      </c>
      <c r="U11" s="777">
        <f t="shared" si="3"/>
        <v>7</v>
      </c>
      <c r="V11" s="777">
        <f t="shared" si="3"/>
        <v>0</v>
      </c>
      <c r="W11" s="777">
        <f t="shared" si="3"/>
        <v>0</v>
      </c>
      <c r="X11" s="777">
        <f t="shared" si="3"/>
        <v>0</v>
      </c>
      <c r="Y11" s="777">
        <f t="shared" si="3"/>
        <v>0</v>
      </c>
      <c r="Z11" s="777">
        <f t="shared" si="3"/>
        <v>0</v>
      </c>
      <c r="AA11" s="777">
        <f t="shared" si="3"/>
        <v>0</v>
      </c>
      <c r="AB11" s="777">
        <f t="shared" si="3"/>
        <v>0</v>
      </c>
      <c r="AC11" s="777">
        <f t="shared" si="3"/>
        <v>0</v>
      </c>
      <c r="AD11" s="777">
        <f t="shared" si="3"/>
        <v>272</v>
      </c>
      <c r="AE11" s="777">
        <f t="shared" si="3"/>
        <v>248</v>
      </c>
      <c r="AF11" s="777">
        <f t="shared" si="3"/>
        <v>124</v>
      </c>
      <c r="AG11" s="777">
        <f t="shared" si="3"/>
        <v>103</v>
      </c>
      <c r="AH11" s="777">
        <f t="shared" si="3"/>
        <v>769</v>
      </c>
      <c r="AI11" s="777">
        <f t="shared" si="3"/>
        <v>301</v>
      </c>
      <c r="AJ11" s="777">
        <f t="shared" si="3"/>
        <v>403</v>
      </c>
      <c r="AK11" s="777">
        <f t="shared" si="3"/>
        <v>134</v>
      </c>
      <c r="AL11" s="777">
        <f t="shared" si="3"/>
        <v>1041</v>
      </c>
      <c r="AM11" s="777">
        <f t="shared" si="3"/>
        <v>549</v>
      </c>
      <c r="AN11" s="777">
        <f t="shared" si="3"/>
        <v>527</v>
      </c>
      <c r="AO11" s="777">
        <f t="shared" si="3"/>
        <v>237</v>
      </c>
      <c r="AP11" s="777"/>
      <c r="AQ11" s="773"/>
    </row>
    <row r="12" spans="1:4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  <c r="AC12" s="465"/>
      <c r="AD12" s="465"/>
      <c r="AE12" s="465"/>
      <c r="AF12" s="465"/>
      <c r="AG12" s="465"/>
      <c r="AH12" s="465"/>
      <c r="AI12" s="465"/>
      <c r="AJ12" s="465"/>
      <c r="AK12" s="465"/>
      <c r="AL12" s="465"/>
      <c r="AM12" s="465"/>
      <c r="AN12" s="465"/>
      <c r="AO12" s="465"/>
      <c r="AP12" s="465"/>
    </row>
  </sheetData>
  <mergeCells count="49">
    <mergeCell ref="AP3:AP5"/>
    <mergeCell ref="AJ5:AK5"/>
    <mergeCell ref="L3:U3"/>
    <mergeCell ref="AL4:AO4"/>
    <mergeCell ref="AL5:AM5"/>
    <mergeCell ref="AN5:AO5"/>
    <mergeCell ref="V3:AO3"/>
    <mergeCell ref="AH4:AK4"/>
    <mergeCell ref="AH5:AI5"/>
    <mergeCell ref="L5:L6"/>
    <mergeCell ref="M5:M6"/>
    <mergeCell ref="N5:N6"/>
    <mergeCell ref="O5:O6"/>
    <mergeCell ref="P5:P6"/>
    <mergeCell ref="Q5:Q6"/>
    <mergeCell ref="Z4:AC4"/>
    <mergeCell ref="Z5:AA5"/>
    <mergeCell ref="AB5:AC5"/>
    <mergeCell ref="AD4:AG4"/>
    <mergeCell ref="AD5:AE5"/>
    <mergeCell ref="AF5:AG5"/>
    <mergeCell ref="A11:C11"/>
    <mergeCell ref="L4:M4"/>
    <mergeCell ref="N4:O4"/>
    <mergeCell ref="P4:Q4"/>
    <mergeCell ref="R4:S4"/>
    <mergeCell ref="A7:A8"/>
    <mergeCell ref="A9:C9"/>
    <mergeCell ref="A10:C10"/>
    <mergeCell ref="F3:F6"/>
    <mergeCell ref="G3:G6"/>
    <mergeCell ref="H3:H6"/>
    <mergeCell ref="I3:I6"/>
    <mergeCell ref="J3:J6"/>
    <mergeCell ref="K3:K6"/>
    <mergeCell ref="V5:W5"/>
    <mergeCell ref="V4:Y4"/>
    <mergeCell ref="R5:R6"/>
    <mergeCell ref="S5:S6"/>
    <mergeCell ref="T5:T6"/>
    <mergeCell ref="X5:Y5"/>
    <mergeCell ref="U5:U6"/>
    <mergeCell ref="T4:U4"/>
    <mergeCell ref="A1:E1"/>
    <mergeCell ref="A3:A6"/>
    <mergeCell ref="B3:B6"/>
    <mergeCell ref="C3:C6"/>
    <mergeCell ref="D3:D6"/>
    <mergeCell ref="E3:E6"/>
  </mergeCells>
  <phoneticPr fontId="25" type="noConversion"/>
  <pageMargins left="0.25" right="0.25" top="0.75" bottom="0.75" header="0.3" footer="0.3"/>
  <pageSetup paperSize="8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6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C2"/>
    </sheetView>
  </sheetViews>
  <sheetFormatPr defaultColWidth="9" defaultRowHeight="18" customHeight="1"/>
  <cols>
    <col min="1" max="6" width="8.625" style="671" customWidth="1"/>
    <col min="7" max="7" width="9.875" style="671" customWidth="1"/>
    <col min="8" max="34" width="8.625" style="671" customWidth="1"/>
    <col min="35" max="35" width="9.875" style="671" customWidth="1"/>
    <col min="36" max="37" width="8.625" style="671" customWidth="1"/>
    <col min="38" max="16384" width="9" style="671"/>
  </cols>
  <sheetData>
    <row r="1" spans="1:37" ht="26.25">
      <c r="A1" s="1241" t="s">
        <v>1100</v>
      </c>
      <c r="B1" s="1241"/>
      <c r="C1" s="1241"/>
      <c r="D1" s="1241"/>
      <c r="E1" s="1241"/>
      <c r="F1" s="1241"/>
      <c r="G1" s="1241"/>
      <c r="H1" s="1241"/>
      <c r="I1" s="1241"/>
      <c r="J1" s="1241"/>
      <c r="K1" s="1241"/>
      <c r="L1" s="1241"/>
      <c r="M1" s="1241"/>
      <c r="N1" s="1241"/>
      <c r="O1" s="1241"/>
      <c r="P1" s="1241"/>
      <c r="Q1" s="1241"/>
      <c r="R1" s="1241"/>
      <c r="S1" s="1241"/>
      <c r="T1" s="1241"/>
      <c r="U1" s="1241"/>
      <c r="V1" s="1241"/>
      <c r="W1" s="1241"/>
      <c r="X1" s="1241"/>
      <c r="Y1" s="1241"/>
      <c r="Z1" s="1241"/>
      <c r="AA1" s="1241"/>
      <c r="AB1" s="1241"/>
      <c r="AC1" s="1241"/>
      <c r="AD1" s="1241"/>
      <c r="AE1" s="1241"/>
      <c r="AF1" s="1241"/>
      <c r="AG1" s="1241"/>
      <c r="AH1" s="1241"/>
      <c r="AI1" s="1241"/>
      <c r="AJ1" s="1241"/>
      <c r="AK1" s="1241"/>
    </row>
    <row r="2" spans="1:37" ht="14.25" thickBot="1">
      <c r="A2" s="1245" t="s">
        <v>1901</v>
      </c>
      <c r="B2" s="1245"/>
      <c r="C2" s="1245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686"/>
      <c r="P2" s="686"/>
      <c r="Q2" s="686"/>
      <c r="R2" s="584"/>
      <c r="S2" s="584"/>
      <c r="T2" s="686"/>
      <c r="U2" s="584"/>
      <c r="V2" s="584"/>
      <c r="W2" s="584"/>
      <c r="X2" s="584"/>
      <c r="Y2" s="585"/>
      <c r="Z2" s="686"/>
      <c r="AA2" s="584"/>
      <c r="AB2" s="584"/>
      <c r="AC2" s="585"/>
      <c r="AD2" s="584"/>
      <c r="AE2" s="584"/>
      <c r="AF2" s="585"/>
      <c r="AG2" s="584"/>
      <c r="AH2" s="584"/>
      <c r="AI2" s="584"/>
      <c r="AJ2" s="585"/>
      <c r="AK2" s="585" t="s">
        <v>1901</v>
      </c>
    </row>
    <row r="3" spans="1:37" ht="13.5">
      <c r="A3" s="1242" t="s">
        <v>1101</v>
      </c>
      <c r="B3" s="1234" t="s">
        <v>1102</v>
      </c>
      <c r="C3" s="1235"/>
      <c r="D3" s="1244"/>
      <c r="E3" s="1234" t="s">
        <v>1085</v>
      </c>
      <c r="F3" s="1235"/>
      <c r="G3" s="1244"/>
      <c r="H3" s="1234" t="s">
        <v>1086</v>
      </c>
      <c r="I3" s="1235"/>
      <c r="J3" s="1244"/>
      <c r="K3" s="1234" t="s">
        <v>1103</v>
      </c>
      <c r="L3" s="1235"/>
      <c r="M3" s="1244"/>
      <c r="N3" s="1234" t="s">
        <v>1088</v>
      </c>
      <c r="O3" s="1235"/>
      <c r="P3" s="1244"/>
      <c r="Q3" s="1234" t="s">
        <v>1104</v>
      </c>
      <c r="R3" s="1235"/>
      <c r="S3" s="1244"/>
      <c r="T3" s="1234" t="s">
        <v>1105</v>
      </c>
      <c r="U3" s="1235"/>
      <c r="V3" s="1244"/>
      <c r="W3" s="1234" t="s">
        <v>1106</v>
      </c>
      <c r="X3" s="1235"/>
      <c r="Y3" s="1235"/>
      <c r="Z3" s="1244"/>
      <c r="AA3" s="1234" t="s">
        <v>1107</v>
      </c>
      <c r="AB3" s="1235"/>
      <c r="AC3" s="1235"/>
      <c r="AD3" s="1234" t="s">
        <v>1108</v>
      </c>
      <c r="AE3" s="1235"/>
      <c r="AF3" s="1235"/>
      <c r="AG3" s="1236" t="s">
        <v>1109</v>
      </c>
      <c r="AH3" s="1237"/>
      <c r="AI3" s="1237"/>
      <c r="AJ3" s="1238"/>
      <c r="AK3" s="1239" t="s">
        <v>1110</v>
      </c>
    </row>
    <row r="4" spans="1:37" ht="14.25" thickBot="1">
      <c r="A4" s="1243"/>
      <c r="B4" s="687" t="s">
        <v>1082</v>
      </c>
      <c r="C4" s="688" t="s">
        <v>2</v>
      </c>
      <c r="D4" s="689" t="s">
        <v>3</v>
      </c>
      <c r="E4" s="687" t="s">
        <v>1082</v>
      </c>
      <c r="F4" s="688" t="s">
        <v>2</v>
      </c>
      <c r="G4" s="689" t="s">
        <v>3</v>
      </c>
      <c r="H4" s="687" t="s">
        <v>1082</v>
      </c>
      <c r="I4" s="688" t="s">
        <v>2</v>
      </c>
      <c r="J4" s="689" t="s">
        <v>3</v>
      </c>
      <c r="K4" s="687" t="s">
        <v>1082</v>
      </c>
      <c r="L4" s="688" t="s">
        <v>2</v>
      </c>
      <c r="M4" s="689" t="s">
        <v>3</v>
      </c>
      <c r="N4" s="687" t="s">
        <v>1082</v>
      </c>
      <c r="O4" s="688" t="s">
        <v>2</v>
      </c>
      <c r="P4" s="689" t="s">
        <v>3</v>
      </c>
      <c r="Q4" s="687" t="s">
        <v>1082</v>
      </c>
      <c r="R4" s="688" t="s">
        <v>2</v>
      </c>
      <c r="S4" s="689" t="s">
        <v>3</v>
      </c>
      <c r="T4" s="687" t="s">
        <v>1082</v>
      </c>
      <c r="U4" s="688" t="s">
        <v>2</v>
      </c>
      <c r="V4" s="689" t="s">
        <v>3</v>
      </c>
      <c r="W4" s="687" t="s">
        <v>1082</v>
      </c>
      <c r="X4" s="688" t="s">
        <v>2</v>
      </c>
      <c r="Y4" s="688" t="s">
        <v>3</v>
      </c>
      <c r="Z4" s="690" t="s">
        <v>1111</v>
      </c>
      <c r="AA4" s="687" t="s">
        <v>1082</v>
      </c>
      <c r="AB4" s="688" t="s">
        <v>2</v>
      </c>
      <c r="AC4" s="688" t="s">
        <v>3</v>
      </c>
      <c r="AD4" s="687" t="s">
        <v>1082</v>
      </c>
      <c r="AE4" s="688" t="s">
        <v>2</v>
      </c>
      <c r="AF4" s="688" t="s">
        <v>3</v>
      </c>
      <c r="AG4" s="691" t="s">
        <v>1082</v>
      </c>
      <c r="AH4" s="692" t="s">
        <v>2</v>
      </c>
      <c r="AI4" s="692" t="s">
        <v>3</v>
      </c>
      <c r="AJ4" s="693" t="s">
        <v>1111</v>
      </c>
      <c r="AK4" s="1240"/>
    </row>
    <row r="5" spans="1:37" s="702" customFormat="1" ht="13.5">
      <c r="A5" s="694" t="s">
        <v>382</v>
      </c>
      <c r="B5" s="695">
        <v>42</v>
      </c>
      <c r="C5" s="696">
        <v>182</v>
      </c>
      <c r="D5" s="697">
        <v>3626</v>
      </c>
      <c r="E5" s="695">
        <f>초등학교!E29</f>
        <v>23</v>
      </c>
      <c r="F5" s="696">
        <f>초등학교!S29</f>
        <v>756</v>
      </c>
      <c r="G5" s="697">
        <f>초등학교!AF29</f>
        <v>17222</v>
      </c>
      <c r="H5" s="695">
        <f>중학교!E20</f>
        <v>12</v>
      </c>
      <c r="I5" s="696">
        <f>중학교!Q20</f>
        <v>290</v>
      </c>
      <c r="J5" s="697">
        <f>중학교!X20</f>
        <v>7645</v>
      </c>
      <c r="K5" s="695">
        <f>고등학교!E60</f>
        <v>15</v>
      </c>
      <c r="L5" s="696">
        <f>고등학교!Q60</f>
        <v>430</v>
      </c>
      <c r="M5" s="697">
        <f>고등학교!X60</f>
        <v>8901</v>
      </c>
      <c r="N5" s="695">
        <v>1</v>
      </c>
      <c r="O5" s="696">
        <f>특수학교!K92</f>
        <v>49</v>
      </c>
      <c r="P5" s="697">
        <f>특수학교!K93</f>
        <v>283</v>
      </c>
      <c r="Q5" s="695">
        <v>1</v>
      </c>
      <c r="R5" s="696">
        <f>고등기술학교!Q7</f>
        <v>3</v>
      </c>
      <c r="S5" s="697">
        <f>고등기술학교!X7</f>
        <v>120</v>
      </c>
      <c r="T5" s="695"/>
      <c r="U5" s="696"/>
      <c r="V5" s="697"/>
      <c r="W5" s="695"/>
      <c r="X5" s="696"/>
      <c r="Y5" s="696"/>
      <c r="Z5" s="698"/>
      <c r="AA5" s="695"/>
      <c r="AB5" s="696"/>
      <c r="AC5" s="696"/>
      <c r="AD5" s="699">
        <v>1</v>
      </c>
      <c r="AE5" s="700">
        <f>'학력인정평생교육시설 '!T7+'학력인정평생교육시설 '!U7</f>
        <v>22</v>
      </c>
      <c r="AF5" s="700">
        <f>'학력인정평생교육시설 '!AL7+'학력인정평생교육시설 '!AM7</f>
        <v>1153</v>
      </c>
      <c r="AG5" s="695">
        <f>B5+E5+H5+K5+N5+Q5+T5+W5+AA5+AD5</f>
        <v>95</v>
      </c>
      <c r="AH5" s="696">
        <f t="shared" ref="AH5:AI14" si="0">C5+F5+I5+L5+O5+R5+U5+X5+AB5+AE5</f>
        <v>1732</v>
      </c>
      <c r="AI5" s="696">
        <f t="shared" si="0"/>
        <v>38950</v>
      </c>
      <c r="AJ5" s="697">
        <f>Z5</f>
        <v>0</v>
      </c>
      <c r="AK5" s="701"/>
    </row>
    <row r="6" spans="1:37" s="702" customFormat="1" ht="13.5">
      <c r="A6" s="703" t="s">
        <v>1112</v>
      </c>
      <c r="B6" s="699">
        <v>12</v>
      </c>
      <c r="C6" s="700">
        <v>49</v>
      </c>
      <c r="D6" s="704">
        <v>810</v>
      </c>
      <c r="E6" s="699">
        <f>초등학교!E40</f>
        <v>8</v>
      </c>
      <c r="F6" s="700">
        <f>초등학교!S40</f>
        <v>166</v>
      </c>
      <c r="G6" s="704">
        <f>초등학교!AF40</f>
        <v>3368</v>
      </c>
      <c r="H6" s="699">
        <f>중학교!E26</f>
        <v>3</v>
      </c>
      <c r="I6" s="700">
        <f>중학교!Q26</f>
        <v>54</v>
      </c>
      <c r="J6" s="704">
        <f>중학교!X26</f>
        <v>1219</v>
      </c>
      <c r="K6" s="699">
        <f>고등학교!E91</f>
        <v>3</v>
      </c>
      <c r="L6" s="700">
        <f>고등학교!Q91</f>
        <v>85</v>
      </c>
      <c r="M6" s="704">
        <f>고등학교!X91</f>
        <v>1701</v>
      </c>
      <c r="N6" s="699"/>
      <c r="O6" s="700"/>
      <c r="P6" s="704"/>
      <c r="Q6" s="699"/>
      <c r="R6" s="700"/>
      <c r="S6" s="704"/>
      <c r="T6" s="699"/>
      <c r="U6" s="700"/>
      <c r="V6" s="704"/>
      <c r="W6" s="699">
        <v>1</v>
      </c>
      <c r="X6" s="700">
        <f>'각종학교(각종,외국인,대안)'!Q6</f>
        <v>11</v>
      </c>
      <c r="Y6" s="700">
        <f>'각종학교(각종,외국인,대안)'!AF6</f>
        <v>151</v>
      </c>
      <c r="Z6" s="705">
        <f>'각종학교(각종,외국인,대안)'!AG6</f>
        <v>0</v>
      </c>
      <c r="AA6" s="699"/>
      <c r="AB6" s="700"/>
      <c r="AC6" s="700"/>
      <c r="AD6" s="699"/>
      <c r="AE6" s="700"/>
      <c r="AF6" s="700"/>
      <c r="AG6" s="699">
        <f t="shared" ref="AG6:AG14" si="1">B6+E6+H6+K6+N6+Q6+T6+W6+AA6+AD6</f>
        <v>27</v>
      </c>
      <c r="AH6" s="700">
        <f t="shared" si="0"/>
        <v>365</v>
      </c>
      <c r="AI6" s="700">
        <f t="shared" si="0"/>
        <v>7249</v>
      </c>
      <c r="AJ6" s="704">
        <f t="shared" ref="AJ6:AJ14" si="2">Z6</f>
        <v>0</v>
      </c>
      <c r="AK6" s="706"/>
    </row>
    <row r="7" spans="1:37" s="702" customFormat="1" ht="13.5">
      <c r="A7" s="703" t="s">
        <v>1113</v>
      </c>
      <c r="B7" s="699">
        <v>9</v>
      </c>
      <c r="C7" s="700">
        <v>9</v>
      </c>
      <c r="D7" s="704">
        <v>89</v>
      </c>
      <c r="E7" s="699">
        <f>초등학교!E54</f>
        <v>6</v>
      </c>
      <c r="F7" s="700">
        <f>초등학교!S54</f>
        <v>56</v>
      </c>
      <c r="G7" s="704">
        <f>초등학교!AF54</f>
        <v>556</v>
      </c>
      <c r="H7" s="699">
        <f>중학교!E33</f>
        <v>5</v>
      </c>
      <c r="I7" s="700">
        <f>중학교!Q33</f>
        <v>24</v>
      </c>
      <c r="J7" s="704">
        <f>중학교!X33</f>
        <v>246</v>
      </c>
      <c r="K7" s="699">
        <f>고등학교!E178</f>
        <v>5</v>
      </c>
      <c r="L7" s="700">
        <f>고등학교!Q178</f>
        <v>23</v>
      </c>
      <c r="M7" s="704">
        <f>고등학교!X178</f>
        <v>207</v>
      </c>
      <c r="N7" s="699"/>
      <c r="O7" s="700"/>
      <c r="P7" s="704"/>
      <c r="Q7" s="699"/>
      <c r="R7" s="700"/>
      <c r="S7" s="704"/>
      <c r="T7" s="699"/>
      <c r="U7" s="700"/>
      <c r="V7" s="704"/>
      <c r="W7" s="699"/>
      <c r="X7" s="700"/>
      <c r="Y7" s="700"/>
      <c r="Z7" s="705"/>
      <c r="AA7" s="699"/>
      <c r="AB7" s="700"/>
      <c r="AC7" s="700"/>
      <c r="AD7" s="699"/>
      <c r="AE7" s="700"/>
      <c r="AF7" s="700"/>
      <c r="AG7" s="699">
        <f t="shared" si="1"/>
        <v>25</v>
      </c>
      <c r="AH7" s="700">
        <f t="shared" si="0"/>
        <v>112</v>
      </c>
      <c r="AI7" s="700">
        <f t="shared" si="0"/>
        <v>1098</v>
      </c>
      <c r="AJ7" s="704">
        <f t="shared" si="2"/>
        <v>0</v>
      </c>
      <c r="AK7" s="706"/>
    </row>
    <row r="8" spans="1:37" s="800" customFormat="1" ht="13.5">
      <c r="A8" s="794" t="s">
        <v>1114</v>
      </c>
      <c r="B8" s="795">
        <v>19</v>
      </c>
      <c r="C8" s="796">
        <v>126</v>
      </c>
      <c r="D8" s="797">
        <v>2149</v>
      </c>
      <c r="E8" s="795">
        <f>초등학교!E74</f>
        <v>15</v>
      </c>
      <c r="F8" s="796">
        <f>초등학교!S74</f>
        <v>394</v>
      </c>
      <c r="G8" s="797">
        <f>초등학교!AF74</f>
        <v>8593</v>
      </c>
      <c r="H8" s="795">
        <f>중학교!E46</f>
        <v>10</v>
      </c>
      <c r="I8" s="796">
        <f>중학교!Q46</f>
        <v>190</v>
      </c>
      <c r="J8" s="797">
        <f>중학교!X46</f>
        <v>4722</v>
      </c>
      <c r="K8" s="795">
        <f>고등학교!E205</f>
        <v>15</v>
      </c>
      <c r="L8" s="796">
        <f>고등학교!Q205</f>
        <v>347</v>
      </c>
      <c r="M8" s="797">
        <f>고등학교!X205</f>
        <v>7583</v>
      </c>
      <c r="N8" s="795"/>
      <c r="O8" s="796"/>
      <c r="P8" s="797"/>
      <c r="Q8" s="795"/>
      <c r="R8" s="796"/>
      <c r="S8" s="797"/>
      <c r="T8" s="795">
        <v>1</v>
      </c>
      <c r="U8" s="796">
        <f>방송통신중고등학교!Q8</f>
        <v>6</v>
      </c>
      <c r="V8" s="797">
        <f>방송통신중고등학교!X8</f>
        <v>129</v>
      </c>
      <c r="W8" s="795">
        <v>1</v>
      </c>
      <c r="X8" s="796">
        <f>'각종학교(각종,외국인,대안)'!Q12</f>
        <v>14</v>
      </c>
      <c r="Y8" s="796">
        <f>'각종학교(각종,외국인,대안)'!AF12</f>
        <v>292</v>
      </c>
      <c r="Z8" s="798"/>
      <c r="AA8" s="795"/>
      <c r="AB8" s="796"/>
      <c r="AC8" s="796"/>
      <c r="AD8" s="795"/>
      <c r="AE8" s="796"/>
      <c r="AF8" s="796"/>
      <c r="AG8" s="795">
        <f t="shared" si="1"/>
        <v>61</v>
      </c>
      <c r="AH8" s="796">
        <f t="shared" si="0"/>
        <v>1077</v>
      </c>
      <c r="AI8" s="796">
        <f t="shared" si="0"/>
        <v>23468</v>
      </c>
      <c r="AJ8" s="797">
        <f t="shared" si="2"/>
        <v>0</v>
      </c>
      <c r="AK8" s="799"/>
    </row>
    <row r="9" spans="1:37" s="702" customFormat="1" ht="13.5">
      <c r="A9" s="703" t="s">
        <v>1115</v>
      </c>
      <c r="B9" s="699">
        <v>66</v>
      </c>
      <c r="C9" s="700">
        <v>267</v>
      </c>
      <c r="D9" s="704">
        <v>4760</v>
      </c>
      <c r="E9" s="699">
        <f>초등학교!E202</f>
        <v>42</v>
      </c>
      <c r="F9" s="700">
        <f>초등학교!S202</f>
        <v>1051</v>
      </c>
      <c r="G9" s="704">
        <f>초등학교!AF202</f>
        <v>22667</v>
      </c>
      <c r="H9" s="699">
        <f>중학교!E121</f>
        <v>21</v>
      </c>
      <c r="I9" s="700">
        <f>중학교!Q121</f>
        <v>476</v>
      </c>
      <c r="J9" s="704">
        <f>중학교!X121</f>
        <v>12066</v>
      </c>
      <c r="K9" s="699">
        <f>고등학교!E120</f>
        <v>19</v>
      </c>
      <c r="L9" s="700">
        <f>고등학교!Q120</f>
        <v>482</v>
      </c>
      <c r="M9" s="704">
        <f>고등학교!X120</f>
        <v>10598</v>
      </c>
      <c r="N9" s="699">
        <v>4</v>
      </c>
      <c r="O9" s="700">
        <f>특수학교!M92+특수학교!N92+특수학교!O92+특수학교!P92</f>
        <v>82</v>
      </c>
      <c r="P9" s="700">
        <f>특수학교!M93+특수학교!N93+특수학교!O93+특수학교!P93</f>
        <v>407</v>
      </c>
      <c r="Q9" s="699"/>
      <c r="R9" s="700"/>
      <c r="S9" s="704"/>
      <c r="T9" s="699"/>
      <c r="U9" s="700"/>
      <c r="V9" s="704"/>
      <c r="W9" s="699"/>
      <c r="X9" s="700"/>
      <c r="Y9" s="700"/>
      <c r="Z9" s="705"/>
      <c r="AA9" s="699"/>
      <c r="AB9" s="700"/>
      <c r="AC9" s="700"/>
      <c r="AD9" s="699">
        <v>1</v>
      </c>
      <c r="AE9" s="700">
        <f>'학력인정평생교육시설 '!T8+'학력인정평생교육시설 '!U8</f>
        <v>16</v>
      </c>
      <c r="AF9" s="700">
        <f>'학력인정평생교육시설 '!AL8+'학력인정평생교육시설 '!AM8</f>
        <v>437</v>
      </c>
      <c r="AG9" s="699">
        <f t="shared" si="1"/>
        <v>153</v>
      </c>
      <c r="AH9" s="700">
        <f t="shared" si="0"/>
        <v>2374</v>
      </c>
      <c r="AI9" s="700">
        <f t="shared" si="0"/>
        <v>50935</v>
      </c>
      <c r="AJ9" s="704">
        <f t="shared" si="2"/>
        <v>0</v>
      </c>
      <c r="AK9" s="706"/>
    </row>
    <row r="10" spans="1:37" s="702" customFormat="1" ht="13.5">
      <c r="A10" s="703" t="s">
        <v>1116</v>
      </c>
      <c r="B10" s="699">
        <v>70</v>
      </c>
      <c r="C10" s="700">
        <v>393</v>
      </c>
      <c r="D10" s="704">
        <v>7522</v>
      </c>
      <c r="E10" s="699">
        <f>초등학교!E118</f>
        <v>39</v>
      </c>
      <c r="F10" s="700">
        <f>초등학교!S118</f>
        <v>1227</v>
      </c>
      <c r="G10" s="704">
        <f>초등학교!AF118</f>
        <v>28234</v>
      </c>
      <c r="H10" s="699">
        <f>중학교!E74</f>
        <v>22</v>
      </c>
      <c r="I10" s="700">
        <f>중학교!Q74</f>
        <v>522</v>
      </c>
      <c r="J10" s="704">
        <f>중학교!X74</f>
        <v>14037</v>
      </c>
      <c r="K10" s="699">
        <f>고등학교!E84</f>
        <v>16</v>
      </c>
      <c r="L10" s="700">
        <f>고등학교!Q84</f>
        <v>464</v>
      </c>
      <c r="M10" s="704">
        <f>고등학교!X84</f>
        <v>11301</v>
      </c>
      <c r="N10" s="699">
        <v>2</v>
      </c>
      <c r="O10" s="700">
        <f>특수학교!I92+특수학교!J92</f>
        <v>69</v>
      </c>
      <c r="P10" s="704">
        <f>특수학교!I93+특수학교!J93</f>
        <v>410</v>
      </c>
      <c r="Q10" s="699"/>
      <c r="R10" s="700"/>
      <c r="S10" s="704"/>
      <c r="T10" s="699">
        <v>1</v>
      </c>
      <c r="U10" s="700">
        <f>방송통신중고등학교!Q6</f>
        <v>6</v>
      </c>
      <c r="V10" s="704">
        <f>방송통신중고등학교!X6</f>
        <v>150</v>
      </c>
      <c r="W10" s="699">
        <v>2</v>
      </c>
      <c r="X10" s="700">
        <f>'각종학교(각종,외국인,대안)'!Q7+'각종학교(각종,외국인,대안)'!Q8</f>
        <v>21</v>
      </c>
      <c r="Y10" s="700">
        <f>'각종학교(각종,외국인,대안)'!AF8</f>
        <v>0</v>
      </c>
      <c r="Z10" s="705">
        <f>'각종학교(각종,외국인,대안)'!AG7+'각종학교(각종,외국인,대안)'!AG8</f>
        <v>104</v>
      </c>
      <c r="AA10" s="699"/>
      <c r="AB10" s="700"/>
      <c r="AC10" s="700"/>
      <c r="AD10" s="699"/>
      <c r="AE10" s="700"/>
      <c r="AF10" s="700"/>
      <c r="AG10" s="699">
        <f t="shared" si="1"/>
        <v>152</v>
      </c>
      <c r="AH10" s="700">
        <f t="shared" si="0"/>
        <v>2702</v>
      </c>
      <c r="AI10" s="700">
        <f t="shared" si="0"/>
        <v>61654</v>
      </c>
      <c r="AJ10" s="704">
        <f t="shared" si="2"/>
        <v>104</v>
      </c>
      <c r="AK10" s="706"/>
    </row>
    <row r="11" spans="1:37" s="702" customFormat="1" ht="13.5">
      <c r="A11" s="703" t="s">
        <v>1117</v>
      </c>
      <c r="B11" s="699">
        <v>49</v>
      </c>
      <c r="C11" s="700">
        <v>304</v>
      </c>
      <c r="D11" s="704">
        <v>6292</v>
      </c>
      <c r="E11" s="699">
        <f>초등학교!E154</f>
        <v>33</v>
      </c>
      <c r="F11" s="700">
        <f>초등학교!S154</f>
        <v>1081</v>
      </c>
      <c r="G11" s="704">
        <f>초등학교!AF154</f>
        <v>25908</v>
      </c>
      <c r="H11" s="699">
        <f>중학교!E95</f>
        <v>18</v>
      </c>
      <c r="I11" s="700">
        <f>중학교!Q95</f>
        <v>438</v>
      </c>
      <c r="J11" s="704">
        <f>중학교!X95</f>
        <v>12703</v>
      </c>
      <c r="K11" s="699">
        <f>고등학교!E170</f>
        <v>16</v>
      </c>
      <c r="L11" s="700">
        <f>고등학교!Q170</f>
        <v>465</v>
      </c>
      <c r="M11" s="704">
        <f>고등학교!X170</f>
        <v>11198</v>
      </c>
      <c r="N11" s="699">
        <v>1</v>
      </c>
      <c r="O11" s="700">
        <f>특수학교!H92</f>
        <v>43</v>
      </c>
      <c r="P11" s="704">
        <f>특수학교!H93</f>
        <v>237</v>
      </c>
      <c r="Q11" s="699"/>
      <c r="R11" s="700"/>
      <c r="S11" s="704"/>
      <c r="T11" s="699">
        <v>1</v>
      </c>
      <c r="U11" s="700">
        <f>방송통신중고등학교!Q7</f>
        <v>12</v>
      </c>
      <c r="V11" s="704">
        <f>방송통신중고등학교!X7</f>
        <v>269</v>
      </c>
      <c r="W11" s="699">
        <v>1</v>
      </c>
      <c r="X11" s="700">
        <f>'각종학교(각종,외국인,대안)'!Q10</f>
        <v>3</v>
      </c>
      <c r="Y11" s="700">
        <f>'각종학교(각종,외국인,대안)'!AF10</f>
        <v>39</v>
      </c>
      <c r="Z11" s="705"/>
      <c r="AA11" s="699">
        <v>1</v>
      </c>
      <c r="AB11" s="700">
        <f>국제학교!P9</f>
        <v>66</v>
      </c>
      <c r="AC11" s="700">
        <f>국제학교!Y9</f>
        <v>1323</v>
      </c>
      <c r="AD11" s="699"/>
      <c r="AE11" s="700"/>
      <c r="AF11" s="700"/>
      <c r="AG11" s="699">
        <f t="shared" si="1"/>
        <v>120</v>
      </c>
      <c r="AH11" s="700">
        <f t="shared" si="0"/>
        <v>2412</v>
      </c>
      <c r="AI11" s="700">
        <f t="shared" si="0"/>
        <v>57969</v>
      </c>
      <c r="AJ11" s="704">
        <f t="shared" si="2"/>
        <v>0</v>
      </c>
      <c r="AK11" s="706"/>
    </row>
    <row r="12" spans="1:37" s="702" customFormat="1" ht="13.5">
      <c r="A12" s="703" t="s">
        <v>1118</v>
      </c>
      <c r="B12" s="699">
        <v>35</v>
      </c>
      <c r="C12" s="700">
        <v>143</v>
      </c>
      <c r="D12" s="704">
        <v>2518</v>
      </c>
      <c r="E12" s="699">
        <f>초등학교!E283</f>
        <v>26</v>
      </c>
      <c r="F12" s="700">
        <f>초등학교!S283</f>
        <v>646</v>
      </c>
      <c r="G12" s="704">
        <f>초등학교!AF283</f>
        <v>13296</v>
      </c>
      <c r="H12" s="699">
        <f>중학교!E141</f>
        <v>15</v>
      </c>
      <c r="I12" s="700">
        <f>중학교!Q141</f>
        <v>302</v>
      </c>
      <c r="J12" s="704">
        <f>중학교!X141</f>
        <v>7399</v>
      </c>
      <c r="K12" s="699">
        <f>고등학교!E37</f>
        <v>11</v>
      </c>
      <c r="L12" s="700">
        <f>고등학교!Q37</f>
        <v>282</v>
      </c>
      <c r="M12" s="704">
        <f>고등학교!X37</f>
        <v>6646</v>
      </c>
      <c r="N12" s="699">
        <v>1</v>
      </c>
      <c r="O12" s="700">
        <f>특수학교!F92</f>
        <v>35</v>
      </c>
      <c r="P12" s="704">
        <f>특수학교!F93</f>
        <v>194</v>
      </c>
      <c r="Q12" s="699"/>
      <c r="R12" s="700"/>
      <c r="S12" s="704"/>
      <c r="T12" s="699"/>
      <c r="U12" s="700"/>
      <c r="V12" s="704"/>
      <c r="W12" s="699"/>
      <c r="X12" s="700"/>
      <c r="Y12" s="700"/>
      <c r="Z12" s="705"/>
      <c r="AA12" s="699"/>
      <c r="AB12" s="700"/>
      <c r="AC12" s="700"/>
      <c r="AD12" s="699"/>
      <c r="AE12" s="700"/>
      <c r="AF12" s="700"/>
      <c r="AG12" s="699">
        <f t="shared" si="1"/>
        <v>88</v>
      </c>
      <c r="AH12" s="700">
        <f t="shared" si="0"/>
        <v>1408</v>
      </c>
      <c r="AI12" s="700">
        <f t="shared" si="0"/>
        <v>30053</v>
      </c>
      <c r="AJ12" s="704">
        <f t="shared" si="2"/>
        <v>0</v>
      </c>
      <c r="AK12" s="706"/>
    </row>
    <row r="13" spans="1:37" s="702" customFormat="1" ht="13.5">
      <c r="A13" s="703" t="s">
        <v>1119</v>
      </c>
      <c r="B13" s="699">
        <v>78</v>
      </c>
      <c r="C13" s="700">
        <v>414</v>
      </c>
      <c r="D13" s="704">
        <v>7981</v>
      </c>
      <c r="E13" s="699">
        <f>초등학교!E253</f>
        <v>46</v>
      </c>
      <c r="F13" s="700">
        <f>초등학교!S253</f>
        <v>1426</v>
      </c>
      <c r="G13" s="704">
        <f>초등학교!AF253</f>
        <v>32577</v>
      </c>
      <c r="H13" s="699">
        <f>중학교!E167</f>
        <v>24</v>
      </c>
      <c r="I13" s="700">
        <f>중학교!Q167</f>
        <v>570</v>
      </c>
      <c r="J13" s="704">
        <f>중학교!X167</f>
        <v>16398</v>
      </c>
      <c r="K13" s="699">
        <f>고등학교!E146</f>
        <v>18</v>
      </c>
      <c r="L13" s="700">
        <f>고등학교!Q146</f>
        <v>533</v>
      </c>
      <c r="M13" s="704">
        <f>고등학교!X146</f>
        <v>13791</v>
      </c>
      <c r="N13" s="699">
        <v>1</v>
      </c>
      <c r="O13" s="700">
        <f>특수학교!G92</f>
        <v>44</v>
      </c>
      <c r="P13" s="704">
        <f>특수학교!G93</f>
        <v>230</v>
      </c>
      <c r="Q13" s="699"/>
      <c r="R13" s="700"/>
      <c r="S13" s="704"/>
      <c r="T13" s="699"/>
      <c r="U13" s="700"/>
      <c r="V13" s="704"/>
      <c r="W13" s="699">
        <v>1</v>
      </c>
      <c r="X13" s="700">
        <f>'각종학교(각종,외국인,대안)'!Q11</f>
        <v>30</v>
      </c>
      <c r="Y13" s="700">
        <f>'각종학교(각종,외국인,대안)'!AF11</f>
        <v>448</v>
      </c>
      <c r="Z13" s="705"/>
      <c r="AA13" s="699"/>
      <c r="AB13" s="700"/>
      <c r="AC13" s="700"/>
      <c r="AD13" s="699"/>
      <c r="AE13" s="700"/>
      <c r="AF13" s="700"/>
      <c r="AG13" s="699">
        <f t="shared" si="1"/>
        <v>168</v>
      </c>
      <c r="AH13" s="700">
        <f t="shared" si="0"/>
        <v>3017</v>
      </c>
      <c r="AI13" s="700">
        <f t="shared" si="0"/>
        <v>71425</v>
      </c>
      <c r="AJ13" s="704">
        <f t="shared" si="2"/>
        <v>0</v>
      </c>
      <c r="AK13" s="706"/>
    </row>
    <row r="14" spans="1:37" ht="14.25" thickBot="1">
      <c r="A14" s="707" t="s">
        <v>1120</v>
      </c>
      <c r="B14" s="708">
        <v>19</v>
      </c>
      <c r="C14" s="709">
        <v>40</v>
      </c>
      <c r="D14" s="710">
        <v>439</v>
      </c>
      <c r="E14" s="711">
        <f>초등학교!E309</f>
        <v>20</v>
      </c>
      <c r="F14" s="709">
        <f>초등학교!S309</f>
        <v>179</v>
      </c>
      <c r="G14" s="710">
        <f>초등학교!AF309</f>
        <v>2293</v>
      </c>
      <c r="H14" s="711">
        <f>중학교!E182</f>
        <v>9</v>
      </c>
      <c r="I14" s="709">
        <f>중학교!Q182</f>
        <v>65</v>
      </c>
      <c r="J14" s="710">
        <f>중학교!X182</f>
        <v>1329</v>
      </c>
      <c r="K14" s="711">
        <f>고등학교!E21</f>
        <v>8</v>
      </c>
      <c r="L14" s="709">
        <f>고등학교!Q21</f>
        <v>82</v>
      </c>
      <c r="M14" s="710">
        <f>고등학교!X21</f>
        <v>1652</v>
      </c>
      <c r="N14" s="711"/>
      <c r="O14" s="709"/>
      <c r="P14" s="710"/>
      <c r="Q14" s="711"/>
      <c r="R14" s="709"/>
      <c r="S14" s="710"/>
      <c r="T14" s="712"/>
      <c r="U14" s="713"/>
      <c r="V14" s="714"/>
      <c r="W14" s="711"/>
      <c r="X14" s="709"/>
      <c r="Y14" s="709"/>
      <c r="Z14" s="715"/>
      <c r="AA14" s="711"/>
      <c r="AB14" s="709"/>
      <c r="AC14" s="709"/>
      <c r="AD14" s="711"/>
      <c r="AE14" s="709"/>
      <c r="AF14" s="709"/>
      <c r="AG14" s="711">
        <f t="shared" si="1"/>
        <v>56</v>
      </c>
      <c r="AH14" s="716">
        <f t="shared" si="0"/>
        <v>366</v>
      </c>
      <c r="AI14" s="716">
        <f t="shared" si="0"/>
        <v>5713</v>
      </c>
      <c r="AJ14" s="717">
        <f t="shared" si="2"/>
        <v>0</v>
      </c>
      <c r="AK14" s="718"/>
    </row>
    <row r="15" spans="1:37" s="725" customFormat="1" ht="14.25" thickBot="1">
      <c r="A15" s="719" t="s">
        <v>1121</v>
      </c>
      <c r="B15" s="720">
        <f>SUM(B5:B14)</f>
        <v>399</v>
      </c>
      <c r="C15" s="721">
        <f>SUM(C5:C14)</f>
        <v>1927</v>
      </c>
      <c r="D15" s="722">
        <f>SUM(D5:D14)</f>
        <v>36186</v>
      </c>
      <c r="E15" s="720">
        <f t="shared" ref="E15:AJ15" si="3">SUM(E5:E14)</f>
        <v>258</v>
      </c>
      <c r="F15" s="721">
        <f t="shared" si="3"/>
        <v>6982</v>
      </c>
      <c r="G15" s="722">
        <f t="shared" si="3"/>
        <v>154714</v>
      </c>
      <c r="H15" s="720">
        <f t="shared" si="3"/>
        <v>139</v>
      </c>
      <c r="I15" s="721">
        <f t="shared" si="3"/>
        <v>2931</v>
      </c>
      <c r="J15" s="722">
        <f t="shared" si="3"/>
        <v>77764</v>
      </c>
      <c r="K15" s="720">
        <f t="shared" si="3"/>
        <v>126</v>
      </c>
      <c r="L15" s="721">
        <f t="shared" si="3"/>
        <v>3193</v>
      </c>
      <c r="M15" s="722">
        <f t="shared" si="3"/>
        <v>73578</v>
      </c>
      <c r="N15" s="720">
        <f t="shared" si="3"/>
        <v>10</v>
      </c>
      <c r="O15" s="721">
        <f t="shared" si="3"/>
        <v>322</v>
      </c>
      <c r="P15" s="722">
        <f t="shared" si="3"/>
        <v>1761</v>
      </c>
      <c r="Q15" s="720">
        <f t="shared" si="3"/>
        <v>1</v>
      </c>
      <c r="R15" s="721">
        <f t="shared" si="3"/>
        <v>3</v>
      </c>
      <c r="S15" s="722">
        <f t="shared" si="3"/>
        <v>120</v>
      </c>
      <c r="T15" s="720">
        <f t="shared" si="3"/>
        <v>3</v>
      </c>
      <c r="U15" s="721">
        <f t="shared" si="3"/>
        <v>24</v>
      </c>
      <c r="V15" s="722">
        <f t="shared" si="3"/>
        <v>548</v>
      </c>
      <c r="W15" s="720">
        <f t="shared" si="3"/>
        <v>6</v>
      </c>
      <c r="X15" s="721">
        <f t="shared" si="3"/>
        <v>79</v>
      </c>
      <c r="Y15" s="721">
        <f t="shared" si="3"/>
        <v>930</v>
      </c>
      <c r="Z15" s="723">
        <f t="shared" si="3"/>
        <v>104</v>
      </c>
      <c r="AA15" s="720">
        <f t="shared" si="3"/>
        <v>1</v>
      </c>
      <c r="AB15" s="721">
        <f t="shared" si="3"/>
        <v>66</v>
      </c>
      <c r="AC15" s="721">
        <f t="shared" si="3"/>
        <v>1323</v>
      </c>
      <c r="AD15" s="720">
        <f>SUM(AD5:AD14)</f>
        <v>2</v>
      </c>
      <c r="AE15" s="721">
        <f t="shared" si="3"/>
        <v>38</v>
      </c>
      <c r="AF15" s="721">
        <f t="shared" si="3"/>
        <v>1590</v>
      </c>
      <c r="AG15" s="720">
        <f>SUM(AG5:AG14)</f>
        <v>945</v>
      </c>
      <c r="AH15" s="721">
        <f t="shared" si="3"/>
        <v>15565</v>
      </c>
      <c r="AI15" s="721">
        <f t="shared" si="3"/>
        <v>348514</v>
      </c>
      <c r="AJ15" s="723">
        <f t="shared" si="3"/>
        <v>104</v>
      </c>
      <c r="AK15" s="724"/>
    </row>
    <row r="17" spans="1:34" ht="13.5">
      <c r="A17" s="581" t="s">
        <v>1122</v>
      </c>
      <c r="AH17" s="672"/>
    </row>
    <row r="18" spans="1:34" ht="18" customHeight="1">
      <c r="A18" s="1233"/>
    </row>
    <row r="19" spans="1:34" ht="18" customHeight="1">
      <c r="A19" s="1233"/>
    </row>
    <row r="20" spans="1:34" ht="18" customHeight="1">
      <c r="A20" s="1233"/>
      <c r="B20" s="672"/>
      <c r="C20" s="672"/>
      <c r="D20" s="672"/>
      <c r="K20" s="672"/>
      <c r="L20" s="672"/>
    </row>
    <row r="21" spans="1:34" ht="18" customHeight="1">
      <c r="A21" s="1233"/>
      <c r="B21" s="672"/>
      <c r="K21" s="672"/>
      <c r="L21" s="672"/>
    </row>
    <row r="22" spans="1:34" ht="18" customHeight="1">
      <c r="A22" s="1233"/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</row>
    <row r="23" spans="1:34" ht="18" customHeight="1">
      <c r="B23" s="672"/>
      <c r="E23" s="672"/>
      <c r="F23" s="672"/>
    </row>
    <row r="24" spans="1:34" ht="18" customHeight="1">
      <c r="B24" s="672"/>
      <c r="C24" s="672"/>
      <c r="D24" s="672"/>
    </row>
    <row r="25" spans="1:34" ht="18" customHeight="1">
      <c r="B25" s="672"/>
      <c r="E25" s="672"/>
      <c r="F25" s="672"/>
    </row>
    <row r="26" spans="1:34" ht="18" customHeight="1">
      <c r="C26" s="672"/>
      <c r="D26" s="672"/>
    </row>
  </sheetData>
  <mergeCells count="16">
    <mergeCell ref="A1:AK1"/>
    <mergeCell ref="A3:A4"/>
    <mergeCell ref="B3:D3"/>
    <mergeCell ref="E3:G3"/>
    <mergeCell ref="H3:J3"/>
    <mergeCell ref="K3:M3"/>
    <mergeCell ref="N3:P3"/>
    <mergeCell ref="Q3:S3"/>
    <mergeCell ref="T3:V3"/>
    <mergeCell ref="W3:Z3"/>
    <mergeCell ref="A2:C2"/>
    <mergeCell ref="A18:A22"/>
    <mergeCell ref="AA3:AC3"/>
    <mergeCell ref="AD3:AF3"/>
    <mergeCell ref="AG3:AJ3"/>
    <mergeCell ref="AK3:AK4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selection activeCell="L20" sqref="L20:L21"/>
    </sheetView>
  </sheetViews>
  <sheetFormatPr defaultColWidth="9" defaultRowHeight="18" customHeight="1"/>
  <cols>
    <col min="1" max="17" width="9.75" style="671" customWidth="1"/>
    <col min="18" max="16384" width="9" style="671"/>
  </cols>
  <sheetData>
    <row r="1" spans="1:17" ht="26.25">
      <c r="A1" s="1246" t="s">
        <v>1127</v>
      </c>
      <c r="B1" s="1246"/>
      <c r="C1" s="1246"/>
      <c r="D1" s="1246"/>
      <c r="E1" s="1246"/>
      <c r="F1" s="1246"/>
      <c r="G1" s="1246"/>
      <c r="H1" s="1246"/>
      <c r="I1" s="1246"/>
      <c r="J1" s="1246"/>
      <c r="K1" s="1246"/>
      <c r="L1" s="1246"/>
      <c r="M1" s="1246"/>
      <c r="N1" s="1246"/>
      <c r="O1" s="1246"/>
      <c r="P1" s="1246"/>
      <c r="Q1" s="726"/>
    </row>
    <row r="2" spans="1:17" ht="18" customHeight="1" thickBot="1">
      <c r="A2" s="686"/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727"/>
      <c r="N2" s="584"/>
      <c r="O2" s="584"/>
      <c r="P2" s="585"/>
      <c r="Q2" s="585" t="s">
        <v>1901</v>
      </c>
    </row>
    <row r="3" spans="1:17" ht="18" customHeight="1">
      <c r="A3" s="1242" t="s">
        <v>1063</v>
      </c>
      <c r="B3" s="1247" t="s">
        <v>1123</v>
      </c>
      <c r="C3" s="1248"/>
      <c r="D3" s="1249"/>
      <c r="E3" s="1247" t="s">
        <v>1128</v>
      </c>
      <c r="F3" s="1248"/>
      <c r="G3" s="1249"/>
      <c r="H3" s="1247" t="s">
        <v>1129</v>
      </c>
      <c r="I3" s="1248"/>
      <c r="J3" s="1249"/>
      <c r="K3" s="1247" t="s">
        <v>1130</v>
      </c>
      <c r="L3" s="1248"/>
      <c r="M3" s="1249"/>
      <c r="N3" s="1250" t="s">
        <v>1</v>
      </c>
      <c r="O3" s="1251"/>
      <c r="P3" s="1252"/>
      <c r="Q3" s="1242" t="s">
        <v>0</v>
      </c>
    </row>
    <row r="4" spans="1:17" ht="18" customHeight="1" thickBot="1">
      <c r="A4" s="1243"/>
      <c r="B4" s="687" t="s">
        <v>1082</v>
      </c>
      <c r="C4" s="688" t="s">
        <v>2</v>
      </c>
      <c r="D4" s="689" t="s">
        <v>3</v>
      </c>
      <c r="E4" s="687" t="s">
        <v>1082</v>
      </c>
      <c r="F4" s="688" t="s">
        <v>2</v>
      </c>
      <c r="G4" s="689" t="s">
        <v>3</v>
      </c>
      <c r="H4" s="687" t="s">
        <v>1082</v>
      </c>
      <c r="I4" s="688" t="s">
        <v>2</v>
      </c>
      <c r="J4" s="689" t="s">
        <v>3</v>
      </c>
      <c r="K4" s="687" t="s">
        <v>1082</v>
      </c>
      <c r="L4" s="688" t="s">
        <v>2</v>
      </c>
      <c r="M4" s="689" t="s">
        <v>3</v>
      </c>
      <c r="N4" s="728" t="s">
        <v>1082</v>
      </c>
      <c r="O4" s="729" t="s">
        <v>2</v>
      </c>
      <c r="P4" s="730" t="s">
        <v>3</v>
      </c>
      <c r="Q4" s="1243"/>
    </row>
    <row r="5" spans="1:17" ht="18" customHeight="1">
      <c r="A5" s="731" t="s">
        <v>164</v>
      </c>
      <c r="B5" s="732">
        <f>고등학교!E43+고등학교!E56</f>
        <v>8</v>
      </c>
      <c r="C5" s="733">
        <f>고등학교!Q43+고등학교!Q56</f>
        <v>235</v>
      </c>
      <c r="D5" s="734">
        <f>고등학교!X43+고등학교!X56</f>
        <v>5573</v>
      </c>
      <c r="E5" s="735">
        <f>고등학교!E51+고등학교!E58</f>
        <v>6</v>
      </c>
      <c r="F5" s="733">
        <f>고등학교!Q51+고등학교!Q58</f>
        <v>171</v>
      </c>
      <c r="G5" s="734">
        <f>고등학교!X51+고등학교!X58</f>
        <v>2897</v>
      </c>
      <c r="H5" s="732">
        <f>고등학교!E45</f>
        <v>1</v>
      </c>
      <c r="I5" s="733">
        <f>고등학교!Q45</f>
        <v>24</v>
      </c>
      <c r="J5" s="734">
        <f>고등학교!X45</f>
        <v>431</v>
      </c>
      <c r="K5" s="732"/>
      <c r="L5" s="733"/>
      <c r="M5" s="734"/>
      <c r="N5" s="736">
        <f>B5+E5+H5+K5</f>
        <v>15</v>
      </c>
      <c r="O5" s="736">
        <f t="shared" ref="O5:P15" si="0">C5+F5+I5+L5</f>
        <v>430</v>
      </c>
      <c r="P5" s="736">
        <f t="shared" si="0"/>
        <v>8901</v>
      </c>
      <c r="Q5" s="737"/>
    </row>
    <row r="6" spans="1:17" ht="18" customHeight="1">
      <c r="A6" s="738" t="s">
        <v>1124</v>
      </c>
      <c r="B6" s="699">
        <f>고등학교!E86</f>
        <v>1</v>
      </c>
      <c r="C6" s="700">
        <f>고등학교!Q86</f>
        <v>25</v>
      </c>
      <c r="D6" s="704">
        <f>고등학교!X86</f>
        <v>485</v>
      </c>
      <c r="E6" s="739">
        <f>고등학교!E89</f>
        <v>2</v>
      </c>
      <c r="F6" s="700">
        <f>고등학교!Q89</f>
        <v>60</v>
      </c>
      <c r="G6" s="704">
        <f>고등학교!X89</f>
        <v>1216</v>
      </c>
      <c r="H6" s="699"/>
      <c r="I6" s="700"/>
      <c r="J6" s="704"/>
      <c r="K6" s="699"/>
      <c r="L6" s="700"/>
      <c r="M6" s="704"/>
      <c r="N6" s="736">
        <f t="shared" ref="N6:N14" si="1">B6+E6+H6+K6</f>
        <v>3</v>
      </c>
      <c r="O6" s="736">
        <f t="shared" si="0"/>
        <v>85</v>
      </c>
      <c r="P6" s="736">
        <f t="shared" si="0"/>
        <v>1701</v>
      </c>
      <c r="Q6" s="740"/>
    </row>
    <row r="7" spans="1:17" ht="18" customHeight="1">
      <c r="A7" s="738" t="s">
        <v>408</v>
      </c>
      <c r="B7" s="699">
        <f>고등학교!E176</f>
        <v>5</v>
      </c>
      <c r="C7" s="700">
        <f>고등학교!Q176</f>
        <v>23</v>
      </c>
      <c r="D7" s="704">
        <f>고등학교!X176</f>
        <v>207</v>
      </c>
      <c r="E7" s="739"/>
      <c r="F7" s="700"/>
      <c r="G7" s="704"/>
      <c r="H7" s="699"/>
      <c r="I7" s="700"/>
      <c r="J7" s="704"/>
      <c r="K7" s="699"/>
      <c r="L7" s="700"/>
      <c r="M7" s="704"/>
      <c r="N7" s="736">
        <f t="shared" si="1"/>
        <v>5</v>
      </c>
      <c r="O7" s="736">
        <f t="shared" si="0"/>
        <v>23</v>
      </c>
      <c r="P7" s="736">
        <f t="shared" si="0"/>
        <v>207</v>
      </c>
      <c r="Q7" s="740"/>
    </row>
    <row r="8" spans="1:17" ht="18" customHeight="1">
      <c r="A8" s="738" t="s">
        <v>1125</v>
      </c>
      <c r="B8" s="699">
        <f>고등학교!E186+고등학교!E199</f>
        <v>6</v>
      </c>
      <c r="C8" s="700">
        <f>고등학교!Q186+고등학교!Q199</f>
        <v>145</v>
      </c>
      <c r="D8" s="704">
        <f>고등학교!X186+고등학교!X199</f>
        <v>3168</v>
      </c>
      <c r="E8" s="739">
        <f>고등학교!E195+고등학교!E203</f>
        <v>4</v>
      </c>
      <c r="F8" s="700">
        <f>고등학교!Q195+고등학교!Q203</f>
        <v>103</v>
      </c>
      <c r="G8" s="704">
        <f>고등학교!X195+고등학교!X203</f>
        <v>2030</v>
      </c>
      <c r="H8" s="699">
        <f>고등학교!E191+고등학교!E180</f>
        <v>3</v>
      </c>
      <c r="I8" s="700">
        <f>고등학교!Q191+고등학교!Q180</f>
        <v>48</v>
      </c>
      <c r="J8" s="704">
        <f>고등학교!X191+고등학교!X180</f>
        <v>959</v>
      </c>
      <c r="K8" s="699">
        <f>고등학교!E188+고등학교!E201</f>
        <v>2</v>
      </c>
      <c r="L8" s="700">
        <f>고등학교!Q188+고등학교!Q201</f>
        <v>51</v>
      </c>
      <c r="M8" s="704">
        <f>고등학교!X188+고등학교!X201</f>
        <v>1426</v>
      </c>
      <c r="N8" s="736">
        <f t="shared" si="1"/>
        <v>15</v>
      </c>
      <c r="O8" s="736">
        <f t="shared" si="0"/>
        <v>347</v>
      </c>
      <c r="P8" s="736">
        <f t="shared" si="0"/>
        <v>7583</v>
      </c>
      <c r="Q8" s="740"/>
    </row>
    <row r="9" spans="1:17" ht="18" customHeight="1">
      <c r="A9" s="738" t="s">
        <v>7</v>
      </c>
      <c r="B9" s="699">
        <f>고등학교!E102+고등학교!E114</f>
        <v>13</v>
      </c>
      <c r="C9" s="700">
        <f>고등학교!Q102+고등학교!Q114</f>
        <v>338</v>
      </c>
      <c r="D9" s="704">
        <f>고등학교!X102+고등학교!X114</f>
        <v>7630</v>
      </c>
      <c r="E9" s="739">
        <f>고등학교!E109+고등학교!E118</f>
        <v>3</v>
      </c>
      <c r="F9" s="700">
        <f>고등학교!Q109+고등학교!Q118</f>
        <v>81</v>
      </c>
      <c r="G9" s="704">
        <f>고등학교!X109+고등학교!X118</f>
        <v>1618</v>
      </c>
      <c r="H9" s="699">
        <f>고등학교!E106+고등학교!E116</f>
        <v>2</v>
      </c>
      <c r="I9" s="700">
        <f>고등학교!Q106+고등학교!Q116</f>
        <v>39</v>
      </c>
      <c r="J9" s="704">
        <f>고등학교!X106+고등학교!X116</f>
        <v>790</v>
      </c>
      <c r="K9" s="699">
        <f>고등학교!E104</f>
        <v>1</v>
      </c>
      <c r="L9" s="700">
        <f>고등학교!Q104</f>
        <v>24</v>
      </c>
      <c r="M9" s="704">
        <f>고등학교!X104</f>
        <v>560</v>
      </c>
      <c r="N9" s="736">
        <f t="shared" si="1"/>
        <v>19</v>
      </c>
      <c r="O9" s="736">
        <f t="shared" si="0"/>
        <v>482</v>
      </c>
      <c r="P9" s="736">
        <f t="shared" si="0"/>
        <v>10598</v>
      </c>
      <c r="Q9" s="740"/>
    </row>
    <row r="10" spans="1:17" ht="18" customHeight="1">
      <c r="A10" s="738" t="s">
        <v>8</v>
      </c>
      <c r="B10" s="699">
        <f>고등학교!E69+고등학교!E80</f>
        <v>12</v>
      </c>
      <c r="C10" s="700">
        <f>고등학교!Q69+고등학교!Q80</f>
        <v>370</v>
      </c>
      <c r="D10" s="704">
        <f>고등학교!X69+고등학교!X80</f>
        <v>9013</v>
      </c>
      <c r="E10" s="739">
        <f>고등학교!E82</f>
        <v>1</v>
      </c>
      <c r="F10" s="700">
        <f>고등학교!Q82</f>
        <v>27</v>
      </c>
      <c r="G10" s="704">
        <f>고등학교!X82</f>
        <v>588</v>
      </c>
      <c r="H10" s="699">
        <f>고등학교!E74</f>
        <v>2</v>
      </c>
      <c r="I10" s="700">
        <f>고등학교!Q74</f>
        <v>39</v>
      </c>
      <c r="J10" s="704">
        <f>고등학교!X74</f>
        <v>1010</v>
      </c>
      <c r="K10" s="699">
        <f>고등학교!E71</f>
        <v>1</v>
      </c>
      <c r="L10" s="700">
        <f>고등학교!Q71</f>
        <v>28</v>
      </c>
      <c r="M10" s="704">
        <f>고등학교!X71</f>
        <v>690</v>
      </c>
      <c r="N10" s="736">
        <f t="shared" si="1"/>
        <v>16</v>
      </c>
      <c r="O10" s="736">
        <f t="shared" si="0"/>
        <v>464</v>
      </c>
      <c r="P10" s="736">
        <f t="shared" si="0"/>
        <v>11301</v>
      </c>
      <c r="Q10" s="740"/>
    </row>
    <row r="11" spans="1:17" ht="18" customHeight="1">
      <c r="A11" s="738" t="s">
        <v>9</v>
      </c>
      <c r="B11" s="699">
        <f>고등학교!E154+고등학교!E166</f>
        <v>10</v>
      </c>
      <c r="C11" s="700">
        <f>고등학교!Q154+고등학교!Q166</f>
        <v>315</v>
      </c>
      <c r="D11" s="704">
        <f>고등학교!X154+고등학교!X166</f>
        <v>8229</v>
      </c>
      <c r="E11" s="739">
        <f>고등학교!E159</f>
        <v>4</v>
      </c>
      <c r="F11" s="700">
        <f>고등학교!Q159</f>
        <v>111</v>
      </c>
      <c r="G11" s="704">
        <f>고등학교!X159</f>
        <v>2101</v>
      </c>
      <c r="H11" s="699">
        <f>고등학교!E161</f>
        <v>1</v>
      </c>
      <c r="I11" s="700">
        <f>고등학교!Q161</f>
        <v>15</v>
      </c>
      <c r="J11" s="704">
        <f>고등학교!X161</f>
        <v>234</v>
      </c>
      <c r="K11" s="699">
        <f>고등학교!E168</f>
        <v>1</v>
      </c>
      <c r="L11" s="700">
        <f>고등학교!Q168</f>
        <v>24</v>
      </c>
      <c r="M11" s="704">
        <f>고등학교!X168</f>
        <v>634</v>
      </c>
      <c r="N11" s="736">
        <f t="shared" si="1"/>
        <v>16</v>
      </c>
      <c r="O11" s="736">
        <f t="shared" si="0"/>
        <v>465</v>
      </c>
      <c r="P11" s="736">
        <f t="shared" si="0"/>
        <v>11198</v>
      </c>
      <c r="Q11" s="740"/>
    </row>
    <row r="12" spans="1:17" ht="18" customHeight="1">
      <c r="A12" s="738" t="s">
        <v>10</v>
      </c>
      <c r="B12" s="699">
        <f>고등학교!E31</f>
        <v>9</v>
      </c>
      <c r="C12" s="700">
        <f>고등학교!Q31</f>
        <v>223</v>
      </c>
      <c r="D12" s="704">
        <f>고등학교!X31</f>
        <v>5313</v>
      </c>
      <c r="E12" s="739">
        <f>고등학교!E35</f>
        <v>1</v>
      </c>
      <c r="F12" s="700">
        <f>고등학교!Q35</f>
        <v>32</v>
      </c>
      <c r="G12" s="704">
        <f>고등학교!X35</f>
        <v>662</v>
      </c>
      <c r="H12" s="699"/>
      <c r="I12" s="700"/>
      <c r="J12" s="704"/>
      <c r="K12" s="699">
        <f>고등학교!E33</f>
        <v>1</v>
      </c>
      <c r="L12" s="700">
        <f>고등학교!Q33</f>
        <v>27</v>
      </c>
      <c r="M12" s="704">
        <f>고등학교!X33</f>
        <v>671</v>
      </c>
      <c r="N12" s="736">
        <f t="shared" si="1"/>
        <v>11</v>
      </c>
      <c r="O12" s="736">
        <f t="shared" si="0"/>
        <v>282</v>
      </c>
      <c r="P12" s="736">
        <f t="shared" si="0"/>
        <v>6646</v>
      </c>
      <c r="Q12" s="740"/>
    </row>
    <row r="13" spans="1:17" ht="18" customHeight="1">
      <c r="A13" s="738" t="s">
        <v>1126</v>
      </c>
      <c r="B13" s="699">
        <f>고등학교!E132+고등학교!E140</f>
        <v>13</v>
      </c>
      <c r="C13" s="700">
        <f>고등학교!Q132+고등학교!Q140</f>
        <v>426</v>
      </c>
      <c r="D13" s="704">
        <f>고등학교!X132+고등학교!X140</f>
        <v>11463</v>
      </c>
      <c r="E13" s="739">
        <f>고등학교!E136+고등학교!E144</f>
        <v>4</v>
      </c>
      <c r="F13" s="700">
        <f>고등학교!Q136+고등학교!Q144</f>
        <v>98</v>
      </c>
      <c r="G13" s="704">
        <f>고등학교!X136+고등학교!X144</f>
        <v>2039</v>
      </c>
      <c r="H13" s="699">
        <f>고등학교!E134</f>
        <v>1</v>
      </c>
      <c r="I13" s="700">
        <f>고등학교!Q134</f>
        <v>9</v>
      </c>
      <c r="J13" s="704">
        <f>고등학교!X134</f>
        <v>289</v>
      </c>
      <c r="K13" s="699"/>
      <c r="L13" s="700"/>
      <c r="M13" s="704"/>
      <c r="N13" s="736">
        <f t="shared" si="1"/>
        <v>18</v>
      </c>
      <c r="O13" s="736">
        <f t="shared" si="0"/>
        <v>533</v>
      </c>
      <c r="P13" s="736">
        <f t="shared" si="0"/>
        <v>13791</v>
      </c>
      <c r="Q13" s="740"/>
    </row>
    <row r="14" spans="1:17" ht="18" customHeight="1" thickBot="1">
      <c r="A14" s="741" t="s">
        <v>299</v>
      </c>
      <c r="B14" s="708">
        <f>고등학교!E9+고등학교!E17</f>
        <v>5</v>
      </c>
      <c r="C14" s="742">
        <f>고등학교!Q9+고등학교!Q17</f>
        <v>48</v>
      </c>
      <c r="D14" s="743">
        <f>고등학교!X9+고등학교!X17</f>
        <v>938</v>
      </c>
      <c r="E14" s="744">
        <f>고등학교!E13+고등학교!E19</f>
        <v>2</v>
      </c>
      <c r="F14" s="742">
        <f>고등학교!Q13+고등학교!Q19</f>
        <v>15</v>
      </c>
      <c r="G14" s="743">
        <f>고등학교!X13+고등학교!X19</f>
        <v>256</v>
      </c>
      <c r="H14" s="708"/>
      <c r="I14" s="742"/>
      <c r="J14" s="743"/>
      <c r="K14" s="708">
        <f>고등학교!E11</f>
        <v>1</v>
      </c>
      <c r="L14" s="742">
        <f>고등학교!Q11</f>
        <v>19</v>
      </c>
      <c r="M14" s="743">
        <f>고등학교!X11</f>
        <v>458</v>
      </c>
      <c r="N14" s="736">
        <f t="shared" si="1"/>
        <v>8</v>
      </c>
      <c r="O14" s="736">
        <f t="shared" si="0"/>
        <v>82</v>
      </c>
      <c r="P14" s="736">
        <f t="shared" si="0"/>
        <v>1652</v>
      </c>
      <c r="Q14" s="745"/>
    </row>
    <row r="15" spans="1:17" ht="18" customHeight="1" thickBot="1">
      <c r="A15" s="746" t="s">
        <v>1</v>
      </c>
      <c r="B15" s="720">
        <f t="shared" ref="B15:M15" si="2">SUM(B5:B14)</f>
        <v>82</v>
      </c>
      <c r="C15" s="721">
        <f t="shared" si="2"/>
        <v>2148</v>
      </c>
      <c r="D15" s="722">
        <f t="shared" si="2"/>
        <v>52019</v>
      </c>
      <c r="E15" s="747">
        <f t="shared" si="2"/>
        <v>27</v>
      </c>
      <c r="F15" s="721">
        <f t="shared" si="2"/>
        <v>698</v>
      </c>
      <c r="G15" s="722">
        <f t="shared" si="2"/>
        <v>13407</v>
      </c>
      <c r="H15" s="720">
        <f t="shared" si="2"/>
        <v>10</v>
      </c>
      <c r="I15" s="721">
        <f t="shared" si="2"/>
        <v>174</v>
      </c>
      <c r="J15" s="722">
        <f t="shared" si="2"/>
        <v>3713</v>
      </c>
      <c r="K15" s="720">
        <f t="shared" si="2"/>
        <v>7</v>
      </c>
      <c r="L15" s="721">
        <f t="shared" si="2"/>
        <v>173</v>
      </c>
      <c r="M15" s="722">
        <f t="shared" si="2"/>
        <v>4439</v>
      </c>
      <c r="N15" s="747">
        <f>B15+E15+H15+K15</f>
        <v>126</v>
      </c>
      <c r="O15" s="747">
        <f t="shared" si="0"/>
        <v>3193</v>
      </c>
      <c r="P15" s="747">
        <f t="shared" si="0"/>
        <v>73578</v>
      </c>
      <c r="Q15" s="748"/>
    </row>
    <row r="17" spans="1:1" ht="13.5">
      <c r="A17" s="749"/>
    </row>
  </sheetData>
  <mergeCells count="8">
    <mergeCell ref="Q3:Q4"/>
    <mergeCell ref="A1:P1"/>
    <mergeCell ref="A3:A4"/>
    <mergeCell ref="B3:D3"/>
    <mergeCell ref="E3:G3"/>
    <mergeCell ref="H3:J3"/>
    <mergeCell ref="K3:M3"/>
    <mergeCell ref="N3:P3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Q505"/>
  <sheetViews>
    <sheetView zoomScaleNormal="100" zoomScaleSheetLayoutView="75" workbookViewId="0">
      <pane xSplit="5" ySplit="7" topLeftCell="F493" activePane="bottomRight" state="frozen"/>
      <selection pane="topRight" activeCell="F1" sqref="F1"/>
      <selection pane="bottomLeft" activeCell="A8" sqref="A8"/>
      <selection pane="bottomRight" activeCell="L134" sqref="L134"/>
    </sheetView>
  </sheetViews>
  <sheetFormatPr defaultRowHeight="13.5"/>
  <cols>
    <col min="1" max="4" width="6.875" style="763" customWidth="1"/>
    <col min="5" max="5" width="32.625" style="1031" customWidth="1"/>
    <col min="6" max="6" width="12.75" style="1031" customWidth="1"/>
    <col min="7" max="7" width="38" style="1032" customWidth="1"/>
    <col min="8" max="8" width="8.125" style="763" customWidth="1"/>
    <col min="9" max="9" width="9.625" style="1147" customWidth="1"/>
    <col min="10" max="11" width="9.625" style="1031" customWidth="1"/>
    <col min="12" max="13" width="7.125" style="763" customWidth="1"/>
    <col min="14" max="41" width="4.5" style="763" customWidth="1"/>
    <col min="42" max="43" width="4.5" style="1033" customWidth="1"/>
    <col min="44" max="51" width="4.5" style="763" customWidth="1"/>
    <col min="52" max="62" width="8" style="763" customWidth="1"/>
    <col min="63" max="287" width="9" style="763"/>
    <col min="288" max="288" width="7.625" style="763" customWidth="1"/>
    <col min="289" max="289" width="6.875" style="763" customWidth="1"/>
    <col min="290" max="290" width="7.125" style="763" customWidth="1"/>
    <col min="291" max="291" width="16.125" style="763" customWidth="1"/>
    <col min="292" max="292" width="11.75" style="763" customWidth="1"/>
    <col min="293" max="293" width="13.75" style="763" customWidth="1"/>
    <col min="294" max="294" width="10" style="763" customWidth="1"/>
    <col min="295" max="296" width="9.25" style="763" customWidth="1"/>
    <col min="297" max="310" width="7.625" style="763" customWidth="1"/>
    <col min="311" max="311" width="8" style="763" customWidth="1"/>
    <col min="312" max="320" width="7.625" style="763" customWidth="1"/>
    <col min="321" max="321" width="6.5" style="763" customWidth="1"/>
    <col min="322" max="543" width="9" style="763"/>
    <col min="544" max="544" width="7.625" style="763" customWidth="1"/>
    <col min="545" max="545" width="6.875" style="763" customWidth="1"/>
    <col min="546" max="546" width="7.125" style="763" customWidth="1"/>
    <col min="547" max="547" width="16.125" style="763" customWidth="1"/>
    <col min="548" max="548" width="11.75" style="763" customWidth="1"/>
    <col min="549" max="549" width="13.75" style="763" customWidth="1"/>
    <col min="550" max="550" width="10" style="763" customWidth="1"/>
    <col min="551" max="552" width="9.25" style="763" customWidth="1"/>
    <col min="553" max="566" width="7.625" style="763" customWidth="1"/>
    <col min="567" max="567" width="8" style="763" customWidth="1"/>
    <col min="568" max="576" width="7.625" style="763" customWidth="1"/>
    <col min="577" max="577" width="6.5" style="763" customWidth="1"/>
    <col min="578" max="799" width="9" style="763"/>
    <col min="800" max="800" width="7.625" style="763" customWidth="1"/>
    <col min="801" max="801" width="6.875" style="763" customWidth="1"/>
    <col min="802" max="802" width="7.125" style="763" customWidth="1"/>
    <col min="803" max="803" width="16.125" style="763" customWidth="1"/>
    <col min="804" max="804" width="11.75" style="763" customWidth="1"/>
    <col min="805" max="805" width="13.75" style="763" customWidth="1"/>
    <col min="806" max="806" width="10" style="763" customWidth="1"/>
    <col min="807" max="808" width="9.25" style="763" customWidth="1"/>
    <col min="809" max="822" width="7.625" style="763" customWidth="1"/>
    <col min="823" max="823" width="8" style="763" customWidth="1"/>
    <col min="824" max="832" width="7.625" style="763" customWidth="1"/>
    <col min="833" max="833" width="6.5" style="763" customWidth="1"/>
    <col min="834" max="1055" width="9" style="763"/>
    <col min="1056" max="1056" width="7.625" style="763" customWidth="1"/>
    <col min="1057" max="1057" width="6.875" style="763" customWidth="1"/>
    <col min="1058" max="1058" width="7.125" style="763" customWidth="1"/>
    <col min="1059" max="1059" width="16.125" style="763" customWidth="1"/>
    <col min="1060" max="1060" width="11.75" style="763" customWidth="1"/>
    <col min="1061" max="1061" width="13.75" style="763" customWidth="1"/>
    <col min="1062" max="1062" width="10" style="763" customWidth="1"/>
    <col min="1063" max="1064" width="9.25" style="763" customWidth="1"/>
    <col min="1065" max="1078" width="7.625" style="763" customWidth="1"/>
    <col min="1079" max="1079" width="8" style="763" customWidth="1"/>
    <col min="1080" max="1088" width="7.625" style="763" customWidth="1"/>
    <col min="1089" max="1089" width="6.5" style="763" customWidth="1"/>
    <col min="1090" max="1311" width="9" style="763"/>
    <col min="1312" max="1312" width="7.625" style="763" customWidth="1"/>
    <col min="1313" max="1313" width="6.875" style="763" customWidth="1"/>
    <col min="1314" max="1314" width="7.125" style="763" customWidth="1"/>
    <col min="1315" max="1315" width="16.125" style="763" customWidth="1"/>
    <col min="1316" max="1316" width="11.75" style="763" customWidth="1"/>
    <col min="1317" max="1317" width="13.75" style="763" customWidth="1"/>
    <col min="1318" max="1318" width="10" style="763" customWidth="1"/>
    <col min="1319" max="1320" width="9.25" style="763" customWidth="1"/>
    <col min="1321" max="1334" width="7.625" style="763" customWidth="1"/>
    <col min="1335" max="1335" width="8" style="763" customWidth="1"/>
    <col min="1336" max="1344" width="7.625" style="763" customWidth="1"/>
    <col min="1345" max="1345" width="6.5" style="763" customWidth="1"/>
    <col min="1346" max="1567" width="9" style="763"/>
    <col min="1568" max="1568" width="7.625" style="763" customWidth="1"/>
    <col min="1569" max="1569" width="6.875" style="763" customWidth="1"/>
    <col min="1570" max="1570" width="7.125" style="763" customWidth="1"/>
    <col min="1571" max="1571" width="16.125" style="763" customWidth="1"/>
    <col min="1572" max="1572" width="11.75" style="763" customWidth="1"/>
    <col min="1573" max="1573" width="13.75" style="763" customWidth="1"/>
    <col min="1574" max="1574" width="10" style="763" customWidth="1"/>
    <col min="1575" max="1576" width="9.25" style="763" customWidth="1"/>
    <col min="1577" max="1590" width="7.625" style="763" customWidth="1"/>
    <col min="1591" max="1591" width="8" style="763" customWidth="1"/>
    <col min="1592" max="1600" width="7.625" style="763" customWidth="1"/>
    <col min="1601" max="1601" width="6.5" style="763" customWidth="1"/>
    <col min="1602" max="1823" width="9" style="763"/>
    <col min="1824" max="1824" width="7.625" style="763" customWidth="1"/>
    <col min="1825" max="1825" width="6.875" style="763" customWidth="1"/>
    <col min="1826" max="1826" width="7.125" style="763" customWidth="1"/>
    <col min="1827" max="1827" width="16.125" style="763" customWidth="1"/>
    <col min="1828" max="1828" width="11.75" style="763" customWidth="1"/>
    <col min="1829" max="1829" width="13.75" style="763" customWidth="1"/>
    <col min="1830" max="1830" width="10" style="763" customWidth="1"/>
    <col min="1831" max="1832" width="9.25" style="763" customWidth="1"/>
    <col min="1833" max="1846" width="7.625" style="763" customWidth="1"/>
    <col min="1847" max="1847" width="8" style="763" customWidth="1"/>
    <col min="1848" max="1856" width="7.625" style="763" customWidth="1"/>
    <col min="1857" max="1857" width="6.5" style="763" customWidth="1"/>
    <col min="1858" max="2079" width="9" style="763"/>
    <col min="2080" max="2080" width="7.625" style="763" customWidth="1"/>
    <col min="2081" max="2081" width="6.875" style="763" customWidth="1"/>
    <col min="2082" max="2082" width="7.125" style="763" customWidth="1"/>
    <col min="2083" max="2083" width="16.125" style="763" customWidth="1"/>
    <col min="2084" max="2084" width="11.75" style="763" customWidth="1"/>
    <col min="2085" max="2085" width="13.75" style="763" customWidth="1"/>
    <col min="2086" max="2086" width="10" style="763" customWidth="1"/>
    <col min="2087" max="2088" width="9.25" style="763" customWidth="1"/>
    <col min="2089" max="2102" width="7.625" style="763" customWidth="1"/>
    <col min="2103" max="2103" width="8" style="763" customWidth="1"/>
    <col min="2104" max="2112" width="7.625" style="763" customWidth="1"/>
    <col min="2113" max="2113" width="6.5" style="763" customWidth="1"/>
    <col min="2114" max="2335" width="9" style="763"/>
    <col min="2336" max="2336" width="7.625" style="763" customWidth="1"/>
    <col min="2337" max="2337" width="6.875" style="763" customWidth="1"/>
    <col min="2338" max="2338" width="7.125" style="763" customWidth="1"/>
    <col min="2339" max="2339" width="16.125" style="763" customWidth="1"/>
    <col min="2340" max="2340" width="11.75" style="763" customWidth="1"/>
    <col min="2341" max="2341" width="13.75" style="763" customWidth="1"/>
    <col min="2342" max="2342" width="10" style="763" customWidth="1"/>
    <col min="2343" max="2344" width="9.25" style="763" customWidth="1"/>
    <col min="2345" max="2358" width="7.625" style="763" customWidth="1"/>
    <col min="2359" max="2359" width="8" style="763" customWidth="1"/>
    <col min="2360" max="2368" width="7.625" style="763" customWidth="1"/>
    <col min="2369" max="2369" width="6.5" style="763" customWidth="1"/>
    <col min="2370" max="2591" width="9" style="763"/>
    <col min="2592" max="2592" width="7.625" style="763" customWidth="1"/>
    <col min="2593" max="2593" width="6.875" style="763" customWidth="1"/>
    <col min="2594" max="2594" width="7.125" style="763" customWidth="1"/>
    <col min="2595" max="2595" width="16.125" style="763" customWidth="1"/>
    <col min="2596" max="2596" width="11.75" style="763" customWidth="1"/>
    <col min="2597" max="2597" width="13.75" style="763" customWidth="1"/>
    <col min="2598" max="2598" width="10" style="763" customWidth="1"/>
    <col min="2599" max="2600" width="9.25" style="763" customWidth="1"/>
    <col min="2601" max="2614" width="7.625" style="763" customWidth="1"/>
    <col min="2615" max="2615" width="8" style="763" customWidth="1"/>
    <col min="2616" max="2624" width="7.625" style="763" customWidth="1"/>
    <col min="2625" max="2625" width="6.5" style="763" customWidth="1"/>
    <col min="2626" max="2847" width="9" style="763"/>
    <col min="2848" max="2848" width="7.625" style="763" customWidth="1"/>
    <col min="2849" max="2849" width="6.875" style="763" customWidth="1"/>
    <col min="2850" max="2850" width="7.125" style="763" customWidth="1"/>
    <col min="2851" max="2851" width="16.125" style="763" customWidth="1"/>
    <col min="2852" max="2852" width="11.75" style="763" customWidth="1"/>
    <col min="2853" max="2853" width="13.75" style="763" customWidth="1"/>
    <col min="2854" max="2854" width="10" style="763" customWidth="1"/>
    <col min="2855" max="2856" width="9.25" style="763" customWidth="1"/>
    <col min="2857" max="2870" width="7.625" style="763" customWidth="1"/>
    <col min="2871" max="2871" width="8" style="763" customWidth="1"/>
    <col min="2872" max="2880" width="7.625" style="763" customWidth="1"/>
    <col min="2881" max="2881" width="6.5" style="763" customWidth="1"/>
    <col min="2882" max="3103" width="9" style="763"/>
    <col min="3104" max="3104" width="7.625" style="763" customWidth="1"/>
    <col min="3105" max="3105" width="6.875" style="763" customWidth="1"/>
    <col min="3106" max="3106" width="7.125" style="763" customWidth="1"/>
    <col min="3107" max="3107" width="16.125" style="763" customWidth="1"/>
    <col min="3108" max="3108" width="11.75" style="763" customWidth="1"/>
    <col min="3109" max="3109" width="13.75" style="763" customWidth="1"/>
    <col min="3110" max="3110" width="10" style="763" customWidth="1"/>
    <col min="3111" max="3112" width="9.25" style="763" customWidth="1"/>
    <col min="3113" max="3126" width="7.625" style="763" customWidth="1"/>
    <col min="3127" max="3127" width="8" style="763" customWidth="1"/>
    <col min="3128" max="3136" width="7.625" style="763" customWidth="1"/>
    <col min="3137" max="3137" width="6.5" style="763" customWidth="1"/>
    <col min="3138" max="3359" width="9" style="763"/>
    <col min="3360" max="3360" width="7.625" style="763" customWidth="1"/>
    <col min="3361" max="3361" width="6.875" style="763" customWidth="1"/>
    <col min="3362" max="3362" width="7.125" style="763" customWidth="1"/>
    <col min="3363" max="3363" width="16.125" style="763" customWidth="1"/>
    <col min="3364" max="3364" width="11.75" style="763" customWidth="1"/>
    <col min="3365" max="3365" width="13.75" style="763" customWidth="1"/>
    <col min="3366" max="3366" width="10" style="763" customWidth="1"/>
    <col min="3367" max="3368" width="9.25" style="763" customWidth="1"/>
    <col min="3369" max="3382" width="7.625" style="763" customWidth="1"/>
    <col min="3383" max="3383" width="8" style="763" customWidth="1"/>
    <col min="3384" max="3392" width="7.625" style="763" customWidth="1"/>
    <col min="3393" max="3393" width="6.5" style="763" customWidth="1"/>
    <col min="3394" max="3615" width="9" style="763"/>
    <col min="3616" max="3616" width="7.625" style="763" customWidth="1"/>
    <col min="3617" max="3617" width="6.875" style="763" customWidth="1"/>
    <col min="3618" max="3618" width="7.125" style="763" customWidth="1"/>
    <col min="3619" max="3619" width="16.125" style="763" customWidth="1"/>
    <col min="3620" max="3620" width="11.75" style="763" customWidth="1"/>
    <col min="3621" max="3621" width="13.75" style="763" customWidth="1"/>
    <col min="3622" max="3622" width="10" style="763" customWidth="1"/>
    <col min="3623" max="3624" width="9.25" style="763" customWidth="1"/>
    <col min="3625" max="3638" width="7.625" style="763" customWidth="1"/>
    <col min="3639" max="3639" width="8" style="763" customWidth="1"/>
    <col min="3640" max="3648" width="7.625" style="763" customWidth="1"/>
    <col min="3649" max="3649" width="6.5" style="763" customWidth="1"/>
    <col min="3650" max="3871" width="9" style="763"/>
    <col min="3872" max="3872" width="7.625" style="763" customWidth="1"/>
    <col min="3873" max="3873" width="6.875" style="763" customWidth="1"/>
    <col min="3874" max="3874" width="7.125" style="763" customWidth="1"/>
    <col min="3875" max="3875" width="16.125" style="763" customWidth="1"/>
    <col min="3876" max="3876" width="11.75" style="763" customWidth="1"/>
    <col min="3877" max="3877" width="13.75" style="763" customWidth="1"/>
    <col min="3878" max="3878" width="10" style="763" customWidth="1"/>
    <col min="3879" max="3880" width="9.25" style="763" customWidth="1"/>
    <col min="3881" max="3894" width="7.625" style="763" customWidth="1"/>
    <col min="3895" max="3895" width="8" style="763" customWidth="1"/>
    <col min="3896" max="3904" width="7.625" style="763" customWidth="1"/>
    <col min="3905" max="3905" width="6.5" style="763" customWidth="1"/>
    <col min="3906" max="4127" width="9" style="763"/>
    <col min="4128" max="4128" width="7.625" style="763" customWidth="1"/>
    <col min="4129" max="4129" width="6.875" style="763" customWidth="1"/>
    <col min="4130" max="4130" width="7.125" style="763" customWidth="1"/>
    <col min="4131" max="4131" width="16.125" style="763" customWidth="1"/>
    <col min="4132" max="4132" width="11.75" style="763" customWidth="1"/>
    <col min="4133" max="4133" width="13.75" style="763" customWidth="1"/>
    <col min="4134" max="4134" width="10" style="763" customWidth="1"/>
    <col min="4135" max="4136" width="9.25" style="763" customWidth="1"/>
    <col min="4137" max="4150" width="7.625" style="763" customWidth="1"/>
    <col min="4151" max="4151" width="8" style="763" customWidth="1"/>
    <col min="4152" max="4160" width="7.625" style="763" customWidth="1"/>
    <col min="4161" max="4161" width="6.5" style="763" customWidth="1"/>
    <col min="4162" max="4383" width="9" style="763"/>
    <col min="4384" max="4384" width="7.625" style="763" customWidth="1"/>
    <col min="4385" max="4385" width="6.875" style="763" customWidth="1"/>
    <col min="4386" max="4386" width="7.125" style="763" customWidth="1"/>
    <col min="4387" max="4387" width="16.125" style="763" customWidth="1"/>
    <col min="4388" max="4388" width="11.75" style="763" customWidth="1"/>
    <col min="4389" max="4389" width="13.75" style="763" customWidth="1"/>
    <col min="4390" max="4390" width="10" style="763" customWidth="1"/>
    <col min="4391" max="4392" width="9.25" style="763" customWidth="1"/>
    <col min="4393" max="4406" width="7.625" style="763" customWidth="1"/>
    <col min="4407" max="4407" width="8" style="763" customWidth="1"/>
    <col min="4408" max="4416" width="7.625" style="763" customWidth="1"/>
    <col min="4417" max="4417" width="6.5" style="763" customWidth="1"/>
    <col min="4418" max="4639" width="9" style="763"/>
    <col min="4640" max="4640" width="7.625" style="763" customWidth="1"/>
    <col min="4641" max="4641" width="6.875" style="763" customWidth="1"/>
    <col min="4642" max="4642" width="7.125" style="763" customWidth="1"/>
    <col min="4643" max="4643" width="16.125" style="763" customWidth="1"/>
    <col min="4644" max="4644" width="11.75" style="763" customWidth="1"/>
    <col min="4645" max="4645" width="13.75" style="763" customWidth="1"/>
    <col min="4646" max="4646" width="10" style="763" customWidth="1"/>
    <col min="4647" max="4648" width="9.25" style="763" customWidth="1"/>
    <col min="4649" max="4662" width="7.625" style="763" customWidth="1"/>
    <col min="4663" max="4663" width="8" style="763" customWidth="1"/>
    <col min="4664" max="4672" width="7.625" style="763" customWidth="1"/>
    <col min="4673" max="4673" width="6.5" style="763" customWidth="1"/>
    <col min="4674" max="4895" width="9" style="763"/>
    <col min="4896" max="4896" width="7.625" style="763" customWidth="1"/>
    <col min="4897" max="4897" width="6.875" style="763" customWidth="1"/>
    <col min="4898" max="4898" width="7.125" style="763" customWidth="1"/>
    <col min="4899" max="4899" width="16.125" style="763" customWidth="1"/>
    <col min="4900" max="4900" width="11.75" style="763" customWidth="1"/>
    <col min="4901" max="4901" width="13.75" style="763" customWidth="1"/>
    <col min="4902" max="4902" width="10" style="763" customWidth="1"/>
    <col min="4903" max="4904" width="9.25" style="763" customWidth="1"/>
    <col min="4905" max="4918" width="7.625" style="763" customWidth="1"/>
    <col min="4919" max="4919" width="8" style="763" customWidth="1"/>
    <col min="4920" max="4928" width="7.625" style="763" customWidth="1"/>
    <col min="4929" max="4929" width="6.5" style="763" customWidth="1"/>
    <col min="4930" max="5151" width="9" style="763"/>
    <col min="5152" max="5152" width="7.625" style="763" customWidth="1"/>
    <col min="5153" max="5153" width="6.875" style="763" customWidth="1"/>
    <col min="5154" max="5154" width="7.125" style="763" customWidth="1"/>
    <col min="5155" max="5155" width="16.125" style="763" customWidth="1"/>
    <col min="5156" max="5156" width="11.75" style="763" customWidth="1"/>
    <col min="5157" max="5157" width="13.75" style="763" customWidth="1"/>
    <col min="5158" max="5158" width="10" style="763" customWidth="1"/>
    <col min="5159" max="5160" width="9.25" style="763" customWidth="1"/>
    <col min="5161" max="5174" width="7.625" style="763" customWidth="1"/>
    <col min="5175" max="5175" width="8" style="763" customWidth="1"/>
    <col min="5176" max="5184" width="7.625" style="763" customWidth="1"/>
    <col min="5185" max="5185" width="6.5" style="763" customWidth="1"/>
    <col min="5186" max="5407" width="9" style="763"/>
    <col min="5408" max="5408" width="7.625" style="763" customWidth="1"/>
    <col min="5409" max="5409" width="6.875" style="763" customWidth="1"/>
    <col min="5410" max="5410" width="7.125" style="763" customWidth="1"/>
    <col min="5411" max="5411" width="16.125" style="763" customWidth="1"/>
    <col min="5412" max="5412" width="11.75" style="763" customWidth="1"/>
    <col min="5413" max="5413" width="13.75" style="763" customWidth="1"/>
    <col min="5414" max="5414" width="10" style="763" customWidth="1"/>
    <col min="5415" max="5416" width="9.25" style="763" customWidth="1"/>
    <col min="5417" max="5430" width="7.625" style="763" customWidth="1"/>
    <col min="5431" max="5431" width="8" style="763" customWidth="1"/>
    <col min="5432" max="5440" width="7.625" style="763" customWidth="1"/>
    <col min="5441" max="5441" width="6.5" style="763" customWidth="1"/>
    <col min="5442" max="5663" width="9" style="763"/>
    <col min="5664" max="5664" width="7.625" style="763" customWidth="1"/>
    <col min="5665" max="5665" width="6.875" style="763" customWidth="1"/>
    <col min="5666" max="5666" width="7.125" style="763" customWidth="1"/>
    <col min="5667" max="5667" width="16.125" style="763" customWidth="1"/>
    <col min="5668" max="5668" width="11.75" style="763" customWidth="1"/>
    <col min="5669" max="5669" width="13.75" style="763" customWidth="1"/>
    <col min="5670" max="5670" width="10" style="763" customWidth="1"/>
    <col min="5671" max="5672" width="9.25" style="763" customWidth="1"/>
    <col min="5673" max="5686" width="7.625" style="763" customWidth="1"/>
    <col min="5687" max="5687" width="8" style="763" customWidth="1"/>
    <col min="5688" max="5696" width="7.625" style="763" customWidth="1"/>
    <col min="5697" max="5697" width="6.5" style="763" customWidth="1"/>
    <col min="5698" max="5919" width="9" style="763"/>
    <col min="5920" max="5920" width="7.625" style="763" customWidth="1"/>
    <col min="5921" max="5921" width="6.875" style="763" customWidth="1"/>
    <col min="5922" max="5922" width="7.125" style="763" customWidth="1"/>
    <col min="5923" max="5923" width="16.125" style="763" customWidth="1"/>
    <col min="5924" max="5924" width="11.75" style="763" customWidth="1"/>
    <col min="5925" max="5925" width="13.75" style="763" customWidth="1"/>
    <col min="5926" max="5926" width="10" style="763" customWidth="1"/>
    <col min="5927" max="5928" width="9.25" style="763" customWidth="1"/>
    <col min="5929" max="5942" width="7.625" style="763" customWidth="1"/>
    <col min="5943" max="5943" width="8" style="763" customWidth="1"/>
    <col min="5944" max="5952" width="7.625" style="763" customWidth="1"/>
    <col min="5953" max="5953" width="6.5" style="763" customWidth="1"/>
    <col min="5954" max="6175" width="9" style="763"/>
    <col min="6176" max="6176" width="7.625" style="763" customWidth="1"/>
    <col min="6177" max="6177" width="6.875" style="763" customWidth="1"/>
    <col min="6178" max="6178" width="7.125" style="763" customWidth="1"/>
    <col min="6179" max="6179" width="16.125" style="763" customWidth="1"/>
    <col min="6180" max="6180" width="11.75" style="763" customWidth="1"/>
    <col min="6181" max="6181" width="13.75" style="763" customWidth="1"/>
    <col min="6182" max="6182" width="10" style="763" customWidth="1"/>
    <col min="6183" max="6184" width="9.25" style="763" customWidth="1"/>
    <col min="6185" max="6198" width="7.625" style="763" customWidth="1"/>
    <col min="6199" max="6199" width="8" style="763" customWidth="1"/>
    <col min="6200" max="6208" width="7.625" style="763" customWidth="1"/>
    <col min="6209" max="6209" width="6.5" style="763" customWidth="1"/>
    <col min="6210" max="6431" width="9" style="763"/>
    <col min="6432" max="6432" width="7.625" style="763" customWidth="1"/>
    <col min="6433" max="6433" width="6.875" style="763" customWidth="1"/>
    <col min="6434" max="6434" width="7.125" style="763" customWidth="1"/>
    <col min="6435" max="6435" width="16.125" style="763" customWidth="1"/>
    <col min="6436" max="6436" width="11.75" style="763" customWidth="1"/>
    <col min="6437" max="6437" width="13.75" style="763" customWidth="1"/>
    <col min="6438" max="6438" width="10" style="763" customWidth="1"/>
    <col min="6439" max="6440" width="9.25" style="763" customWidth="1"/>
    <col min="6441" max="6454" width="7.625" style="763" customWidth="1"/>
    <col min="6455" max="6455" width="8" style="763" customWidth="1"/>
    <col min="6456" max="6464" width="7.625" style="763" customWidth="1"/>
    <col min="6465" max="6465" width="6.5" style="763" customWidth="1"/>
    <col min="6466" max="6687" width="9" style="763"/>
    <col min="6688" max="6688" width="7.625" style="763" customWidth="1"/>
    <col min="6689" max="6689" width="6.875" style="763" customWidth="1"/>
    <col min="6690" max="6690" width="7.125" style="763" customWidth="1"/>
    <col min="6691" max="6691" width="16.125" style="763" customWidth="1"/>
    <col min="6692" max="6692" width="11.75" style="763" customWidth="1"/>
    <col min="6693" max="6693" width="13.75" style="763" customWidth="1"/>
    <col min="6694" max="6694" width="10" style="763" customWidth="1"/>
    <col min="6695" max="6696" width="9.25" style="763" customWidth="1"/>
    <col min="6697" max="6710" width="7.625" style="763" customWidth="1"/>
    <col min="6711" max="6711" width="8" style="763" customWidth="1"/>
    <col min="6712" max="6720" width="7.625" style="763" customWidth="1"/>
    <col min="6721" max="6721" width="6.5" style="763" customWidth="1"/>
    <col min="6722" max="6943" width="9" style="763"/>
    <col min="6944" max="6944" width="7.625" style="763" customWidth="1"/>
    <col min="6945" max="6945" width="6.875" style="763" customWidth="1"/>
    <col min="6946" max="6946" width="7.125" style="763" customWidth="1"/>
    <col min="6947" max="6947" width="16.125" style="763" customWidth="1"/>
    <col min="6948" max="6948" width="11.75" style="763" customWidth="1"/>
    <col min="6949" max="6949" width="13.75" style="763" customWidth="1"/>
    <col min="6950" max="6950" width="10" style="763" customWidth="1"/>
    <col min="6951" max="6952" width="9.25" style="763" customWidth="1"/>
    <col min="6953" max="6966" width="7.625" style="763" customWidth="1"/>
    <col min="6967" max="6967" width="8" style="763" customWidth="1"/>
    <col min="6968" max="6976" width="7.625" style="763" customWidth="1"/>
    <col min="6977" max="6977" width="6.5" style="763" customWidth="1"/>
    <col min="6978" max="7199" width="9" style="763"/>
    <col min="7200" max="7200" width="7.625" style="763" customWidth="1"/>
    <col min="7201" max="7201" width="6.875" style="763" customWidth="1"/>
    <col min="7202" max="7202" width="7.125" style="763" customWidth="1"/>
    <col min="7203" max="7203" width="16.125" style="763" customWidth="1"/>
    <col min="7204" max="7204" width="11.75" style="763" customWidth="1"/>
    <col min="7205" max="7205" width="13.75" style="763" customWidth="1"/>
    <col min="7206" max="7206" width="10" style="763" customWidth="1"/>
    <col min="7207" max="7208" width="9.25" style="763" customWidth="1"/>
    <col min="7209" max="7222" width="7.625" style="763" customWidth="1"/>
    <col min="7223" max="7223" width="8" style="763" customWidth="1"/>
    <col min="7224" max="7232" width="7.625" style="763" customWidth="1"/>
    <col min="7233" max="7233" width="6.5" style="763" customWidth="1"/>
    <col min="7234" max="7455" width="9" style="763"/>
    <col min="7456" max="7456" width="7.625" style="763" customWidth="1"/>
    <col min="7457" max="7457" width="6.875" style="763" customWidth="1"/>
    <col min="7458" max="7458" width="7.125" style="763" customWidth="1"/>
    <col min="7459" max="7459" width="16.125" style="763" customWidth="1"/>
    <col min="7460" max="7460" width="11.75" style="763" customWidth="1"/>
    <col min="7461" max="7461" width="13.75" style="763" customWidth="1"/>
    <col min="7462" max="7462" width="10" style="763" customWidth="1"/>
    <col min="7463" max="7464" width="9.25" style="763" customWidth="1"/>
    <col min="7465" max="7478" width="7.625" style="763" customWidth="1"/>
    <col min="7479" max="7479" width="8" style="763" customWidth="1"/>
    <col min="7480" max="7488" width="7.625" style="763" customWidth="1"/>
    <col min="7489" max="7489" width="6.5" style="763" customWidth="1"/>
    <col min="7490" max="7711" width="9" style="763"/>
    <col min="7712" max="7712" width="7.625" style="763" customWidth="1"/>
    <col min="7713" max="7713" width="6.875" style="763" customWidth="1"/>
    <col min="7714" max="7714" width="7.125" style="763" customWidth="1"/>
    <col min="7715" max="7715" width="16.125" style="763" customWidth="1"/>
    <col min="7716" max="7716" width="11.75" style="763" customWidth="1"/>
    <col min="7717" max="7717" width="13.75" style="763" customWidth="1"/>
    <col min="7718" max="7718" width="10" style="763" customWidth="1"/>
    <col min="7719" max="7720" width="9.25" style="763" customWidth="1"/>
    <col min="7721" max="7734" width="7.625" style="763" customWidth="1"/>
    <col min="7735" max="7735" width="8" style="763" customWidth="1"/>
    <col min="7736" max="7744" width="7.625" style="763" customWidth="1"/>
    <col min="7745" max="7745" width="6.5" style="763" customWidth="1"/>
    <col min="7746" max="7967" width="9" style="763"/>
    <col min="7968" max="7968" width="7.625" style="763" customWidth="1"/>
    <col min="7969" max="7969" width="6.875" style="763" customWidth="1"/>
    <col min="7970" max="7970" width="7.125" style="763" customWidth="1"/>
    <col min="7971" max="7971" width="16.125" style="763" customWidth="1"/>
    <col min="7972" max="7972" width="11.75" style="763" customWidth="1"/>
    <col min="7973" max="7973" width="13.75" style="763" customWidth="1"/>
    <col min="7974" max="7974" width="10" style="763" customWidth="1"/>
    <col min="7975" max="7976" width="9.25" style="763" customWidth="1"/>
    <col min="7977" max="7990" width="7.625" style="763" customWidth="1"/>
    <col min="7991" max="7991" width="8" style="763" customWidth="1"/>
    <col min="7992" max="8000" width="7.625" style="763" customWidth="1"/>
    <col min="8001" max="8001" width="6.5" style="763" customWidth="1"/>
    <col min="8002" max="8223" width="9" style="763"/>
    <col min="8224" max="8224" width="7.625" style="763" customWidth="1"/>
    <col min="8225" max="8225" width="6.875" style="763" customWidth="1"/>
    <col min="8226" max="8226" width="7.125" style="763" customWidth="1"/>
    <col min="8227" max="8227" width="16.125" style="763" customWidth="1"/>
    <col min="8228" max="8228" width="11.75" style="763" customWidth="1"/>
    <col min="8229" max="8229" width="13.75" style="763" customWidth="1"/>
    <col min="8230" max="8230" width="10" style="763" customWidth="1"/>
    <col min="8231" max="8232" width="9.25" style="763" customWidth="1"/>
    <col min="8233" max="8246" width="7.625" style="763" customWidth="1"/>
    <col min="8247" max="8247" width="8" style="763" customWidth="1"/>
    <col min="8248" max="8256" width="7.625" style="763" customWidth="1"/>
    <col min="8257" max="8257" width="6.5" style="763" customWidth="1"/>
    <col min="8258" max="8479" width="9" style="763"/>
    <col min="8480" max="8480" width="7.625" style="763" customWidth="1"/>
    <col min="8481" max="8481" width="6.875" style="763" customWidth="1"/>
    <col min="8482" max="8482" width="7.125" style="763" customWidth="1"/>
    <col min="8483" max="8483" width="16.125" style="763" customWidth="1"/>
    <col min="8484" max="8484" width="11.75" style="763" customWidth="1"/>
    <col min="8485" max="8485" width="13.75" style="763" customWidth="1"/>
    <col min="8486" max="8486" width="10" style="763" customWidth="1"/>
    <col min="8487" max="8488" width="9.25" style="763" customWidth="1"/>
    <col min="8489" max="8502" width="7.625" style="763" customWidth="1"/>
    <col min="8503" max="8503" width="8" style="763" customWidth="1"/>
    <col min="8504" max="8512" width="7.625" style="763" customWidth="1"/>
    <col min="8513" max="8513" width="6.5" style="763" customWidth="1"/>
    <col min="8514" max="8735" width="9" style="763"/>
    <col min="8736" max="8736" width="7.625" style="763" customWidth="1"/>
    <col min="8737" max="8737" width="6.875" style="763" customWidth="1"/>
    <col min="8738" max="8738" width="7.125" style="763" customWidth="1"/>
    <col min="8739" max="8739" width="16.125" style="763" customWidth="1"/>
    <col min="8740" max="8740" width="11.75" style="763" customWidth="1"/>
    <col min="8741" max="8741" width="13.75" style="763" customWidth="1"/>
    <col min="8742" max="8742" width="10" style="763" customWidth="1"/>
    <col min="8743" max="8744" width="9.25" style="763" customWidth="1"/>
    <col min="8745" max="8758" width="7.625" style="763" customWidth="1"/>
    <col min="8759" max="8759" width="8" style="763" customWidth="1"/>
    <col min="8760" max="8768" width="7.625" style="763" customWidth="1"/>
    <col min="8769" max="8769" width="6.5" style="763" customWidth="1"/>
    <col min="8770" max="8991" width="9" style="763"/>
    <col min="8992" max="8992" width="7.625" style="763" customWidth="1"/>
    <col min="8993" max="8993" width="6.875" style="763" customWidth="1"/>
    <col min="8994" max="8994" width="7.125" style="763" customWidth="1"/>
    <col min="8995" max="8995" width="16.125" style="763" customWidth="1"/>
    <col min="8996" max="8996" width="11.75" style="763" customWidth="1"/>
    <col min="8997" max="8997" width="13.75" style="763" customWidth="1"/>
    <col min="8998" max="8998" width="10" style="763" customWidth="1"/>
    <col min="8999" max="9000" width="9.25" style="763" customWidth="1"/>
    <col min="9001" max="9014" width="7.625" style="763" customWidth="1"/>
    <col min="9015" max="9015" width="8" style="763" customWidth="1"/>
    <col min="9016" max="9024" width="7.625" style="763" customWidth="1"/>
    <col min="9025" max="9025" width="6.5" style="763" customWidth="1"/>
    <col min="9026" max="9247" width="9" style="763"/>
    <col min="9248" max="9248" width="7.625" style="763" customWidth="1"/>
    <col min="9249" max="9249" width="6.875" style="763" customWidth="1"/>
    <col min="9250" max="9250" width="7.125" style="763" customWidth="1"/>
    <col min="9251" max="9251" width="16.125" style="763" customWidth="1"/>
    <col min="9252" max="9252" width="11.75" style="763" customWidth="1"/>
    <col min="9253" max="9253" width="13.75" style="763" customWidth="1"/>
    <col min="9254" max="9254" width="10" style="763" customWidth="1"/>
    <col min="9255" max="9256" width="9.25" style="763" customWidth="1"/>
    <col min="9257" max="9270" width="7.625" style="763" customWidth="1"/>
    <col min="9271" max="9271" width="8" style="763" customWidth="1"/>
    <col min="9272" max="9280" width="7.625" style="763" customWidth="1"/>
    <col min="9281" max="9281" width="6.5" style="763" customWidth="1"/>
    <col min="9282" max="9503" width="9" style="763"/>
    <col min="9504" max="9504" width="7.625" style="763" customWidth="1"/>
    <col min="9505" max="9505" width="6.875" style="763" customWidth="1"/>
    <col min="9506" max="9506" width="7.125" style="763" customWidth="1"/>
    <col min="9507" max="9507" width="16.125" style="763" customWidth="1"/>
    <col min="9508" max="9508" width="11.75" style="763" customWidth="1"/>
    <col min="9509" max="9509" width="13.75" style="763" customWidth="1"/>
    <col min="9510" max="9510" width="10" style="763" customWidth="1"/>
    <col min="9511" max="9512" width="9.25" style="763" customWidth="1"/>
    <col min="9513" max="9526" width="7.625" style="763" customWidth="1"/>
    <col min="9527" max="9527" width="8" style="763" customWidth="1"/>
    <col min="9528" max="9536" width="7.625" style="763" customWidth="1"/>
    <col min="9537" max="9537" width="6.5" style="763" customWidth="1"/>
    <col min="9538" max="9759" width="9" style="763"/>
    <col min="9760" max="9760" width="7.625" style="763" customWidth="1"/>
    <col min="9761" max="9761" width="6.875" style="763" customWidth="1"/>
    <col min="9762" max="9762" width="7.125" style="763" customWidth="1"/>
    <col min="9763" max="9763" width="16.125" style="763" customWidth="1"/>
    <col min="9764" max="9764" width="11.75" style="763" customWidth="1"/>
    <col min="9765" max="9765" width="13.75" style="763" customWidth="1"/>
    <col min="9766" max="9766" width="10" style="763" customWidth="1"/>
    <col min="9767" max="9768" width="9.25" style="763" customWidth="1"/>
    <col min="9769" max="9782" width="7.625" style="763" customWidth="1"/>
    <col min="9783" max="9783" width="8" style="763" customWidth="1"/>
    <col min="9784" max="9792" width="7.625" style="763" customWidth="1"/>
    <col min="9793" max="9793" width="6.5" style="763" customWidth="1"/>
    <col min="9794" max="10015" width="9" style="763"/>
    <col min="10016" max="10016" width="7.625" style="763" customWidth="1"/>
    <col min="10017" max="10017" width="6.875" style="763" customWidth="1"/>
    <col min="10018" max="10018" width="7.125" style="763" customWidth="1"/>
    <col min="10019" max="10019" width="16.125" style="763" customWidth="1"/>
    <col min="10020" max="10020" width="11.75" style="763" customWidth="1"/>
    <col min="10021" max="10021" width="13.75" style="763" customWidth="1"/>
    <col min="10022" max="10022" width="10" style="763" customWidth="1"/>
    <col min="10023" max="10024" width="9.25" style="763" customWidth="1"/>
    <col min="10025" max="10038" width="7.625" style="763" customWidth="1"/>
    <col min="10039" max="10039" width="8" style="763" customWidth="1"/>
    <col min="10040" max="10048" width="7.625" style="763" customWidth="1"/>
    <col min="10049" max="10049" width="6.5" style="763" customWidth="1"/>
    <col min="10050" max="10271" width="9" style="763"/>
    <col min="10272" max="10272" width="7.625" style="763" customWidth="1"/>
    <col min="10273" max="10273" width="6.875" style="763" customWidth="1"/>
    <col min="10274" max="10274" width="7.125" style="763" customWidth="1"/>
    <col min="10275" max="10275" width="16.125" style="763" customWidth="1"/>
    <col min="10276" max="10276" width="11.75" style="763" customWidth="1"/>
    <col min="10277" max="10277" width="13.75" style="763" customWidth="1"/>
    <col min="10278" max="10278" width="10" style="763" customWidth="1"/>
    <col min="10279" max="10280" width="9.25" style="763" customWidth="1"/>
    <col min="10281" max="10294" width="7.625" style="763" customWidth="1"/>
    <col min="10295" max="10295" width="8" style="763" customWidth="1"/>
    <col min="10296" max="10304" width="7.625" style="763" customWidth="1"/>
    <col min="10305" max="10305" width="6.5" style="763" customWidth="1"/>
    <col min="10306" max="10527" width="9" style="763"/>
    <col min="10528" max="10528" width="7.625" style="763" customWidth="1"/>
    <col min="10529" max="10529" width="6.875" style="763" customWidth="1"/>
    <col min="10530" max="10530" width="7.125" style="763" customWidth="1"/>
    <col min="10531" max="10531" width="16.125" style="763" customWidth="1"/>
    <col min="10532" max="10532" width="11.75" style="763" customWidth="1"/>
    <col min="10533" max="10533" width="13.75" style="763" customWidth="1"/>
    <col min="10534" max="10534" width="10" style="763" customWidth="1"/>
    <col min="10535" max="10536" width="9.25" style="763" customWidth="1"/>
    <col min="10537" max="10550" width="7.625" style="763" customWidth="1"/>
    <col min="10551" max="10551" width="8" style="763" customWidth="1"/>
    <col min="10552" max="10560" width="7.625" style="763" customWidth="1"/>
    <col min="10561" max="10561" width="6.5" style="763" customWidth="1"/>
    <col min="10562" max="10783" width="9" style="763"/>
    <col min="10784" max="10784" width="7.625" style="763" customWidth="1"/>
    <col min="10785" max="10785" width="6.875" style="763" customWidth="1"/>
    <col min="10786" max="10786" width="7.125" style="763" customWidth="1"/>
    <col min="10787" max="10787" width="16.125" style="763" customWidth="1"/>
    <col min="10788" max="10788" width="11.75" style="763" customWidth="1"/>
    <col min="10789" max="10789" width="13.75" style="763" customWidth="1"/>
    <col min="10790" max="10790" width="10" style="763" customWidth="1"/>
    <col min="10791" max="10792" width="9.25" style="763" customWidth="1"/>
    <col min="10793" max="10806" width="7.625" style="763" customWidth="1"/>
    <col min="10807" max="10807" width="8" style="763" customWidth="1"/>
    <col min="10808" max="10816" width="7.625" style="763" customWidth="1"/>
    <col min="10817" max="10817" width="6.5" style="763" customWidth="1"/>
    <col min="10818" max="11039" width="9" style="763"/>
    <col min="11040" max="11040" width="7.625" style="763" customWidth="1"/>
    <col min="11041" max="11041" width="6.875" style="763" customWidth="1"/>
    <col min="11042" max="11042" width="7.125" style="763" customWidth="1"/>
    <col min="11043" max="11043" width="16.125" style="763" customWidth="1"/>
    <col min="11044" max="11044" width="11.75" style="763" customWidth="1"/>
    <col min="11045" max="11045" width="13.75" style="763" customWidth="1"/>
    <col min="11046" max="11046" width="10" style="763" customWidth="1"/>
    <col min="11047" max="11048" width="9.25" style="763" customWidth="1"/>
    <col min="11049" max="11062" width="7.625" style="763" customWidth="1"/>
    <col min="11063" max="11063" width="8" style="763" customWidth="1"/>
    <col min="11064" max="11072" width="7.625" style="763" customWidth="1"/>
    <col min="11073" max="11073" width="6.5" style="763" customWidth="1"/>
    <col min="11074" max="11295" width="9" style="763"/>
    <col min="11296" max="11296" width="7.625" style="763" customWidth="1"/>
    <col min="11297" max="11297" width="6.875" style="763" customWidth="1"/>
    <col min="11298" max="11298" width="7.125" style="763" customWidth="1"/>
    <col min="11299" max="11299" width="16.125" style="763" customWidth="1"/>
    <col min="11300" max="11300" width="11.75" style="763" customWidth="1"/>
    <col min="11301" max="11301" width="13.75" style="763" customWidth="1"/>
    <col min="11302" max="11302" width="10" style="763" customWidth="1"/>
    <col min="11303" max="11304" width="9.25" style="763" customWidth="1"/>
    <col min="11305" max="11318" width="7.625" style="763" customWidth="1"/>
    <col min="11319" max="11319" width="8" style="763" customWidth="1"/>
    <col min="11320" max="11328" width="7.625" style="763" customWidth="1"/>
    <col min="11329" max="11329" width="6.5" style="763" customWidth="1"/>
    <col min="11330" max="11551" width="9" style="763"/>
    <col min="11552" max="11552" width="7.625" style="763" customWidth="1"/>
    <col min="11553" max="11553" width="6.875" style="763" customWidth="1"/>
    <col min="11554" max="11554" width="7.125" style="763" customWidth="1"/>
    <col min="11555" max="11555" width="16.125" style="763" customWidth="1"/>
    <col min="11556" max="11556" width="11.75" style="763" customWidth="1"/>
    <col min="11557" max="11557" width="13.75" style="763" customWidth="1"/>
    <col min="11558" max="11558" width="10" style="763" customWidth="1"/>
    <col min="11559" max="11560" width="9.25" style="763" customWidth="1"/>
    <col min="11561" max="11574" width="7.625" style="763" customWidth="1"/>
    <col min="11575" max="11575" width="8" style="763" customWidth="1"/>
    <col min="11576" max="11584" width="7.625" style="763" customWidth="1"/>
    <col min="11585" max="11585" width="6.5" style="763" customWidth="1"/>
    <col min="11586" max="11807" width="9" style="763"/>
    <col min="11808" max="11808" width="7.625" style="763" customWidth="1"/>
    <col min="11809" max="11809" width="6.875" style="763" customWidth="1"/>
    <col min="11810" max="11810" width="7.125" style="763" customWidth="1"/>
    <col min="11811" max="11811" width="16.125" style="763" customWidth="1"/>
    <col min="11812" max="11812" width="11.75" style="763" customWidth="1"/>
    <col min="11813" max="11813" width="13.75" style="763" customWidth="1"/>
    <col min="11814" max="11814" width="10" style="763" customWidth="1"/>
    <col min="11815" max="11816" width="9.25" style="763" customWidth="1"/>
    <col min="11817" max="11830" width="7.625" style="763" customWidth="1"/>
    <col min="11831" max="11831" width="8" style="763" customWidth="1"/>
    <col min="11832" max="11840" width="7.625" style="763" customWidth="1"/>
    <col min="11841" max="11841" width="6.5" style="763" customWidth="1"/>
    <col min="11842" max="12063" width="9" style="763"/>
    <col min="12064" max="12064" width="7.625" style="763" customWidth="1"/>
    <col min="12065" max="12065" width="6.875" style="763" customWidth="1"/>
    <col min="12066" max="12066" width="7.125" style="763" customWidth="1"/>
    <col min="12067" max="12067" width="16.125" style="763" customWidth="1"/>
    <col min="12068" max="12068" width="11.75" style="763" customWidth="1"/>
    <col min="12069" max="12069" width="13.75" style="763" customWidth="1"/>
    <col min="12070" max="12070" width="10" style="763" customWidth="1"/>
    <col min="12071" max="12072" width="9.25" style="763" customWidth="1"/>
    <col min="12073" max="12086" width="7.625" style="763" customWidth="1"/>
    <col min="12087" max="12087" width="8" style="763" customWidth="1"/>
    <col min="12088" max="12096" width="7.625" style="763" customWidth="1"/>
    <col min="12097" max="12097" width="6.5" style="763" customWidth="1"/>
    <col min="12098" max="12319" width="9" style="763"/>
    <col min="12320" max="12320" width="7.625" style="763" customWidth="1"/>
    <col min="12321" max="12321" width="6.875" style="763" customWidth="1"/>
    <col min="12322" max="12322" width="7.125" style="763" customWidth="1"/>
    <col min="12323" max="12323" width="16.125" style="763" customWidth="1"/>
    <col min="12324" max="12324" width="11.75" style="763" customWidth="1"/>
    <col min="12325" max="12325" width="13.75" style="763" customWidth="1"/>
    <col min="12326" max="12326" width="10" style="763" customWidth="1"/>
    <col min="12327" max="12328" width="9.25" style="763" customWidth="1"/>
    <col min="12329" max="12342" width="7.625" style="763" customWidth="1"/>
    <col min="12343" max="12343" width="8" style="763" customWidth="1"/>
    <col min="12344" max="12352" width="7.625" style="763" customWidth="1"/>
    <col min="12353" max="12353" width="6.5" style="763" customWidth="1"/>
    <col min="12354" max="12575" width="9" style="763"/>
    <col min="12576" max="12576" width="7.625" style="763" customWidth="1"/>
    <col min="12577" max="12577" width="6.875" style="763" customWidth="1"/>
    <col min="12578" max="12578" width="7.125" style="763" customWidth="1"/>
    <col min="12579" max="12579" width="16.125" style="763" customWidth="1"/>
    <col min="12580" max="12580" width="11.75" style="763" customWidth="1"/>
    <col min="12581" max="12581" width="13.75" style="763" customWidth="1"/>
    <col min="12582" max="12582" width="10" style="763" customWidth="1"/>
    <col min="12583" max="12584" width="9.25" style="763" customWidth="1"/>
    <col min="12585" max="12598" width="7.625" style="763" customWidth="1"/>
    <col min="12599" max="12599" width="8" style="763" customWidth="1"/>
    <col min="12600" max="12608" width="7.625" style="763" customWidth="1"/>
    <col min="12609" max="12609" width="6.5" style="763" customWidth="1"/>
    <col min="12610" max="12831" width="9" style="763"/>
    <col min="12832" max="12832" width="7.625" style="763" customWidth="1"/>
    <col min="12833" max="12833" width="6.875" style="763" customWidth="1"/>
    <col min="12834" max="12834" width="7.125" style="763" customWidth="1"/>
    <col min="12835" max="12835" width="16.125" style="763" customWidth="1"/>
    <col min="12836" max="12836" width="11.75" style="763" customWidth="1"/>
    <col min="12837" max="12837" width="13.75" style="763" customWidth="1"/>
    <col min="12838" max="12838" width="10" style="763" customWidth="1"/>
    <col min="12839" max="12840" width="9.25" style="763" customWidth="1"/>
    <col min="12841" max="12854" width="7.625" style="763" customWidth="1"/>
    <col min="12855" max="12855" width="8" style="763" customWidth="1"/>
    <col min="12856" max="12864" width="7.625" style="763" customWidth="1"/>
    <col min="12865" max="12865" width="6.5" style="763" customWidth="1"/>
    <col min="12866" max="13087" width="9" style="763"/>
    <col min="13088" max="13088" width="7.625" style="763" customWidth="1"/>
    <col min="13089" max="13089" width="6.875" style="763" customWidth="1"/>
    <col min="13090" max="13090" width="7.125" style="763" customWidth="1"/>
    <col min="13091" max="13091" width="16.125" style="763" customWidth="1"/>
    <col min="13092" max="13092" width="11.75" style="763" customWidth="1"/>
    <col min="13093" max="13093" width="13.75" style="763" customWidth="1"/>
    <col min="13094" max="13094" width="10" style="763" customWidth="1"/>
    <col min="13095" max="13096" width="9.25" style="763" customWidth="1"/>
    <col min="13097" max="13110" width="7.625" style="763" customWidth="1"/>
    <col min="13111" max="13111" width="8" style="763" customWidth="1"/>
    <col min="13112" max="13120" width="7.625" style="763" customWidth="1"/>
    <col min="13121" max="13121" width="6.5" style="763" customWidth="1"/>
    <col min="13122" max="13343" width="9" style="763"/>
    <col min="13344" max="13344" width="7.625" style="763" customWidth="1"/>
    <col min="13345" max="13345" width="6.875" style="763" customWidth="1"/>
    <col min="13346" max="13346" width="7.125" style="763" customWidth="1"/>
    <col min="13347" max="13347" width="16.125" style="763" customWidth="1"/>
    <col min="13348" max="13348" width="11.75" style="763" customWidth="1"/>
    <col min="13349" max="13349" width="13.75" style="763" customWidth="1"/>
    <col min="13350" max="13350" width="10" style="763" customWidth="1"/>
    <col min="13351" max="13352" width="9.25" style="763" customWidth="1"/>
    <col min="13353" max="13366" width="7.625" style="763" customWidth="1"/>
    <col min="13367" max="13367" width="8" style="763" customWidth="1"/>
    <col min="13368" max="13376" width="7.625" style="763" customWidth="1"/>
    <col min="13377" max="13377" width="6.5" style="763" customWidth="1"/>
    <col min="13378" max="13599" width="9" style="763"/>
    <col min="13600" max="13600" width="7.625" style="763" customWidth="1"/>
    <col min="13601" max="13601" width="6.875" style="763" customWidth="1"/>
    <col min="13602" max="13602" width="7.125" style="763" customWidth="1"/>
    <col min="13603" max="13603" width="16.125" style="763" customWidth="1"/>
    <col min="13604" max="13604" width="11.75" style="763" customWidth="1"/>
    <col min="13605" max="13605" width="13.75" style="763" customWidth="1"/>
    <col min="13606" max="13606" width="10" style="763" customWidth="1"/>
    <col min="13607" max="13608" width="9.25" style="763" customWidth="1"/>
    <col min="13609" max="13622" width="7.625" style="763" customWidth="1"/>
    <col min="13623" max="13623" width="8" style="763" customWidth="1"/>
    <col min="13624" max="13632" width="7.625" style="763" customWidth="1"/>
    <col min="13633" max="13633" width="6.5" style="763" customWidth="1"/>
    <col min="13634" max="13855" width="9" style="763"/>
    <col min="13856" max="13856" width="7.625" style="763" customWidth="1"/>
    <col min="13857" max="13857" width="6.875" style="763" customWidth="1"/>
    <col min="13858" max="13858" width="7.125" style="763" customWidth="1"/>
    <col min="13859" max="13859" width="16.125" style="763" customWidth="1"/>
    <col min="13860" max="13860" width="11.75" style="763" customWidth="1"/>
    <col min="13861" max="13861" width="13.75" style="763" customWidth="1"/>
    <col min="13862" max="13862" width="10" style="763" customWidth="1"/>
    <col min="13863" max="13864" width="9.25" style="763" customWidth="1"/>
    <col min="13865" max="13878" width="7.625" style="763" customWidth="1"/>
    <col min="13879" max="13879" width="8" style="763" customWidth="1"/>
    <col min="13880" max="13888" width="7.625" style="763" customWidth="1"/>
    <col min="13889" max="13889" width="6.5" style="763" customWidth="1"/>
    <col min="13890" max="14111" width="9" style="763"/>
    <col min="14112" max="14112" width="7.625" style="763" customWidth="1"/>
    <col min="14113" max="14113" width="6.875" style="763" customWidth="1"/>
    <col min="14114" max="14114" width="7.125" style="763" customWidth="1"/>
    <col min="14115" max="14115" width="16.125" style="763" customWidth="1"/>
    <col min="14116" max="14116" width="11.75" style="763" customWidth="1"/>
    <col min="14117" max="14117" width="13.75" style="763" customWidth="1"/>
    <col min="14118" max="14118" width="10" style="763" customWidth="1"/>
    <col min="14119" max="14120" width="9.25" style="763" customWidth="1"/>
    <col min="14121" max="14134" width="7.625" style="763" customWidth="1"/>
    <col min="14135" max="14135" width="8" style="763" customWidth="1"/>
    <col min="14136" max="14144" width="7.625" style="763" customWidth="1"/>
    <col min="14145" max="14145" width="6.5" style="763" customWidth="1"/>
    <col min="14146" max="14367" width="9" style="763"/>
    <col min="14368" max="14368" width="7.625" style="763" customWidth="1"/>
    <col min="14369" max="14369" width="6.875" style="763" customWidth="1"/>
    <col min="14370" max="14370" width="7.125" style="763" customWidth="1"/>
    <col min="14371" max="14371" width="16.125" style="763" customWidth="1"/>
    <col min="14372" max="14372" width="11.75" style="763" customWidth="1"/>
    <col min="14373" max="14373" width="13.75" style="763" customWidth="1"/>
    <col min="14374" max="14374" width="10" style="763" customWidth="1"/>
    <col min="14375" max="14376" width="9.25" style="763" customWidth="1"/>
    <col min="14377" max="14390" width="7.625" style="763" customWidth="1"/>
    <col min="14391" max="14391" width="8" style="763" customWidth="1"/>
    <col min="14392" max="14400" width="7.625" style="763" customWidth="1"/>
    <col min="14401" max="14401" width="6.5" style="763" customWidth="1"/>
    <col min="14402" max="14623" width="9" style="763"/>
    <col min="14624" max="14624" width="7.625" style="763" customWidth="1"/>
    <col min="14625" max="14625" width="6.875" style="763" customWidth="1"/>
    <col min="14626" max="14626" width="7.125" style="763" customWidth="1"/>
    <col min="14627" max="14627" width="16.125" style="763" customWidth="1"/>
    <col min="14628" max="14628" width="11.75" style="763" customWidth="1"/>
    <col min="14629" max="14629" width="13.75" style="763" customWidth="1"/>
    <col min="14630" max="14630" width="10" style="763" customWidth="1"/>
    <col min="14631" max="14632" width="9.25" style="763" customWidth="1"/>
    <col min="14633" max="14646" width="7.625" style="763" customWidth="1"/>
    <col min="14647" max="14647" width="8" style="763" customWidth="1"/>
    <col min="14648" max="14656" width="7.625" style="763" customWidth="1"/>
    <col min="14657" max="14657" width="6.5" style="763" customWidth="1"/>
    <col min="14658" max="14879" width="9" style="763"/>
    <col min="14880" max="14880" width="7.625" style="763" customWidth="1"/>
    <col min="14881" max="14881" width="6.875" style="763" customWidth="1"/>
    <col min="14882" max="14882" width="7.125" style="763" customWidth="1"/>
    <col min="14883" max="14883" width="16.125" style="763" customWidth="1"/>
    <col min="14884" max="14884" width="11.75" style="763" customWidth="1"/>
    <col min="14885" max="14885" width="13.75" style="763" customWidth="1"/>
    <col min="14886" max="14886" width="10" style="763" customWidth="1"/>
    <col min="14887" max="14888" width="9.25" style="763" customWidth="1"/>
    <col min="14889" max="14902" width="7.625" style="763" customWidth="1"/>
    <col min="14903" max="14903" width="8" style="763" customWidth="1"/>
    <col min="14904" max="14912" width="7.625" style="763" customWidth="1"/>
    <col min="14913" max="14913" width="6.5" style="763" customWidth="1"/>
    <col min="14914" max="15135" width="9" style="763"/>
    <col min="15136" max="15136" width="7.625" style="763" customWidth="1"/>
    <col min="15137" max="15137" width="6.875" style="763" customWidth="1"/>
    <col min="15138" max="15138" width="7.125" style="763" customWidth="1"/>
    <col min="15139" max="15139" width="16.125" style="763" customWidth="1"/>
    <col min="15140" max="15140" width="11.75" style="763" customWidth="1"/>
    <col min="15141" max="15141" width="13.75" style="763" customWidth="1"/>
    <col min="15142" max="15142" width="10" style="763" customWidth="1"/>
    <col min="15143" max="15144" width="9.25" style="763" customWidth="1"/>
    <col min="15145" max="15158" width="7.625" style="763" customWidth="1"/>
    <col min="15159" max="15159" width="8" style="763" customWidth="1"/>
    <col min="15160" max="15168" width="7.625" style="763" customWidth="1"/>
    <col min="15169" max="15169" width="6.5" style="763" customWidth="1"/>
    <col min="15170" max="15391" width="9" style="763"/>
    <col min="15392" max="15392" width="7.625" style="763" customWidth="1"/>
    <col min="15393" max="15393" width="6.875" style="763" customWidth="1"/>
    <col min="15394" max="15394" width="7.125" style="763" customWidth="1"/>
    <col min="15395" max="15395" width="16.125" style="763" customWidth="1"/>
    <col min="15396" max="15396" width="11.75" style="763" customWidth="1"/>
    <col min="15397" max="15397" width="13.75" style="763" customWidth="1"/>
    <col min="15398" max="15398" width="10" style="763" customWidth="1"/>
    <col min="15399" max="15400" width="9.25" style="763" customWidth="1"/>
    <col min="15401" max="15414" width="7.625" style="763" customWidth="1"/>
    <col min="15415" max="15415" width="8" style="763" customWidth="1"/>
    <col min="15416" max="15424" width="7.625" style="763" customWidth="1"/>
    <col min="15425" max="15425" width="6.5" style="763" customWidth="1"/>
    <col min="15426" max="15647" width="9" style="763"/>
    <col min="15648" max="15648" width="7.625" style="763" customWidth="1"/>
    <col min="15649" max="15649" width="6.875" style="763" customWidth="1"/>
    <col min="15650" max="15650" width="7.125" style="763" customWidth="1"/>
    <col min="15651" max="15651" width="16.125" style="763" customWidth="1"/>
    <col min="15652" max="15652" width="11.75" style="763" customWidth="1"/>
    <col min="15653" max="15653" width="13.75" style="763" customWidth="1"/>
    <col min="15654" max="15654" width="10" style="763" customWidth="1"/>
    <col min="15655" max="15656" width="9.25" style="763" customWidth="1"/>
    <col min="15657" max="15670" width="7.625" style="763" customWidth="1"/>
    <col min="15671" max="15671" width="8" style="763" customWidth="1"/>
    <col min="15672" max="15680" width="7.625" style="763" customWidth="1"/>
    <col min="15681" max="15681" width="6.5" style="763" customWidth="1"/>
    <col min="15682" max="15903" width="9" style="763"/>
    <col min="15904" max="15904" width="7.625" style="763" customWidth="1"/>
    <col min="15905" max="15905" width="6.875" style="763" customWidth="1"/>
    <col min="15906" max="15906" width="7.125" style="763" customWidth="1"/>
    <col min="15907" max="15907" width="16.125" style="763" customWidth="1"/>
    <col min="15908" max="15908" width="11.75" style="763" customWidth="1"/>
    <col min="15909" max="15909" width="13.75" style="763" customWidth="1"/>
    <col min="15910" max="15910" width="10" style="763" customWidth="1"/>
    <col min="15911" max="15912" width="9.25" style="763" customWidth="1"/>
    <col min="15913" max="15926" width="7.625" style="763" customWidth="1"/>
    <col min="15927" max="15927" width="8" style="763" customWidth="1"/>
    <col min="15928" max="15936" width="7.625" style="763" customWidth="1"/>
    <col min="15937" max="15937" width="6.5" style="763" customWidth="1"/>
    <col min="15938" max="16159" width="9" style="763"/>
    <col min="16160" max="16160" width="7.625" style="763" customWidth="1"/>
    <col min="16161" max="16161" width="6.875" style="763" customWidth="1"/>
    <col min="16162" max="16162" width="7.125" style="763" customWidth="1"/>
    <col min="16163" max="16163" width="16.125" style="763" customWidth="1"/>
    <col min="16164" max="16164" width="11.75" style="763" customWidth="1"/>
    <col min="16165" max="16165" width="13.75" style="763" customWidth="1"/>
    <col min="16166" max="16166" width="10" style="763" customWidth="1"/>
    <col min="16167" max="16168" width="9.25" style="763" customWidth="1"/>
    <col min="16169" max="16182" width="7.625" style="763" customWidth="1"/>
    <col min="16183" max="16183" width="8" style="763" customWidth="1"/>
    <col min="16184" max="16192" width="7.625" style="763" customWidth="1"/>
    <col min="16193" max="16193" width="6.5" style="763" customWidth="1"/>
    <col min="16194" max="16384" width="9" style="763"/>
  </cols>
  <sheetData>
    <row r="1" spans="1:62" ht="33.75">
      <c r="A1" s="883" t="s">
        <v>1249</v>
      </c>
      <c r="B1" s="884"/>
      <c r="C1" s="884"/>
      <c r="D1" s="884"/>
      <c r="E1" s="885"/>
      <c r="F1" s="886"/>
      <c r="G1" s="887"/>
      <c r="H1" s="888"/>
      <c r="I1" s="1105"/>
      <c r="J1" s="889"/>
      <c r="K1" s="889"/>
      <c r="L1" s="888"/>
      <c r="M1" s="88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P1" s="763"/>
      <c r="AQ1" s="763"/>
    </row>
    <row r="2" spans="1:62" s="898" customFormat="1" ht="18.75">
      <c r="A2" s="890" t="s">
        <v>1371</v>
      </c>
      <c r="B2" s="891"/>
      <c r="C2" s="891"/>
      <c r="D2" s="891"/>
      <c r="E2" s="892"/>
      <c r="F2" s="893"/>
      <c r="G2" s="894"/>
      <c r="H2" s="895"/>
      <c r="I2" s="1106"/>
      <c r="J2" s="901"/>
      <c r="K2" s="896"/>
      <c r="L2" s="895"/>
      <c r="M2" s="895"/>
      <c r="N2" s="897"/>
      <c r="O2" s="897"/>
      <c r="P2" s="897"/>
      <c r="Q2" s="897"/>
      <c r="R2" s="897"/>
      <c r="S2" s="897"/>
      <c r="T2" s="897"/>
      <c r="U2" s="7"/>
      <c r="V2" s="7"/>
      <c r="W2" s="7"/>
    </row>
    <row r="3" spans="1:62" s="899" customFormat="1" ht="16.5">
      <c r="A3" s="1305" t="s">
        <v>1250</v>
      </c>
      <c r="B3" s="1305" t="s">
        <v>1131</v>
      </c>
      <c r="C3" s="1305" t="s">
        <v>1251</v>
      </c>
      <c r="D3" s="1305" t="s">
        <v>1132</v>
      </c>
      <c r="E3" s="1305" t="s">
        <v>87</v>
      </c>
      <c r="F3" s="1305" t="s">
        <v>1252</v>
      </c>
      <c r="G3" s="1305" t="s">
        <v>88</v>
      </c>
      <c r="H3" s="1305" t="s">
        <v>144</v>
      </c>
      <c r="I3" s="1308" t="s">
        <v>1201</v>
      </c>
      <c r="J3" s="1305" t="s">
        <v>1253</v>
      </c>
      <c r="K3" s="1304" t="s">
        <v>108</v>
      </c>
      <c r="L3" s="1273" t="s">
        <v>1133</v>
      </c>
      <c r="M3" s="1273"/>
      <c r="N3" s="1272" t="s">
        <v>1248</v>
      </c>
      <c r="O3" s="1273"/>
      <c r="P3" s="1273"/>
      <c r="Q3" s="1273"/>
      <c r="R3" s="1273"/>
      <c r="S3" s="1273"/>
      <c r="T3" s="1273"/>
      <c r="U3" s="1273"/>
      <c r="V3" s="1273"/>
      <c r="W3" s="1273"/>
      <c r="X3" s="1273"/>
      <c r="Y3" s="1273"/>
      <c r="Z3" s="1273"/>
      <c r="AA3" s="1273"/>
      <c r="AB3" s="1273"/>
      <c r="AC3" s="1273"/>
      <c r="AD3" s="1273"/>
      <c r="AE3" s="1273"/>
      <c r="AF3" s="1273"/>
      <c r="AG3" s="1273"/>
      <c r="AH3" s="1273"/>
      <c r="AI3" s="1273"/>
      <c r="AJ3" s="1273"/>
      <c r="AK3" s="1273"/>
      <c r="AL3" s="1273"/>
      <c r="AM3" s="1273"/>
      <c r="AN3" s="1273"/>
      <c r="AO3" s="1273"/>
      <c r="AP3" s="1273"/>
      <c r="AQ3" s="1273"/>
      <c r="AR3" s="1273"/>
      <c r="AS3" s="1273"/>
      <c r="AT3" s="1273"/>
      <c r="AU3" s="1273"/>
      <c r="AV3" s="1273"/>
      <c r="AW3" s="1273"/>
      <c r="AX3" s="1273"/>
      <c r="AY3" s="1273"/>
      <c r="AZ3" s="1273"/>
      <c r="BA3" s="1273"/>
      <c r="BB3" s="1273"/>
      <c r="BC3" s="1273"/>
      <c r="BD3" s="1273"/>
      <c r="BE3" s="1273"/>
      <c r="BF3" s="1273"/>
      <c r="BG3" s="1273"/>
      <c r="BH3" s="1273"/>
      <c r="BI3" s="1273"/>
      <c r="BJ3" s="1273" t="s">
        <v>1254</v>
      </c>
    </row>
    <row r="4" spans="1:62" s="899" customFormat="1" ht="16.5">
      <c r="A4" s="1306"/>
      <c r="B4" s="1306"/>
      <c r="C4" s="1306"/>
      <c r="D4" s="1306"/>
      <c r="E4" s="1306"/>
      <c r="F4" s="1306"/>
      <c r="G4" s="1306"/>
      <c r="H4" s="1306"/>
      <c r="I4" s="1309"/>
      <c r="J4" s="1306"/>
      <c r="K4" s="1304"/>
      <c r="L4" s="1273"/>
      <c r="M4" s="1273"/>
      <c r="N4" s="1274" t="s">
        <v>1134</v>
      </c>
      <c r="O4" s="1275"/>
      <c r="P4" s="1275"/>
      <c r="Q4" s="1275"/>
      <c r="R4" s="1275"/>
      <c r="S4" s="1276"/>
      <c r="T4" s="1277" t="s">
        <v>90</v>
      </c>
      <c r="U4" s="1277"/>
      <c r="V4" s="1277"/>
      <c r="W4" s="1277"/>
      <c r="X4" s="1277"/>
      <c r="Y4" s="1277"/>
      <c r="Z4" s="1299" t="s">
        <v>91</v>
      </c>
      <c r="AA4" s="1300"/>
      <c r="AB4" s="1300"/>
      <c r="AC4" s="1300"/>
      <c r="AD4" s="1300"/>
      <c r="AE4" s="1300"/>
      <c r="AF4" s="1300"/>
      <c r="AG4" s="1300"/>
      <c r="AH4" s="1300"/>
      <c r="AI4" s="1300"/>
      <c r="AJ4" s="1300"/>
      <c r="AK4" s="1300"/>
      <c r="AL4" s="1300"/>
      <c r="AM4" s="1300"/>
      <c r="AN4" s="1300"/>
      <c r="AO4" s="1300"/>
      <c r="AP4" s="1300"/>
      <c r="AQ4" s="1300"/>
      <c r="AR4" s="1300"/>
      <c r="AS4" s="1300"/>
      <c r="AT4" s="1300"/>
      <c r="AU4" s="1300"/>
      <c r="AV4" s="1300"/>
      <c r="AW4" s="1300"/>
      <c r="AX4" s="1300"/>
      <c r="AY4" s="1300"/>
      <c r="AZ4" s="1319" t="s">
        <v>1135</v>
      </c>
      <c r="BA4" s="1319"/>
      <c r="BB4" s="1319"/>
      <c r="BC4" s="1319"/>
      <c r="BD4" s="1319"/>
      <c r="BE4" s="1277" t="s">
        <v>1255</v>
      </c>
      <c r="BF4" s="1277"/>
      <c r="BG4" s="1277"/>
      <c r="BH4" s="1277"/>
      <c r="BI4" s="1277"/>
      <c r="BJ4" s="1273"/>
    </row>
    <row r="5" spans="1:62" s="899" customFormat="1" ht="16.5">
      <c r="A5" s="1306"/>
      <c r="B5" s="1306"/>
      <c r="C5" s="1306"/>
      <c r="D5" s="1306"/>
      <c r="E5" s="1306"/>
      <c r="F5" s="1306"/>
      <c r="G5" s="1306"/>
      <c r="H5" s="1306"/>
      <c r="I5" s="1309"/>
      <c r="J5" s="1306"/>
      <c r="K5" s="1304"/>
      <c r="L5" s="1273"/>
      <c r="M5" s="1273"/>
      <c r="N5" s="1320" t="s">
        <v>89</v>
      </c>
      <c r="O5" s="1272"/>
      <c r="P5" s="1320" t="s">
        <v>1256</v>
      </c>
      <c r="Q5" s="1272"/>
      <c r="R5" s="1320" t="s">
        <v>1257</v>
      </c>
      <c r="S5" s="1272"/>
      <c r="T5" s="1273" t="s">
        <v>92</v>
      </c>
      <c r="U5" s="1273"/>
      <c r="V5" s="1273" t="s">
        <v>1202</v>
      </c>
      <c r="W5" s="1273"/>
      <c r="X5" s="1273" t="s">
        <v>1258</v>
      </c>
      <c r="Y5" s="1273"/>
      <c r="Z5" s="1272" t="s">
        <v>1259</v>
      </c>
      <c r="AA5" s="1273"/>
      <c r="AB5" s="1273"/>
      <c r="AC5" s="1273"/>
      <c r="AD5" s="1273"/>
      <c r="AE5" s="1273"/>
      <c r="AF5" s="1273"/>
      <c r="AG5" s="1273"/>
      <c r="AH5" s="1273" t="s">
        <v>93</v>
      </c>
      <c r="AI5" s="1273"/>
      <c r="AJ5" s="1273"/>
      <c r="AK5" s="1273"/>
      <c r="AL5" s="1273"/>
      <c r="AM5" s="1273"/>
      <c r="AN5" s="1273"/>
      <c r="AO5" s="1273"/>
      <c r="AP5" s="1273" t="s">
        <v>94</v>
      </c>
      <c r="AQ5" s="1273"/>
      <c r="AR5" s="1273"/>
      <c r="AS5" s="1273"/>
      <c r="AT5" s="1273"/>
      <c r="AU5" s="1273"/>
      <c r="AV5" s="1273"/>
      <c r="AW5" s="1273"/>
      <c r="AX5" s="1273"/>
      <c r="AY5" s="1273"/>
      <c r="AZ5" s="1304" t="s">
        <v>95</v>
      </c>
      <c r="BA5" s="1304" t="s">
        <v>96</v>
      </c>
      <c r="BB5" s="1304"/>
      <c r="BC5" s="1304"/>
      <c r="BD5" s="1304"/>
      <c r="BE5" s="1304" t="s">
        <v>95</v>
      </c>
      <c r="BF5" s="1304" t="s">
        <v>96</v>
      </c>
      <c r="BG5" s="1304"/>
      <c r="BH5" s="1304"/>
      <c r="BI5" s="1304"/>
      <c r="BJ5" s="1273"/>
    </row>
    <row r="6" spans="1:62" s="899" customFormat="1" ht="16.5">
      <c r="A6" s="1306"/>
      <c r="B6" s="1306"/>
      <c r="C6" s="1306"/>
      <c r="D6" s="1306"/>
      <c r="E6" s="1306"/>
      <c r="F6" s="1306"/>
      <c r="G6" s="1306"/>
      <c r="H6" s="1306"/>
      <c r="I6" s="1309"/>
      <c r="J6" s="1306"/>
      <c r="K6" s="1304"/>
      <c r="L6" s="1304" t="s">
        <v>95</v>
      </c>
      <c r="M6" s="1304" t="s">
        <v>96</v>
      </c>
      <c r="N6" s="1321" t="s">
        <v>95</v>
      </c>
      <c r="O6" s="1304" t="s">
        <v>96</v>
      </c>
      <c r="P6" s="1304" t="s">
        <v>95</v>
      </c>
      <c r="Q6" s="1304" t="s">
        <v>96</v>
      </c>
      <c r="R6" s="1304" t="s">
        <v>95</v>
      </c>
      <c r="S6" s="1304" t="s">
        <v>96</v>
      </c>
      <c r="T6" s="1304" t="s">
        <v>97</v>
      </c>
      <c r="U6" s="1304" t="s">
        <v>1136</v>
      </c>
      <c r="V6" s="1304" t="s">
        <v>97</v>
      </c>
      <c r="W6" s="1304" t="s">
        <v>1136</v>
      </c>
      <c r="X6" s="1304" t="s">
        <v>97</v>
      </c>
      <c r="Y6" s="1304" t="s">
        <v>1136</v>
      </c>
      <c r="Z6" s="1321" t="s">
        <v>1137</v>
      </c>
      <c r="AA6" s="1304" t="s">
        <v>107</v>
      </c>
      <c r="AB6" s="1304" t="s">
        <v>1260</v>
      </c>
      <c r="AC6" s="1304"/>
      <c r="AD6" s="1304"/>
      <c r="AE6" s="1304" t="s">
        <v>1261</v>
      </c>
      <c r="AF6" s="1304"/>
      <c r="AG6" s="1304"/>
      <c r="AH6" s="1304" t="s">
        <v>1137</v>
      </c>
      <c r="AI6" s="1304" t="s">
        <v>107</v>
      </c>
      <c r="AJ6" s="1304" t="s">
        <v>1260</v>
      </c>
      <c r="AK6" s="1304"/>
      <c r="AL6" s="1304"/>
      <c r="AM6" s="1304" t="s">
        <v>1261</v>
      </c>
      <c r="AN6" s="1304"/>
      <c r="AO6" s="1304"/>
      <c r="AP6" s="1304" t="s">
        <v>1137</v>
      </c>
      <c r="AQ6" s="1304" t="s">
        <v>107</v>
      </c>
      <c r="AR6" s="1304" t="s">
        <v>1138</v>
      </c>
      <c r="AS6" s="1304"/>
      <c r="AT6" s="1304"/>
      <c r="AU6" s="1304"/>
      <c r="AV6" s="1304" t="s">
        <v>1261</v>
      </c>
      <c r="AW6" s="1304"/>
      <c r="AX6" s="1304"/>
      <c r="AY6" s="1304"/>
      <c r="AZ6" s="1304"/>
      <c r="BA6" s="1304"/>
      <c r="BB6" s="1304"/>
      <c r="BC6" s="1304"/>
      <c r="BD6" s="1304"/>
      <c r="BE6" s="1304"/>
      <c r="BF6" s="1304"/>
      <c r="BG6" s="1304"/>
      <c r="BH6" s="1304"/>
      <c r="BI6" s="1304"/>
      <c r="BJ6" s="1273"/>
    </row>
    <row r="7" spans="1:62" s="899" customFormat="1" ht="16.5">
      <c r="A7" s="1307"/>
      <c r="B7" s="1307"/>
      <c r="C7" s="1307"/>
      <c r="D7" s="1307"/>
      <c r="E7" s="1307"/>
      <c r="F7" s="1307"/>
      <c r="G7" s="1307"/>
      <c r="H7" s="1307"/>
      <c r="I7" s="1310"/>
      <c r="J7" s="1307"/>
      <c r="K7" s="1304"/>
      <c r="L7" s="1304"/>
      <c r="M7" s="1304"/>
      <c r="N7" s="1321"/>
      <c r="O7" s="1304"/>
      <c r="P7" s="1304"/>
      <c r="Q7" s="1304"/>
      <c r="R7" s="1304"/>
      <c r="S7" s="1304"/>
      <c r="T7" s="1304"/>
      <c r="U7" s="1304"/>
      <c r="V7" s="1304"/>
      <c r="W7" s="1304"/>
      <c r="X7" s="1304"/>
      <c r="Y7" s="1304"/>
      <c r="Z7" s="1321"/>
      <c r="AA7" s="1304"/>
      <c r="AB7" s="1058" t="s">
        <v>1139</v>
      </c>
      <c r="AC7" s="1058" t="s">
        <v>1140</v>
      </c>
      <c r="AD7" s="1058" t="s">
        <v>1141</v>
      </c>
      <c r="AE7" s="1058" t="s">
        <v>1139</v>
      </c>
      <c r="AF7" s="1058" t="s">
        <v>1140</v>
      </c>
      <c r="AG7" s="1058" t="s">
        <v>1141</v>
      </c>
      <c r="AH7" s="1304"/>
      <c r="AI7" s="1304"/>
      <c r="AJ7" s="1058" t="s">
        <v>1140</v>
      </c>
      <c r="AK7" s="1058" t="s">
        <v>1142</v>
      </c>
      <c r="AL7" s="1058" t="s">
        <v>1141</v>
      </c>
      <c r="AM7" s="1058" t="s">
        <v>1140</v>
      </c>
      <c r="AN7" s="1058" t="s">
        <v>1142</v>
      </c>
      <c r="AO7" s="1058" t="s">
        <v>1141</v>
      </c>
      <c r="AP7" s="1304"/>
      <c r="AQ7" s="1304"/>
      <c r="AR7" s="1058" t="s">
        <v>1139</v>
      </c>
      <c r="AS7" s="1058" t="s">
        <v>1140</v>
      </c>
      <c r="AT7" s="1058" t="s">
        <v>1142</v>
      </c>
      <c r="AU7" s="1058" t="s">
        <v>98</v>
      </c>
      <c r="AV7" s="1058" t="s">
        <v>1139</v>
      </c>
      <c r="AW7" s="1058" t="s">
        <v>1140</v>
      </c>
      <c r="AX7" s="1058" t="s">
        <v>1142</v>
      </c>
      <c r="AY7" s="1058" t="s">
        <v>98</v>
      </c>
      <c r="AZ7" s="1304"/>
      <c r="BA7" s="1058" t="s">
        <v>1139</v>
      </c>
      <c r="BB7" s="1058" t="s">
        <v>1140</v>
      </c>
      <c r="BC7" s="1058" t="s">
        <v>1142</v>
      </c>
      <c r="BD7" s="1058" t="s">
        <v>98</v>
      </c>
      <c r="BE7" s="1304"/>
      <c r="BF7" s="1058" t="s">
        <v>1139</v>
      </c>
      <c r="BG7" s="1058" t="s">
        <v>1140</v>
      </c>
      <c r="BH7" s="1058" t="s">
        <v>1142</v>
      </c>
      <c r="BI7" s="1058" t="s">
        <v>98</v>
      </c>
      <c r="BJ7" s="1273"/>
    </row>
    <row r="8" spans="1:62" s="765" customFormat="1" ht="16.5">
      <c r="A8" s="900" t="s">
        <v>787</v>
      </c>
      <c r="B8" s="900" t="s">
        <v>315</v>
      </c>
      <c r="C8" s="900" t="s">
        <v>1288</v>
      </c>
      <c r="D8" s="900" t="s">
        <v>4</v>
      </c>
      <c r="E8" s="900" t="s">
        <v>1145</v>
      </c>
      <c r="F8" s="1042">
        <v>43770</v>
      </c>
      <c r="G8" s="902" t="s">
        <v>1292</v>
      </c>
      <c r="H8" s="903">
        <v>15683</v>
      </c>
      <c r="I8" s="1107">
        <v>22321</v>
      </c>
      <c r="J8" s="901" t="s">
        <v>3734</v>
      </c>
      <c r="K8" s="901" t="s">
        <v>3735</v>
      </c>
      <c r="L8" s="517">
        <v>2</v>
      </c>
      <c r="M8" s="517">
        <v>49</v>
      </c>
      <c r="N8" s="518">
        <v>0</v>
      </c>
      <c r="O8" s="519">
        <v>0</v>
      </c>
      <c r="P8" s="519">
        <v>0</v>
      </c>
      <c r="Q8" s="519">
        <v>0</v>
      </c>
      <c r="R8" s="519">
        <v>1</v>
      </c>
      <c r="S8" s="519">
        <v>9</v>
      </c>
      <c r="T8" s="519">
        <v>0</v>
      </c>
      <c r="U8" s="519">
        <v>0</v>
      </c>
      <c r="V8" s="519">
        <v>0</v>
      </c>
      <c r="W8" s="519">
        <v>0</v>
      </c>
      <c r="X8" s="519">
        <v>0</v>
      </c>
      <c r="Y8" s="519">
        <v>0</v>
      </c>
      <c r="Z8" s="519">
        <v>1</v>
      </c>
      <c r="AA8" s="519">
        <v>0</v>
      </c>
      <c r="AB8" s="519">
        <v>6</v>
      </c>
      <c r="AC8" s="519">
        <v>5</v>
      </c>
      <c r="AD8" s="519">
        <v>11</v>
      </c>
      <c r="AE8" s="519">
        <v>0</v>
      </c>
      <c r="AF8" s="519">
        <v>0</v>
      </c>
      <c r="AG8" s="519">
        <v>0</v>
      </c>
      <c r="AH8" s="519">
        <v>0</v>
      </c>
      <c r="AI8" s="519">
        <v>0</v>
      </c>
      <c r="AJ8" s="519">
        <v>0</v>
      </c>
      <c r="AK8" s="519">
        <v>0</v>
      </c>
      <c r="AL8" s="519">
        <v>0</v>
      </c>
      <c r="AM8" s="519">
        <v>0</v>
      </c>
      <c r="AN8" s="519">
        <v>0</v>
      </c>
      <c r="AO8" s="519">
        <v>0</v>
      </c>
      <c r="AP8" s="855">
        <v>0</v>
      </c>
      <c r="AQ8" s="855">
        <v>0</v>
      </c>
      <c r="AR8" s="519">
        <v>0</v>
      </c>
      <c r="AS8" s="519">
        <v>0</v>
      </c>
      <c r="AT8" s="519">
        <v>0</v>
      </c>
      <c r="AU8" s="855">
        <v>0</v>
      </c>
      <c r="AV8" s="855">
        <v>0</v>
      </c>
      <c r="AW8" s="855">
        <v>0</v>
      </c>
      <c r="AX8" s="855">
        <v>0</v>
      </c>
      <c r="AY8" s="855">
        <v>0</v>
      </c>
      <c r="AZ8" s="853">
        <v>2</v>
      </c>
      <c r="BA8" s="853">
        <v>6</v>
      </c>
      <c r="BB8" s="853">
        <v>5</v>
      </c>
      <c r="BC8" s="853">
        <v>9</v>
      </c>
      <c r="BD8" s="853">
        <v>20</v>
      </c>
      <c r="BE8" s="852">
        <v>0</v>
      </c>
      <c r="BF8" s="852">
        <v>0</v>
      </c>
      <c r="BG8" s="852">
        <v>0</v>
      </c>
      <c r="BH8" s="852">
        <v>0</v>
      </c>
      <c r="BI8" s="852">
        <v>0</v>
      </c>
      <c r="BJ8" s="901"/>
    </row>
    <row r="9" spans="1:62" s="765" customFormat="1" ht="16.5">
      <c r="A9" s="904" t="s">
        <v>787</v>
      </c>
      <c r="B9" s="904" t="s">
        <v>193</v>
      </c>
      <c r="C9" s="904" t="s">
        <v>788</v>
      </c>
      <c r="D9" s="904" t="s">
        <v>4</v>
      </c>
      <c r="E9" s="904" t="s">
        <v>1143</v>
      </c>
      <c r="F9" s="1042">
        <v>31843</v>
      </c>
      <c r="G9" s="902" t="s">
        <v>1299</v>
      </c>
      <c r="H9" s="903">
        <v>30113</v>
      </c>
      <c r="I9" s="1108">
        <v>22309</v>
      </c>
      <c r="J9" s="901" t="s">
        <v>3736</v>
      </c>
      <c r="K9" s="519" t="s">
        <v>2706</v>
      </c>
      <c r="L9" s="517">
        <v>1</v>
      </c>
      <c r="M9" s="517">
        <v>23</v>
      </c>
      <c r="N9" s="518">
        <v>0</v>
      </c>
      <c r="O9" s="519">
        <v>0</v>
      </c>
      <c r="P9" s="519">
        <v>0</v>
      </c>
      <c r="Q9" s="519">
        <v>0</v>
      </c>
      <c r="R9" s="519">
        <v>0</v>
      </c>
      <c r="S9" s="519">
        <v>0</v>
      </c>
      <c r="T9" s="519">
        <v>0</v>
      </c>
      <c r="U9" s="519">
        <v>0</v>
      </c>
      <c r="V9" s="519">
        <v>0</v>
      </c>
      <c r="W9" s="519">
        <v>0</v>
      </c>
      <c r="X9" s="519">
        <v>0</v>
      </c>
      <c r="Y9" s="519">
        <v>0</v>
      </c>
      <c r="Z9" s="519">
        <v>0</v>
      </c>
      <c r="AA9" s="519">
        <v>0</v>
      </c>
      <c r="AB9" s="519">
        <v>0</v>
      </c>
      <c r="AC9" s="519">
        <v>0</v>
      </c>
      <c r="AD9" s="519">
        <v>0</v>
      </c>
      <c r="AE9" s="519">
        <v>0</v>
      </c>
      <c r="AF9" s="519">
        <v>0</v>
      </c>
      <c r="AG9" s="519">
        <v>0</v>
      </c>
      <c r="AH9" s="519">
        <v>1</v>
      </c>
      <c r="AI9" s="519">
        <v>0</v>
      </c>
      <c r="AJ9" s="519">
        <v>0</v>
      </c>
      <c r="AK9" s="519">
        <v>3</v>
      </c>
      <c r="AL9" s="519">
        <v>3</v>
      </c>
      <c r="AM9" s="519">
        <v>0</v>
      </c>
      <c r="AN9" s="519">
        <v>0</v>
      </c>
      <c r="AO9" s="519">
        <v>0</v>
      </c>
      <c r="AP9" s="854">
        <v>0</v>
      </c>
      <c r="AQ9" s="854">
        <v>0</v>
      </c>
      <c r="AR9" s="519">
        <v>0</v>
      </c>
      <c r="AS9" s="519">
        <v>0</v>
      </c>
      <c r="AT9" s="519">
        <v>0</v>
      </c>
      <c r="AU9" s="854">
        <v>0</v>
      </c>
      <c r="AV9" s="854">
        <v>0</v>
      </c>
      <c r="AW9" s="854">
        <v>0</v>
      </c>
      <c r="AX9" s="854">
        <v>0</v>
      </c>
      <c r="AY9" s="854">
        <v>0</v>
      </c>
      <c r="AZ9" s="853">
        <v>1</v>
      </c>
      <c r="BA9" s="853">
        <v>0</v>
      </c>
      <c r="BB9" s="853">
        <v>0</v>
      </c>
      <c r="BC9" s="853">
        <v>3</v>
      </c>
      <c r="BD9" s="853">
        <v>3</v>
      </c>
      <c r="BE9" s="852">
        <v>0</v>
      </c>
      <c r="BF9" s="852">
        <v>0</v>
      </c>
      <c r="BG9" s="852">
        <v>0</v>
      </c>
      <c r="BH9" s="852">
        <v>0</v>
      </c>
      <c r="BI9" s="852">
        <v>0</v>
      </c>
      <c r="BJ9" s="901"/>
    </row>
    <row r="10" spans="1:62" s="765" customFormat="1" ht="16.5">
      <c r="A10" s="904" t="s">
        <v>787</v>
      </c>
      <c r="B10" s="904" t="s">
        <v>193</v>
      </c>
      <c r="C10" s="904" t="s">
        <v>789</v>
      </c>
      <c r="D10" s="904" t="s">
        <v>4</v>
      </c>
      <c r="E10" s="904" t="s">
        <v>1262</v>
      </c>
      <c r="F10" s="1042">
        <v>37684</v>
      </c>
      <c r="G10" s="902" t="s">
        <v>1300</v>
      </c>
      <c r="H10" s="903">
        <v>11553</v>
      </c>
      <c r="I10" s="1107">
        <v>22334</v>
      </c>
      <c r="J10" s="901" t="s">
        <v>3732</v>
      </c>
      <c r="K10" s="901" t="s">
        <v>3733</v>
      </c>
      <c r="L10" s="517">
        <v>3</v>
      </c>
      <c r="M10" s="517">
        <v>67</v>
      </c>
      <c r="N10" s="518">
        <v>1</v>
      </c>
      <c r="O10" s="519">
        <v>7</v>
      </c>
      <c r="P10" s="519">
        <v>1</v>
      </c>
      <c r="Q10" s="519">
        <v>8</v>
      </c>
      <c r="R10" s="519">
        <v>1</v>
      </c>
      <c r="S10" s="519">
        <v>18</v>
      </c>
      <c r="T10" s="519">
        <v>0</v>
      </c>
      <c r="U10" s="519">
        <v>0</v>
      </c>
      <c r="V10" s="519">
        <v>0</v>
      </c>
      <c r="W10" s="519">
        <v>0</v>
      </c>
      <c r="X10" s="519">
        <v>0</v>
      </c>
      <c r="Y10" s="519">
        <v>0</v>
      </c>
      <c r="Z10" s="519">
        <v>0</v>
      </c>
      <c r="AA10" s="519">
        <v>0</v>
      </c>
      <c r="AB10" s="519">
        <v>0</v>
      </c>
      <c r="AC10" s="519">
        <v>0</v>
      </c>
      <c r="AD10" s="519">
        <v>0</v>
      </c>
      <c r="AE10" s="519">
        <v>0</v>
      </c>
      <c r="AF10" s="519">
        <v>0</v>
      </c>
      <c r="AG10" s="519">
        <v>0</v>
      </c>
      <c r="AH10" s="519">
        <v>0</v>
      </c>
      <c r="AI10" s="519">
        <v>0</v>
      </c>
      <c r="AJ10" s="519">
        <v>0</v>
      </c>
      <c r="AK10" s="519">
        <v>0</v>
      </c>
      <c r="AL10" s="519">
        <v>0</v>
      </c>
      <c r="AM10" s="519">
        <v>0</v>
      </c>
      <c r="AN10" s="519">
        <v>0</v>
      </c>
      <c r="AO10" s="519">
        <v>0</v>
      </c>
      <c r="AP10" s="854">
        <v>0</v>
      </c>
      <c r="AQ10" s="854">
        <v>0</v>
      </c>
      <c r="AR10" s="519">
        <v>0</v>
      </c>
      <c r="AS10" s="519">
        <v>0</v>
      </c>
      <c r="AT10" s="519">
        <v>0</v>
      </c>
      <c r="AU10" s="854">
        <v>0</v>
      </c>
      <c r="AV10" s="854">
        <v>0</v>
      </c>
      <c r="AW10" s="854">
        <v>0</v>
      </c>
      <c r="AX10" s="854">
        <v>0</v>
      </c>
      <c r="AY10" s="854">
        <v>0</v>
      </c>
      <c r="AZ10" s="853">
        <v>3</v>
      </c>
      <c r="BA10" s="853">
        <v>7</v>
      </c>
      <c r="BB10" s="853">
        <v>8</v>
      </c>
      <c r="BC10" s="853">
        <v>18</v>
      </c>
      <c r="BD10" s="853">
        <v>33</v>
      </c>
      <c r="BE10" s="852">
        <v>0</v>
      </c>
      <c r="BF10" s="852">
        <v>0</v>
      </c>
      <c r="BG10" s="852">
        <v>0</v>
      </c>
      <c r="BH10" s="852">
        <v>0</v>
      </c>
      <c r="BI10" s="852">
        <v>0</v>
      </c>
      <c r="BJ10" s="901"/>
    </row>
    <row r="11" spans="1:62" s="765" customFormat="1" ht="16.5">
      <c r="A11" s="904" t="s">
        <v>787</v>
      </c>
      <c r="B11" s="904" t="s">
        <v>193</v>
      </c>
      <c r="C11" s="904" t="s">
        <v>809</v>
      </c>
      <c r="D11" s="904" t="s">
        <v>4</v>
      </c>
      <c r="E11" s="904" t="s">
        <v>1144</v>
      </c>
      <c r="F11" s="1034">
        <v>43525</v>
      </c>
      <c r="G11" s="902" t="s">
        <v>1302</v>
      </c>
      <c r="H11" s="905">
        <v>11649</v>
      </c>
      <c r="I11" s="1107">
        <v>22348</v>
      </c>
      <c r="J11" s="901" t="s">
        <v>3730</v>
      </c>
      <c r="K11" s="901" t="s">
        <v>3731</v>
      </c>
      <c r="L11" s="517">
        <v>3</v>
      </c>
      <c r="M11" s="517">
        <v>67</v>
      </c>
      <c r="N11" s="518">
        <v>1</v>
      </c>
      <c r="O11" s="519">
        <v>11</v>
      </c>
      <c r="P11" s="519">
        <v>1</v>
      </c>
      <c r="Q11" s="519">
        <v>19</v>
      </c>
      <c r="R11" s="519">
        <v>1</v>
      </c>
      <c r="S11" s="519">
        <v>13</v>
      </c>
      <c r="T11" s="519">
        <v>0</v>
      </c>
      <c r="U11" s="519">
        <v>0</v>
      </c>
      <c r="V11" s="519">
        <v>0</v>
      </c>
      <c r="W11" s="519">
        <v>0</v>
      </c>
      <c r="X11" s="519">
        <v>0</v>
      </c>
      <c r="Y11" s="519">
        <v>0</v>
      </c>
      <c r="Z11" s="519">
        <v>0</v>
      </c>
      <c r="AA11" s="519">
        <v>0</v>
      </c>
      <c r="AB11" s="519">
        <v>0</v>
      </c>
      <c r="AC11" s="519">
        <v>0</v>
      </c>
      <c r="AD11" s="519">
        <v>0</v>
      </c>
      <c r="AE11" s="519">
        <v>0</v>
      </c>
      <c r="AF11" s="519">
        <v>0</v>
      </c>
      <c r="AG11" s="519">
        <v>0</v>
      </c>
      <c r="AH11" s="519">
        <v>0</v>
      </c>
      <c r="AI11" s="519">
        <v>0</v>
      </c>
      <c r="AJ11" s="519">
        <v>0</v>
      </c>
      <c r="AK11" s="519">
        <v>0</v>
      </c>
      <c r="AL11" s="519">
        <v>0</v>
      </c>
      <c r="AM11" s="519">
        <v>0</v>
      </c>
      <c r="AN11" s="519">
        <v>0</v>
      </c>
      <c r="AO11" s="519">
        <v>0</v>
      </c>
      <c r="AP11" s="854">
        <v>0</v>
      </c>
      <c r="AQ11" s="854">
        <v>0</v>
      </c>
      <c r="AR11" s="519">
        <v>0</v>
      </c>
      <c r="AS11" s="519">
        <v>0</v>
      </c>
      <c r="AT11" s="519">
        <v>0</v>
      </c>
      <c r="AU11" s="854">
        <v>0</v>
      </c>
      <c r="AV11" s="854">
        <v>0</v>
      </c>
      <c r="AW11" s="854">
        <v>0</v>
      </c>
      <c r="AX11" s="854">
        <v>0</v>
      </c>
      <c r="AY11" s="854">
        <v>0</v>
      </c>
      <c r="AZ11" s="853">
        <v>3</v>
      </c>
      <c r="BA11" s="853">
        <v>11</v>
      </c>
      <c r="BB11" s="853">
        <v>19</v>
      </c>
      <c r="BC11" s="853">
        <v>13</v>
      </c>
      <c r="BD11" s="853">
        <v>43</v>
      </c>
      <c r="BE11" s="852">
        <v>0</v>
      </c>
      <c r="BF11" s="852">
        <v>0</v>
      </c>
      <c r="BG11" s="852">
        <v>0</v>
      </c>
      <c r="BH11" s="852">
        <v>0</v>
      </c>
      <c r="BI11" s="852">
        <v>0</v>
      </c>
      <c r="BJ11" s="901"/>
    </row>
    <row r="12" spans="1:62" s="764" customFormat="1" ht="20.100000000000001" customHeight="1">
      <c r="A12" s="906" t="s">
        <v>1305</v>
      </c>
      <c r="B12" s="906" t="s">
        <v>193</v>
      </c>
      <c r="C12" s="906" t="s">
        <v>888</v>
      </c>
      <c r="D12" s="906" t="s">
        <v>4</v>
      </c>
      <c r="E12" s="906" t="s">
        <v>889</v>
      </c>
      <c r="F12" s="1039">
        <v>36539</v>
      </c>
      <c r="G12" s="907" t="s">
        <v>890</v>
      </c>
      <c r="H12" s="908">
        <v>6438</v>
      </c>
      <c r="I12" s="1109">
        <v>22311</v>
      </c>
      <c r="J12" s="770" t="s">
        <v>3728</v>
      </c>
      <c r="K12" s="770" t="s">
        <v>3729</v>
      </c>
      <c r="L12" s="491">
        <v>18</v>
      </c>
      <c r="M12" s="499">
        <v>201</v>
      </c>
      <c r="N12" s="494">
        <v>3</v>
      </c>
      <c r="O12" s="493">
        <v>20</v>
      </c>
      <c r="P12" s="493">
        <v>3</v>
      </c>
      <c r="Q12" s="493">
        <v>40</v>
      </c>
      <c r="R12" s="493">
        <v>3</v>
      </c>
      <c r="S12" s="493">
        <v>48</v>
      </c>
      <c r="T12" s="493">
        <v>3</v>
      </c>
      <c r="U12" s="493">
        <v>9</v>
      </c>
      <c r="V12" s="493">
        <v>3</v>
      </c>
      <c r="W12" s="493">
        <v>12</v>
      </c>
      <c r="X12" s="493">
        <v>3</v>
      </c>
      <c r="Y12" s="493">
        <v>12</v>
      </c>
      <c r="Z12" s="494">
        <v>0</v>
      </c>
      <c r="AA12" s="493">
        <v>0</v>
      </c>
      <c r="AB12" s="493">
        <v>0</v>
      </c>
      <c r="AC12" s="493">
        <v>0</v>
      </c>
      <c r="AD12" s="493">
        <v>0</v>
      </c>
      <c r="AE12" s="493">
        <v>0</v>
      </c>
      <c r="AF12" s="493">
        <v>0</v>
      </c>
      <c r="AG12" s="493">
        <v>0</v>
      </c>
      <c r="AH12" s="493">
        <v>0</v>
      </c>
      <c r="AI12" s="493">
        <v>0</v>
      </c>
      <c r="AJ12" s="493">
        <v>0</v>
      </c>
      <c r="AK12" s="493">
        <v>0</v>
      </c>
      <c r="AL12" s="493">
        <v>0</v>
      </c>
      <c r="AM12" s="493">
        <v>0</v>
      </c>
      <c r="AN12" s="493">
        <v>0</v>
      </c>
      <c r="AO12" s="493">
        <v>0</v>
      </c>
      <c r="AP12" s="850">
        <v>0</v>
      </c>
      <c r="AQ12" s="850">
        <v>0</v>
      </c>
      <c r="AR12" s="493">
        <v>0</v>
      </c>
      <c r="AS12" s="493">
        <v>0</v>
      </c>
      <c r="AT12" s="493">
        <v>0</v>
      </c>
      <c r="AU12" s="850">
        <v>0</v>
      </c>
      <c r="AV12" s="850">
        <v>0</v>
      </c>
      <c r="AW12" s="850">
        <v>0</v>
      </c>
      <c r="AX12" s="850">
        <v>0</v>
      </c>
      <c r="AY12" s="850">
        <v>0</v>
      </c>
      <c r="AZ12" s="849">
        <v>9</v>
      </c>
      <c r="BA12" s="849">
        <v>20</v>
      </c>
      <c r="BB12" s="849">
        <v>40</v>
      </c>
      <c r="BC12" s="849">
        <v>48</v>
      </c>
      <c r="BD12" s="849">
        <v>108</v>
      </c>
      <c r="BE12" s="848">
        <v>9</v>
      </c>
      <c r="BF12" s="848">
        <v>9</v>
      </c>
      <c r="BG12" s="848">
        <v>12</v>
      </c>
      <c r="BH12" s="848">
        <v>12</v>
      </c>
      <c r="BI12" s="848">
        <v>33</v>
      </c>
      <c r="BJ12" s="770"/>
    </row>
    <row r="13" spans="1:62" s="814" customFormat="1" ht="20.100000000000001" customHeight="1">
      <c r="A13" s="906"/>
      <c r="B13" s="906"/>
      <c r="C13" s="906"/>
      <c r="D13" s="906"/>
      <c r="E13" s="546" t="s">
        <v>1146</v>
      </c>
      <c r="F13" s="546">
        <v>5</v>
      </c>
      <c r="G13" s="550"/>
      <c r="H13" s="909"/>
      <c r="I13" s="1110"/>
      <c r="J13" s="551"/>
      <c r="K13" s="551"/>
      <c r="L13" s="910">
        <f t="shared" ref="L13:AQ13" si="0">SUM(L8:L12)</f>
        <v>27</v>
      </c>
      <c r="M13" s="910">
        <f t="shared" si="0"/>
        <v>407</v>
      </c>
      <c r="N13" s="910">
        <f t="shared" si="0"/>
        <v>5</v>
      </c>
      <c r="O13" s="910">
        <f t="shared" si="0"/>
        <v>38</v>
      </c>
      <c r="P13" s="910">
        <f t="shared" si="0"/>
        <v>5</v>
      </c>
      <c r="Q13" s="910">
        <f t="shared" si="0"/>
        <v>67</v>
      </c>
      <c r="R13" s="910">
        <f t="shared" si="0"/>
        <v>6</v>
      </c>
      <c r="S13" s="910">
        <f t="shared" si="0"/>
        <v>88</v>
      </c>
      <c r="T13" s="910">
        <f t="shared" si="0"/>
        <v>3</v>
      </c>
      <c r="U13" s="910">
        <f t="shared" si="0"/>
        <v>9</v>
      </c>
      <c r="V13" s="910">
        <f t="shared" si="0"/>
        <v>3</v>
      </c>
      <c r="W13" s="910">
        <f t="shared" si="0"/>
        <v>12</v>
      </c>
      <c r="X13" s="910">
        <f t="shared" si="0"/>
        <v>3</v>
      </c>
      <c r="Y13" s="910">
        <f t="shared" si="0"/>
        <v>12</v>
      </c>
      <c r="Z13" s="910">
        <f t="shared" si="0"/>
        <v>1</v>
      </c>
      <c r="AA13" s="910">
        <f t="shared" si="0"/>
        <v>0</v>
      </c>
      <c r="AB13" s="910">
        <f t="shared" si="0"/>
        <v>6</v>
      </c>
      <c r="AC13" s="910">
        <f t="shared" si="0"/>
        <v>5</v>
      </c>
      <c r="AD13" s="910">
        <f t="shared" si="0"/>
        <v>11</v>
      </c>
      <c r="AE13" s="910">
        <f t="shared" si="0"/>
        <v>0</v>
      </c>
      <c r="AF13" s="910">
        <f t="shared" si="0"/>
        <v>0</v>
      </c>
      <c r="AG13" s="910">
        <f t="shared" si="0"/>
        <v>0</v>
      </c>
      <c r="AH13" s="910">
        <f t="shared" si="0"/>
        <v>1</v>
      </c>
      <c r="AI13" s="910">
        <f t="shared" si="0"/>
        <v>0</v>
      </c>
      <c r="AJ13" s="910">
        <f t="shared" si="0"/>
        <v>0</v>
      </c>
      <c r="AK13" s="910">
        <f t="shared" si="0"/>
        <v>3</v>
      </c>
      <c r="AL13" s="910">
        <f t="shared" si="0"/>
        <v>3</v>
      </c>
      <c r="AM13" s="910">
        <f t="shared" si="0"/>
        <v>0</v>
      </c>
      <c r="AN13" s="910">
        <f t="shared" si="0"/>
        <v>0</v>
      </c>
      <c r="AO13" s="910">
        <f t="shared" si="0"/>
        <v>0</v>
      </c>
      <c r="AP13" s="910">
        <f t="shared" si="0"/>
        <v>0</v>
      </c>
      <c r="AQ13" s="910">
        <f t="shared" si="0"/>
        <v>0</v>
      </c>
      <c r="AR13" s="910">
        <f t="shared" ref="AR13:BI13" si="1">SUM(AR8:AR12)</f>
        <v>0</v>
      </c>
      <c r="AS13" s="910">
        <f t="shared" si="1"/>
        <v>0</v>
      </c>
      <c r="AT13" s="910">
        <f t="shared" si="1"/>
        <v>0</v>
      </c>
      <c r="AU13" s="910">
        <f t="shared" si="1"/>
        <v>0</v>
      </c>
      <c r="AV13" s="910">
        <f t="shared" si="1"/>
        <v>0</v>
      </c>
      <c r="AW13" s="910">
        <f t="shared" si="1"/>
        <v>0</v>
      </c>
      <c r="AX13" s="910">
        <f t="shared" si="1"/>
        <v>0</v>
      </c>
      <c r="AY13" s="910">
        <f t="shared" si="1"/>
        <v>0</v>
      </c>
      <c r="AZ13" s="910">
        <f t="shared" si="1"/>
        <v>18</v>
      </c>
      <c r="BA13" s="910">
        <f t="shared" si="1"/>
        <v>44</v>
      </c>
      <c r="BB13" s="910">
        <f t="shared" si="1"/>
        <v>72</v>
      </c>
      <c r="BC13" s="910">
        <f t="shared" si="1"/>
        <v>91</v>
      </c>
      <c r="BD13" s="910">
        <f t="shared" si="1"/>
        <v>207</v>
      </c>
      <c r="BE13" s="910">
        <f t="shared" si="1"/>
        <v>9</v>
      </c>
      <c r="BF13" s="910">
        <f t="shared" si="1"/>
        <v>9</v>
      </c>
      <c r="BG13" s="910">
        <f t="shared" si="1"/>
        <v>12</v>
      </c>
      <c r="BH13" s="910">
        <f t="shared" si="1"/>
        <v>12</v>
      </c>
      <c r="BI13" s="910">
        <f t="shared" si="1"/>
        <v>33</v>
      </c>
      <c r="BJ13" s="911"/>
    </row>
    <row r="14" spans="1:62" s="814" customFormat="1" ht="20.100000000000001" customHeight="1">
      <c r="A14" s="906" t="s">
        <v>787</v>
      </c>
      <c r="B14" s="906" t="s">
        <v>193</v>
      </c>
      <c r="C14" s="906" t="s">
        <v>1288</v>
      </c>
      <c r="D14" s="906" t="s">
        <v>5</v>
      </c>
      <c r="E14" s="906" t="s">
        <v>816</v>
      </c>
      <c r="F14" s="1039">
        <v>13575</v>
      </c>
      <c r="G14" s="912" t="s">
        <v>1206</v>
      </c>
      <c r="H14" s="913">
        <v>625.29999999999995</v>
      </c>
      <c r="I14" s="1111">
        <v>22321</v>
      </c>
      <c r="J14" s="906" t="s">
        <v>3737</v>
      </c>
      <c r="K14" s="906" t="s">
        <v>3738</v>
      </c>
      <c r="L14" s="499">
        <v>6</v>
      </c>
      <c r="M14" s="499">
        <v>168</v>
      </c>
      <c r="N14" s="500">
        <v>0</v>
      </c>
      <c r="O14" s="501">
        <v>0</v>
      </c>
      <c r="P14" s="501">
        <v>0</v>
      </c>
      <c r="Q14" s="501">
        <v>0</v>
      </c>
      <c r="R14" s="501">
        <v>0</v>
      </c>
      <c r="S14" s="501">
        <v>0</v>
      </c>
      <c r="T14" s="501">
        <v>0</v>
      </c>
      <c r="U14" s="501">
        <v>0</v>
      </c>
      <c r="V14" s="501">
        <v>0</v>
      </c>
      <c r="W14" s="501">
        <v>0</v>
      </c>
      <c r="X14" s="501">
        <v>0</v>
      </c>
      <c r="Y14" s="501">
        <v>0</v>
      </c>
      <c r="Z14" s="500">
        <v>0</v>
      </c>
      <c r="AA14" s="501">
        <v>0</v>
      </c>
      <c r="AB14" s="501">
        <v>0</v>
      </c>
      <c r="AC14" s="501">
        <v>0</v>
      </c>
      <c r="AD14" s="501">
        <v>0</v>
      </c>
      <c r="AE14" s="501">
        <v>0</v>
      </c>
      <c r="AF14" s="501">
        <v>0</v>
      </c>
      <c r="AG14" s="501">
        <v>0</v>
      </c>
      <c r="AH14" s="501">
        <v>0</v>
      </c>
      <c r="AI14" s="501">
        <v>0</v>
      </c>
      <c r="AJ14" s="501">
        <v>0</v>
      </c>
      <c r="AK14" s="501">
        <v>0</v>
      </c>
      <c r="AL14" s="501">
        <v>0</v>
      </c>
      <c r="AM14" s="501">
        <v>0</v>
      </c>
      <c r="AN14" s="501">
        <v>0</v>
      </c>
      <c r="AO14" s="501">
        <v>0</v>
      </c>
      <c r="AP14" s="851">
        <v>6</v>
      </c>
      <c r="AQ14" s="851">
        <v>0</v>
      </c>
      <c r="AR14" s="501">
        <v>31</v>
      </c>
      <c r="AS14" s="501">
        <v>59</v>
      </c>
      <c r="AT14" s="501">
        <v>48</v>
      </c>
      <c r="AU14" s="851">
        <v>138</v>
      </c>
      <c r="AV14" s="851">
        <v>0</v>
      </c>
      <c r="AW14" s="851">
        <v>0</v>
      </c>
      <c r="AX14" s="851">
        <v>0</v>
      </c>
      <c r="AY14" s="851">
        <v>0</v>
      </c>
      <c r="AZ14" s="849">
        <v>6</v>
      </c>
      <c r="BA14" s="849">
        <v>31</v>
      </c>
      <c r="BB14" s="849">
        <v>59</v>
      </c>
      <c r="BC14" s="849">
        <v>48</v>
      </c>
      <c r="BD14" s="849">
        <v>138</v>
      </c>
      <c r="BE14" s="848">
        <v>0</v>
      </c>
      <c r="BF14" s="848">
        <v>0</v>
      </c>
      <c r="BG14" s="848">
        <v>0</v>
      </c>
      <c r="BH14" s="848">
        <v>0</v>
      </c>
      <c r="BI14" s="848">
        <v>0</v>
      </c>
      <c r="BJ14" s="906"/>
    </row>
    <row r="15" spans="1:62" s="814" customFormat="1" ht="20.100000000000001" customHeight="1">
      <c r="A15" s="906" t="s">
        <v>787</v>
      </c>
      <c r="B15" s="906" t="s">
        <v>193</v>
      </c>
      <c r="C15" s="906" t="s">
        <v>789</v>
      </c>
      <c r="D15" s="906" t="s">
        <v>5</v>
      </c>
      <c r="E15" s="906" t="s">
        <v>817</v>
      </c>
      <c r="F15" s="1039">
        <v>39177</v>
      </c>
      <c r="G15" s="912" t="s">
        <v>1207</v>
      </c>
      <c r="H15" s="913">
        <v>662</v>
      </c>
      <c r="I15" s="1111">
        <v>22329</v>
      </c>
      <c r="J15" s="906" t="s">
        <v>3739</v>
      </c>
      <c r="K15" s="906" t="s">
        <v>3740</v>
      </c>
      <c r="L15" s="499">
        <v>6</v>
      </c>
      <c r="M15" s="499">
        <v>163</v>
      </c>
      <c r="N15" s="500">
        <v>2</v>
      </c>
      <c r="O15" s="501">
        <v>35</v>
      </c>
      <c r="P15" s="501">
        <v>2</v>
      </c>
      <c r="Q15" s="501">
        <v>43</v>
      </c>
      <c r="R15" s="501">
        <v>2</v>
      </c>
      <c r="S15" s="501">
        <v>41</v>
      </c>
      <c r="T15" s="501">
        <v>0</v>
      </c>
      <c r="U15" s="501">
        <v>0</v>
      </c>
      <c r="V15" s="501">
        <v>0</v>
      </c>
      <c r="W15" s="501">
        <v>0</v>
      </c>
      <c r="X15" s="501">
        <v>0</v>
      </c>
      <c r="Y15" s="501">
        <v>0</v>
      </c>
      <c r="Z15" s="500">
        <v>0</v>
      </c>
      <c r="AA15" s="501">
        <v>0</v>
      </c>
      <c r="AB15" s="501">
        <v>0</v>
      </c>
      <c r="AC15" s="501">
        <v>0</v>
      </c>
      <c r="AD15" s="501">
        <v>0</v>
      </c>
      <c r="AE15" s="501">
        <v>0</v>
      </c>
      <c r="AF15" s="501">
        <v>0</v>
      </c>
      <c r="AG15" s="501">
        <v>0</v>
      </c>
      <c r="AH15" s="501">
        <v>0</v>
      </c>
      <c r="AI15" s="501">
        <v>0</v>
      </c>
      <c r="AJ15" s="501">
        <v>0</v>
      </c>
      <c r="AK15" s="501">
        <v>0</v>
      </c>
      <c r="AL15" s="501">
        <v>0</v>
      </c>
      <c r="AM15" s="501">
        <v>0</v>
      </c>
      <c r="AN15" s="501">
        <v>0</v>
      </c>
      <c r="AO15" s="501">
        <v>0</v>
      </c>
      <c r="AP15" s="851">
        <v>0</v>
      </c>
      <c r="AQ15" s="851">
        <v>0</v>
      </c>
      <c r="AR15" s="501">
        <v>0</v>
      </c>
      <c r="AS15" s="501">
        <v>0</v>
      </c>
      <c r="AT15" s="501">
        <v>0</v>
      </c>
      <c r="AU15" s="851">
        <v>0</v>
      </c>
      <c r="AV15" s="851">
        <v>0</v>
      </c>
      <c r="AW15" s="851">
        <v>0</v>
      </c>
      <c r="AX15" s="851">
        <v>0</v>
      </c>
      <c r="AY15" s="851">
        <v>0</v>
      </c>
      <c r="AZ15" s="849">
        <v>6</v>
      </c>
      <c r="BA15" s="849">
        <v>35</v>
      </c>
      <c r="BB15" s="849">
        <v>43</v>
      </c>
      <c r="BC15" s="849">
        <v>41</v>
      </c>
      <c r="BD15" s="849">
        <v>119</v>
      </c>
      <c r="BE15" s="848">
        <v>0</v>
      </c>
      <c r="BF15" s="848">
        <v>0</v>
      </c>
      <c r="BG15" s="848">
        <v>0</v>
      </c>
      <c r="BH15" s="848">
        <v>0</v>
      </c>
      <c r="BI15" s="848">
        <v>0</v>
      </c>
      <c r="BJ15" s="906"/>
    </row>
    <row r="16" spans="1:62" s="764" customFormat="1" ht="20.100000000000001" customHeight="1">
      <c r="A16" s="915"/>
      <c r="B16" s="915"/>
      <c r="C16" s="915"/>
      <c r="D16" s="915"/>
      <c r="E16" s="546" t="s">
        <v>1208</v>
      </c>
      <c r="F16" s="546">
        <v>2</v>
      </c>
      <c r="G16" s="550"/>
      <c r="H16" s="909"/>
      <c r="I16" s="1110"/>
      <c r="J16" s="551"/>
      <c r="K16" s="551"/>
      <c r="L16" s="847">
        <f t="shared" ref="L16:AQ16" si="2">SUM(L14:L15)</f>
        <v>12</v>
      </c>
      <c r="M16" s="847">
        <f t="shared" si="2"/>
        <v>331</v>
      </c>
      <c r="N16" s="847">
        <f t="shared" si="2"/>
        <v>2</v>
      </c>
      <c r="O16" s="847">
        <f t="shared" si="2"/>
        <v>35</v>
      </c>
      <c r="P16" s="847">
        <f t="shared" si="2"/>
        <v>2</v>
      </c>
      <c r="Q16" s="847">
        <f t="shared" si="2"/>
        <v>43</v>
      </c>
      <c r="R16" s="847">
        <f t="shared" si="2"/>
        <v>2</v>
      </c>
      <c r="S16" s="847">
        <f t="shared" si="2"/>
        <v>41</v>
      </c>
      <c r="T16" s="847">
        <f t="shared" si="2"/>
        <v>0</v>
      </c>
      <c r="U16" s="847">
        <f t="shared" si="2"/>
        <v>0</v>
      </c>
      <c r="V16" s="847">
        <f t="shared" si="2"/>
        <v>0</v>
      </c>
      <c r="W16" s="847">
        <f t="shared" si="2"/>
        <v>0</v>
      </c>
      <c r="X16" s="847">
        <f t="shared" si="2"/>
        <v>0</v>
      </c>
      <c r="Y16" s="847">
        <f t="shared" si="2"/>
        <v>0</v>
      </c>
      <c r="Z16" s="847">
        <f t="shared" si="2"/>
        <v>0</v>
      </c>
      <c r="AA16" s="847">
        <f t="shared" si="2"/>
        <v>0</v>
      </c>
      <c r="AB16" s="847">
        <f t="shared" si="2"/>
        <v>0</v>
      </c>
      <c r="AC16" s="847">
        <f t="shared" si="2"/>
        <v>0</v>
      </c>
      <c r="AD16" s="847">
        <f t="shared" si="2"/>
        <v>0</v>
      </c>
      <c r="AE16" s="847">
        <f t="shared" si="2"/>
        <v>0</v>
      </c>
      <c r="AF16" s="847">
        <f t="shared" si="2"/>
        <v>0</v>
      </c>
      <c r="AG16" s="847">
        <f t="shared" si="2"/>
        <v>0</v>
      </c>
      <c r="AH16" s="847">
        <f t="shared" si="2"/>
        <v>0</v>
      </c>
      <c r="AI16" s="847">
        <f t="shared" si="2"/>
        <v>0</v>
      </c>
      <c r="AJ16" s="847">
        <f t="shared" si="2"/>
        <v>0</v>
      </c>
      <c r="AK16" s="847">
        <f t="shared" si="2"/>
        <v>0</v>
      </c>
      <c r="AL16" s="847">
        <f t="shared" si="2"/>
        <v>0</v>
      </c>
      <c r="AM16" s="847">
        <f t="shared" si="2"/>
        <v>0</v>
      </c>
      <c r="AN16" s="847">
        <f t="shared" si="2"/>
        <v>0</v>
      </c>
      <c r="AO16" s="847">
        <f t="shared" si="2"/>
        <v>0</v>
      </c>
      <c r="AP16" s="847">
        <f t="shared" si="2"/>
        <v>6</v>
      </c>
      <c r="AQ16" s="847">
        <f t="shared" si="2"/>
        <v>0</v>
      </c>
      <c r="AR16" s="847">
        <f t="shared" ref="AR16:BI16" si="3">SUM(AR14:AR15)</f>
        <v>31</v>
      </c>
      <c r="AS16" s="847">
        <f t="shared" si="3"/>
        <v>59</v>
      </c>
      <c r="AT16" s="847">
        <f t="shared" si="3"/>
        <v>48</v>
      </c>
      <c r="AU16" s="847">
        <f t="shared" si="3"/>
        <v>138</v>
      </c>
      <c r="AV16" s="847">
        <f t="shared" si="3"/>
        <v>0</v>
      </c>
      <c r="AW16" s="847">
        <f t="shared" si="3"/>
        <v>0</v>
      </c>
      <c r="AX16" s="847">
        <f t="shared" si="3"/>
        <v>0</v>
      </c>
      <c r="AY16" s="847">
        <f t="shared" si="3"/>
        <v>0</v>
      </c>
      <c r="AZ16" s="847">
        <f t="shared" si="3"/>
        <v>12</v>
      </c>
      <c r="BA16" s="847">
        <f t="shared" si="3"/>
        <v>66</v>
      </c>
      <c r="BB16" s="847">
        <f t="shared" si="3"/>
        <v>102</v>
      </c>
      <c r="BC16" s="847">
        <f t="shared" si="3"/>
        <v>89</v>
      </c>
      <c r="BD16" s="847">
        <f t="shared" si="3"/>
        <v>257</v>
      </c>
      <c r="BE16" s="847">
        <f t="shared" si="3"/>
        <v>0</v>
      </c>
      <c r="BF16" s="847">
        <f t="shared" si="3"/>
        <v>0</v>
      </c>
      <c r="BG16" s="847">
        <f t="shared" si="3"/>
        <v>0</v>
      </c>
      <c r="BH16" s="847">
        <f t="shared" si="3"/>
        <v>0</v>
      </c>
      <c r="BI16" s="847">
        <f t="shared" si="3"/>
        <v>0</v>
      </c>
      <c r="BJ16" s="847"/>
    </row>
    <row r="17" spans="1:62" s="764" customFormat="1" ht="20.100000000000001" customHeight="1">
      <c r="A17" s="915"/>
      <c r="B17" s="916"/>
      <c r="C17" s="1258" t="s">
        <v>1209</v>
      </c>
      <c r="D17" s="1259"/>
      <c r="E17" s="1260"/>
      <c r="F17" s="508">
        <f t="shared" ref="F17:AK17" si="4">SUM(F13,F16)</f>
        <v>7</v>
      </c>
      <c r="G17" s="508">
        <f t="shared" si="4"/>
        <v>0</v>
      </c>
      <c r="H17" s="508"/>
      <c r="I17" s="1112"/>
      <c r="J17" s="508"/>
      <c r="K17" s="508"/>
      <c r="L17" s="508">
        <f t="shared" si="4"/>
        <v>39</v>
      </c>
      <c r="M17" s="508">
        <f t="shared" si="4"/>
        <v>738</v>
      </c>
      <c r="N17" s="508">
        <f t="shared" si="4"/>
        <v>7</v>
      </c>
      <c r="O17" s="508">
        <f t="shared" si="4"/>
        <v>73</v>
      </c>
      <c r="P17" s="508">
        <f t="shared" si="4"/>
        <v>7</v>
      </c>
      <c r="Q17" s="508">
        <f t="shared" si="4"/>
        <v>110</v>
      </c>
      <c r="R17" s="508">
        <f t="shared" si="4"/>
        <v>8</v>
      </c>
      <c r="S17" s="508">
        <f t="shared" si="4"/>
        <v>129</v>
      </c>
      <c r="T17" s="508">
        <f t="shared" si="4"/>
        <v>3</v>
      </c>
      <c r="U17" s="508">
        <f t="shared" si="4"/>
        <v>9</v>
      </c>
      <c r="V17" s="508">
        <f t="shared" si="4"/>
        <v>3</v>
      </c>
      <c r="W17" s="508">
        <f t="shared" si="4"/>
        <v>12</v>
      </c>
      <c r="X17" s="508">
        <f t="shared" si="4"/>
        <v>3</v>
      </c>
      <c r="Y17" s="508">
        <f t="shared" si="4"/>
        <v>12</v>
      </c>
      <c r="Z17" s="508">
        <f t="shared" si="4"/>
        <v>1</v>
      </c>
      <c r="AA17" s="508">
        <f t="shared" si="4"/>
        <v>0</v>
      </c>
      <c r="AB17" s="508">
        <f t="shared" si="4"/>
        <v>6</v>
      </c>
      <c r="AC17" s="508">
        <f t="shared" si="4"/>
        <v>5</v>
      </c>
      <c r="AD17" s="508">
        <f t="shared" si="4"/>
        <v>11</v>
      </c>
      <c r="AE17" s="508">
        <f t="shared" si="4"/>
        <v>0</v>
      </c>
      <c r="AF17" s="508">
        <f t="shared" si="4"/>
        <v>0</v>
      </c>
      <c r="AG17" s="508">
        <f t="shared" si="4"/>
        <v>0</v>
      </c>
      <c r="AH17" s="508">
        <f t="shared" si="4"/>
        <v>1</v>
      </c>
      <c r="AI17" s="508">
        <f t="shared" si="4"/>
        <v>0</v>
      </c>
      <c r="AJ17" s="508">
        <f t="shared" si="4"/>
        <v>0</v>
      </c>
      <c r="AK17" s="508">
        <f t="shared" si="4"/>
        <v>3</v>
      </c>
      <c r="AL17" s="508">
        <f t="shared" ref="AL17:BI17" si="5">SUM(AL13,AL16)</f>
        <v>3</v>
      </c>
      <c r="AM17" s="508">
        <f t="shared" si="5"/>
        <v>0</v>
      </c>
      <c r="AN17" s="508">
        <f t="shared" si="5"/>
        <v>0</v>
      </c>
      <c r="AO17" s="508">
        <f t="shared" si="5"/>
        <v>0</v>
      </c>
      <c r="AP17" s="508">
        <f t="shared" si="5"/>
        <v>6</v>
      </c>
      <c r="AQ17" s="508">
        <f t="shared" si="5"/>
        <v>0</v>
      </c>
      <c r="AR17" s="508">
        <f t="shared" si="5"/>
        <v>31</v>
      </c>
      <c r="AS17" s="508">
        <f t="shared" si="5"/>
        <v>59</v>
      </c>
      <c r="AT17" s="508">
        <f t="shared" si="5"/>
        <v>48</v>
      </c>
      <c r="AU17" s="508">
        <f t="shared" si="5"/>
        <v>138</v>
      </c>
      <c r="AV17" s="508">
        <f t="shared" si="5"/>
        <v>0</v>
      </c>
      <c r="AW17" s="508">
        <f t="shared" si="5"/>
        <v>0</v>
      </c>
      <c r="AX17" s="508">
        <f t="shared" si="5"/>
        <v>0</v>
      </c>
      <c r="AY17" s="508">
        <f t="shared" si="5"/>
        <v>0</v>
      </c>
      <c r="AZ17" s="508">
        <f t="shared" si="5"/>
        <v>30</v>
      </c>
      <c r="BA17" s="508">
        <f t="shared" si="5"/>
        <v>110</v>
      </c>
      <c r="BB17" s="508">
        <f t="shared" si="5"/>
        <v>174</v>
      </c>
      <c r="BC17" s="508">
        <f t="shared" si="5"/>
        <v>180</v>
      </c>
      <c r="BD17" s="508">
        <f t="shared" si="5"/>
        <v>464</v>
      </c>
      <c r="BE17" s="508">
        <f t="shared" si="5"/>
        <v>9</v>
      </c>
      <c r="BF17" s="508">
        <f t="shared" si="5"/>
        <v>9</v>
      </c>
      <c r="BG17" s="508">
        <f t="shared" si="5"/>
        <v>12</v>
      </c>
      <c r="BH17" s="508">
        <f t="shared" si="5"/>
        <v>12</v>
      </c>
      <c r="BI17" s="508">
        <f t="shared" si="5"/>
        <v>33</v>
      </c>
      <c r="BJ17" s="508"/>
    </row>
    <row r="18" spans="1:62" s="765" customFormat="1" ht="16.5">
      <c r="A18" s="906" t="s">
        <v>1306</v>
      </c>
      <c r="B18" s="904" t="s">
        <v>790</v>
      </c>
      <c r="C18" s="904" t="s">
        <v>791</v>
      </c>
      <c r="D18" s="904" t="s">
        <v>4</v>
      </c>
      <c r="E18" s="904" t="s">
        <v>792</v>
      </c>
      <c r="F18" s="1034">
        <v>31121</v>
      </c>
      <c r="G18" s="902" t="s">
        <v>1203</v>
      </c>
      <c r="H18" s="903">
        <v>5320</v>
      </c>
      <c r="I18" s="1107">
        <v>22511</v>
      </c>
      <c r="J18" s="901" t="s">
        <v>3741</v>
      </c>
      <c r="K18" s="901" t="s">
        <v>2629</v>
      </c>
      <c r="L18" s="517">
        <v>3</v>
      </c>
      <c r="M18" s="517">
        <v>67</v>
      </c>
      <c r="N18" s="518">
        <v>1</v>
      </c>
      <c r="O18" s="519">
        <v>5</v>
      </c>
      <c r="P18" s="519">
        <v>1</v>
      </c>
      <c r="Q18" s="519">
        <v>4</v>
      </c>
      <c r="R18" s="519">
        <v>1</v>
      </c>
      <c r="S18" s="519">
        <v>13</v>
      </c>
      <c r="T18" s="519">
        <v>0</v>
      </c>
      <c r="U18" s="519">
        <v>0</v>
      </c>
      <c r="V18" s="519">
        <v>0</v>
      </c>
      <c r="W18" s="519">
        <v>0</v>
      </c>
      <c r="X18" s="519">
        <v>0</v>
      </c>
      <c r="Y18" s="519">
        <v>0</v>
      </c>
      <c r="Z18" s="519">
        <v>0</v>
      </c>
      <c r="AA18" s="519">
        <v>0</v>
      </c>
      <c r="AB18" s="519">
        <v>0</v>
      </c>
      <c r="AC18" s="519">
        <v>0</v>
      </c>
      <c r="AD18" s="519">
        <v>0</v>
      </c>
      <c r="AE18" s="519">
        <v>0</v>
      </c>
      <c r="AF18" s="519">
        <v>0</v>
      </c>
      <c r="AG18" s="519">
        <v>0</v>
      </c>
      <c r="AH18" s="519">
        <v>0</v>
      </c>
      <c r="AI18" s="519">
        <v>0</v>
      </c>
      <c r="AJ18" s="519">
        <v>0</v>
      </c>
      <c r="AK18" s="519">
        <v>0</v>
      </c>
      <c r="AL18" s="519">
        <v>0</v>
      </c>
      <c r="AM18" s="519">
        <v>0</v>
      </c>
      <c r="AN18" s="519">
        <v>0</v>
      </c>
      <c r="AO18" s="519">
        <v>0</v>
      </c>
      <c r="AP18" s="854">
        <v>0</v>
      </c>
      <c r="AQ18" s="854">
        <v>0</v>
      </c>
      <c r="AR18" s="519">
        <v>0</v>
      </c>
      <c r="AS18" s="519">
        <v>0</v>
      </c>
      <c r="AT18" s="519">
        <v>0</v>
      </c>
      <c r="AU18" s="854">
        <v>0</v>
      </c>
      <c r="AV18" s="854">
        <v>0</v>
      </c>
      <c r="AW18" s="854">
        <v>0</v>
      </c>
      <c r="AX18" s="854">
        <v>0</v>
      </c>
      <c r="AY18" s="854">
        <v>0</v>
      </c>
      <c r="AZ18" s="853">
        <v>3</v>
      </c>
      <c r="BA18" s="853">
        <v>5</v>
      </c>
      <c r="BB18" s="853">
        <v>4</v>
      </c>
      <c r="BC18" s="853">
        <v>13</v>
      </c>
      <c r="BD18" s="853">
        <v>22</v>
      </c>
      <c r="BE18" s="852">
        <v>0</v>
      </c>
      <c r="BF18" s="852">
        <v>0</v>
      </c>
      <c r="BG18" s="852">
        <v>0</v>
      </c>
      <c r="BH18" s="852">
        <v>0</v>
      </c>
      <c r="BI18" s="852">
        <v>0</v>
      </c>
      <c r="BJ18" s="901"/>
    </row>
    <row r="19" spans="1:62" s="917" customFormat="1" ht="16.5">
      <c r="A19" s="906" t="s">
        <v>818</v>
      </c>
      <c r="B19" s="904" t="s">
        <v>790</v>
      </c>
      <c r="C19" s="904" t="s">
        <v>793</v>
      </c>
      <c r="D19" s="904" t="s">
        <v>4</v>
      </c>
      <c r="E19" s="904" t="s">
        <v>1263</v>
      </c>
      <c r="F19" s="1034">
        <v>34759</v>
      </c>
      <c r="G19" s="902" t="s">
        <v>1293</v>
      </c>
      <c r="H19" s="903">
        <v>22624.6</v>
      </c>
      <c r="I19" s="1107">
        <v>22558</v>
      </c>
      <c r="J19" s="901" t="s">
        <v>3742</v>
      </c>
      <c r="K19" s="901" t="s">
        <v>3743</v>
      </c>
      <c r="L19" s="517">
        <v>2</v>
      </c>
      <c r="M19" s="517">
        <v>49</v>
      </c>
      <c r="N19" s="518">
        <v>0</v>
      </c>
      <c r="O19" s="519">
        <v>0</v>
      </c>
      <c r="P19" s="519">
        <v>1</v>
      </c>
      <c r="Q19" s="519">
        <v>13</v>
      </c>
      <c r="R19" s="519">
        <v>1</v>
      </c>
      <c r="S19" s="519">
        <v>21</v>
      </c>
      <c r="T19" s="519">
        <v>0</v>
      </c>
      <c r="U19" s="519">
        <v>0</v>
      </c>
      <c r="V19" s="519">
        <v>0</v>
      </c>
      <c r="W19" s="519">
        <v>0</v>
      </c>
      <c r="X19" s="519">
        <v>0</v>
      </c>
      <c r="Y19" s="519">
        <v>0</v>
      </c>
      <c r="Z19" s="519">
        <v>0</v>
      </c>
      <c r="AA19" s="519">
        <v>0</v>
      </c>
      <c r="AB19" s="519">
        <v>0</v>
      </c>
      <c r="AC19" s="519">
        <v>0</v>
      </c>
      <c r="AD19" s="519">
        <v>0</v>
      </c>
      <c r="AE19" s="519">
        <v>0</v>
      </c>
      <c r="AF19" s="519">
        <v>0</v>
      </c>
      <c r="AG19" s="519">
        <v>0</v>
      </c>
      <c r="AH19" s="519">
        <v>0</v>
      </c>
      <c r="AI19" s="519">
        <v>0</v>
      </c>
      <c r="AJ19" s="519">
        <v>0</v>
      </c>
      <c r="AK19" s="519">
        <v>0</v>
      </c>
      <c r="AL19" s="519">
        <v>0</v>
      </c>
      <c r="AM19" s="519">
        <v>0</v>
      </c>
      <c r="AN19" s="519">
        <v>0</v>
      </c>
      <c r="AO19" s="519">
        <v>0</v>
      </c>
      <c r="AP19" s="854">
        <v>0</v>
      </c>
      <c r="AQ19" s="854">
        <v>0</v>
      </c>
      <c r="AR19" s="519">
        <v>0</v>
      </c>
      <c r="AS19" s="519">
        <v>0</v>
      </c>
      <c r="AT19" s="519">
        <v>0</v>
      </c>
      <c r="AU19" s="854">
        <v>0</v>
      </c>
      <c r="AV19" s="854">
        <v>0</v>
      </c>
      <c r="AW19" s="854">
        <v>0</v>
      </c>
      <c r="AX19" s="854">
        <v>0</v>
      </c>
      <c r="AY19" s="854">
        <v>0</v>
      </c>
      <c r="AZ19" s="853">
        <v>2</v>
      </c>
      <c r="BA19" s="853">
        <v>0</v>
      </c>
      <c r="BB19" s="853">
        <v>13</v>
      </c>
      <c r="BC19" s="853">
        <v>21</v>
      </c>
      <c r="BD19" s="853">
        <v>34</v>
      </c>
      <c r="BE19" s="852">
        <v>0</v>
      </c>
      <c r="BF19" s="852">
        <v>0</v>
      </c>
      <c r="BG19" s="852">
        <v>0</v>
      </c>
      <c r="BH19" s="852">
        <v>0</v>
      </c>
      <c r="BI19" s="852">
        <v>0</v>
      </c>
      <c r="BJ19" s="901"/>
    </row>
    <row r="20" spans="1:62" s="765" customFormat="1" ht="16.5">
      <c r="A20" s="906" t="s">
        <v>1306</v>
      </c>
      <c r="B20" s="904" t="s">
        <v>790</v>
      </c>
      <c r="C20" s="904" t="s">
        <v>796</v>
      </c>
      <c r="D20" s="904" t="s">
        <v>4</v>
      </c>
      <c r="E20" s="904" t="s">
        <v>797</v>
      </c>
      <c r="F20" s="1034">
        <v>35378</v>
      </c>
      <c r="G20" s="902" t="s">
        <v>1294</v>
      </c>
      <c r="H20" s="918">
        <v>2241</v>
      </c>
      <c r="I20" s="1107">
        <v>22521</v>
      </c>
      <c r="J20" s="901" t="s">
        <v>3744</v>
      </c>
      <c r="K20" s="901" t="s">
        <v>3745</v>
      </c>
      <c r="L20" s="517">
        <v>2</v>
      </c>
      <c r="M20" s="517">
        <v>49</v>
      </c>
      <c r="N20" s="518">
        <v>0</v>
      </c>
      <c r="O20" s="519">
        <v>0</v>
      </c>
      <c r="P20" s="519">
        <v>1</v>
      </c>
      <c r="Q20" s="519">
        <v>8</v>
      </c>
      <c r="R20" s="519">
        <v>1</v>
      </c>
      <c r="S20" s="519">
        <v>13</v>
      </c>
      <c r="T20" s="519">
        <v>0</v>
      </c>
      <c r="U20" s="519">
        <v>0</v>
      </c>
      <c r="V20" s="519">
        <v>0</v>
      </c>
      <c r="W20" s="519">
        <v>0</v>
      </c>
      <c r="X20" s="519">
        <v>0</v>
      </c>
      <c r="Y20" s="519">
        <v>0</v>
      </c>
      <c r="Z20" s="519">
        <v>0</v>
      </c>
      <c r="AA20" s="519">
        <v>0</v>
      </c>
      <c r="AB20" s="519">
        <v>0</v>
      </c>
      <c r="AC20" s="519">
        <v>0</v>
      </c>
      <c r="AD20" s="519">
        <v>0</v>
      </c>
      <c r="AE20" s="519">
        <v>0</v>
      </c>
      <c r="AF20" s="519">
        <v>0</v>
      </c>
      <c r="AG20" s="519">
        <v>0</v>
      </c>
      <c r="AH20" s="519">
        <v>0</v>
      </c>
      <c r="AI20" s="519">
        <v>0</v>
      </c>
      <c r="AJ20" s="519">
        <v>0</v>
      </c>
      <c r="AK20" s="519">
        <v>0</v>
      </c>
      <c r="AL20" s="519">
        <v>0</v>
      </c>
      <c r="AM20" s="519">
        <v>0</v>
      </c>
      <c r="AN20" s="519">
        <v>0</v>
      </c>
      <c r="AO20" s="519">
        <v>0</v>
      </c>
      <c r="AP20" s="854">
        <v>0</v>
      </c>
      <c r="AQ20" s="854">
        <v>0</v>
      </c>
      <c r="AR20" s="519">
        <v>0</v>
      </c>
      <c r="AS20" s="519">
        <v>0</v>
      </c>
      <c r="AT20" s="519">
        <v>0</v>
      </c>
      <c r="AU20" s="854">
        <v>0</v>
      </c>
      <c r="AV20" s="854">
        <v>0</v>
      </c>
      <c r="AW20" s="854">
        <v>0</v>
      </c>
      <c r="AX20" s="854">
        <v>0</v>
      </c>
      <c r="AY20" s="854">
        <v>0</v>
      </c>
      <c r="AZ20" s="853">
        <v>2</v>
      </c>
      <c r="BA20" s="853">
        <v>0</v>
      </c>
      <c r="BB20" s="853">
        <v>8</v>
      </c>
      <c r="BC20" s="853">
        <v>13</v>
      </c>
      <c r="BD20" s="853">
        <v>21</v>
      </c>
      <c r="BE20" s="852">
        <v>0</v>
      </c>
      <c r="BF20" s="852">
        <v>0</v>
      </c>
      <c r="BG20" s="852">
        <v>0</v>
      </c>
      <c r="BH20" s="852">
        <v>0</v>
      </c>
      <c r="BI20" s="852">
        <v>0</v>
      </c>
      <c r="BJ20" s="901"/>
    </row>
    <row r="21" spans="1:62" s="765" customFormat="1" ht="16.5">
      <c r="A21" s="906" t="s">
        <v>1306</v>
      </c>
      <c r="B21" s="919" t="s">
        <v>790</v>
      </c>
      <c r="C21" s="919" t="s">
        <v>793</v>
      </c>
      <c r="D21" s="919" t="s">
        <v>4</v>
      </c>
      <c r="E21" s="904" t="s">
        <v>1264</v>
      </c>
      <c r="F21" s="1048">
        <v>32200</v>
      </c>
      <c r="G21" s="920" t="s">
        <v>1295</v>
      </c>
      <c r="H21" s="921">
        <v>13625</v>
      </c>
      <c r="I21" s="1113">
        <v>22553</v>
      </c>
      <c r="J21" s="919" t="s">
        <v>3746</v>
      </c>
      <c r="K21" s="919" t="s">
        <v>2643</v>
      </c>
      <c r="L21" s="815">
        <v>3</v>
      </c>
      <c r="M21" s="815">
        <v>49</v>
      </c>
      <c r="N21" s="816">
        <v>0</v>
      </c>
      <c r="O21" s="817">
        <v>0</v>
      </c>
      <c r="P21" s="817">
        <v>0</v>
      </c>
      <c r="Q21" s="817">
        <v>0</v>
      </c>
      <c r="R21" s="817">
        <v>1</v>
      </c>
      <c r="S21" s="817">
        <v>8</v>
      </c>
      <c r="T21" s="817">
        <v>0</v>
      </c>
      <c r="U21" s="817">
        <v>0</v>
      </c>
      <c r="V21" s="817">
        <v>0</v>
      </c>
      <c r="W21" s="817">
        <v>0</v>
      </c>
      <c r="X21" s="817">
        <v>0</v>
      </c>
      <c r="Y21" s="817">
        <v>0</v>
      </c>
      <c r="Z21" s="817">
        <v>1</v>
      </c>
      <c r="AA21" s="817">
        <v>0</v>
      </c>
      <c r="AB21" s="817">
        <v>3</v>
      </c>
      <c r="AC21" s="817">
        <v>6</v>
      </c>
      <c r="AD21" s="817">
        <v>9</v>
      </c>
      <c r="AE21" s="817">
        <v>0</v>
      </c>
      <c r="AF21" s="817">
        <v>0</v>
      </c>
      <c r="AG21" s="817">
        <v>0</v>
      </c>
      <c r="AH21" s="817">
        <v>0</v>
      </c>
      <c r="AI21" s="817">
        <v>1</v>
      </c>
      <c r="AJ21" s="817">
        <v>0</v>
      </c>
      <c r="AK21" s="817">
        <v>0</v>
      </c>
      <c r="AL21" s="817">
        <v>0</v>
      </c>
      <c r="AM21" s="817">
        <v>2</v>
      </c>
      <c r="AN21" s="817">
        <v>2</v>
      </c>
      <c r="AO21" s="817">
        <v>4</v>
      </c>
      <c r="AP21" s="818">
        <v>0</v>
      </c>
      <c r="AQ21" s="818">
        <v>0</v>
      </c>
      <c r="AR21" s="817">
        <v>0</v>
      </c>
      <c r="AS21" s="817">
        <v>0</v>
      </c>
      <c r="AT21" s="817">
        <v>0</v>
      </c>
      <c r="AU21" s="818">
        <v>0</v>
      </c>
      <c r="AV21" s="818">
        <v>0</v>
      </c>
      <c r="AW21" s="818">
        <v>0</v>
      </c>
      <c r="AX21" s="818">
        <v>0</v>
      </c>
      <c r="AY21" s="818">
        <v>0</v>
      </c>
      <c r="AZ21" s="853">
        <v>2</v>
      </c>
      <c r="BA21" s="853">
        <v>3</v>
      </c>
      <c r="BB21" s="853">
        <v>6</v>
      </c>
      <c r="BC21" s="853">
        <v>8</v>
      </c>
      <c r="BD21" s="853">
        <v>17</v>
      </c>
      <c r="BE21" s="856">
        <v>1</v>
      </c>
      <c r="BF21" s="856">
        <v>0</v>
      </c>
      <c r="BG21" s="856">
        <v>2</v>
      </c>
      <c r="BH21" s="856">
        <v>2</v>
      </c>
      <c r="BI21" s="856">
        <v>4</v>
      </c>
      <c r="BJ21" s="919"/>
    </row>
    <row r="22" spans="1:62" s="765" customFormat="1" ht="16.5">
      <c r="A22" s="906" t="s">
        <v>1306</v>
      </c>
      <c r="B22" s="904" t="s">
        <v>359</v>
      </c>
      <c r="C22" s="904" t="s">
        <v>793</v>
      </c>
      <c r="D22" s="904" t="s">
        <v>4</v>
      </c>
      <c r="E22" s="904" t="s">
        <v>794</v>
      </c>
      <c r="F22" s="1034">
        <v>35755</v>
      </c>
      <c r="G22" s="902" t="s">
        <v>795</v>
      </c>
      <c r="H22" s="903">
        <v>7162</v>
      </c>
      <c r="I22" s="1107">
        <v>22540</v>
      </c>
      <c r="J22" s="901" t="s">
        <v>3747</v>
      </c>
      <c r="K22" s="901" t="s">
        <v>3748</v>
      </c>
      <c r="L22" s="517">
        <v>2</v>
      </c>
      <c r="M22" s="517">
        <v>49</v>
      </c>
      <c r="N22" s="518">
        <v>0</v>
      </c>
      <c r="O22" s="519">
        <v>0</v>
      </c>
      <c r="P22" s="519">
        <v>1</v>
      </c>
      <c r="Q22" s="519">
        <v>14</v>
      </c>
      <c r="R22" s="519">
        <v>1</v>
      </c>
      <c r="S22" s="519">
        <v>15</v>
      </c>
      <c r="T22" s="519">
        <v>0</v>
      </c>
      <c r="U22" s="519">
        <v>0</v>
      </c>
      <c r="V22" s="519">
        <v>0</v>
      </c>
      <c r="W22" s="519">
        <v>0</v>
      </c>
      <c r="X22" s="519">
        <v>0</v>
      </c>
      <c r="Y22" s="519">
        <v>0</v>
      </c>
      <c r="Z22" s="519">
        <v>0</v>
      </c>
      <c r="AA22" s="519">
        <v>0</v>
      </c>
      <c r="AB22" s="519">
        <v>0</v>
      </c>
      <c r="AC22" s="519">
        <v>0</v>
      </c>
      <c r="AD22" s="519">
        <v>0</v>
      </c>
      <c r="AE22" s="519">
        <v>0</v>
      </c>
      <c r="AF22" s="519">
        <v>0</v>
      </c>
      <c r="AG22" s="519">
        <v>0</v>
      </c>
      <c r="AH22" s="519">
        <v>0</v>
      </c>
      <c r="AI22" s="519">
        <v>0</v>
      </c>
      <c r="AJ22" s="519">
        <v>0</v>
      </c>
      <c r="AK22" s="519">
        <v>0</v>
      </c>
      <c r="AL22" s="519">
        <v>0</v>
      </c>
      <c r="AM22" s="519">
        <v>0</v>
      </c>
      <c r="AN22" s="519">
        <v>0</v>
      </c>
      <c r="AO22" s="519">
        <v>0</v>
      </c>
      <c r="AP22" s="854">
        <v>0</v>
      </c>
      <c r="AQ22" s="854">
        <v>0</v>
      </c>
      <c r="AR22" s="519">
        <v>0</v>
      </c>
      <c r="AS22" s="519">
        <v>0</v>
      </c>
      <c r="AT22" s="519">
        <v>0</v>
      </c>
      <c r="AU22" s="854">
        <v>0</v>
      </c>
      <c r="AV22" s="854">
        <v>0</v>
      </c>
      <c r="AW22" s="854">
        <v>0</v>
      </c>
      <c r="AX22" s="854">
        <v>0</v>
      </c>
      <c r="AY22" s="854">
        <v>0</v>
      </c>
      <c r="AZ22" s="853">
        <v>2</v>
      </c>
      <c r="BA22" s="853">
        <v>0</v>
      </c>
      <c r="BB22" s="853">
        <v>14</v>
      </c>
      <c r="BC22" s="853">
        <v>15</v>
      </c>
      <c r="BD22" s="853">
        <v>29</v>
      </c>
      <c r="BE22" s="852">
        <v>0</v>
      </c>
      <c r="BF22" s="852">
        <v>0</v>
      </c>
      <c r="BG22" s="852">
        <v>0</v>
      </c>
      <c r="BH22" s="852">
        <v>0</v>
      </c>
      <c r="BI22" s="852">
        <v>0</v>
      </c>
      <c r="BJ22" s="901"/>
    </row>
    <row r="23" spans="1:62" s="764" customFormat="1" ht="20.100000000000001" customHeight="1">
      <c r="A23" s="906" t="s">
        <v>818</v>
      </c>
      <c r="B23" s="906" t="s">
        <v>359</v>
      </c>
      <c r="C23" s="906" t="s">
        <v>819</v>
      </c>
      <c r="D23" s="906" t="s">
        <v>4</v>
      </c>
      <c r="E23" s="906" t="s">
        <v>820</v>
      </c>
      <c r="F23" s="1035">
        <v>34759</v>
      </c>
      <c r="G23" s="907" t="s">
        <v>1221</v>
      </c>
      <c r="H23" s="922">
        <v>14007.3</v>
      </c>
      <c r="I23" s="1107">
        <v>22564</v>
      </c>
      <c r="J23" s="901" t="s">
        <v>3749</v>
      </c>
      <c r="K23" s="901" t="s">
        <v>3750</v>
      </c>
      <c r="L23" s="517">
        <v>1</v>
      </c>
      <c r="M23" s="517">
        <v>23</v>
      </c>
      <c r="N23" s="518">
        <v>0</v>
      </c>
      <c r="O23" s="519">
        <v>0</v>
      </c>
      <c r="P23" s="519">
        <v>0</v>
      </c>
      <c r="Q23" s="519">
        <v>0</v>
      </c>
      <c r="R23" s="519">
        <v>0</v>
      </c>
      <c r="S23" s="519">
        <v>0</v>
      </c>
      <c r="T23" s="519">
        <v>0</v>
      </c>
      <c r="U23" s="519">
        <v>0</v>
      </c>
      <c r="V23" s="519">
        <v>0</v>
      </c>
      <c r="W23" s="519">
        <v>0</v>
      </c>
      <c r="X23" s="519">
        <v>0</v>
      </c>
      <c r="Y23" s="519">
        <v>0</v>
      </c>
      <c r="Z23" s="519">
        <v>0</v>
      </c>
      <c r="AA23" s="519">
        <v>0</v>
      </c>
      <c r="AB23" s="519">
        <v>0</v>
      </c>
      <c r="AC23" s="519">
        <v>0</v>
      </c>
      <c r="AD23" s="519">
        <v>0</v>
      </c>
      <c r="AE23" s="519">
        <v>0</v>
      </c>
      <c r="AF23" s="519">
        <v>0</v>
      </c>
      <c r="AG23" s="519">
        <v>0</v>
      </c>
      <c r="AH23" s="519">
        <v>1</v>
      </c>
      <c r="AI23" s="519">
        <v>0</v>
      </c>
      <c r="AJ23" s="519">
        <v>1</v>
      </c>
      <c r="AK23" s="519">
        <v>4</v>
      </c>
      <c r="AL23" s="519">
        <v>5</v>
      </c>
      <c r="AM23" s="519">
        <v>0</v>
      </c>
      <c r="AN23" s="519">
        <v>0</v>
      </c>
      <c r="AO23" s="519">
        <v>0</v>
      </c>
      <c r="AP23" s="879">
        <v>0</v>
      </c>
      <c r="AQ23" s="879">
        <v>0</v>
      </c>
      <c r="AR23" s="519">
        <v>0</v>
      </c>
      <c r="AS23" s="519">
        <v>0</v>
      </c>
      <c r="AT23" s="519">
        <v>0</v>
      </c>
      <c r="AU23" s="879">
        <v>0</v>
      </c>
      <c r="AV23" s="879">
        <v>0</v>
      </c>
      <c r="AW23" s="879">
        <v>0</v>
      </c>
      <c r="AX23" s="879">
        <v>0</v>
      </c>
      <c r="AY23" s="879">
        <v>0</v>
      </c>
      <c r="AZ23" s="875">
        <v>1</v>
      </c>
      <c r="BA23" s="875">
        <v>0</v>
      </c>
      <c r="BB23" s="875">
        <v>1</v>
      </c>
      <c r="BC23" s="875">
        <v>4</v>
      </c>
      <c r="BD23" s="875">
        <v>5</v>
      </c>
      <c r="BE23" s="876">
        <v>0</v>
      </c>
      <c r="BF23" s="876">
        <v>0</v>
      </c>
      <c r="BG23" s="876">
        <v>0</v>
      </c>
      <c r="BH23" s="876">
        <v>0</v>
      </c>
      <c r="BI23" s="876">
        <v>0</v>
      </c>
      <c r="BJ23" s="901"/>
    </row>
    <row r="24" spans="1:62" s="764" customFormat="1" ht="20.100000000000001" customHeight="1">
      <c r="A24" s="906"/>
      <c r="B24" s="906"/>
      <c r="C24" s="906"/>
      <c r="D24" s="906"/>
      <c r="E24" s="546" t="s">
        <v>29</v>
      </c>
      <c r="F24" s="546">
        <v>6</v>
      </c>
      <c r="G24" s="550"/>
      <c r="H24" s="909"/>
      <c r="I24" s="1110"/>
      <c r="J24" s="551"/>
      <c r="K24" s="551"/>
      <c r="L24" s="910">
        <f t="shared" ref="L24:AQ24" si="6">SUM(L18:L23)</f>
        <v>13</v>
      </c>
      <c r="M24" s="910">
        <f t="shared" si="6"/>
        <v>286</v>
      </c>
      <c r="N24" s="910">
        <f t="shared" si="6"/>
        <v>1</v>
      </c>
      <c r="O24" s="910">
        <f t="shared" si="6"/>
        <v>5</v>
      </c>
      <c r="P24" s="910">
        <f t="shared" si="6"/>
        <v>4</v>
      </c>
      <c r="Q24" s="910">
        <f t="shared" si="6"/>
        <v>39</v>
      </c>
      <c r="R24" s="910">
        <f t="shared" si="6"/>
        <v>5</v>
      </c>
      <c r="S24" s="910">
        <f t="shared" si="6"/>
        <v>70</v>
      </c>
      <c r="T24" s="910">
        <f t="shared" si="6"/>
        <v>0</v>
      </c>
      <c r="U24" s="910">
        <f t="shared" si="6"/>
        <v>0</v>
      </c>
      <c r="V24" s="910">
        <f t="shared" si="6"/>
        <v>0</v>
      </c>
      <c r="W24" s="910">
        <f t="shared" si="6"/>
        <v>0</v>
      </c>
      <c r="X24" s="910">
        <f t="shared" si="6"/>
        <v>0</v>
      </c>
      <c r="Y24" s="910">
        <f t="shared" si="6"/>
        <v>0</v>
      </c>
      <c r="Z24" s="910">
        <f t="shared" si="6"/>
        <v>1</v>
      </c>
      <c r="AA24" s="910">
        <f t="shared" si="6"/>
        <v>0</v>
      </c>
      <c r="AB24" s="910">
        <f t="shared" si="6"/>
        <v>3</v>
      </c>
      <c r="AC24" s="910">
        <f t="shared" si="6"/>
        <v>6</v>
      </c>
      <c r="AD24" s="910">
        <f t="shared" si="6"/>
        <v>9</v>
      </c>
      <c r="AE24" s="910">
        <f t="shared" si="6"/>
        <v>0</v>
      </c>
      <c r="AF24" s="910">
        <f t="shared" si="6"/>
        <v>0</v>
      </c>
      <c r="AG24" s="910">
        <f t="shared" si="6"/>
        <v>0</v>
      </c>
      <c r="AH24" s="910">
        <f t="shared" si="6"/>
        <v>1</v>
      </c>
      <c r="AI24" s="910">
        <f t="shared" si="6"/>
        <v>1</v>
      </c>
      <c r="AJ24" s="910">
        <f t="shared" si="6"/>
        <v>1</v>
      </c>
      <c r="AK24" s="910">
        <f t="shared" si="6"/>
        <v>4</v>
      </c>
      <c r="AL24" s="910">
        <f t="shared" si="6"/>
        <v>5</v>
      </c>
      <c r="AM24" s="910">
        <f t="shared" si="6"/>
        <v>2</v>
      </c>
      <c r="AN24" s="910">
        <f t="shared" si="6"/>
        <v>2</v>
      </c>
      <c r="AO24" s="910">
        <f t="shared" si="6"/>
        <v>4</v>
      </c>
      <c r="AP24" s="910">
        <f t="shared" si="6"/>
        <v>0</v>
      </c>
      <c r="AQ24" s="910">
        <f t="shared" si="6"/>
        <v>0</v>
      </c>
      <c r="AR24" s="910">
        <f t="shared" ref="AR24:BI24" si="7">SUM(AR18:AR23)</f>
        <v>0</v>
      </c>
      <c r="AS24" s="910">
        <f t="shared" si="7"/>
        <v>0</v>
      </c>
      <c r="AT24" s="910">
        <f t="shared" si="7"/>
        <v>0</v>
      </c>
      <c r="AU24" s="910">
        <f t="shared" si="7"/>
        <v>0</v>
      </c>
      <c r="AV24" s="910">
        <f t="shared" si="7"/>
        <v>0</v>
      </c>
      <c r="AW24" s="910">
        <f t="shared" si="7"/>
        <v>0</v>
      </c>
      <c r="AX24" s="910">
        <f t="shared" si="7"/>
        <v>0</v>
      </c>
      <c r="AY24" s="910">
        <f t="shared" si="7"/>
        <v>0</v>
      </c>
      <c r="AZ24" s="910">
        <f t="shared" si="7"/>
        <v>12</v>
      </c>
      <c r="BA24" s="910">
        <f t="shared" si="7"/>
        <v>8</v>
      </c>
      <c r="BB24" s="910">
        <f t="shared" si="7"/>
        <v>46</v>
      </c>
      <c r="BC24" s="910">
        <f t="shared" si="7"/>
        <v>74</v>
      </c>
      <c r="BD24" s="910">
        <f t="shared" si="7"/>
        <v>128</v>
      </c>
      <c r="BE24" s="910">
        <f t="shared" si="7"/>
        <v>1</v>
      </c>
      <c r="BF24" s="910">
        <f t="shared" si="7"/>
        <v>0</v>
      </c>
      <c r="BG24" s="910">
        <f t="shared" si="7"/>
        <v>2</v>
      </c>
      <c r="BH24" s="910">
        <f t="shared" si="7"/>
        <v>2</v>
      </c>
      <c r="BI24" s="910">
        <f t="shared" si="7"/>
        <v>4</v>
      </c>
      <c r="BJ24" s="910"/>
    </row>
    <row r="25" spans="1:62" s="814" customFormat="1" ht="20.100000000000001" customHeight="1">
      <c r="A25" s="906" t="s">
        <v>818</v>
      </c>
      <c r="B25" s="906" t="s">
        <v>790</v>
      </c>
      <c r="C25" s="906" t="s">
        <v>1289</v>
      </c>
      <c r="D25" s="906" t="s">
        <v>5</v>
      </c>
      <c r="E25" s="906" t="s">
        <v>1149</v>
      </c>
      <c r="F25" s="1039">
        <v>40617</v>
      </c>
      <c r="G25" s="912" t="s">
        <v>1222</v>
      </c>
      <c r="H25" s="913">
        <v>1272</v>
      </c>
      <c r="I25" s="1114">
        <v>22545</v>
      </c>
      <c r="J25" s="904" t="s">
        <v>3751</v>
      </c>
      <c r="K25" s="904" t="s">
        <v>3752</v>
      </c>
      <c r="L25" s="760">
        <v>8</v>
      </c>
      <c r="M25" s="760">
        <v>217</v>
      </c>
      <c r="N25" s="872">
        <v>1</v>
      </c>
      <c r="O25" s="873">
        <v>3</v>
      </c>
      <c r="P25" s="873">
        <v>1</v>
      </c>
      <c r="Q25" s="873">
        <v>10</v>
      </c>
      <c r="R25" s="873">
        <v>1</v>
      </c>
      <c r="S25" s="873">
        <v>12</v>
      </c>
      <c r="T25" s="873">
        <v>0</v>
      </c>
      <c r="U25" s="873">
        <v>0</v>
      </c>
      <c r="V25" s="873">
        <v>0</v>
      </c>
      <c r="W25" s="873">
        <v>0</v>
      </c>
      <c r="X25" s="873">
        <v>0</v>
      </c>
      <c r="Y25" s="873">
        <v>0</v>
      </c>
      <c r="Z25" s="873">
        <v>0</v>
      </c>
      <c r="AA25" s="873">
        <v>0</v>
      </c>
      <c r="AB25" s="873">
        <v>0</v>
      </c>
      <c r="AC25" s="873">
        <v>0</v>
      </c>
      <c r="AD25" s="873">
        <v>0</v>
      </c>
      <c r="AE25" s="873">
        <v>0</v>
      </c>
      <c r="AF25" s="873">
        <v>0</v>
      </c>
      <c r="AG25" s="873">
        <v>0</v>
      </c>
      <c r="AH25" s="873">
        <v>0</v>
      </c>
      <c r="AI25" s="873">
        <v>0</v>
      </c>
      <c r="AJ25" s="873">
        <v>0</v>
      </c>
      <c r="AK25" s="873">
        <v>0</v>
      </c>
      <c r="AL25" s="873">
        <v>0</v>
      </c>
      <c r="AM25" s="873">
        <v>0</v>
      </c>
      <c r="AN25" s="873">
        <v>0</v>
      </c>
      <c r="AO25" s="873">
        <v>0</v>
      </c>
      <c r="AP25" s="874">
        <v>0</v>
      </c>
      <c r="AQ25" s="874">
        <v>0</v>
      </c>
      <c r="AR25" s="873">
        <v>0</v>
      </c>
      <c r="AS25" s="873">
        <v>0</v>
      </c>
      <c r="AT25" s="873">
        <v>0</v>
      </c>
      <c r="AU25" s="874">
        <v>0</v>
      </c>
      <c r="AV25" s="874">
        <v>0</v>
      </c>
      <c r="AW25" s="874">
        <v>0</v>
      </c>
      <c r="AX25" s="874">
        <v>0</v>
      </c>
      <c r="AY25" s="874">
        <v>0</v>
      </c>
      <c r="AZ25" s="875">
        <v>3</v>
      </c>
      <c r="BA25" s="875">
        <v>3</v>
      </c>
      <c r="BB25" s="875">
        <v>10</v>
      </c>
      <c r="BC25" s="875">
        <v>12</v>
      </c>
      <c r="BD25" s="875">
        <f>SUM(BA25:BC25)</f>
        <v>25</v>
      </c>
      <c r="BE25" s="876">
        <v>0</v>
      </c>
      <c r="BF25" s="876">
        <v>0</v>
      </c>
      <c r="BG25" s="876">
        <v>0</v>
      </c>
      <c r="BH25" s="876">
        <v>0</v>
      </c>
      <c r="BI25" s="876">
        <v>0</v>
      </c>
      <c r="BJ25" s="904"/>
    </row>
    <row r="26" spans="1:62" s="814" customFormat="1" ht="20.100000000000001" customHeight="1">
      <c r="A26" s="906" t="s">
        <v>818</v>
      </c>
      <c r="B26" s="906" t="s">
        <v>790</v>
      </c>
      <c r="C26" s="906" t="s">
        <v>796</v>
      </c>
      <c r="D26" s="906" t="s">
        <v>5</v>
      </c>
      <c r="E26" s="906" t="s">
        <v>1270</v>
      </c>
      <c r="F26" s="1039">
        <v>40528</v>
      </c>
      <c r="G26" s="912" t="s">
        <v>1223</v>
      </c>
      <c r="H26" s="913">
        <v>520</v>
      </c>
      <c r="I26" s="1114">
        <v>22546</v>
      </c>
      <c r="J26" s="904" t="s">
        <v>3753</v>
      </c>
      <c r="K26" s="904" t="s">
        <v>3754</v>
      </c>
      <c r="L26" s="760">
        <v>7</v>
      </c>
      <c r="M26" s="760">
        <v>168</v>
      </c>
      <c r="N26" s="872">
        <v>2</v>
      </c>
      <c r="O26" s="873">
        <v>42</v>
      </c>
      <c r="P26" s="873">
        <v>2</v>
      </c>
      <c r="Q26" s="873">
        <v>52</v>
      </c>
      <c r="R26" s="873">
        <v>3</v>
      </c>
      <c r="S26" s="873">
        <v>68</v>
      </c>
      <c r="T26" s="873">
        <v>0</v>
      </c>
      <c r="U26" s="873">
        <v>0</v>
      </c>
      <c r="V26" s="873">
        <v>0</v>
      </c>
      <c r="W26" s="873">
        <v>0</v>
      </c>
      <c r="X26" s="873">
        <v>0</v>
      </c>
      <c r="Y26" s="873">
        <v>0</v>
      </c>
      <c r="Z26" s="873">
        <v>0</v>
      </c>
      <c r="AA26" s="873">
        <v>0</v>
      </c>
      <c r="AB26" s="873">
        <v>0</v>
      </c>
      <c r="AC26" s="873">
        <v>0</v>
      </c>
      <c r="AD26" s="873">
        <v>0</v>
      </c>
      <c r="AE26" s="873">
        <v>0</v>
      </c>
      <c r="AF26" s="873">
        <v>0</v>
      </c>
      <c r="AG26" s="873">
        <v>0</v>
      </c>
      <c r="AH26" s="873">
        <v>0</v>
      </c>
      <c r="AI26" s="873">
        <v>0</v>
      </c>
      <c r="AJ26" s="873">
        <v>0</v>
      </c>
      <c r="AK26" s="873">
        <v>0</v>
      </c>
      <c r="AL26" s="873">
        <v>0</v>
      </c>
      <c r="AM26" s="873">
        <v>0</v>
      </c>
      <c r="AN26" s="873">
        <v>0</v>
      </c>
      <c r="AO26" s="873">
        <v>0</v>
      </c>
      <c r="AP26" s="874">
        <v>0</v>
      </c>
      <c r="AQ26" s="874">
        <v>0</v>
      </c>
      <c r="AR26" s="873">
        <v>0</v>
      </c>
      <c r="AS26" s="873">
        <v>0</v>
      </c>
      <c r="AT26" s="873">
        <v>0</v>
      </c>
      <c r="AU26" s="874">
        <v>0</v>
      </c>
      <c r="AV26" s="874">
        <v>0</v>
      </c>
      <c r="AW26" s="874">
        <v>0</v>
      </c>
      <c r="AX26" s="874">
        <v>0</v>
      </c>
      <c r="AY26" s="874">
        <v>0</v>
      </c>
      <c r="AZ26" s="875">
        <v>7</v>
      </c>
      <c r="BA26" s="875">
        <v>42</v>
      </c>
      <c r="BB26" s="875">
        <v>52</v>
      </c>
      <c r="BC26" s="875">
        <v>68</v>
      </c>
      <c r="BD26" s="875">
        <f t="shared" ref="BD26:BD30" si="8">SUM(BA26:BC26)</f>
        <v>162</v>
      </c>
      <c r="BE26" s="876">
        <v>0</v>
      </c>
      <c r="BF26" s="876">
        <v>0</v>
      </c>
      <c r="BG26" s="876">
        <v>0</v>
      </c>
      <c r="BH26" s="876">
        <v>0</v>
      </c>
      <c r="BI26" s="876">
        <v>0</v>
      </c>
      <c r="BJ26" s="904"/>
    </row>
    <row r="27" spans="1:62" s="814" customFormat="1" ht="20.100000000000001" customHeight="1">
      <c r="A27" s="906" t="s">
        <v>818</v>
      </c>
      <c r="B27" s="906" t="s">
        <v>790</v>
      </c>
      <c r="C27" s="906" t="s">
        <v>1290</v>
      </c>
      <c r="D27" s="906" t="s">
        <v>5</v>
      </c>
      <c r="E27" s="906" t="s">
        <v>842</v>
      </c>
      <c r="F27" s="1039">
        <v>33295</v>
      </c>
      <c r="G27" s="912" t="s">
        <v>1271</v>
      </c>
      <c r="H27" s="913">
        <v>1006</v>
      </c>
      <c r="I27" s="1114">
        <v>22522</v>
      </c>
      <c r="J27" s="904" t="s">
        <v>3755</v>
      </c>
      <c r="K27" s="904" t="s">
        <v>3756</v>
      </c>
      <c r="L27" s="760">
        <v>9</v>
      </c>
      <c r="M27" s="760">
        <v>234</v>
      </c>
      <c r="N27" s="872">
        <v>2</v>
      </c>
      <c r="O27" s="873">
        <v>21</v>
      </c>
      <c r="P27" s="873">
        <v>2</v>
      </c>
      <c r="Q27" s="873">
        <v>34</v>
      </c>
      <c r="R27" s="873">
        <v>3</v>
      </c>
      <c r="S27" s="873">
        <v>67</v>
      </c>
      <c r="T27" s="873">
        <v>0</v>
      </c>
      <c r="U27" s="873">
        <v>0</v>
      </c>
      <c r="V27" s="873">
        <v>0</v>
      </c>
      <c r="W27" s="873">
        <v>0</v>
      </c>
      <c r="X27" s="873">
        <v>0</v>
      </c>
      <c r="Y27" s="873">
        <v>0</v>
      </c>
      <c r="Z27" s="873">
        <v>0</v>
      </c>
      <c r="AA27" s="873">
        <v>0</v>
      </c>
      <c r="AB27" s="873">
        <v>0</v>
      </c>
      <c r="AC27" s="873">
        <v>0</v>
      </c>
      <c r="AD27" s="873">
        <v>0</v>
      </c>
      <c r="AE27" s="873">
        <v>0</v>
      </c>
      <c r="AF27" s="873">
        <v>0</v>
      </c>
      <c r="AG27" s="873">
        <v>0</v>
      </c>
      <c r="AH27" s="873">
        <v>0</v>
      </c>
      <c r="AI27" s="873">
        <v>0</v>
      </c>
      <c r="AJ27" s="873">
        <v>0</v>
      </c>
      <c r="AK27" s="873">
        <v>0</v>
      </c>
      <c r="AL27" s="873">
        <v>0</v>
      </c>
      <c r="AM27" s="873">
        <v>0</v>
      </c>
      <c r="AN27" s="873">
        <v>0</v>
      </c>
      <c r="AO27" s="873">
        <v>0</v>
      </c>
      <c r="AP27" s="874">
        <v>0</v>
      </c>
      <c r="AQ27" s="874">
        <v>0</v>
      </c>
      <c r="AR27" s="873">
        <v>0</v>
      </c>
      <c r="AS27" s="873">
        <v>0</v>
      </c>
      <c r="AT27" s="873">
        <v>0</v>
      </c>
      <c r="AU27" s="874">
        <v>0</v>
      </c>
      <c r="AV27" s="874">
        <v>0</v>
      </c>
      <c r="AW27" s="874">
        <v>0</v>
      </c>
      <c r="AX27" s="874">
        <v>0</v>
      </c>
      <c r="AY27" s="874">
        <v>0</v>
      </c>
      <c r="AZ27" s="875">
        <v>7</v>
      </c>
      <c r="BA27" s="875">
        <v>21</v>
      </c>
      <c r="BB27" s="875">
        <v>34</v>
      </c>
      <c r="BC27" s="875">
        <v>67</v>
      </c>
      <c r="BD27" s="875">
        <f t="shared" si="8"/>
        <v>122</v>
      </c>
      <c r="BE27" s="876">
        <v>0</v>
      </c>
      <c r="BF27" s="876">
        <v>0</v>
      </c>
      <c r="BG27" s="876">
        <v>0</v>
      </c>
      <c r="BH27" s="876">
        <v>0</v>
      </c>
      <c r="BI27" s="876">
        <v>0</v>
      </c>
      <c r="BJ27" s="904"/>
    </row>
    <row r="28" spans="1:62" s="814" customFormat="1" ht="20.100000000000001" customHeight="1">
      <c r="A28" s="906" t="s">
        <v>818</v>
      </c>
      <c r="B28" s="906" t="s">
        <v>790</v>
      </c>
      <c r="C28" s="906" t="s">
        <v>793</v>
      </c>
      <c r="D28" s="906" t="s">
        <v>5</v>
      </c>
      <c r="E28" s="906" t="s">
        <v>841</v>
      </c>
      <c r="F28" s="1039">
        <v>30316</v>
      </c>
      <c r="G28" s="912" t="s">
        <v>1224</v>
      </c>
      <c r="H28" s="913">
        <v>2796</v>
      </c>
      <c r="I28" s="1114">
        <v>22573</v>
      </c>
      <c r="J28" s="904" t="s">
        <v>3757</v>
      </c>
      <c r="K28" s="904" t="s">
        <v>3758</v>
      </c>
      <c r="L28" s="760">
        <v>9</v>
      </c>
      <c r="M28" s="760">
        <v>210</v>
      </c>
      <c r="N28" s="880">
        <v>3</v>
      </c>
      <c r="O28" s="881">
        <v>54</v>
      </c>
      <c r="P28" s="881">
        <v>3</v>
      </c>
      <c r="Q28" s="881">
        <v>75</v>
      </c>
      <c r="R28" s="881">
        <v>3</v>
      </c>
      <c r="S28" s="881">
        <v>74</v>
      </c>
      <c r="T28" s="873">
        <v>0</v>
      </c>
      <c r="U28" s="873">
        <v>0</v>
      </c>
      <c r="V28" s="873">
        <v>0</v>
      </c>
      <c r="W28" s="873">
        <v>0</v>
      </c>
      <c r="X28" s="873">
        <v>0</v>
      </c>
      <c r="Y28" s="873">
        <v>0</v>
      </c>
      <c r="Z28" s="873">
        <v>0</v>
      </c>
      <c r="AA28" s="873">
        <v>0</v>
      </c>
      <c r="AB28" s="873">
        <v>0</v>
      </c>
      <c r="AC28" s="873">
        <v>0</v>
      </c>
      <c r="AD28" s="873">
        <v>0</v>
      </c>
      <c r="AE28" s="873">
        <v>0</v>
      </c>
      <c r="AF28" s="873">
        <v>0</v>
      </c>
      <c r="AG28" s="873">
        <v>0</v>
      </c>
      <c r="AH28" s="873">
        <v>0</v>
      </c>
      <c r="AI28" s="873">
        <v>0</v>
      </c>
      <c r="AJ28" s="873">
        <v>0</v>
      </c>
      <c r="AK28" s="873">
        <v>0</v>
      </c>
      <c r="AL28" s="873">
        <v>0</v>
      </c>
      <c r="AM28" s="873">
        <v>0</v>
      </c>
      <c r="AN28" s="873">
        <v>0</v>
      </c>
      <c r="AO28" s="873">
        <v>0</v>
      </c>
      <c r="AP28" s="874">
        <v>0</v>
      </c>
      <c r="AQ28" s="874">
        <v>0</v>
      </c>
      <c r="AR28" s="873">
        <v>0</v>
      </c>
      <c r="AS28" s="873">
        <v>0</v>
      </c>
      <c r="AT28" s="873">
        <v>0</v>
      </c>
      <c r="AU28" s="874">
        <v>0</v>
      </c>
      <c r="AV28" s="874">
        <v>0</v>
      </c>
      <c r="AW28" s="874">
        <v>0</v>
      </c>
      <c r="AX28" s="874">
        <v>0</v>
      </c>
      <c r="AY28" s="874">
        <v>0</v>
      </c>
      <c r="AZ28" s="875">
        <v>9</v>
      </c>
      <c r="BA28" s="875">
        <v>54</v>
      </c>
      <c r="BB28" s="875">
        <v>75</v>
      </c>
      <c r="BC28" s="875">
        <v>74</v>
      </c>
      <c r="BD28" s="875">
        <f t="shared" si="8"/>
        <v>203</v>
      </c>
      <c r="BE28" s="876">
        <v>0</v>
      </c>
      <c r="BF28" s="876">
        <v>0</v>
      </c>
      <c r="BG28" s="876">
        <v>0</v>
      </c>
      <c r="BH28" s="876">
        <v>0</v>
      </c>
      <c r="BI28" s="876">
        <v>0</v>
      </c>
      <c r="BJ28" s="925"/>
    </row>
    <row r="29" spans="1:62" s="814" customFormat="1" ht="20.100000000000001" customHeight="1">
      <c r="A29" s="906" t="s">
        <v>818</v>
      </c>
      <c r="B29" s="906" t="s">
        <v>790</v>
      </c>
      <c r="C29" s="906" t="s">
        <v>796</v>
      </c>
      <c r="D29" s="906" t="s">
        <v>5</v>
      </c>
      <c r="E29" s="906" t="s">
        <v>843</v>
      </c>
      <c r="F29" s="1039">
        <v>42123</v>
      </c>
      <c r="G29" s="912" t="s">
        <v>1272</v>
      </c>
      <c r="H29" s="913">
        <v>485</v>
      </c>
      <c r="I29" s="1111">
        <v>22546</v>
      </c>
      <c r="J29" s="906" t="s">
        <v>3759</v>
      </c>
      <c r="K29" s="906" t="s">
        <v>3759</v>
      </c>
      <c r="L29" s="499">
        <v>3</v>
      </c>
      <c r="M29" s="499">
        <v>74</v>
      </c>
      <c r="N29" s="500">
        <v>1</v>
      </c>
      <c r="O29" s="501">
        <v>6</v>
      </c>
      <c r="P29" s="501">
        <v>1</v>
      </c>
      <c r="Q29" s="501">
        <v>7</v>
      </c>
      <c r="R29" s="501">
        <v>1</v>
      </c>
      <c r="S29" s="501">
        <v>12</v>
      </c>
      <c r="T29" s="501">
        <v>0</v>
      </c>
      <c r="U29" s="501">
        <v>0</v>
      </c>
      <c r="V29" s="501">
        <v>0</v>
      </c>
      <c r="W29" s="501">
        <v>0</v>
      </c>
      <c r="X29" s="501">
        <v>0</v>
      </c>
      <c r="Y29" s="501">
        <v>0</v>
      </c>
      <c r="Z29" s="500">
        <v>0</v>
      </c>
      <c r="AA29" s="501">
        <v>0</v>
      </c>
      <c r="AB29" s="501">
        <v>0</v>
      </c>
      <c r="AC29" s="501">
        <v>0</v>
      </c>
      <c r="AD29" s="501">
        <v>0</v>
      </c>
      <c r="AE29" s="501">
        <v>0</v>
      </c>
      <c r="AF29" s="501">
        <v>0</v>
      </c>
      <c r="AG29" s="501">
        <v>0</v>
      </c>
      <c r="AH29" s="501">
        <v>0</v>
      </c>
      <c r="AI29" s="501">
        <v>0</v>
      </c>
      <c r="AJ29" s="501">
        <v>0</v>
      </c>
      <c r="AK29" s="501">
        <v>0</v>
      </c>
      <c r="AL29" s="501">
        <v>0</v>
      </c>
      <c r="AM29" s="501">
        <v>0</v>
      </c>
      <c r="AN29" s="501">
        <v>0</v>
      </c>
      <c r="AO29" s="501">
        <v>0</v>
      </c>
      <c r="AP29" s="851">
        <v>0</v>
      </c>
      <c r="AQ29" s="851">
        <v>0</v>
      </c>
      <c r="AR29" s="501">
        <v>0</v>
      </c>
      <c r="AS29" s="501">
        <v>0</v>
      </c>
      <c r="AT29" s="501">
        <v>0</v>
      </c>
      <c r="AU29" s="851">
        <v>0</v>
      </c>
      <c r="AV29" s="851">
        <v>0</v>
      </c>
      <c r="AW29" s="851">
        <v>0</v>
      </c>
      <c r="AX29" s="851">
        <v>0</v>
      </c>
      <c r="AY29" s="851">
        <v>0</v>
      </c>
      <c r="AZ29" s="849">
        <v>3</v>
      </c>
      <c r="BA29" s="849">
        <v>6</v>
      </c>
      <c r="BB29" s="849">
        <v>7</v>
      </c>
      <c r="BC29" s="849">
        <v>12</v>
      </c>
      <c r="BD29" s="875">
        <f t="shared" si="8"/>
        <v>25</v>
      </c>
      <c r="BE29" s="848">
        <v>0</v>
      </c>
      <c r="BF29" s="848">
        <v>0</v>
      </c>
      <c r="BG29" s="848">
        <v>0</v>
      </c>
      <c r="BH29" s="848">
        <v>0</v>
      </c>
      <c r="BI29" s="848">
        <v>0</v>
      </c>
      <c r="BJ29" s="906"/>
    </row>
    <row r="30" spans="1:62" s="814" customFormat="1" ht="20.100000000000001" customHeight="1">
      <c r="A30" s="906" t="s">
        <v>818</v>
      </c>
      <c r="B30" s="906" t="s">
        <v>790</v>
      </c>
      <c r="C30" s="906" t="s">
        <v>796</v>
      </c>
      <c r="D30" s="906" t="s">
        <v>5</v>
      </c>
      <c r="E30" s="906" t="s">
        <v>844</v>
      </c>
      <c r="F30" s="1039">
        <v>38336</v>
      </c>
      <c r="G30" s="912" t="s">
        <v>1225</v>
      </c>
      <c r="H30" s="913">
        <v>634</v>
      </c>
      <c r="I30" s="1111">
        <v>22548</v>
      </c>
      <c r="J30" s="906" t="s">
        <v>3760</v>
      </c>
      <c r="K30" s="906" t="s">
        <v>3761</v>
      </c>
      <c r="L30" s="499">
        <v>8</v>
      </c>
      <c r="M30" s="499">
        <v>184</v>
      </c>
      <c r="N30" s="500">
        <v>2</v>
      </c>
      <c r="O30" s="501">
        <v>26</v>
      </c>
      <c r="P30" s="501">
        <v>3</v>
      </c>
      <c r="Q30" s="501">
        <v>60</v>
      </c>
      <c r="R30" s="501">
        <v>2</v>
      </c>
      <c r="S30" s="501">
        <v>55</v>
      </c>
      <c r="T30" s="501">
        <v>0</v>
      </c>
      <c r="U30" s="501">
        <v>0</v>
      </c>
      <c r="V30" s="501">
        <v>0</v>
      </c>
      <c r="W30" s="501">
        <v>0</v>
      </c>
      <c r="X30" s="501">
        <v>0</v>
      </c>
      <c r="Y30" s="501">
        <v>0</v>
      </c>
      <c r="Z30" s="500">
        <v>0</v>
      </c>
      <c r="AA30" s="501">
        <v>0</v>
      </c>
      <c r="AB30" s="501">
        <v>0</v>
      </c>
      <c r="AC30" s="501">
        <v>0</v>
      </c>
      <c r="AD30" s="501">
        <v>0</v>
      </c>
      <c r="AE30" s="501">
        <v>0</v>
      </c>
      <c r="AF30" s="501">
        <v>0</v>
      </c>
      <c r="AG30" s="501">
        <v>0</v>
      </c>
      <c r="AH30" s="501">
        <v>0</v>
      </c>
      <c r="AI30" s="501">
        <v>0</v>
      </c>
      <c r="AJ30" s="501">
        <v>0</v>
      </c>
      <c r="AK30" s="501">
        <v>0</v>
      </c>
      <c r="AL30" s="501">
        <v>0</v>
      </c>
      <c r="AM30" s="501">
        <v>0</v>
      </c>
      <c r="AN30" s="501">
        <v>0</v>
      </c>
      <c r="AO30" s="501">
        <v>0</v>
      </c>
      <c r="AP30" s="851">
        <v>0</v>
      </c>
      <c r="AQ30" s="851">
        <v>0</v>
      </c>
      <c r="AR30" s="501">
        <v>0</v>
      </c>
      <c r="AS30" s="501">
        <v>0</v>
      </c>
      <c r="AT30" s="501">
        <v>0</v>
      </c>
      <c r="AU30" s="851">
        <v>0</v>
      </c>
      <c r="AV30" s="851">
        <v>0</v>
      </c>
      <c r="AW30" s="851">
        <v>0</v>
      </c>
      <c r="AX30" s="851">
        <v>0</v>
      </c>
      <c r="AY30" s="851">
        <v>0</v>
      </c>
      <c r="AZ30" s="849">
        <v>7</v>
      </c>
      <c r="BA30" s="849">
        <v>26</v>
      </c>
      <c r="BB30" s="849">
        <v>60</v>
      </c>
      <c r="BC30" s="849">
        <v>55</v>
      </c>
      <c r="BD30" s="875">
        <f t="shared" si="8"/>
        <v>141</v>
      </c>
      <c r="BE30" s="848">
        <v>0</v>
      </c>
      <c r="BF30" s="848">
        <v>0</v>
      </c>
      <c r="BG30" s="848">
        <v>0</v>
      </c>
      <c r="BH30" s="848">
        <v>0</v>
      </c>
      <c r="BI30" s="848">
        <v>0</v>
      </c>
      <c r="BJ30" s="906"/>
    </row>
    <row r="31" spans="1:62" s="764" customFormat="1" ht="20.100000000000001" customHeight="1">
      <c r="A31" s="915"/>
      <c r="B31" s="915"/>
      <c r="C31" s="915"/>
      <c r="D31" s="915"/>
      <c r="E31" s="546" t="s">
        <v>31</v>
      </c>
      <c r="F31" s="546">
        <v>6</v>
      </c>
      <c r="G31" s="550"/>
      <c r="H31" s="909"/>
      <c r="I31" s="1110"/>
      <c r="J31" s="551"/>
      <c r="K31" s="551"/>
      <c r="L31" s="847">
        <f t="shared" ref="L31:AQ31" si="9">SUM(L25:L30)</f>
        <v>44</v>
      </c>
      <c r="M31" s="847">
        <f t="shared" si="9"/>
        <v>1087</v>
      </c>
      <c r="N31" s="847">
        <f t="shared" si="9"/>
        <v>11</v>
      </c>
      <c r="O31" s="847">
        <f t="shared" si="9"/>
        <v>152</v>
      </c>
      <c r="P31" s="847">
        <f t="shared" si="9"/>
        <v>12</v>
      </c>
      <c r="Q31" s="847">
        <f t="shared" si="9"/>
        <v>238</v>
      </c>
      <c r="R31" s="847">
        <f t="shared" si="9"/>
        <v>13</v>
      </c>
      <c r="S31" s="847">
        <f t="shared" si="9"/>
        <v>288</v>
      </c>
      <c r="T31" s="847">
        <f t="shared" si="9"/>
        <v>0</v>
      </c>
      <c r="U31" s="847">
        <f t="shared" si="9"/>
        <v>0</v>
      </c>
      <c r="V31" s="847">
        <f t="shared" si="9"/>
        <v>0</v>
      </c>
      <c r="W31" s="847">
        <f t="shared" si="9"/>
        <v>0</v>
      </c>
      <c r="X31" s="847">
        <f t="shared" si="9"/>
        <v>0</v>
      </c>
      <c r="Y31" s="847">
        <f t="shared" si="9"/>
        <v>0</v>
      </c>
      <c r="Z31" s="847">
        <f t="shared" si="9"/>
        <v>0</v>
      </c>
      <c r="AA31" s="847">
        <f t="shared" si="9"/>
        <v>0</v>
      </c>
      <c r="AB31" s="847">
        <f t="shared" si="9"/>
        <v>0</v>
      </c>
      <c r="AC31" s="847">
        <f t="shared" si="9"/>
        <v>0</v>
      </c>
      <c r="AD31" s="847">
        <f t="shared" si="9"/>
        <v>0</v>
      </c>
      <c r="AE31" s="847">
        <f t="shared" si="9"/>
        <v>0</v>
      </c>
      <c r="AF31" s="847">
        <f t="shared" si="9"/>
        <v>0</v>
      </c>
      <c r="AG31" s="847">
        <f t="shared" si="9"/>
        <v>0</v>
      </c>
      <c r="AH31" s="847">
        <f t="shared" si="9"/>
        <v>0</v>
      </c>
      <c r="AI31" s="847">
        <f t="shared" si="9"/>
        <v>0</v>
      </c>
      <c r="AJ31" s="847">
        <f t="shared" si="9"/>
        <v>0</v>
      </c>
      <c r="AK31" s="847">
        <f t="shared" si="9"/>
        <v>0</v>
      </c>
      <c r="AL31" s="847">
        <f t="shared" si="9"/>
        <v>0</v>
      </c>
      <c r="AM31" s="847">
        <f t="shared" si="9"/>
        <v>0</v>
      </c>
      <c r="AN31" s="847">
        <f t="shared" si="9"/>
        <v>0</v>
      </c>
      <c r="AO31" s="847">
        <f t="shared" si="9"/>
        <v>0</v>
      </c>
      <c r="AP31" s="847">
        <f t="shared" si="9"/>
        <v>0</v>
      </c>
      <c r="AQ31" s="847">
        <f t="shared" si="9"/>
        <v>0</v>
      </c>
      <c r="AR31" s="847">
        <f t="shared" ref="AR31:BI31" si="10">SUM(AR25:AR30)</f>
        <v>0</v>
      </c>
      <c r="AS31" s="847">
        <f t="shared" si="10"/>
        <v>0</v>
      </c>
      <c r="AT31" s="847">
        <f t="shared" si="10"/>
        <v>0</v>
      </c>
      <c r="AU31" s="847">
        <f t="shared" si="10"/>
        <v>0</v>
      </c>
      <c r="AV31" s="847">
        <f t="shared" si="10"/>
        <v>0</v>
      </c>
      <c r="AW31" s="847">
        <f t="shared" si="10"/>
        <v>0</v>
      </c>
      <c r="AX31" s="847">
        <f t="shared" si="10"/>
        <v>0</v>
      </c>
      <c r="AY31" s="847">
        <f t="shared" si="10"/>
        <v>0</v>
      </c>
      <c r="AZ31" s="847">
        <f t="shared" si="10"/>
        <v>36</v>
      </c>
      <c r="BA31" s="847">
        <f t="shared" si="10"/>
        <v>152</v>
      </c>
      <c r="BB31" s="847">
        <f t="shared" si="10"/>
        <v>238</v>
      </c>
      <c r="BC31" s="847">
        <f t="shared" si="10"/>
        <v>288</v>
      </c>
      <c r="BD31" s="847">
        <f t="shared" si="10"/>
        <v>678</v>
      </c>
      <c r="BE31" s="847">
        <f t="shared" si="10"/>
        <v>0</v>
      </c>
      <c r="BF31" s="847">
        <f t="shared" si="10"/>
        <v>0</v>
      </c>
      <c r="BG31" s="847">
        <f t="shared" si="10"/>
        <v>0</v>
      </c>
      <c r="BH31" s="847">
        <f t="shared" si="10"/>
        <v>0</v>
      </c>
      <c r="BI31" s="847">
        <f t="shared" si="10"/>
        <v>0</v>
      </c>
      <c r="BJ31" s="847"/>
    </row>
    <row r="32" spans="1:62" s="764" customFormat="1" ht="20.100000000000001" customHeight="1">
      <c r="A32" s="915"/>
      <c r="B32" s="916"/>
      <c r="C32" s="1258" t="s">
        <v>1150</v>
      </c>
      <c r="D32" s="1259"/>
      <c r="E32" s="1260"/>
      <c r="F32" s="508">
        <f>SUM(F31,F24)</f>
        <v>12</v>
      </c>
      <c r="G32" s="552"/>
      <c r="H32" s="926"/>
      <c r="I32" s="1115"/>
      <c r="J32" s="553"/>
      <c r="K32" s="553"/>
      <c r="L32" s="826">
        <f t="shared" ref="L32:AQ32" si="11">SUM(L31,L24)</f>
        <v>57</v>
      </c>
      <c r="M32" s="826">
        <f t="shared" si="11"/>
        <v>1373</v>
      </c>
      <c r="N32" s="826">
        <f t="shared" si="11"/>
        <v>12</v>
      </c>
      <c r="O32" s="826">
        <f t="shared" si="11"/>
        <v>157</v>
      </c>
      <c r="P32" s="826">
        <f t="shared" si="11"/>
        <v>16</v>
      </c>
      <c r="Q32" s="826">
        <f t="shared" si="11"/>
        <v>277</v>
      </c>
      <c r="R32" s="826">
        <f t="shared" si="11"/>
        <v>18</v>
      </c>
      <c r="S32" s="826">
        <f t="shared" si="11"/>
        <v>358</v>
      </c>
      <c r="T32" s="826">
        <f t="shared" si="11"/>
        <v>0</v>
      </c>
      <c r="U32" s="826">
        <f t="shared" si="11"/>
        <v>0</v>
      </c>
      <c r="V32" s="826">
        <f t="shared" si="11"/>
        <v>0</v>
      </c>
      <c r="W32" s="826">
        <f t="shared" si="11"/>
        <v>0</v>
      </c>
      <c r="X32" s="826">
        <f t="shared" si="11"/>
        <v>0</v>
      </c>
      <c r="Y32" s="826">
        <f t="shared" si="11"/>
        <v>0</v>
      </c>
      <c r="Z32" s="826">
        <f t="shared" si="11"/>
        <v>1</v>
      </c>
      <c r="AA32" s="826">
        <f t="shared" si="11"/>
        <v>0</v>
      </c>
      <c r="AB32" s="826">
        <f t="shared" si="11"/>
        <v>3</v>
      </c>
      <c r="AC32" s="826">
        <f t="shared" si="11"/>
        <v>6</v>
      </c>
      <c r="AD32" s="826">
        <f t="shared" si="11"/>
        <v>9</v>
      </c>
      <c r="AE32" s="826">
        <f t="shared" si="11"/>
        <v>0</v>
      </c>
      <c r="AF32" s="826">
        <f t="shared" si="11"/>
        <v>0</v>
      </c>
      <c r="AG32" s="826">
        <f t="shared" si="11"/>
        <v>0</v>
      </c>
      <c r="AH32" s="826">
        <f t="shared" si="11"/>
        <v>1</v>
      </c>
      <c r="AI32" s="826">
        <f t="shared" si="11"/>
        <v>1</v>
      </c>
      <c r="AJ32" s="826">
        <f t="shared" si="11"/>
        <v>1</v>
      </c>
      <c r="AK32" s="826">
        <f t="shared" si="11"/>
        <v>4</v>
      </c>
      <c r="AL32" s="826">
        <f t="shared" si="11"/>
        <v>5</v>
      </c>
      <c r="AM32" s="826">
        <f t="shared" si="11"/>
        <v>2</v>
      </c>
      <c r="AN32" s="826">
        <f t="shared" si="11"/>
        <v>2</v>
      </c>
      <c r="AO32" s="826">
        <f t="shared" si="11"/>
        <v>4</v>
      </c>
      <c r="AP32" s="826">
        <f t="shared" si="11"/>
        <v>0</v>
      </c>
      <c r="AQ32" s="826">
        <f t="shared" si="11"/>
        <v>0</v>
      </c>
      <c r="AR32" s="826">
        <f t="shared" ref="AR32:BI32" si="12">SUM(AR31,AR24)</f>
        <v>0</v>
      </c>
      <c r="AS32" s="826">
        <f t="shared" si="12"/>
        <v>0</v>
      </c>
      <c r="AT32" s="826">
        <f t="shared" si="12"/>
        <v>0</v>
      </c>
      <c r="AU32" s="826">
        <f t="shared" si="12"/>
        <v>0</v>
      </c>
      <c r="AV32" s="826">
        <f t="shared" si="12"/>
        <v>0</v>
      </c>
      <c r="AW32" s="826">
        <f t="shared" si="12"/>
        <v>0</v>
      </c>
      <c r="AX32" s="826">
        <f t="shared" si="12"/>
        <v>0</v>
      </c>
      <c r="AY32" s="826">
        <f t="shared" si="12"/>
        <v>0</v>
      </c>
      <c r="AZ32" s="826">
        <f t="shared" si="12"/>
        <v>48</v>
      </c>
      <c r="BA32" s="826">
        <f t="shared" si="12"/>
        <v>160</v>
      </c>
      <c r="BB32" s="826">
        <f t="shared" si="12"/>
        <v>284</v>
      </c>
      <c r="BC32" s="826">
        <f t="shared" si="12"/>
        <v>362</v>
      </c>
      <c r="BD32" s="826">
        <f t="shared" si="12"/>
        <v>806</v>
      </c>
      <c r="BE32" s="826">
        <f t="shared" si="12"/>
        <v>1</v>
      </c>
      <c r="BF32" s="826">
        <f t="shared" si="12"/>
        <v>0</v>
      </c>
      <c r="BG32" s="826">
        <f t="shared" si="12"/>
        <v>2</v>
      </c>
      <c r="BH32" s="826">
        <f t="shared" si="12"/>
        <v>2</v>
      </c>
      <c r="BI32" s="826">
        <f t="shared" si="12"/>
        <v>4</v>
      </c>
      <c r="BJ32" s="826"/>
    </row>
    <row r="33" spans="1:62" s="765" customFormat="1" ht="16.5">
      <c r="A33" s="904" t="s">
        <v>1307</v>
      </c>
      <c r="B33" s="904" t="s">
        <v>164</v>
      </c>
      <c r="C33" s="904" t="s">
        <v>798</v>
      </c>
      <c r="D33" s="904" t="s">
        <v>4</v>
      </c>
      <c r="E33" s="904" t="s">
        <v>799</v>
      </c>
      <c r="F33" s="1034">
        <v>34759</v>
      </c>
      <c r="G33" s="927" t="s">
        <v>1291</v>
      </c>
      <c r="H33" s="923">
        <v>6173</v>
      </c>
      <c r="I33" s="1114">
        <v>22163</v>
      </c>
      <c r="J33" s="904" t="s">
        <v>3762</v>
      </c>
      <c r="K33" s="904" t="s">
        <v>2586</v>
      </c>
      <c r="L33" s="760">
        <v>1</v>
      </c>
      <c r="M33" s="517">
        <v>26</v>
      </c>
      <c r="N33" s="518">
        <v>0</v>
      </c>
      <c r="O33" s="519">
        <v>0</v>
      </c>
      <c r="P33" s="519">
        <v>0</v>
      </c>
      <c r="Q33" s="519">
        <v>0</v>
      </c>
      <c r="R33" s="519">
        <v>1</v>
      </c>
      <c r="S33" s="519">
        <v>26</v>
      </c>
      <c r="T33" s="519">
        <v>0</v>
      </c>
      <c r="U33" s="519">
        <v>0</v>
      </c>
      <c r="V33" s="519">
        <v>0</v>
      </c>
      <c r="W33" s="519">
        <v>0</v>
      </c>
      <c r="X33" s="519">
        <v>0</v>
      </c>
      <c r="Y33" s="519">
        <v>0</v>
      </c>
      <c r="Z33" s="519">
        <v>0</v>
      </c>
      <c r="AA33" s="519">
        <v>0</v>
      </c>
      <c r="AB33" s="519">
        <v>0</v>
      </c>
      <c r="AC33" s="519">
        <v>0</v>
      </c>
      <c r="AD33" s="519">
        <v>0</v>
      </c>
      <c r="AE33" s="519">
        <v>0</v>
      </c>
      <c r="AF33" s="519">
        <v>0</v>
      </c>
      <c r="AG33" s="519">
        <v>0</v>
      </c>
      <c r="AH33" s="519">
        <v>0</v>
      </c>
      <c r="AI33" s="519">
        <v>0</v>
      </c>
      <c r="AJ33" s="519">
        <v>0</v>
      </c>
      <c r="AK33" s="519">
        <v>0</v>
      </c>
      <c r="AL33" s="519">
        <v>0</v>
      </c>
      <c r="AM33" s="519">
        <v>0</v>
      </c>
      <c r="AN33" s="519">
        <v>0</v>
      </c>
      <c r="AO33" s="519">
        <v>0</v>
      </c>
      <c r="AP33" s="854">
        <v>0</v>
      </c>
      <c r="AQ33" s="854">
        <v>0</v>
      </c>
      <c r="AR33" s="519">
        <v>0</v>
      </c>
      <c r="AS33" s="519">
        <v>0</v>
      </c>
      <c r="AT33" s="519">
        <v>0</v>
      </c>
      <c r="AU33" s="854">
        <v>0</v>
      </c>
      <c r="AV33" s="854">
        <v>0</v>
      </c>
      <c r="AW33" s="854">
        <v>0</v>
      </c>
      <c r="AX33" s="854">
        <v>0</v>
      </c>
      <c r="AY33" s="854">
        <v>0</v>
      </c>
      <c r="AZ33" s="853">
        <v>1</v>
      </c>
      <c r="BA33" s="853">
        <v>0</v>
      </c>
      <c r="BB33" s="853">
        <v>0</v>
      </c>
      <c r="BC33" s="853">
        <v>26</v>
      </c>
      <c r="BD33" s="853">
        <v>26</v>
      </c>
      <c r="BE33" s="852">
        <v>0</v>
      </c>
      <c r="BF33" s="852">
        <v>0</v>
      </c>
      <c r="BG33" s="852">
        <v>0</v>
      </c>
      <c r="BH33" s="852">
        <v>0</v>
      </c>
      <c r="BI33" s="852">
        <v>0</v>
      </c>
      <c r="BJ33" s="901"/>
    </row>
    <row r="34" spans="1:62" s="765" customFormat="1" ht="16.5">
      <c r="A34" s="904" t="s">
        <v>1307</v>
      </c>
      <c r="B34" s="904" t="s">
        <v>164</v>
      </c>
      <c r="C34" s="904" t="s">
        <v>803</v>
      </c>
      <c r="D34" s="904" t="s">
        <v>4</v>
      </c>
      <c r="E34" s="904" t="s">
        <v>804</v>
      </c>
      <c r="F34" s="1034">
        <v>31853</v>
      </c>
      <c r="G34" s="927" t="s">
        <v>805</v>
      </c>
      <c r="H34" s="923">
        <v>13126</v>
      </c>
      <c r="I34" s="1114">
        <v>22211</v>
      </c>
      <c r="J34" s="904" t="s">
        <v>3763</v>
      </c>
      <c r="K34" s="928" t="s">
        <v>3764</v>
      </c>
      <c r="L34" s="760">
        <v>3</v>
      </c>
      <c r="M34" s="517">
        <v>49</v>
      </c>
      <c r="N34" s="518">
        <v>0</v>
      </c>
      <c r="O34" s="519">
        <v>0</v>
      </c>
      <c r="P34" s="519">
        <v>1</v>
      </c>
      <c r="Q34" s="519">
        <v>10</v>
      </c>
      <c r="R34" s="519">
        <v>1</v>
      </c>
      <c r="S34" s="519">
        <v>10</v>
      </c>
      <c r="T34" s="519">
        <v>0</v>
      </c>
      <c r="U34" s="519">
        <v>0</v>
      </c>
      <c r="V34" s="519">
        <v>0</v>
      </c>
      <c r="W34" s="519">
        <v>0</v>
      </c>
      <c r="X34" s="519">
        <v>0</v>
      </c>
      <c r="Y34" s="519">
        <v>0</v>
      </c>
      <c r="Z34" s="519">
        <v>0</v>
      </c>
      <c r="AA34" s="519">
        <v>0</v>
      </c>
      <c r="AB34" s="519">
        <v>0</v>
      </c>
      <c r="AC34" s="519">
        <v>0</v>
      </c>
      <c r="AD34" s="519">
        <v>0</v>
      </c>
      <c r="AE34" s="519">
        <v>0</v>
      </c>
      <c r="AF34" s="519">
        <v>0</v>
      </c>
      <c r="AG34" s="519">
        <v>0</v>
      </c>
      <c r="AH34" s="519">
        <v>0</v>
      </c>
      <c r="AI34" s="519">
        <v>1</v>
      </c>
      <c r="AJ34" s="519">
        <v>0</v>
      </c>
      <c r="AK34" s="519">
        <v>0</v>
      </c>
      <c r="AL34" s="519">
        <v>0</v>
      </c>
      <c r="AM34" s="519">
        <v>3</v>
      </c>
      <c r="AN34" s="519">
        <v>1</v>
      </c>
      <c r="AO34" s="519">
        <v>4</v>
      </c>
      <c r="AP34" s="854">
        <v>0</v>
      </c>
      <c r="AQ34" s="854">
        <v>0</v>
      </c>
      <c r="AR34" s="519">
        <v>0</v>
      </c>
      <c r="AS34" s="519">
        <v>0</v>
      </c>
      <c r="AT34" s="519">
        <v>0</v>
      </c>
      <c r="AU34" s="854">
        <v>0</v>
      </c>
      <c r="AV34" s="854">
        <v>0</v>
      </c>
      <c r="AW34" s="854">
        <v>0</v>
      </c>
      <c r="AX34" s="854">
        <v>0</v>
      </c>
      <c r="AY34" s="854">
        <v>0</v>
      </c>
      <c r="AZ34" s="853">
        <v>2</v>
      </c>
      <c r="BA34" s="853">
        <v>0</v>
      </c>
      <c r="BB34" s="853">
        <v>10</v>
      </c>
      <c r="BC34" s="853">
        <v>10</v>
      </c>
      <c r="BD34" s="853">
        <v>20</v>
      </c>
      <c r="BE34" s="852">
        <v>1</v>
      </c>
      <c r="BF34" s="852">
        <v>0</v>
      </c>
      <c r="BG34" s="852">
        <v>3</v>
      </c>
      <c r="BH34" s="852">
        <v>1</v>
      </c>
      <c r="BI34" s="852">
        <v>4</v>
      </c>
      <c r="BJ34" s="901"/>
    </row>
    <row r="35" spans="1:62" s="765" customFormat="1" ht="16.5">
      <c r="A35" s="904" t="s">
        <v>1307</v>
      </c>
      <c r="B35" s="904" t="s">
        <v>164</v>
      </c>
      <c r="C35" s="904" t="s">
        <v>813</v>
      </c>
      <c r="D35" s="904" t="s">
        <v>4</v>
      </c>
      <c r="E35" s="904" t="s">
        <v>814</v>
      </c>
      <c r="F35" s="1034">
        <v>31837</v>
      </c>
      <c r="G35" s="927" t="s">
        <v>1297</v>
      </c>
      <c r="H35" s="929">
        <v>19125.5</v>
      </c>
      <c r="I35" s="1114">
        <v>22114</v>
      </c>
      <c r="J35" s="904" t="s">
        <v>3765</v>
      </c>
      <c r="K35" s="904" t="s">
        <v>2581</v>
      </c>
      <c r="L35" s="760">
        <v>3</v>
      </c>
      <c r="M35" s="517">
        <v>67</v>
      </c>
      <c r="N35" s="518">
        <v>1</v>
      </c>
      <c r="O35" s="519">
        <v>13</v>
      </c>
      <c r="P35" s="519">
        <v>1</v>
      </c>
      <c r="Q35" s="519">
        <v>22</v>
      </c>
      <c r="R35" s="519">
        <v>1</v>
      </c>
      <c r="S35" s="519">
        <v>26</v>
      </c>
      <c r="T35" s="519">
        <v>0</v>
      </c>
      <c r="U35" s="519">
        <v>0</v>
      </c>
      <c r="V35" s="519">
        <v>0</v>
      </c>
      <c r="W35" s="519">
        <v>0</v>
      </c>
      <c r="X35" s="519">
        <v>0</v>
      </c>
      <c r="Y35" s="519">
        <v>0</v>
      </c>
      <c r="Z35" s="519">
        <v>0</v>
      </c>
      <c r="AA35" s="519">
        <v>0</v>
      </c>
      <c r="AB35" s="519">
        <v>0</v>
      </c>
      <c r="AC35" s="519">
        <v>0</v>
      </c>
      <c r="AD35" s="519">
        <v>0</v>
      </c>
      <c r="AE35" s="519">
        <v>0</v>
      </c>
      <c r="AF35" s="519">
        <v>0</v>
      </c>
      <c r="AG35" s="519">
        <v>0</v>
      </c>
      <c r="AH35" s="519">
        <v>0</v>
      </c>
      <c r="AI35" s="519">
        <v>0</v>
      </c>
      <c r="AJ35" s="519">
        <v>0</v>
      </c>
      <c r="AK35" s="519">
        <v>0</v>
      </c>
      <c r="AL35" s="519">
        <v>0</v>
      </c>
      <c r="AM35" s="519">
        <v>0</v>
      </c>
      <c r="AN35" s="519">
        <v>0</v>
      </c>
      <c r="AO35" s="519">
        <v>0</v>
      </c>
      <c r="AP35" s="855">
        <v>0</v>
      </c>
      <c r="AQ35" s="855">
        <v>0</v>
      </c>
      <c r="AR35" s="519">
        <v>0</v>
      </c>
      <c r="AS35" s="519">
        <v>0</v>
      </c>
      <c r="AT35" s="519">
        <v>0</v>
      </c>
      <c r="AU35" s="855">
        <v>0</v>
      </c>
      <c r="AV35" s="855">
        <v>0</v>
      </c>
      <c r="AW35" s="855">
        <v>0</v>
      </c>
      <c r="AX35" s="855">
        <v>0</v>
      </c>
      <c r="AY35" s="855">
        <v>0</v>
      </c>
      <c r="AZ35" s="853">
        <v>3</v>
      </c>
      <c r="BA35" s="853">
        <v>13</v>
      </c>
      <c r="BB35" s="853">
        <v>22</v>
      </c>
      <c r="BC35" s="853">
        <v>26</v>
      </c>
      <c r="BD35" s="853">
        <v>61</v>
      </c>
      <c r="BE35" s="852">
        <v>0</v>
      </c>
      <c r="BF35" s="852">
        <v>0</v>
      </c>
      <c r="BG35" s="852">
        <v>0</v>
      </c>
      <c r="BH35" s="852">
        <v>0</v>
      </c>
      <c r="BI35" s="852">
        <v>0</v>
      </c>
      <c r="BJ35" s="901"/>
    </row>
    <row r="36" spans="1:62" s="765" customFormat="1" ht="16.5">
      <c r="A36" s="900" t="s">
        <v>1307</v>
      </c>
      <c r="B36" s="900" t="s">
        <v>164</v>
      </c>
      <c r="C36" s="900" t="s">
        <v>815</v>
      </c>
      <c r="D36" s="900" t="s">
        <v>4</v>
      </c>
      <c r="E36" s="900" t="s">
        <v>1205</v>
      </c>
      <c r="F36" s="1034">
        <v>42614</v>
      </c>
      <c r="G36" s="927" t="s">
        <v>1298</v>
      </c>
      <c r="H36" s="923">
        <v>11000</v>
      </c>
      <c r="I36" s="1114">
        <v>22118</v>
      </c>
      <c r="J36" s="904" t="s">
        <v>2599</v>
      </c>
      <c r="K36" s="904" t="s">
        <v>2601</v>
      </c>
      <c r="L36" s="760">
        <v>5</v>
      </c>
      <c r="M36" s="517">
        <v>116</v>
      </c>
      <c r="N36" s="518">
        <v>1</v>
      </c>
      <c r="O36" s="519">
        <v>14</v>
      </c>
      <c r="P36" s="519">
        <v>2</v>
      </c>
      <c r="Q36" s="519">
        <v>43</v>
      </c>
      <c r="R36" s="519">
        <v>2</v>
      </c>
      <c r="S36" s="519">
        <v>52</v>
      </c>
      <c r="T36" s="519">
        <v>0</v>
      </c>
      <c r="U36" s="519">
        <v>0</v>
      </c>
      <c r="V36" s="519">
        <v>0</v>
      </c>
      <c r="W36" s="519">
        <v>0</v>
      </c>
      <c r="X36" s="519">
        <v>0</v>
      </c>
      <c r="Y36" s="519">
        <v>0</v>
      </c>
      <c r="Z36" s="519">
        <v>0</v>
      </c>
      <c r="AA36" s="519">
        <v>0</v>
      </c>
      <c r="AB36" s="519">
        <v>0</v>
      </c>
      <c r="AC36" s="519">
        <v>0</v>
      </c>
      <c r="AD36" s="519">
        <v>0</v>
      </c>
      <c r="AE36" s="519">
        <v>0</v>
      </c>
      <c r="AF36" s="519">
        <v>0</v>
      </c>
      <c r="AG36" s="519">
        <v>0</v>
      </c>
      <c r="AH36" s="519">
        <v>0</v>
      </c>
      <c r="AI36" s="519">
        <v>0</v>
      </c>
      <c r="AJ36" s="519">
        <v>0</v>
      </c>
      <c r="AK36" s="519">
        <v>0</v>
      </c>
      <c r="AL36" s="519">
        <v>0</v>
      </c>
      <c r="AM36" s="519">
        <v>0</v>
      </c>
      <c r="AN36" s="519">
        <v>0</v>
      </c>
      <c r="AO36" s="519">
        <v>0</v>
      </c>
      <c r="AP36" s="855">
        <v>0</v>
      </c>
      <c r="AQ36" s="855">
        <v>0</v>
      </c>
      <c r="AR36" s="519">
        <v>0</v>
      </c>
      <c r="AS36" s="519">
        <v>0</v>
      </c>
      <c r="AT36" s="519">
        <v>0</v>
      </c>
      <c r="AU36" s="855">
        <v>0</v>
      </c>
      <c r="AV36" s="855">
        <v>0</v>
      </c>
      <c r="AW36" s="855">
        <v>0</v>
      </c>
      <c r="AX36" s="855">
        <v>0</v>
      </c>
      <c r="AY36" s="855">
        <v>0</v>
      </c>
      <c r="AZ36" s="853">
        <v>5</v>
      </c>
      <c r="BA36" s="853">
        <v>14</v>
      </c>
      <c r="BB36" s="853">
        <v>43</v>
      </c>
      <c r="BC36" s="853">
        <v>52</v>
      </c>
      <c r="BD36" s="853">
        <v>109</v>
      </c>
      <c r="BE36" s="852">
        <v>0</v>
      </c>
      <c r="BF36" s="852">
        <v>0</v>
      </c>
      <c r="BG36" s="852">
        <v>0</v>
      </c>
      <c r="BH36" s="852">
        <v>0</v>
      </c>
      <c r="BI36" s="852">
        <v>0</v>
      </c>
      <c r="BJ36" s="901"/>
    </row>
    <row r="37" spans="1:62" s="764" customFormat="1" ht="20.100000000000001" customHeight="1">
      <c r="A37" s="906" t="s">
        <v>1307</v>
      </c>
      <c r="B37" s="906" t="s">
        <v>164</v>
      </c>
      <c r="C37" s="906" t="s">
        <v>813</v>
      </c>
      <c r="D37" s="906" t="s">
        <v>4</v>
      </c>
      <c r="E37" s="906" t="s">
        <v>827</v>
      </c>
      <c r="F37" s="1039">
        <v>41334</v>
      </c>
      <c r="G37" s="912" t="s">
        <v>1213</v>
      </c>
      <c r="H37" s="914">
        <v>10120</v>
      </c>
      <c r="I37" s="1111">
        <v>22116</v>
      </c>
      <c r="J37" s="901" t="s">
        <v>3766</v>
      </c>
      <c r="K37" s="901" t="s">
        <v>3767</v>
      </c>
      <c r="L37" s="517">
        <v>2</v>
      </c>
      <c r="M37" s="517">
        <v>49</v>
      </c>
      <c r="N37" s="518">
        <v>0</v>
      </c>
      <c r="O37" s="519">
        <v>0</v>
      </c>
      <c r="P37" s="519">
        <v>1</v>
      </c>
      <c r="Q37" s="519">
        <v>5</v>
      </c>
      <c r="R37" s="519">
        <v>1</v>
      </c>
      <c r="S37" s="519">
        <v>15</v>
      </c>
      <c r="T37" s="519">
        <v>0</v>
      </c>
      <c r="U37" s="519">
        <v>0</v>
      </c>
      <c r="V37" s="519">
        <v>0</v>
      </c>
      <c r="W37" s="519">
        <v>0</v>
      </c>
      <c r="X37" s="519">
        <v>0</v>
      </c>
      <c r="Y37" s="519">
        <v>0</v>
      </c>
      <c r="Z37" s="519">
        <v>0</v>
      </c>
      <c r="AA37" s="519">
        <v>0</v>
      </c>
      <c r="AB37" s="519">
        <v>0</v>
      </c>
      <c r="AC37" s="519">
        <v>0</v>
      </c>
      <c r="AD37" s="519">
        <v>0</v>
      </c>
      <c r="AE37" s="519">
        <v>0</v>
      </c>
      <c r="AF37" s="519">
        <v>0</v>
      </c>
      <c r="AG37" s="519">
        <v>0</v>
      </c>
      <c r="AH37" s="519">
        <v>0</v>
      </c>
      <c r="AI37" s="519">
        <v>0</v>
      </c>
      <c r="AJ37" s="519">
        <v>0</v>
      </c>
      <c r="AK37" s="519">
        <v>0</v>
      </c>
      <c r="AL37" s="519">
        <v>0</v>
      </c>
      <c r="AM37" s="519">
        <v>0</v>
      </c>
      <c r="AN37" s="519">
        <v>0</v>
      </c>
      <c r="AO37" s="519">
        <v>0</v>
      </c>
      <c r="AP37" s="879">
        <v>0</v>
      </c>
      <c r="AQ37" s="879">
        <v>0</v>
      </c>
      <c r="AR37" s="519">
        <v>0</v>
      </c>
      <c r="AS37" s="519">
        <v>0</v>
      </c>
      <c r="AT37" s="519">
        <v>0</v>
      </c>
      <c r="AU37" s="879">
        <v>0</v>
      </c>
      <c r="AV37" s="879">
        <v>0</v>
      </c>
      <c r="AW37" s="879">
        <v>0</v>
      </c>
      <c r="AX37" s="879">
        <v>0</v>
      </c>
      <c r="AY37" s="879">
        <v>0</v>
      </c>
      <c r="AZ37" s="875">
        <v>2</v>
      </c>
      <c r="BA37" s="875">
        <v>0</v>
      </c>
      <c r="BB37" s="875">
        <v>5</v>
      </c>
      <c r="BC37" s="875">
        <v>15</v>
      </c>
      <c r="BD37" s="875">
        <v>20</v>
      </c>
      <c r="BE37" s="876">
        <v>0</v>
      </c>
      <c r="BF37" s="876">
        <v>0</v>
      </c>
      <c r="BG37" s="876">
        <v>0</v>
      </c>
      <c r="BH37" s="876">
        <v>0</v>
      </c>
      <c r="BI37" s="876">
        <v>0</v>
      </c>
      <c r="BJ37" s="901"/>
    </row>
    <row r="38" spans="1:62" s="764" customFormat="1" ht="20.100000000000001" customHeight="1">
      <c r="A38" s="906" t="s">
        <v>1307</v>
      </c>
      <c r="B38" s="906" t="s">
        <v>164</v>
      </c>
      <c r="C38" s="906" t="s">
        <v>813</v>
      </c>
      <c r="D38" s="906" t="s">
        <v>4</v>
      </c>
      <c r="E38" s="906" t="s">
        <v>1268</v>
      </c>
      <c r="F38" s="1039">
        <v>41334</v>
      </c>
      <c r="G38" s="912" t="s">
        <v>1214</v>
      </c>
      <c r="H38" s="930">
        <v>10450</v>
      </c>
      <c r="I38" s="1111">
        <v>22165</v>
      </c>
      <c r="J38" s="906" t="s">
        <v>3768</v>
      </c>
      <c r="K38" s="906" t="s">
        <v>3769</v>
      </c>
      <c r="L38" s="517">
        <v>3</v>
      </c>
      <c r="M38" s="517">
        <v>49</v>
      </c>
      <c r="N38" s="519">
        <v>0</v>
      </c>
      <c r="O38" s="519">
        <v>0</v>
      </c>
      <c r="P38" s="519">
        <v>1</v>
      </c>
      <c r="Q38" s="519">
        <v>20</v>
      </c>
      <c r="R38" s="519">
        <v>1</v>
      </c>
      <c r="S38" s="519">
        <v>24</v>
      </c>
      <c r="T38" s="519">
        <v>0</v>
      </c>
      <c r="U38" s="519">
        <v>0</v>
      </c>
      <c r="V38" s="519">
        <v>0</v>
      </c>
      <c r="W38" s="519">
        <v>0</v>
      </c>
      <c r="X38" s="519">
        <v>0</v>
      </c>
      <c r="Y38" s="519">
        <v>0</v>
      </c>
      <c r="Z38" s="519">
        <v>0</v>
      </c>
      <c r="AA38" s="519">
        <v>0</v>
      </c>
      <c r="AB38" s="519">
        <v>0</v>
      </c>
      <c r="AC38" s="519">
        <v>0</v>
      </c>
      <c r="AD38" s="519">
        <v>0</v>
      </c>
      <c r="AE38" s="519">
        <v>0</v>
      </c>
      <c r="AF38" s="519">
        <v>0</v>
      </c>
      <c r="AG38" s="519">
        <v>0</v>
      </c>
      <c r="AH38" s="519">
        <v>0</v>
      </c>
      <c r="AI38" s="519">
        <v>1</v>
      </c>
      <c r="AJ38" s="519">
        <v>0</v>
      </c>
      <c r="AK38" s="519">
        <v>0</v>
      </c>
      <c r="AL38" s="519">
        <v>0</v>
      </c>
      <c r="AM38" s="519">
        <v>2</v>
      </c>
      <c r="AN38" s="519">
        <v>2</v>
      </c>
      <c r="AO38" s="519">
        <v>4</v>
      </c>
      <c r="AP38" s="878">
        <v>0</v>
      </c>
      <c r="AQ38" s="878">
        <v>0</v>
      </c>
      <c r="AR38" s="519">
        <v>0</v>
      </c>
      <c r="AS38" s="519">
        <v>0</v>
      </c>
      <c r="AT38" s="519">
        <v>0</v>
      </c>
      <c r="AU38" s="878">
        <v>0</v>
      </c>
      <c r="AV38" s="878">
        <v>0</v>
      </c>
      <c r="AW38" s="878">
        <v>0</v>
      </c>
      <c r="AX38" s="878">
        <v>0</v>
      </c>
      <c r="AY38" s="878">
        <v>0</v>
      </c>
      <c r="AZ38" s="875">
        <v>2</v>
      </c>
      <c r="BA38" s="875">
        <v>0</v>
      </c>
      <c r="BB38" s="875">
        <v>20</v>
      </c>
      <c r="BC38" s="875">
        <v>24</v>
      </c>
      <c r="BD38" s="875">
        <v>44</v>
      </c>
      <c r="BE38" s="876">
        <v>1</v>
      </c>
      <c r="BF38" s="876">
        <v>0</v>
      </c>
      <c r="BG38" s="876">
        <v>2</v>
      </c>
      <c r="BH38" s="876">
        <v>2</v>
      </c>
      <c r="BI38" s="876">
        <v>4</v>
      </c>
      <c r="BJ38" s="901"/>
    </row>
    <row r="39" spans="1:62" s="764" customFormat="1" ht="20.100000000000001" customHeight="1">
      <c r="A39" s="906" t="s">
        <v>1307</v>
      </c>
      <c r="B39" s="906" t="s">
        <v>164</v>
      </c>
      <c r="C39" s="906" t="s">
        <v>803</v>
      </c>
      <c r="D39" s="906" t="s">
        <v>4</v>
      </c>
      <c r="E39" s="906" t="s">
        <v>1216</v>
      </c>
      <c r="F39" s="1039">
        <v>43770</v>
      </c>
      <c r="G39" s="932" t="s">
        <v>1217</v>
      </c>
      <c r="H39" s="933">
        <v>12481</v>
      </c>
      <c r="I39" s="1116">
        <v>22222</v>
      </c>
      <c r="J39" s="931" t="s">
        <v>3770</v>
      </c>
      <c r="K39" s="934" t="s">
        <v>3771</v>
      </c>
      <c r="L39" s="514">
        <v>3</v>
      </c>
      <c r="M39" s="514">
        <v>67</v>
      </c>
      <c r="N39" s="516">
        <v>1</v>
      </c>
      <c r="O39" s="516">
        <v>6</v>
      </c>
      <c r="P39" s="516">
        <v>1</v>
      </c>
      <c r="Q39" s="516">
        <v>6</v>
      </c>
      <c r="R39" s="516">
        <v>1</v>
      </c>
      <c r="S39" s="516">
        <v>10</v>
      </c>
      <c r="T39" s="516">
        <v>0</v>
      </c>
      <c r="U39" s="516">
        <v>0</v>
      </c>
      <c r="V39" s="516">
        <v>0</v>
      </c>
      <c r="W39" s="516">
        <v>0</v>
      </c>
      <c r="X39" s="516">
        <v>0</v>
      </c>
      <c r="Y39" s="516">
        <v>0</v>
      </c>
      <c r="Z39" s="516">
        <v>0</v>
      </c>
      <c r="AA39" s="516">
        <v>0</v>
      </c>
      <c r="AB39" s="516">
        <v>0</v>
      </c>
      <c r="AC39" s="516">
        <v>0</v>
      </c>
      <c r="AD39" s="516">
        <v>0</v>
      </c>
      <c r="AE39" s="516">
        <v>0</v>
      </c>
      <c r="AF39" s="516">
        <v>0</v>
      </c>
      <c r="AG39" s="516">
        <v>0</v>
      </c>
      <c r="AH39" s="516">
        <v>0</v>
      </c>
      <c r="AI39" s="516">
        <v>0</v>
      </c>
      <c r="AJ39" s="516">
        <v>0</v>
      </c>
      <c r="AK39" s="516">
        <v>0</v>
      </c>
      <c r="AL39" s="516">
        <v>0</v>
      </c>
      <c r="AM39" s="516">
        <v>0</v>
      </c>
      <c r="AN39" s="516">
        <v>0</v>
      </c>
      <c r="AO39" s="516">
        <v>0</v>
      </c>
      <c r="AP39" s="882">
        <v>0</v>
      </c>
      <c r="AQ39" s="882">
        <v>0</v>
      </c>
      <c r="AR39" s="516">
        <v>0</v>
      </c>
      <c r="AS39" s="516">
        <v>0</v>
      </c>
      <c r="AT39" s="516">
        <v>0</v>
      </c>
      <c r="AU39" s="882">
        <v>0</v>
      </c>
      <c r="AV39" s="882">
        <v>0</v>
      </c>
      <c r="AW39" s="882">
        <v>0</v>
      </c>
      <c r="AX39" s="882">
        <v>0</v>
      </c>
      <c r="AY39" s="882">
        <v>0</v>
      </c>
      <c r="AZ39" s="875">
        <v>3</v>
      </c>
      <c r="BA39" s="875">
        <v>6</v>
      </c>
      <c r="BB39" s="875">
        <v>6</v>
      </c>
      <c r="BC39" s="875">
        <v>10</v>
      </c>
      <c r="BD39" s="875">
        <v>22</v>
      </c>
      <c r="BE39" s="876">
        <v>0</v>
      </c>
      <c r="BF39" s="876">
        <v>0</v>
      </c>
      <c r="BG39" s="876">
        <v>0</v>
      </c>
      <c r="BH39" s="876">
        <v>0</v>
      </c>
      <c r="BI39" s="876">
        <v>0</v>
      </c>
      <c r="BJ39" s="934"/>
    </row>
    <row r="40" spans="1:62" s="764" customFormat="1" ht="20.100000000000001" customHeight="1">
      <c r="A40" s="906" t="s">
        <v>1307</v>
      </c>
      <c r="B40" s="906" t="s">
        <v>164</v>
      </c>
      <c r="C40" s="906" t="s">
        <v>815</v>
      </c>
      <c r="D40" s="906" t="s">
        <v>4</v>
      </c>
      <c r="E40" s="906" t="s">
        <v>828</v>
      </c>
      <c r="F40" s="1039">
        <v>34759</v>
      </c>
      <c r="G40" s="912" t="s">
        <v>829</v>
      </c>
      <c r="H40" s="914">
        <v>9093</v>
      </c>
      <c r="I40" s="1111">
        <v>22208</v>
      </c>
      <c r="J40" s="906" t="s">
        <v>3772</v>
      </c>
      <c r="K40" s="901" t="s">
        <v>3773</v>
      </c>
      <c r="L40" s="517">
        <v>2</v>
      </c>
      <c r="M40" s="517">
        <v>49</v>
      </c>
      <c r="N40" s="518">
        <v>0</v>
      </c>
      <c r="O40" s="519">
        <v>0</v>
      </c>
      <c r="P40" s="519">
        <v>1</v>
      </c>
      <c r="Q40" s="519">
        <v>13</v>
      </c>
      <c r="R40" s="519">
        <v>1</v>
      </c>
      <c r="S40" s="519">
        <v>17</v>
      </c>
      <c r="T40" s="519">
        <v>0</v>
      </c>
      <c r="U40" s="519">
        <v>0</v>
      </c>
      <c r="V40" s="519">
        <v>0</v>
      </c>
      <c r="W40" s="519">
        <v>0</v>
      </c>
      <c r="X40" s="519">
        <v>0</v>
      </c>
      <c r="Y40" s="519">
        <v>0</v>
      </c>
      <c r="Z40" s="519">
        <v>0</v>
      </c>
      <c r="AA40" s="519">
        <v>0</v>
      </c>
      <c r="AB40" s="519">
        <v>0</v>
      </c>
      <c r="AC40" s="519">
        <v>0</v>
      </c>
      <c r="AD40" s="519">
        <v>0</v>
      </c>
      <c r="AE40" s="519">
        <v>0</v>
      </c>
      <c r="AF40" s="519">
        <v>0</v>
      </c>
      <c r="AG40" s="519">
        <v>0</v>
      </c>
      <c r="AH40" s="519">
        <v>0</v>
      </c>
      <c r="AI40" s="519">
        <v>0</v>
      </c>
      <c r="AJ40" s="519">
        <v>0</v>
      </c>
      <c r="AK40" s="519">
        <v>0</v>
      </c>
      <c r="AL40" s="519">
        <v>0</v>
      </c>
      <c r="AM40" s="519">
        <v>0</v>
      </c>
      <c r="AN40" s="519">
        <v>0</v>
      </c>
      <c r="AO40" s="519">
        <v>0</v>
      </c>
      <c r="AP40" s="879">
        <v>0</v>
      </c>
      <c r="AQ40" s="879">
        <v>0</v>
      </c>
      <c r="AR40" s="519">
        <v>0</v>
      </c>
      <c r="AS40" s="519">
        <v>0</v>
      </c>
      <c r="AT40" s="519">
        <v>0</v>
      </c>
      <c r="AU40" s="879">
        <v>0</v>
      </c>
      <c r="AV40" s="879">
        <v>0</v>
      </c>
      <c r="AW40" s="879">
        <v>0</v>
      </c>
      <c r="AX40" s="879">
        <v>0</v>
      </c>
      <c r="AY40" s="879">
        <v>0</v>
      </c>
      <c r="AZ40" s="875">
        <v>2</v>
      </c>
      <c r="BA40" s="875">
        <v>0</v>
      </c>
      <c r="BB40" s="875">
        <v>13</v>
      </c>
      <c r="BC40" s="875">
        <v>17</v>
      </c>
      <c r="BD40" s="875">
        <v>30</v>
      </c>
      <c r="BE40" s="876">
        <v>0</v>
      </c>
      <c r="BF40" s="876">
        <v>0</v>
      </c>
      <c r="BG40" s="876">
        <v>0</v>
      </c>
      <c r="BH40" s="876">
        <v>0</v>
      </c>
      <c r="BI40" s="876">
        <v>0</v>
      </c>
      <c r="BJ40" s="901"/>
    </row>
    <row r="41" spans="1:62" s="764" customFormat="1" ht="20.100000000000001" customHeight="1">
      <c r="A41" s="906" t="s">
        <v>1307</v>
      </c>
      <c r="B41" s="906" t="s">
        <v>164</v>
      </c>
      <c r="C41" s="906" t="s">
        <v>832</v>
      </c>
      <c r="D41" s="906" t="s">
        <v>4</v>
      </c>
      <c r="E41" s="906" t="s">
        <v>833</v>
      </c>
      <c r="F41" s="1039">
        <v>31837</v>
      </c>
      <c r="G41" s="912" t="s">
        <v>1218</v>
      </c>
      <c r="H41" s="914">
        <v>12538</v>
      </c>
      <c r="I41" s="1111">
        <v>22168</v>
      </c>
      <c r="J41" s="901" t="s">
        <v>3774</v>
      </c>
      <c r="K41" s="901" t="s">
        <v>3775</v>
      </c>
      <c r="L41" s="517">
        <v>1</v>
      </c>
      <c r="M41" s="517">
        <v>23</v>
      </c>
      <c r="N41" s="518">
        <v>0</v>
      </c>
      <c r="O41" s="519">
        <v>0</v>
      </c>
      <c r="P41" s="519">
        <v>0</v>
      </c>
      <c r="Q41" s="519">
        <v>0</v>
      </c>
      <c r="R41" s="519">
        <v>0</v>
      </c>
      <c r="S41" s="519">
        <v>0</v>
      </c>
      <c r="T41" s="519">
        <v>0</v>
      </c>
      <c r="U41" s="519">
        <v>0</v>
      </c>
      <c r="V41" s="519">
        <v>0</v>
      </c>
      <c r="W41" s="519">
        <v>0</v>
      </c>
      <c r="X41" s="519">
        <v>0</v>
      </c>
      <c r="Y41" s="519">
        <v>0</v>
      </c>
      <c r="Z41" s="519">
        <v>0</v>
      </c>
      <c r="AA41" s="519">
        <v>0</v>
      </c>
      <c r="AB41" s="519">
        <v>0</v>
      </c>
      <c r="AC41" s="519">
        <v>0</v>
      </c>
      <c r="AD41" s="519">
        <v>0</v>
      </c>
      <c r="AE41" s="519">
        <v>0</v>
      </c>
      <c r="AF41" s="519">
        <v>0</v>
      </c>
      <c r="AG41" s="519">
        <v>0</v>
      </c>
      <c r="AH41" s="519">
        <v>1</v>
      </c>
      <c r="AI41" s="519">
        <v>0</v>
      </c>
      <c r="AJ41" s="519">
        <v>8</v>
      </c>
      <c r="AK41" s="519">
        <v>7</v>
      </c>
      <c r="AL41" s="519">
        <v>15</v>
      </c>
      <c r="AM41" s="519">
        <v>0</v>
      </c>
      <c r="AN41" s="519">
        <v>0</v>
      </c>
      <c r="AO41" s="519">
        <v>0</v>
      </c>
      <c r="AP41" s="878">
        <v>0</v>
      </c>
      <c r="AQ41" s="878">
        <v>0</v>
      </c>
      <c r="AR41" s="519">
        <v>0</v>
      </c>
      <c r="AS41" s="519">
        <v>0</v>
      </c>
      <c r="AT41" s="519">
        <v>0</v>
      </c>
      <c r="AU41" s="878">
        <v>0</v>
      </c>
      <c r="AV41" s="878">
        <v>0</v>
      </c>
      <c r="AW41" s="878">
        <v>0</v>
      </c>
      <c r="AX41" s="878">
        <v>0</v>
      </c>
      <c r="AY41" s="878">
        <v>0</v>
      </c>
      <c r="AZ41" s="875">
        <v>1</v>
      </c>
      <c r="BA41" s="875">
        <v>0</v>
      </c>
      <c r="BB41" s="875">
        <v>8</v>
      </c>
      <c r="BC41" s="875">
        <v>7</v>
      </c>
      <c r="BD41" s="875">
        <v>15</v>
      </c>
      <c r="BE41" s="876">
        <v>0</v>
      </c>
      <c r="BF41" s="876">
        <v>0</v>
      </c>
      <c r="BG41" s="876">
        <v>0</v>
      </c>
      <c r="BH41" s="876">
        <v>0</v>
      </c>
      <c r="BI41" s="876">
        <v>0</v>
      </c>
      <c r="BJ41" s="901"/>
    </row>
    <row r="42" spans="1:62" s="764" customFormat="1" ht="20.100000000000001" customHeight="1">
      <c r="A42" s="906" t="s">
        <v>1307</v>
      </c>
      <c r="B42" s="906" t="s">
        <v>164</v>
      </c>
      <c r="C42" s="906" t="s">
        <v>803</v>
      </c>
      <c r="D42" s="906" t="s">
        <v>4</v>
      </c>
      <c r="E42" s="906" t="s">
        <v>831</v>
      </c>
      <c r="F42" s="1039">
        <v>36586</v>
      </c>
      <c r="G42" s="912" t="s">
        <v>1269</v>
      </c>
      <c r="H42" s="914">
        <v>12756</v>
      </c>
      <c r="I42" s="1117">
        <v>22222</v>
      </c>
      <c r="J42" s="901" t="s">
        <v>3776</v>
      </c>
      <c r="K42" s="519" t="s">
        <v>2610</v>
      </c>
      <c r="L42" s="517">
        <v>1</v>
      </c>
      <c r="M42" s="517">
        <v>26</v>
      </c>
      <c r="N42" s="518">
        <v>0</v>
      </c>
      <c r="O42" s="519">
        <v>0</v>
      </c>
      <c r="P42" s="519">
        <v>0</v>
      </c>
      <c r="Q42" s="519">
        <v>0</v>
      </c>
      <c r="R42" s="519">
        <v>1</v>
      </c>
      <c r="S42" s="519">
        <v>10</v>
      </c>
      <c r="T42" s="519">
        <v>0</v>
      </c>
      <c r="U42" s="519">
        <v>0</v>
      </c>
      <c r="V42" s="519">
        <v>0</v>
      </c>
      <c r="W42" s="519">
        <v>0</v>
      </c>
      <c r="X42" s="519">
        <v>0</v>
      </c>
      <c r="Y42" s="519">
        <v>0</v>
      </c>
      <c r="Z42" s="519">
        <v>0</v>
      </c>
      <c r="AA42" s="519">
        <v>0</v>
      </c>
      <c r="AB42" s="519">
        <v>0</v>
      </c>
      <c r="AC42" s="519">
        <v>0</v>
      </c>
      <c r="AD42" s="519">
        <v>0</v>
      </c>
      <c r="AE42" s="519">
        <v>0</v>
      </c>
      <c r="AF42" s="519">
        <v>0</v>
      </c>
      <c r="AG42" s="519">
        <v>0</v>
      </c>
      <c r="AH42" s="519">
        <v>0</v>
      </c>
      <c r="AI42" s="519">
        <v>0</v>
      </c>
      <c r="AJ42" s="519">
        <v>0</v>
      </c>
      <c r="AK42" s="519"/>
      <c r="AL42" s="519">
        <v>0</v>
      </c>
      <c r="AM42" s="519">
        <v>0</v>
      </c>
      <c r="AN42" s="519">
        <v>0</v>
      </c>
      <c r="AO42" s="519">
        <v>0</v>
      </c>
      <c r="AP42" s="879">
        <v>0</v>
      </c>
      <c r="AQ42" s="879">
        <v>0</v>
      </c>
      <c r="AR42" s="519">
        <v>0</v>
      </c>
      <c r="AS42" s="519">
        <v>0</v>
      </c>
      <c r="AT42" s="519">
        <v>0</v>
      </c>
      <c r="AU42" s="879">
        <v>0</v>
      </c>
      <c r="AV42" s="879">
        <v>0</v>
      </c>
      <c r="AW42" s="879">
        <v>0</v>
      </c>
      <c r="AX42" s="879">
        <v>0</v>
      </c>
      <c r="AY42" s="879">
        <v>0</v>
      </c>
      <c r="AZ42" s="875">
        <v>1</v>
      </c>
      <c r="BA42" s="875">
        <v>0</v>
      </c>
      <c r="BB42" s="875">
        <v>0</v>
      </c>
      <c r="BC42" s="875">
        <v>10</v>
      </c>
      <c r="BD42" s="875">
        <v>10</v>
      </c>
      <c r="BE42" s="876">
        <v>0</v>
      </c>
      <c r="BF42" s="876">
        <v>0</v>
      </c>
      <c r="BG42" s="876">
        <v>0</v>
      </c>
      <c r="BH42" s="876">
        <v>0</v>
      </c>
      <c r="BI42" s="876">
        <v>0</v>
      </c>
      <c r="BJ42" s="901"/>
    </row>
    <row r="43" spans="1:62" s="764" customFormat="1" ht="20.100000000000001" customHeight="1">
      <c r="A43" s="1067"/>
      <c r="B43" s="1067"/>
      <c r="C43" s="906"/>
      <c r="D43" s="906"/>
      <c r="E43" s="546" t="s">
        <v>1151</v>
      </c>
      <c r="F43" s="546">
        <v>10</v>
      </c>
      <c r="G43" s="550"/>
      <c r="H43" s="909"/>
      <c r="I43" s="1110"/>
      <c r="J43" s="551"/>
      <c r="K43" s="551"/>
      <c r="L43" s="847">
        <f t="shared" ref="L43:AQ43" si="13">SUM(L33:L42)</f>
        <v>24</v>
      </c>
      <c r="M43" s="847">
        <f t="shared" si="13"/>
        <v>521</v>
      </c>
      <c r="N43" s="847">
        <f t="shared" si="13"/>
        <v>3</v>
      </c>
      <c r="O43" s="847">
        <f t="shared" si="13"/>
        <v>33</v>
      </c>
      <c r="P43" s="847">
        <f t="shared" si="13"/>
        <v>8</v>
      </c>
      <c r="Q43" s="847">
        <f t="shared" si="13"/>
        <v>119</v>
      </c>
      <c r="R43" s="847">
        <f t="shared" si="13"/>
        <v>10</v>
      </c>
      <c r="S43" s="847">
        <f t="shared" si="13"/>
        <v>190</v>
      </c>
      <c r="T43" s="847">
        <f t="shared" si="13"/>
        <v>0</v>
      </c>
      <c r="U43" s="847">
        <f t="shared" si="13"/>
        <v>0</v>
      </c>
      <c r="V43" s="847">
        <f t="shared" si="13"/>
        <v>0</v>
      </c>
      <c r="W43" s="847">
        <f t="shared" si="13"/>
        <v>0</v>
      </c>
      <c r="X43" s="847">
        <f t="shared" si="13"/>
        <v>0</v>
      </c>
      <c r="Y43" s="847">
        <f t="shared" si="13"/>
        <v>0</v>
      </c>
      <c r="Z43" s="847">
        <f t="shared" si="13"/>
        <v>0</v>
      </c>
      <c r="AA43" s="847">
        <f t="shared" si="13"/>
        <v>0</v>
      </c>
      <c r="AB43" s="847">
        <f t="shared" si="13"/>
        <v>0</v>
      </c>
      <c r="AC43" s="847">
        <f t="shared" si="13"/>
        <v>0</v>
      </c>
      <c r="AD43" s="847">
        <f t="shared" si="13"/>
        <v>0</v>
      </c>
      <c r="AE43" s="847">
        <f t="shared" si="13"/>
        <v>0</v>
      </c>
      <c r="AF43" s="847">
        <f t="shared" si="13"/>
        <v>0</v>
      </c>
      <c r="AG43" s="847">
        <f t="shared" si="13"/>
        <v>0</v>
      </c>
      <c r="AH43" s="847">
        <f t="shared" si="13"/>
        <v>1</v>
      </c>
      <c r="AI43" s="847">
        <f t="shared" si="13"/>
        <v>2</v>
      </c>
      <c r="AJ43" s="847">
        <f t="shared" si="13"/>
        <v>8</v>
      </c>
      <c r="AK43" s="847">
        <f t="shared" si="13"/>
        <v>7</v>
      </c>
      <c r="AL43" s="847">
        <f t="shared" si="13"/>
        <v>15</v>
      </c>
      <c r="AM43" s="847">
        <f t="shared" si="13"/>
        <v>5</v>
      </c>
      <c r="AN43" s="847">
        <f t="shared" si="13"/>
        <v>3</v>
      </c>
      <c r="AO43" s="847">
        <f t="shared" si="13"/>
        <v>8</v>
      </c>
      <c r="AP43" s="847">
        <f t="shared" si="13"/>
        <v>0</v>
      </c>
      <c r="AQ43" s="847">
        <f t="shared" si="13"/>
        <v>0</v>
      </c>
      <c r="AR43" s="847">
        <f t="shared" ref="AR43:BI43" si="14">SUM(AR33:AR42)</f>
        <v>0</v>
      </c>
      <c r="AS43" s="847">
        <f t="shared" si="14"/>
        <v>0</v>
      </c>
      <c r="AT43" s="847">
        <f t="shared" si="14"/>
        <v>0</v>
      </c>
      <c r="AU43" s="847">
        <f t="shared" si="14"/>
        <v>0</v>
      </c>
      <c r="AV43" s="847">
        <f t="shared" si="14"/>
        <v>0</v>
      </c>
      <c r="AW43" s="847">
        <f t="shared" si="14"/>
        <v>0</v>
      </c>
      <c r="AX43" s="847">
        <f t="shared" si="14"/>
        <v>0</v>
      </c>
      <c r="AY43" s="847">
        <f t="shared" si="14"/>
        <v>0</v>
      </c>
      <c r="AZ43" s="847">
        <f t="shared" si="14"/>
        <v>22</v>
      </c>
      <c r="BA43" s="847">
        <f t="shared" si="14"/>
        <v>33</v>
      </c>
      <c r="BB43" s="847">
        <f t="shared" si="14"/>
        <v>127</v>
      </c>
      <c r="BC43" s="847">
        <f t="shared" si="14"/>
        <v>197</v>
      </c>
      <c r="BD43" s="847">
        <f t="shared" si="14"/>
        <v>357</v>
      </c>
      <c r="BE43" s="847">
        <f t="shared" si="14"/>
        <v>2</v>
      </c>
      <c r="BF43" s="847">
        <f t="shared" si="14"/>
        <v>0</v>
      </c>
      <c r="BG43" s="847">
        <f t="shared" si="14"/>
        <v>5</v>
      </c>
      <c r="BH43" s="847">
        <f t="shared" si="14"/>
        <v>3</v>
      </c>
      <c r="BI43" s="847">
        <f t="shared" si="14"/>
        <v>8</v>
      </c>
      <c r="BJ43" s="847"/>
    </row>
    <row r="44" spans="1:62" s="814" customFormat="1" ht="20.100000000000001" customHeight="1">
      <c r="A44" s="904" t="s">
        <v>845</v>
      </c>
      <c r="B44" s="904" t="s">
        <v>382</v>
      </c>
      <c r="C44" s="904" t="s">
        <v>815</v>
      </c>
      <c r="D44" s="904" t="s">
        <v>5</v>
      </c>
      <c r="E44" s="904" t="s">
        <v>850</v>
      </c>
      <c r="F44" s="1039">
        <v>36888</v>
      </c>
      <c r="G44" s="904" t="s">
        <v>1324</v>
      </c>
      <c r="H44" s="913">
        <v>547</v>
      </c>
      <c r="I44" s="1114">
        <v>22192</v>
      </c>
      <c r="J44" s="924" t="s">
        <v>3777</v>
      </c>
      <c r="K44" s="924" t="s">
        <v>3778</v>
      </c>
      <c r="L44" s="760">
        <v>6</v>
      </c>
      <c r="M44" s="760">
        <v>142</v>
      </c>
      <c r="N44" s="872">
        <v>2</v>
      </c>
      <c r="O44" s="873">
        <v>37</v>
      </c>
      <c r="P44" s="873">
        <v>2</v>
      </c>
      <c r="Q44" s="873">
        <v>51</v>
      </c>
      <c r="R44" s="873">
        <v>2</v>
      </c>
      <c r="S44" s="873">
        <v>52</v>
      </c>
      <c r="T44" s="873">
        <v>0</v>
      </c>
      <c r="U44" s="873">
        <v>0</v>
      </c>
      <c r="V44" s="873">
        <v>0</v>
      </c>
      <c r="W44" s="873">
        <v>0</v>
      </c>
      <c r="X44" s="873">
        <v>0</v>
      </c>
      <c r="Y44" s="873">
        <v>0</v>
      </c>
      <c r="Z44" s="873">
        <v>0</v>
      </c>
      <c r="AA44" s="873">
        <v>0</v>
      </c>
      <c r="AB44" s="873">
        <v>0</v>
      </c>
      <c r="AC44" s="873">
        <v>0</v>
      </c>
      <c r="AD44" s="873">
        <v>0</v>
      </c>
      <c r="AE44" s="873">
        <v>0</v>
      </c>
      <c r="AF44" s="873">
        <v>0</v>
      </c>
      <c r="AG44" s="873">
        <v>0</v>
      </c>
      <c r="AH44" s="873">
        <v>0</v>
      </c>
      <c r="AI44" s="873">
        <v>0</v>
      </c>
      <c r="AJ44" s="873">
        <v>0</v>
      </c>
      <c r="AK44" s="873">
        <v>0</v>
      </c>
      <c r="AL44" s="873">
        <v>0</v>
      </c>
      <c r="AM44" s="873">
        <v>0</v>
      </c>
      <c r="AN44" s="873">
        <v>0</v>
      </c>
      <c r="AO44" s="873">
        <v>0</v>
      </c>
      <c r="AP44" s="874">
        <v>0</v>
      </c>
      <c r="AQ44" s="874">
        <v>0</v>
      </c>
      <c r="AR44" s="873">
        <v>0</v>
      </c>
      <c r="AS44" s="873">
        <v>0</v>
      </c>
      <c r="AT44" s="873">
        <v>0</v>
      </c>
      <c r="AU44" s="874">
        <v>0</v>
      </c>
      <c r="AV44" s="874">
        <v>0</v>
      </c>
      <c r="AW44" s="874">
        <v>0</v>
      </c>
      <c r="AX44" s="874">
        <v>0</v>
      </c>
      <c r="AY44" s="874">
        <v>0</v>
      </c>
      <c r="AZ44" s="875">
        <v>6</v>
      </c>
      <c r="BA44" s="875">
        <v>37</v>
      </c>
      <c r="BB44" s="875">
        <v>51</v>
      </c>
      <c r="BC44" s="875">
        <v>52</v>
      </c>
      <c r="BD44" s="875">
        <v>140</v>
      </c>
      <c r="BE44" s="876">
        <v>0</v>
      </c>
      <c r="BF44" s="876">
        <v>0</v>
      </c>
      <c r="BG44" s="876">
        <v>0</v>
      </c>
      <c r="BH44" s="876">
        <v>0</v>
      </c>
      <c r="BI44" s="876">
        <v>0</v>
      </c>
      <c r="BJ44" s="904"/>
    </row>
    <row r="45" spans="1:62" s="814" customFormat="1" ht="20.100000000000001" customHeight="1">
      <c r="A45" s="904" t="s">
        <v>845</v>
      </c>
      <c r="B45" s="904" t="s">
        <v>382</v>
      </c>
      <c r="C45" s="904" t="s">
        <v>815</v>
      </c>
      <c r="D45" s="904" t="s">
        <v>5</v>
      </c>
      <c r="E45" s="904" t="s">
        <v>851</v>
      </c>
      <c r="F45" s="1039">
        <v>32520</v>
      </c>
      <c r="G45" s="904" t="s">
        <v>1325</v>
      </c>
      <c r="H45" s="913">
        <v>418.59</v>
      </c>
      <c r="I45" s="1114">
        <v>22187</v>
      </c>
      <c r="J45" s="924" t="s">
        <v>3779</v>
      </c>
      <c r="K45" s="924" t="s">
        <v>3780</v>
      </c>
      <c r="L45" s="760">
        <v>3</v>
      </c>
      <c r="M45" s="760">
        <v>105</v>
      </c>
      <c r="N45" s="872">
        <v>1</v>
      </c>
      <c r="O45" s="873">
        <v>17</v>
      </c>
      <c r="P45" s="873">
        <v>1</v>
      </c>
      <c r="Q45" s="873">
        <v>22</v>
      </c>
      <c r="R45" s="873">
        <v>1</v>
      </c>
      <c r="S45" s="873">
        <v>30</v>
      </c>
      <c r="T45" s="873">
        <v>0</v>
      </c>
      <c r="U45" s="873">
        <v>0</v>
      </c>
      <c r="V45" s="873">
        <v>0</v>
      </c>
      <c r="W45" s="873">
        <v>0</v>
      </c>
      <c r="X45" s="873">
        <v>0</v>
      </c>
      <c r="Y45" s="873">
        <v>0</v>
      </c>
      <c r="Z45" s="873">
        <v>0</v>
      </c>
      <c r="AA45" s="873">
        <v>0</v>
      </c>
      <c r="AB45" s="873">
        <v>0</v>
      </c>
      <c r="AC45" s="873">
        <v>0</v>
      </c>
      <c r="AD45" s="873">
        <v>0</v>
      </c>
      <c r="AE45" s="873">
        <v>0</v>
      </c>
      <c r="AF45" s="873">
        <v>0</v>
      </c>
      <c r="AG45" s="873"/>
      <c r="AH45" s="873">
        <v>0</v>
      </c>
      <c r="AI45" s="873">
        <v>0</v>
      </c>
      <c r="AJ45" s="873">
        <v>0</v>
      </c>
      <c r="AK45" s="873">
        <v>0</v>
      </c>
      <c r="AL45" s="873"/>
      <c r="AM45" s="873">
        <v>0</v>
      </c>
      <c r="AN45" s="873">
        <v>0</v>
      </c>
      <c r="AO45" s="873">
        <v>0</v>
      </c>
      <c r="AP45" s="874">
        <v>0</v>
      </c>
      <c r="AQ45" s="874">
        <v>0</v>
      </c>
      <c r="AR45" s="873">
        <v>0</v>
      </c>
      <c r="AS45" s="873">
        <v>0</v>
      </c>
      <c r="AT45" s="873">
        <v>0</v>
      </c>
      <c r="AU45" s="874"/>
      <c r="AV45" s="874">
        <v>0</v>
      </c>
      <c r="AW45" s="874">
        <v>0</v>
      </c>
      <c r="AX45" s="874">
        <v>0</v>
      </c>
      <c r="AY45" s="874">
        <v>0</v>
      </c>
      <c r="AZ45" s="875">
        <v>3</v>
      </c>
      <c r="BA45" s="875">
        <v>17</v>
      </c>
      <c r="BB45" s="875">
        <v>22</v>
      </c>
      <c r="BC45" s="875">
        <v>30</v>
      </c>
      <c r="BD45" s="875">
        <v>69</v>
      </c>
      <c r="BE45" s="876">
        <v>0</v>
      </c>
      <c r="BF45" s="876">
        <v>0</v>
      </c>
      <c r="BG45" s="876">
        <v>0</v>
      </c>
      <c r="BH45" s="876">
        <v>0</v>
      </c>
      <c r="BI45" s="876">
        <v>0</v>
      </c>
      <c r="BJ45" s="904"/>
    </row>
    <row r="46" spans="1:62" s="814" customFormat="1" ht="20.100000000000001" customHeight="1">
      <c r="A46" s="904" t="s">
        <v>845</v>
      </c>
      <c r="B46" s="904" t="s">
        <v>382</v>
      </c>
      <c r="C46" s="904" t="s">
        <v>803</v>
      </c>
      <c r="D46" s="904" t="s">
        <v>5</v>
      </c>
      <c r="E46" s="904" t="s">
        <v>857</v>
      </c>
      <c r="F46" s="1039">
        <v>32562</v>
      </c>
      <c r="G46" s="904" t="s">
        <v>1329</v>
      </c>
      <c r="H46" s="913">
        <v>1094</v>
      </c>
      <c r="I46" s="1114">
        <v>22218</v>
      </c>
      <c r="J46" s="924" t="s">
        <v>3781</v>
      </c>
      <c r="K46" s="924" t="s">
        <v>3782</v>
      </c>
      <c r="L46" s="760">
        <v>7</v>
      </c>
      <c r="M46" s="760">
        <v>280</v>
      </c>
      <c r="N46" s="872">
        <v>1</v>
      </c>
      <c r="O46" s="873">
        <v>11</v>
      </c>
      <c r="P46" s="873">
        <v>1</v>
      </c>
      <c r="Q46" s="873">
        <v>11</v>
      </c>
      <c r="R46" s="873">
        <v>1</v>
      </c>
      <c r="S46" s="873">
        <v>18</v>
      </c>
      <c r="T46" s="873">
        <v>0</v>
      </c>
      <c r="U46" s="873">
        <v>0</v>
      </c>
      <c r="V46" s="873">
        <v>0</v>
      </c>
      <c r="W46" s="873">
        <v>0</v>
      </c>
      <c r="X46" s="873">
        <v>0</v>
      </c>
      <c r="Y46" s="873">
        <v>0</v>
      </c>
      <c r="Z46" s="873">
        <v>0</v>
      </c>
      <c r="AA46" s="873">
        <v>0</v>
      </c>
      <c r="AB46" s="873">
        <v>0</v>
      </c>
      <c r="AC46" s="873">
        <v>0</v>
      </c>
      <c r="AD46" s="873">
        <v>0</v>
      </c>
      <c r="AE46" s="873">
        <v>0</v>
      </c>
      <c r="AF46" s="873">
        <v>0</v>
      </c>
      <c r="AG46" s="873">
        <v>0</v>
      </c>
      <c r="AH46" s="873">
        <v>0</v>
      </c>
      <c r="AI46" s="873">
        <v>0</v>
      </c>
      <c r="AJ46" s="873">
        <v>0</v>
      </c>
      <c r="AK46" s="873">
        <v>0</v>
      </c>
      <c r="AL46" s="873">
        <v>0</v>
      </c>
      <c r="AM46" s="873">
        <v>0</v>
      </c>
      <c r="AN46" s="873">
        <v>0</v>
      </c>
      <c r="AO46" s="873">
        <v>0</v>
      </c>
      <c r="AP46" s="873">
        <v>0</v>
      </c>
      <c r="AQ46" s="873">
        <v>0</v>
      </c>
      <c r="AR46" s="873">
        <v>0</v>
      </c>
      <c r="AS46" s="873">
        <v>0</v>
      </c>
      <c r="AT46" s="873">
        <v>0</v>
      </c>
      <c r="AU46" s="874">
        <v>0</v>
      </c>
      <c r="AV46" s="874">
        <v>0</v>
      </c>
      <c r="AW46" s="874">
        <v>0</v>
      </c>
      <c r="AX46" s="874">
        <v>0</v>
      </c>
      <c r="AY46" s="874">
        <v>0</v>
      </c>
      <c r="AZ46" s="875">
        <v>3</v>
      </c>
      <c r="BA46" s="875">
        <v>11</v>
      </c>
      <c r="BB46" s="875">
        <v>11</v>
      </c>
      <c r="BC46" s="875">
        <v>18</v>
      </c>
      <c r="BD46" s="875">
        <v>40</v>
      </c>
      <c r="BE46" s="876">
        <v>0</v>
      </c>
      <c r="BF46" s="876">
        <v>0</v>
      </c>
      <c r="BG46" s="876">
        <v>0</v>
      </c>
      <c r="BH46" s="876">
        <v>0</v>
      </c>
      <c r="BI46" s="876">
        <v>0</v>
      </c>
      <c r="BJ46" s="904"/>
    </row>
    <row r="47" spans="1:62" s="814" customFormat="1" ht="20.100000000000001" customHeight="1">
      <c r="A47" s="904" t="s">
        <v>845</v>
      </c>
      <c r="B47" s="904" t="s">
        <v>382</v>
      </c>
      <c r="C47" s="904" t="s">
        <v>803</v>
      </c>
      <c r="D47" s="904" t="s">
        <v>5</v>
      </c>
      <c r="E47" s="904" t="s">
        <v>3783</v>
      </c>
      <c r="F47" s="1039">
        <v>35831</v>
      </c>
      <c r="G47" s="904" t="s">
        <v>1332</v>
      </c>
      <c r="H47" s="913">
        <v>144</v>
      </c>
      <c r="I47" s="1114">
        <v>22211</v>
      </c>
      <c r="J47" s="924" t="s">
        <v>3784</v>
      </c>
      <c r="K47" s="924" t="s">
        <v>3785</v>
      </c>
      <c r="L47" s="760">
        <v>2</v>
      </c>
      <c r="M47" s="760">
        <v>60</v>
      </c>
      <c r="N47" s="518"/>
      <c r="O47" s="519"/>
      <c r="P47" s="519"/>
      <c r="Q47" s="519"/>
      <c r="R47" s="519">
        <v>1</v>
      </c>
      <c r="S47" s="519">
        <v>8</v>
      </c>
      <c r="T47" s="519">
        <v>0</v>
      </c>
      <c r="U47" s="519">
        <v>0</v>
      </c>
      <c r="V47" s="519">
        <v>0</v>
      </c>
      <c r="W47" s="519">
        <v>0</v>
      </c>
      <c r="X47" s="519">
        <v>0</v>
      </c>
      <c r="Y47" s="531">
        <v>0</v>
      </c>
      <c r="Z47" s="531">
        <v>0</v>
      </c>
      <c r="AA47" s="531">
        <v>0</v>
      </c>
      <c r="AB47" s="531">
        <v>0</v>
      </c>
      <c r="AC47" s="519">
        <v>0</v>
      </c>
      <c r="AD47" s="519">
        <v>0</v>
      </c>
      <c r="AE47" s="519">
        <v>0</v>
      </c>
      <c r="AF47" s="519">
        <v>0</v>
      </c>
      <c r="AG47" s="519">
        <v>0</v>
      </c>
      <c r="AH47" s="519">
        <v>0</v>
      </c>
      <c r="AI47" s="519">
        <v>0</v>
      </c>
      <c r="AJ47" s="519">
        <v>0</v>
      </c>
      <c r="AK47" s="519">
        <v>0</v>
      </c>
      <c r="AL47" s="519">
        <v>0</v>
      </c>
      <c r="AM47" s="519">
        <v>0</v>
      </c>
      <c r="AN47" s="519">
        <v>0</v>
      </c>
      <c r="AO47" s="531">
        <v>0</v>
      </c>
      <c r="AP47" s="877">
        <v>0</v>
      </c>
      <c r="AQ47" s="877">
        <v>0</v>
      </c>
      <c r="AR47" s="531">
        <v>0</v>
      </c>
      <c r="AS47" s="531">
        <v>0</v>
      </c>
      <c r="AT47" s="531">
        <v>0</v>
      </c>
      <c r="AU47" s="877">
        <v>0</v>
      </c>
      <c r="AV47" s="877">
        <v>0</v>
      </c>
      <c r="AW47" s="877">
        <v>0</v>
      </c>
      <c r="AX47" s="877">
        <v>0</v>
      </c>
      <c r="AY47" s="877">
        <v>0</v>
      </c>
      <c r="AZ47" s="875">
        <v>1</v>
      </c>
      <c r="BA47" s="875">
        <v>0</v>
      </c>
      <c r="BB47" s="875">
        <v>0</v>
      </c>
      <c r="BC47" s="875">
        <v>8</v>
      </c>
      <c r="BD47" s="875">
        <v>8</v>
      </c>
      <c r="BE47" s="876">
        <v>0</v>
      </c>
      <c r="BF47" s="876">
        <v>0</v>
      </c>
      <c r="BG47" s="876">
        <v>0</v>
      </c>
      <c r="BH47" s="876">
        <v>0</v>
      </c>
      <c r="BI47" s="876">
        <v>0</v>
      </c>
      <c r="BJ47" s="935"/>
    </row>
    <row r="48" spans="1:62" s="814" customFormat="1" ht="20.100000000000001" customHeight="1">
      <c r="A48" s="904" t="s">
        <v>845</v>
      </c>
      <c r="B48" s="904" t="s">
        <v>382</v>
      </c>
      <c r="C48" s="904" t="s">
        <v>813</v>
      </c>
      <c r="D48" s="904" t="s">
        <v>5</v>
      </c>
      <c r="E48" s="904" t="s">
        <v>846</v>
      </c>
      <c r="F48" s="1039">
        <v>42271</v>
      </c>
      <c r="G48" s="904" t="s">
        <v>1322</v>
      </c>
      <c r="H48" s="913">
        <v>1819</v>
      </c>
      <c r="I48" s="1114">
        <v>22116</v>
      </c>
      <c r="J48" s="924" t="s">
        <v>3786</v>
      </c>
      <c r="K48" s="924" t="s">
        <v>3787</v>
      </c>
      <c r="L48" s="760">
        <v>9</v>
      </c>
      <c r="M48" s="760">
        <v>221</v>
      </c>
      <c r="N48" s="872">
        <v>3</v>
      </c>
      <c r="O48" s="873">
        <v>53</v>
      </c>
      <c r="P48" s="873">
        <v>3</v>
      </c>
      <c r="Q48" s="873">
        <v>75</v>
      </c>
      <c r="R48" s="873">
        <v>3</v>
      </c>
      <c r="S48" s="873">
        <v>85</v>
      </c>
      <c r="T48" s="873">
        <v>0</v>
      </c>
      <c r="U48" s="873">
        <v>0</v>
      </c>
      <c r="V48" s="873">
        <v>0</v>
      </c>
      <c r="W48" s="873">
        <v>0</v>
      </c>
      <c r="X48" s="873">
        <v>0</v>
      </c>
      <c r="Y48" s="873">
        <v>0</v>
      </c>
      <c r="Z48" s="873">
        <v>0</v>
      </c>
      <c r="AA48" s="873">
        <v>0</v>
      </c>
      <c r="AB48" s="873">
        <v>0</v>
      </c>
      <c r="AC48" s="873">
        <v>0</v>
      </c>
      <c r="AD48" s="873">
        <v>0</v>
      </c>
      <c r="AE48" s="873">
        <v>0</v>
      </c>
      <c r="AF48" s="873">
        <v>0</v>
      </c>
      <c r="AG48" s="873">
        <v>0</v>
      </c>
      <c r="AH48" s="873">
        <v>0</v>
      </c>
      <c r="AI48" s="873">
        <v>0</v>
      </c>
      <c r="AJ48" s="873">
        <v>0</v>
      </c>
      <c r="AK48" s="873">
        <v>0</v>
      </c>
      <c r="AL48" s="873">
        <v>0</v>
      </c>
      <c r="AM48" s="873">
        <v>0</v>
      </c>
      <c r="AN48" s="873">
        <v>0</v>
      </c>
      <c r="AO48" s="873">
        <v>0</v>
      </c>
      <c r="AP48" s="874">
        <v>0</v>
      </c>
      <c r="AQ48" s="874">
        <v>0</v>
      </c>
      <c r="AR48" s="873">
        <v>0</v>
      </c>
      <c r="AS48" s="873">
        <v>0</v>
      </c>
      <c r="AT48" s="873">
        <v>0</v>
      </c>
      <c r="AU48" s="874">
        <v>0</v>
      </c>
      <c r="AV48" s="874">
        <v>0</v>
      </c>
      <c r="AW48" s="874">
        <v>0</v>
      </c>
      <c r="AX48" s="874">
        <v>0</v>
      </c>
      <c r="AY48" s="874">
        <v>0</v>
      </c>
      <c r="AZ48" s="875">
        <v>9</v>
      </c>
      <c r="BA48" s="875">
        <v>53</v>
      </c>
      <c r="BB48" s="875">
        <v>75</v>
      </c>
      <c r="BC48" s="875">
        <v>85</v>
      </c>
      <c r="BD48" s="875">
        <v>213</v>
      </c>
      <c r="BE48" s="876">
        <v>0</v>
      </c>
      <c r="BF48" s="876">
        <v>0</v>
      </c>
      <c r="BG48" s="876">
        <v>0</v>
      </c>
      <c r="BH48" s="876">
        <v>0</v>
      </c>
      <c r="BI48" s="876">
        <v>0</v>
      </c>
      <c r="BJ48" s="904"/>
    </row>
    <row r="49" spans="1:62" s="814" customFormat="1" ht="20.100000000000001" customHeight="1">
      <c r="A49" s="904" t="s">
        <v>845</v>
      </c>
      <c r="B49" s="904" t="s">
        <v>382</v>
      </c>
      <c r="C49" s="904" t="s">
        <v>803</v>
      </c>
      <c r="D49" s="904" t="s">
        <v>5</v>
      </c>
      <c r="E49" s="904" t="s">
        <v>858</v>
      </c>
      <c r="F49" s="1039">
        <v>39464</v>
      </c>
      <c r="G49" s="904" t="s">
        <v>1330</v>
      </c>
      <c r="H49" s="903">
        <v>595</v>
      </c>
      <c r="I49" s="1107">
        <v>22203</v>
      </c>
      <c r="J49" s="901" t="s">
        <v>3788</v>
      </c>
      <c r="K49" s="901" t="s">
        <v>3789</v>
      </c>
      <c r="L49" s="517">
        <v>6</v>
      </c>
      <c r="M49" s="517">
        <v>171</v>
      </c>
      <c r="N49" s="518">
        <v>2</v>
      </c>
      <c r="O49" s="519">
        <v>35</v>
      </c>
      <c r="P49" s="519">
        <v>2</v>
      </c>
      <c r="Q49" s="519">
        <v>50</v>
      </c>
      <c r="R49" s="519">
        <v>2</v>
      </c>
      <c r="S49" s="519">
        <v>56</v>
      </c>
      <c r="T49" s="519">
        <v>0</v>
      </c>
      <c r="U49" s="519">
        <v>0</v>
      </c>
      <c r="V49" s="519">
        <v>0</v>
      </c>
      <c r="W49" s="519">
        <v>0</v>
      </c>
      <c r="X49" s="519">
        <v>0</v>
      </c>
      <c r="Y49" s="531">
        <v>0</v>
      </c>
      <c r="Z49" s="531">
        <v>0</v>
      </c>
      <c r="AA49" s="531">
        <v>0</v>
      </c>
      <c r="AB49" s="531">
        <v>0</v>
      </c>
      <c r="AC49" s="519">
        <v>0</v>
      </c>
      <c r="AD49" s="519">
        <v>0</v>
      </c>
      <c r="AE49" s="519">
        <v>0</v>
      </c>
      <c r="AF49" s="519">
        <v>0</v>
      </c>
      <c r="AG49" s="519">
        <v>0</v>
      </c>
      <c r="AH49" s="519">
        <v>0</v>
      </c>
      <c r="AI49" s="519">
        <v>0</v>
      </c>
      <c r="AJ49" s="519">
        <v>0</v>
      </c>
      <c r="AK49" s="519">
        <v>0</v>
      </c>
      <c r="AL49" s="519">
        <v>0</v>
      </c>
      <c r="AM49" s="519">
        <v>0</v>
      </c>
      <c r="AN49" s="519">
        <v>0</v>
      </c>
      <c r="AO49" s="531">
        <v>0</v>
      </c>
      <c r="AP49" s="877">
        <v>0</v>
      </c>
      <c r="AQ49" s="877">
        <v>0</v>
      </c>
      <c r="AR49" s="531">
        <v>0</v>
      </c>
      <c r="AS49" s="531">
        <v>0</v>
      </c>
      <c r="AT49" s="531">
        <v>0</v>
      </c>
      <c r="AU49" s="877">
        <v>0</v>
      </c>
      <c r="AV49" s="877">
        <v>0</v>
      </c>
      <c r="AW49" s="877">
        <v>0</v>
      </c>
      <c r="AX49" s="877">
        <v>0</v>
      </c>
      <c r="AY49" s="877">
        <v>0</v>
      </c>
      <c r="AZ49" s="875">
        <v>6</v>
      </c>
      <c r="BA49" s="875">
        <v>35</v>
      </c>
      <c r="BB49" s="875">
        <v>50</v>
      </c>
      <c r="BC49" s="875">
        <v>56</v>
      </c>
      <c r="BD49" s="875">
        <v>141</v>
      </c>
      <c r="BE49" s="876">
        <v>0</v>
      </c>
      <c r="BF49" s="876">
        <v>0</v>
      </c>
      <c r="BG49" s="876">
        <v>0</v>
      </c>
      <c r="BH49" s="876">
        <v>0</v>
      </c>
      <c r="BI49" s="876">
        <v>0</v>
      </c>
      <c r="BJ49" s="935"/>
    </row>
    <row r="50" spans="1:62" s="814" customFormat="1" ht="20.100000000000001" customHeight="1">
      <c r="A50" s="904" t="s">
        <v>845</v>
      </c>
      <c r="B50" s="904" t="s">
        <v>382</v>
      </c>
      <c r="C50" s="904" t="s">
        <v>815</v>
      </c>
      <c r="D50" s="904" t="s">
        <v>5</v>
      </c>
      <c r="E50" s="904" t="s">
        <v>852</v>
      </c>
      <c r="F50" s="1039">
        <v>34652</v>
      </c>
      <c r="G50" s="904" t="s">
        <v>1326</v>
      </c>
      <c r="H50" s="913">
        <v>1490.8</v>
      </c>
      <c r="I50" s="1114">
        <v>22207</v>
      </c>
      <c r="J50" s="924" t="s">
        <v>3790</v>
      </c>
      <c r="K50" s="924" t="s">
        <v>3791</v>
      </c>
      <c r="L50" s="760">
        <v>6</v>
      </c>
      <c r="M50" s="760">
        <v>210</v>
      </c>
      <c r="N50" s="872">
        <v>0</v>
      </c>
      <c r="O50" s="873">
        <v>0</v>
      </c>
      <c r="P50" s="873">
        <v>0</v>
      </c>
      <c r="Q50" s="873">
        <v>0</v>
      </c>
      <c r="R50" s="873">
        <v>0</v>
      </c>
      <c r="S50" s="873">
        <v>0</v>
      </c>
      <c r="T50" s="873">
        <v>0</v>
      </c>
      <c r="U50" s="873">
        <v>0</v>
      </c>
      <c r="V50" s="873">
        <v>0</v>
      </c>
      <c r="W50" s="873">
        <v>0</v>
      </c>
      <c r="X50" s="873">
        <v>0</v>
      </c>
      <c r="Y50" s="873">
        <v>0</v>
      </c>
      <c r="Z50" s="873">
        <v>0</v>
      </c>
      <c r="AA50" s="873">
        <v>0</v>
      </c>
      <c r="AB50" s="873">
        <v>0</v>
      </c>
      <c r="AC50" s="873">
        <v>0</v>
      </c>
      <c r="AD50" s="873">
        <v>0</v>
      </c>
      <c r="AE50" s="873">
        <v>0</v>
      </c>
      <c r="AF50" s="873">
        <v>0</v>
      </c>
      <c r="AG50" s="873">
        <v>0</v>
      </c>
      <c r="AH50" s="873">
        <v>0</v>
      </c>
      <c r="AI50" s="873">
        <v>0</v>
      </c>
      <c r="AJ50" s="873">
        <v>0</v>
      </c>
      <c r="AK50" s="873">
        <v>0</v>
      </c>
      <c r="AL50" s="873">
        <v>0</v>
      </c>
      <c r="AM50" s="873">
        <v>0</v>
      </c>
      <c r="AN50" s="873">
        <v>0</v>
      </c>
      <c r="AO50" s="873">
        <v>0</v>
      </c>
      <c r="AP50" s="874">
        <v>6</v>
      </c>
      <c r="AQ50" s="874">
        <v>0</v>
      </c>
      <c r="AR50" s="873">
        <v>50</v>
      </c>
      <c r="AS50" s="873">
        <v>56</v>
      </c>
      <c r="AT50" s="873">
        <v>43</v>
      </c>
      <c r="AU50" s="874">
        <v>149</v>
      </c>
      <c r="AV50" s="874">
        <v>0</v>
      </c>
      <c r="AW50" s="874">
        <v>0</v>
      </c>
      <c r="AX50" s="874">
        <v>0</v>
      </c>
      <c r="AY50" s="874">
        <v>0</v>
      </c>
      <c r="AZ50" s="875">
        <v>6</v>
      </c>
      <c r="BA50" s="875">
        <v>50</v>
      </c>
      <c r="BB50" s="875">
        <v>56</v>
      </c>
      <c r="BC50" s="875">
        <v>43</v>
      </c>
      <c r="BD50" s="875">
        <v>149</v>
      </c>
      <c r="BE50" s="876">
        <v>0</v>
      </c>
      <c r="BF50" s="876">
        <v>0</v>
      </c>
      <c r="BG50" s="876">
        <v>0</v>
      </c>
      <c r="BH50" s="876">
        <v>0</v>
      </c>
      <c r="BI50" s="876">
        <v>0</v>
      </c>
      <c r="BJ50" s="904"/>
    </row>
    <row r="51" spans="1:62" s="814" customFormat="1" ht="20.100000000000001" customHeight="1">
      <c r="A51" s="904" t="s">
        <v>845</v>
      </c>
      <c r="B51" s="904" t="s">
        <v>382</v>
      </c>
      <c r="C51" s="904" t="s">
        <v>815</v>
      </c>
      <c r="D51" s="904" t="s">
        <v>5</v>
      </c>
      <c r="E51" s="904" t="s">
        <v>853</v>
      </c>
      <c r="F51" s="1039">
        <v>32368</v>
      </c>
      <c r="G51" s="904" t="s">
        <v>1327</v>
      </c>
      <c r="H51" s="913">
        <v>589</v>
      </c>
      <c r="I51" s="1114">
        <v>22186</v>
      </c>
      <c r="J51" s="924" t="s">
        <v>3792</v>
      </c>
      <c r="K51" s="924" t="s">
        <v>3793</v>
      </c>
      <c r="L51" s="760">
        <v>4</v>
      </c>
      <c r="M51" s="760">
        <v>107</v>
      </c>
      <c r="N51" s="872">
        <v>1</v>
      </c>
      <c r="O51" s="873">
        <v>12</v>
      </c>
      <c r="P51" s="873">
        <v>2</v>
      </c>
      <c r="Q51" s="873">
        <v>29</v>
      </c>
      <c r="R51" s="873">
        <v>1</v>
      </c>
      <c r="S51" s="873">
        <v>32</v>
      </c>
      <c r="T51" s="873">
        <v>0</v>
      </c>
      <c r="U51" s="873">
        <v>0</v>
      </c>
      <c r="V51" s="873">
        <v>0</v>
      </c>
      <c r="W51" s="873">
        <v>0</v>
      </c>
      <c r="X51" s="873">
        <v>0</v>
      </c>
      <c r="Y51" s="873">
        <v>0</v>
      </c>
      <c r="Z51" s="873">
        <v>0</v>
      </c>
      <c r="AA51" s="873">
        <v>0</v>
      </c>
      <c r="AB51" s="873">
        <v>0</v>
      </c>
      <c r="AC51" s="873">
        <v>0</v>
      </c>
      <c r="AD51" s="873">
        <v>0</v>
      </c>
      <c r="AE51" s="873">
        <v>0</v>
      </c>
      <c r="AF51" s="873">
        <v>0</v>
      </c>
      <c r="AG51" s="873">
        <v>0</v>
      </c>
      <c r="AH51" s="873">
        <v>0</v>
      </c>
      <c r="AI51" s="873">
        <v>0</v>
      </c>
      <c r="AJ51" s="873">
        <v>0</v>
      </c>
      <c r="AK51" s="873">
        <v>0</v>
      </c>
      <c r="AL51" s="873">
        <v>0</v>
      </c>
      <c r="AM51" s="873">
        <v>0</v>
      </c>
      <c r="AN51" s="873">
        <v>0</v>
      </c>
      <c r="AO51" s="873">
        <v>0</v>
      </c>
      <c r="AP51" s="873">
        <v>0</v>
      </c>
      <c r="AQ51" s="873">
        <v>0</v>
      </c>
      <c r="AR51" s="873">
        <v>0</v>
      </c>
      <c r="AS51" s="873">
        <v>0</v>
      </c>
      <c r="AT51" s="873">
        <v>0</v>
      </c>
      <c r="AU51" s="874">
        <v>0</v>
      </c>
      <c r="AV51" s="874">
        <v>0</v>
      </c>
      <c r="AW51" s="874">
        <v>0</v>
      </c>
      <c r="AX51" s="874">
        <v>0</v>
      </c>
      <c r="AY51" s="874">
        <v>0</v>
      </c>
      <c r="AZ51" s="875">
        <v>4</v>
      </c>
      <c r="BA51" s="875">
        <v>12</v>
      </c>
      <c r="BB51" s="875">
        <v>29</v>
      </c>
      <c r="BC51" s="875">
        <v>32</v>
      </c>
      <c r="BD51" s="875">
        <v>73</v>
      </c>
      <c r="BE51" s="876">
        <v>0</v>
      </c>
      <c r="BF51" s="876">
        <v>0</v>
      </c>
      <c r="BG51" s="876">
        <v>0</v>
      </c>
      <c r="BH51" s="876">
        <v>0</v>
      </c>
      <c r="BI51" s="876">
        <v>0</v>
      </c>
      <c r="BJ51" s="904"/>
    </row>
    <row r="52" spans="1:62" s="814" customFormat="1" ht="20.100000000000001" customHeight="1">
      <c r="A52" s="904" t="s">
        <v>845</v>
      </c>
      <c r="B52" s="904" t="s">
        <v>382</v>
      </c>
      <c r="C52" s="904" t="s">
        <v>815</v>
      </c>
      <c r="D52" s="904" t="s">
        <v>5</v>
      </c>
      <c r="E52" s="904" t="s">
        <v>854</v>
      </c>
      <c r="F52" s="1039">
        <v>32507</v>
      </c>
      <c r="G52" s="904" t="s">
        <v>1328</v>
      </c>
      <c r="H52" s="913">
        <v>916</v>
      </c>
      <c r="I52" s="1114">
        <v>22187</v>
      </c>
      <c r="J52" s="924" t="s">
        <v>3794</v>
      </c>
      <c r="K52" s="924" t="s">
        <v>3795</v>
      </c>
      <c r="L52" s="760">
        <v>7</v>
      </c>
      <c r="M52" s="760">
        <v>180</v>
      </c>
      <c r="N52" s="872">
        <v>2</v>
      </c>
      <c r="O52" s="873">
        <v>34</v>
      </c>
      <c r="P52" s="873">
        <v>2</v>
      </c>
      <c r="Q52" s="873">
        <v>47</v>
      </c>
      <c r="R52" s="873">
        <v>2</v>
      </c>
      <c r="S52" s="873">
        <v>51</v>
      </c>
      <c r="T52" s="873">
        <v>0</v>
      </c>
      <c r="U52" s="873">
        <v>0</v>
      </c>
      <c r="V52" s="873">
        <v>0</v>
      </c>
      <c r="W52" s="873">
        <v>0</v>
      </c>
      <c r="X52" s="873">
        <v>0</v>
      </c>
      <c r="Y52" s="873">
        <v>0</v>
      </c>
      <c r="Z52" s="872">
        <v>0</v>
      </c>
      <c r="AA52" s="873">
        <v>0</v>
      </c>
      <c r="AB52" s="873">
        <v>0</v>
      </c>
      <c r="AC52" s="873">
        <v>0</v>
      </c>
      <c r="AD52" s="873">
        <v>0</v>
      </c>
      <c r="AE52" s="873">
        <v>0</v>
      </c>
      <c r="AF52" s="873">
        <v>0</v>
      </c>
      <c r="AG52" s="873">
        <v>0</v>
      </c>
      <c r="AH52" s="873">
        <v>0</v>
      </c>
      <c r="AI52" s="873">
        <v>0</v>
      </c>
      <c r="AJ52" s="873">
        <v>0</v>
      </c>
      <c r="AK52" s="873">
        <v>0</v>
      </c>
      <c r="AL52" s="873">
        <v>0</v>
      </c>
      <c r="AM52" s="873">
        <v>0</v>
      </c>
      <c r="AN52" s="873">
        <v>0</v>
      </c>
      <c r="AO52" s="873">
        <v>0</v>
      </c>
      <c r="AP52" s="873">
        <v>0</v>
      </c>
      <c r="AQ52" s="873">
        <v>0</v>
      </c>
      <c r="AR52" s="873">
        <v>0</v>
      </c>
      <c r="AS52" s="873">
        <v>0</v>
      </c>
      <c r="AT52" s="873">
        <v>0</v>
      </c>
      <c r="AU52" s="874">
        <v>0</v>
      </c>
      <c r="AV52" s="874">
        <v>0</v>
      </c>
      <c r="AW52" s="874">
        <v>0</v>
      </c>
      <c r="AX52" s="874">
        <v>0</v>
      </c>
      <c r="AY52" s="874">
        <v>0</v>
      </c>
      <c r="AZ52" s="875">
        <v>6</v>
      </c>
      <c r="BA52" s="875">
        <v>34</v>
      </c>
      <c r="BB52" s="875">
        <v>47</v>
      </c>
      <c r="BC52" s="875">
        <v>51</v>
      </c>
      <c r="BD52" s="875">
        <v>132</v>
      </c>
      <c r="BE52" s="876">
        <v>0</v>
      </c>
      <c r="BF52" s="876">
        <v>0</v>
      </c>
      <c r="BG52" s="876">
        <v>0</v>
      </c>
      <c r="BH52" s="876">
        <v>0</v>
      </c>
      <c r="BI52" s="876">
        <v>0</v>
      </c>
      <c r="BJ52" s="904"/>
    </row>
    <row r="53" spans="1:62" s="814" customFormat="1" ht="20.100000000000001" customHeight="1">
      <c r="A53" s="904" t="s">
        <v>845</v>
      </c>
      <c r="B53" s="904" t="s">
        <v>382</v>
      </c>
      <c r="C53" s="904" t="s">
        <v>798</v>
      </c>
      <c r="D53" s="904" t="s">
        <v>5</v>
      </c>
      <c r="E53" s="904" t="s">
        <v>849</v>
      </c>
      <c r="F53" s="1039">
        <v>24152</v>
      </c>
      <c r="G53" s="904" t="s">
        <v>1323</v>
      </c>
      <c r="H53" s="913">
        <v>415</v>
      </c>
      <c r="I53" s="1114">
        <v>22173</v>
      </c>
      <c r="J53" s="924" t="s">
        <v>3796</v>
      </c>
      <c r="K53" s="924" t="s">
        <v>3797</v>
      </c>
      <c r="L53" s="760">
        <v>3</v>
      </c>
      <c r="M53" s="760">
        <v>100</v>
      </c>
      <c r="N53" s="872">
        <v>1</v>
      </c>
      <c r="O53" s="873">
        <v>20</v>
      </c>
      <c r="P53" s="873">
        <v>1</v>
      </c>
      <c r="Q53" s="873">
        <v>32</v>
      </c>
      <c r="R53" s="873">
        <v>1</v>
      </c>
      <c r="S53" s="873">
        <v>29</v>
      </c>
      <c r="T53" s="873">
        <v>0</v>
      </c>
      <c r="U53" s="873">
        <v>0</v>
      </c>
      <c r="V53" s="873">
        <v>0</v>
      </c>
      <c r="W53" s="873">
        <v>0</v>
      </c>
      <c r="X53" s="873">
        <v>0</v>
      </c>
      <c r="Y53" s="873">
        <v>0</v>
      </c>
      <c r="Z53" s="872">
        <v>0</v>
      </c>
      <c r="AA53" s="873">
        <v>0</v>
      </c>
      <c r="AB53" s="873">
        <v>0</v>
      </c>
      <c r="AC53" s="873">
        <v>0</v>
      </c>
      <c r="AD53" s="873">
        <v>0</v>
      </c>
      <c r="AE53" s="873">
        <v>0</v>
      </c>
      <c r="AF53" s="873">
        <v>0</v>
      </c>
      <c r="AG53" s="873">
        <v>0</v>
      </c>
      <c r="AH53" s="873">
        <v>0</v>
      </c>
      <c r="AI53" s="873">
        <v>0</v>
      </c>
      <c r="AJ53" s="873">
        <v>0</v>
      </c>
      <c r="AK53" s="873">
        <v>0</v>
      </c>
      <c r="AL53" s="873">
        <v>0</v>
      </c>
      <c r="AM53" s="873">
        <v>0</v>
      </c>
      <c r="AN53" s="873">
        <v>0</v>
      </c>
      <c r="AO53" s="873">
        <v>0</v>
      </c>
      <c r="AP53" s="874">
        <v>0</v>
      </c>
      <c r="AQ53" s="874">
        <v>0</v>
      </c>
      <c r="AR53" s="873">
        <v>0</v>
      </c>
      <c r="AS53" s="873">
        <v>0</v>
      </c>
      <c r="AT53" s="873">
        <v>0</v>
      </c>
      <c r="AU53" s="874">
        <v>0</v>
      </c>
      <c r="AV53" s="874">
        <v>0</v>
      </c>
      <c r="AW53" s="874">
        <v>0</v>
      </c>
      <c r="AX53" s="874">
        <v>0</v>
      </c>
      <c r="AY53" s="874">
        <v>0</v>
      </c>
      <c r="AZ53" s="875">
        <v>3</v>
      </c>
      <c r="BA53" s="875">
        <v>20</v>
      </c>
      <c r="BB53" s="875">
        <v>32</v>
      </c>
      <c r="BC53" s="875">
        <v>29</v>
      </c>
      <c r="BD53" s="875">
        <v>81</v>
      </c>
      <c r="BE53" s="876">
        <v>0</v>
      </c>
      <c r="BF53" s="876">
        <v>0</v>
      </c>
      <c r="BG53" s="876">
        <v>0</v>
      </c>
      <c r="BH53" s="876">
        <v>0</v>
      </c>
      <c r="BI53" s="876">
        <v>0</v>
      </c>
      <c r="BJ53" s="904"/>
    </row>
    <row r="54" spans="1:62" s="814" customFormat="1" ht="20.100000000000001" customHeight="1">
      <c r="A54" s="904" t="s">
        <v>845</v>
      </c>
      <c r="B54" s="904" t="s">
        <v>382</v>
      </c>
      <c r="C54" s="904" t="s">
        <v>803</v>
      </c>
      <c r="D54" s="904" t="s">
        <v>5</v>
      </c>
      <c r="E54" s="904" t="s">
        <v>859</v>
      </c>
      <c r="F54" s="1039">
        <v>33843</v>
      </c>
      <c r="G54" s="904" t="s">
        <v>1331</v>
      </c>
      <c r="H54" s="913">
        <v>509</v>
      </c>
      <c r="I54" s="1114">
        <v>22222</v>
      </c>
      <c r="J54" s="924" t="s">
        <v>3798</v>
      </c>
      <c r="K54" s="924" t="s">
        <v>3799</v>
      </c>
      <c r="L54" s="760">
        <v>4</v>
      </c>
      <c r="M54" s="760">
        <v>150</v>
      </c>
      <c r="N54" s="872">
        <v>1</v>
      </c>
      <c r="O54" s="873">
        <v>9</v>
      </c>
      <c r="P54" s="873">
        <v>1</v>
      </c>
      <c r="Q54" s="873">
        <v>12</v>
      </c>
      <c r="R54" s="873">
        <v>1</v>
      </c>
      <c r="S54" s="873">
        <v>13</v>
      </c>
      <c r="T54" s="873">
        <v>0</v>
      </c>
      <c r="U54" s="873">
        <v>0</v>
      </c>
      <c r="V54" s="873">
        <v>0</v>
      </c>
      <c r="W54" s="873">
        <v>0</v>
      </c>
      <c r="X54" s="873">
        <v>0</v>
      </c>
      <c r="Y54" s="873">
        <v>0</v>
      </c>
      <c r="Z54" s="872">
        <v>0</v>
      </c>
      <c r="AA54" s="873">
        <v>0</v>
      </c>
      <c r="AB54" s="873">
        <v>0</v>
      </c>
      <c r="AC54" s="873">
        <v>0</v>
      </c>
      <c r="AD54" s="873">
        <v>0</v>
      </c>
      <c r="AE54" s="873">
        <v>0</v>
      </c>
      <c r="AF54" s="873">
        <v>0</v>
      </c>
      <c r="AG54" s="873">
        <v>0</v>
      </c>
      <c r="AH54" s="873">
        <v>0</v>
      </c>
      <c r="AI54" s="873">
        <v>0</v>
      </c>
      <c r="AJ54" s="873">
        <v>0</v>
      </c>
      <c r="AK54" s="873">
        <v>0</v>
      </c>
      <c r="AL54" s="873">
        <v>0</v>
      </c>
      <c r="AM54" s="873">
        <v>0</v>
      </c>
      <c r="AN54" s="873">
        <v>0</v>
      </c>
      <c r="AO54" s="873">
        <v>0</v>
      </c>
      <c r="AP54" s="873">
        <v>0</v>
      </c>
      <c r="AQ54" s="873">
        <v>0</v>
      </c>
      <c r="AR54" s="873">
        <v>0</v>
      </c>
      <c r="AS54" s="873">
        <v>0</v>
      </c>
      <c r="AT54" s="873">
        <v>0</v>
      </c>
      <c r="AU54" s="874">
        <v>0</v>
      </c>
      <c r="AV54" s="874">
        <v>0</v>
      </c>
      <c r="AW54" s="874">
        <v>0</v>
      </c>
      <c r="AX54" s="874">
        <v>0</v>
      </c>
      <c r="AY54" s="874">
        <v>0</v>
      </c>
      <c r="AZ54" s="875">
        <v>3</v>
      </c>
      <c r="BA54" s="875">
        <v>9</v>
      </c>
      <c r="BB54" s="875">
        <v>12</v>
      </c>
      <c r="BC54" s="875">
        <v>13</v>
      </c>
      <c r="BD54" s="875">
        <v>34</v>
      </c>
      <c r="BE54" s="876">
        <v>0</v>
      </c>
      <c r="BF54" s="876">
        <v>0</v>
      </c>
      <c r="BG54" s="876">
        <v>0</v>
      </c>
      <c r="BH54" s="876">
        <v>0</v>
      </c>
      <c r="BI54" s="876">
        <v>0</v>
      </c>
      <c r="BJ54" s="904"/>
    </row>
    <row r="55" spans="1:62" s="814" customFormat="1" ht="20.100000000000001" customHeight="1">
      <c r="A55" s="904" t="s">
        <v>845</v>
      </c>
      <c r="B55" s="904" t="s">
        <v>382</v>
      </c>
      <c r="C55" s="904" t="s">
        <v>815</v>
      </c>
      <c r="D55" s="904" t="s">
        <v>5</v>
      </c>
      <c r="E55" s="904" t="s">
        <v>855</v>
      </c>
      <c r="F55" s="1039">
        <v>33264</v>
      </c>
      <c r="G55" s="904" t="s">
        <v>3800</v>
      </c>
      <c r="H55" s="913">
        <v>467</v>
      </c>
      <c r="I55" s="1114">
        <v>22185</v>
      </c>
      <c r="J55" s="924" t="s">
        <v>3801</v>
      </c>
      <c r="K55" s="924" t="s">
        <v>3802</v>
      </c>
      <c r="L55" s="760">
        <v>4</v>
      </c>
      <c r="M55" s="760">
        <v>95</v>
      </c>
      <c r="N55" s="872">
        <v>1</v>
      </c>
      <c r="O55" s="873">
        <v>23</v>
      </c>
      <c r="P55" s="873">
        <v>1</v>
      </c>
      <c r="Q55" s="873">
        <v>26</v>
      </c>
      <c r="R55" s="873">
        <v>2</v>
      </c>
      <c r="S55" s="873">
        <v>44</v>
      </c>
      <c r="T55" s="873">
        <v>0</v>
      </c>
      <c r="U55" s="873">
        <v>0</v>
      </c>
      <c r="V55" s="873">
        <v>0</v>
      </c>
      <c r="W55" s="873">
        <v>0</v>
      </c>
      <c r="X55" s="873">
        <v>0</v>
      </c>
      <c r="Y55" s="873">
        <v>0</v>
      </c>
      <c r="Z55" s="872">
        <v>0</v>
      </c>
      <c r="AA55" s="873">
        <v>0</v>
      </c>
      <c r="AB55" s="873">
        <v>0</v>
      </c>
      <c r="AC55" s="873">
        <v>0</v>
      </c>
      <c r="AD55" s="873">
        <v>0</v>
      </c>
      <c r="AE55" s="873">
        <v>0</v>
      </c>
      <c r="AF55" s="873">
        <v>0</v>
      </c>
      <c r="AG55" s="873">
        <v>0</v>
      </c>
      <c r="AH55" s="873">
        <v>0</v>
      </c>
      <c r="AI55" s="873">
        <v>0</v>
      </c>
      <c r="AJ55" s="873">
        <v>0</v>
      </c>
      <c r="AK55" s="873">
        <v>0</v>
      </c>
      <c r="AL55" s="873">
        <v>0</v>
      </c>
      <c r="AM55" s="873">
        <v>0</v>
      </c>
      <c r="AN55" s="873">
        <v>0</v>
      </c>
      <c r="AO55" s="873">
        <v>0</v>
      </c>
      <c r="AP55" s="873">
        <v>0</v>
      </c>
      <c r="AQ55" s="873">
        <v>0</v>
      </c>
      <c r="AR55" s="873">
        <v>0</v>
      </c>
      <c r="AS55" s="873">
        <v>0</v>
      </c>
      <c r="AT55" s="873">
        <v>0</v>
      </c>
      <c r="AU55" s="874">
        <v>0</v>
      </c>
      <c r="AV55" s="874">
        <v>0</v>
      </c>
      <c r="AW55" s="874">
        <v>0</v>
      </c>
      <c r="AX55" s="874">
        <v>0</v>
      </c>
      <c r="AY55" s="874">
        <v>0</v>
      </c>
      <c r="AZ55" s="875">
        <v>4</v>
      </c>
      <c r="BA55" s="875">
        <v>23</v>
      </c>
      <c r="BB55" s="875">
        <v>26</v>
      </c>
      <c r="BC55" s="875">
        <v>44</v>
      </c>
      <c r="BD55" s="875">
        <v>93</v>
      </c>
      <c r="BE55" s="876">
        <v>0</v>
      </c>
      <c r="BF55" s="876">
        <v>0</v>
      </c>
      <c r="BG55" s="876">
        <v>0</v>
      </c>
      <c r="BH55" s="876">
        <v>0</v>
      </c>
      <c r="BI55" s="876">
        <v>0</v>
      </c>
      <c r="BJ55" s="904"/>
    </row>
    <row r="56" spans="1:62" s="814" customFormat="1" ht="20.100000000000001" customHeight="1">
      <c r="A56" s="904" t="s">
        <v>845</v>
      </c>
      <c r="B56" s="904" t="s">
        <v>382</v>
      </c>
      <c r="C56" s="904" t="s">
        <v>815</v>
      </c>
      <c r="D56" s="904" t="s">
        <v>5</v>
      </c>
      <c r="E56" s="904" t="s">
        <v>856</v>
      </c>
      <c r="F56" s="1039">
        <v>30316</v>
      </c>
      <c r="G56" s="904" t="s">
        <v>3803</v>
      </c>
      <c r="H56" s="913">
        <v>1446</v>
      </c>
      <c r="I56" s="1114">
        <v>22190</v>
      </c>
      <c r="J56" s="924" t="s">
        <v>3804</v>
      </c>
      <c r="K56" s="924" t="s">
        <v>3805</v>
      </c>
      <c r="L56" s="760">
        <v>5</v>
      </c>
      <c r="M56" s="760">
        <v>160</v>
      </c>
      <c r="N56" s="872">
        <v>1</v>
      </c>
      <c r="O56" s="873">
        <v>2</v>
      </c>
      <c r="P56" s="873">
        <v>1</v>
      </c>
      <c r="Q56" s="873">
        <v>7</v>
      </c>
      <c r="R56" s="873">
        <v>1</v>
      </c>
      <c r="S56" s="873">
        <v>24</v>
      </c>
      <c r="T56" s="873">
        <v>0</v>
      </c>
      <c r="U56" s="873">
        <v>0</v>
      </c>
      <c r="V56" s="873">
        <v>0</v>
      </c>
      <c r="W56" s="873">
        <v>0</v>
      </c>
      <c r="X56" s="873">
        <v>0</v>
      </c>
      <c r="Y56" s="873">
        <v>0</v>
      </c>
      <c r="Z56" s="872">
        <v>0</v>
      </c>
      <c r="AA56" s="873">
        <v>0</v>
      </c>
      <c r="AB56" s="873">
        <v>0</v>
      </c>
      <c r="AC56" s="873">
        <v>0</v>
      </c>
      <c r="AD56" s="873">
        <v>0</v>
      </c>
      <c r="AE56" s="873">
        <v>0</v>
      </c>
      <c r="AF56" s="873">
        <v>0</v>
      </c>
      <c r="AG56" s="873">
        <v>0</v>
      </c>
      <c r="AH56" s="873">
        <v>0</v>
      </c>
      <c r="AI56" s="873">
        <v>0</v>
      </c>
      <c r="AJ56" s="873">
        <v>0</v>
      </c>
      <c r="AK56" s="873">
        <v>0</v>
      </c>
      <c r="AL56" s="873">
        <v>0</v>
      </c>
      <c r="AM56" s="873">
        <v>0</v>
      </c>
      <c r="AN56" s="873">
        <v>0</v>
      </c>
      <c r="AO56" s="873">
        <v>0</v>
      </c>
      <c r="AP56" s="873">
        <v>0</v>
      </c>
      <c r="AQ56" s="873">
        <v>0</v>
      </c>
      <c r="AR56" s="873">
        <v>0</v>
      </c>
      <c r="AS56" s="873">
        <v>0</v>
      </c>
      <c r="AT56" s="873">
        <v>0</v>
      </c>
      <c r="AU56" s="874">
        <v>0</v>
      </c>
      <c r="AV56" s="874">
        <v>0</v>
      </c>
      <c r="AW56" s="874">
        <v>0</v>
      </c>
      <c r="AX56" s="874">
        <v>0</v>
      </c>
      <c r="AY56" s="874">
        <v>0</v>
      </c>
      <c r="AZ56" s="875">
        <v>3</v>
      </c>
      <c r="BA56" s="875">
        <v>2</v>
      </c>
      <c r="BB56" s="875">
        <v>7</v>
      </c>
      <c r="BC56" s="875">
        <v>24</v>
      </c>
      <c r="BD56" s="875">
        <v>33</v>
      </c>
      <c r="BE56" s="876">
        <v>0</v>
      </c>
      <c r="BF56" s="876">
        <v>0</v>
      </c>
      <c r="BG56" s="876">
        <v>0</v>
      </c>
      <c r="BH56" s="876">
        <v>0</v>
      </c>
      <c r="BI56" s="876">
        <v>0</v>
      </c>
      <c r="BJ56" s="904"/>
    </row>
    <row r="57" spans="1:62" s="814" customFormat="1" ht="20.100000000000001" customHeight="1">
      <c r="A57" s="904" t="s">
        <v>845</v>
      </c>
      <c r="B57" s="904" t="s">
        <v>382</v>
      </c>
      <c r="C57" s="904" t="s">
        <v>813</v>
      </c>
      <c r="D57" s="904" t="s">
        <v>5</v>
      </c>
      <c r="E57" s="904" t="s">
        <v>847</v>
      </c>
      <c r="F57" s="1039">
        <v>42548</v>
      </c>
      <c r="G57" s="904" t="s">
        <v>3806</v>
      </c>
      <c r="H57" s="913">
        <v>694.65</v>
      </c>
      <c r="I57" s="1114">
        <v>22153</v>
      </c>
      <c r="J57" s="924" t="s">
        <v>3807</v>
      </c>
      <c r="K57" s="924" t="s">
        <v>3808</v>
      </c>
      <c r="L57" s="760">
        <v>7</v>
      </c>
      <c r="M57" s="760">
        <v>122</v>
      </c>
      <c r="N57" s="872">
        <v>2</v>
      </c>
      <c r="O57" s="873">
        <v>36</v>
      </c>
      <c r="P57" s="873">
        <v>2</v>
      </c>
      <c r="Q57" s="873">
        <v>43</v>
      </c>
      <c r="R57" s="873">
        <v>2</v>
      </c>
      <c r="S57" s="873">
        <v>38</v>
      </c>
      <c r="T57" s="873">
        <v>0</v>
      </c>
      <c r="U57" s="873">
        <v>0</v>
      </c>
      <c r="V57" s="873">
        <v>0</v>
      </c>
      <c r="W57" s="873">
        <v>0</v>
      </c>
      <c r="X57" s="873">
        <v>0</v>
      </c>
      <c r="Y57" s="873">
        <v>0</v>
      </c>
      <c r="Z57" s="872">
        <v>0</v>
      </c>
      <c r="AA57" s="873">
        <v>0</v>
      </c>
      <c r="AB57" s="873">
        <v>0</v>
      </c>
      <c r="AC57" s="873">
        <v>0</v>
      </c>
      <c r="AD57" s="873">
        <v>0</v>
      </c>
      <c r="AE57" s="873">
        <v>0</v>
      </c>
      <c r="AF57" s="873">
        <v>0</v>
      </c>
      <c r="AG57" s="873">
        <v>0</v>
      </c>
      <c r="AH57" s="873">
        <v>0</v>
      </c>
      <c r="AI57" s="873">
        <v>0</v>
      </c>
      <c r="AJ57" s="873">
        <v>0</v>
      </c>
      <c r="AK57" s="873">
        <v>0</v>
      </c>
      <c r="AL57" s="873">
        <v>0</v>
      </c>
      <c r="AM57" s="873">
        <v>0</v>
      </c>
      <c r="AN57" s="873">
        <v>0</v>
      </c>
      <c r="AO57" s="873">
        <v>0</v>
      </c>
      <c r="AP57" s="874">
        <v>0</v>
      </c>
      <c r="AQ57" s="874">
        <v>0</v>
      </c>
      <c r="AR57" s="873">
        <v>0</v>
      </c>
      <c r="AS57" s="873">
        <v>0</v>
      </c>
      <c r="AT57" s="873">
        <v>0</v>
      </c>
      <c r="AU57" s="874">
        <v>0</v>
      </c>
      <c r="AV57" s="874">
        <v>0</v>
      </c>
      <c r="AW57" s="874">
        <v>0</v>
      </c>
      <c r="AX57" s="874">
        <v>0</v>
      </c>
      <c r="AY57" s="874">
        <v>0</v>
      </c>
      <c r="AZ57" s="875">
        <v>6</v>
      </c>
      <c r="BA57" s="875">
        <v>36</v>
      </c>
      <c r="BB57" s="875">
        <v>43</v>
      </c>
      <c r="BC57" s="875">
        <v>38</v>
      </c>
      <c r="BD57" s="875">
        <v>117</v>
      </c>
      <c r="BE57" s="876">
        <v>0</v>
      </c>
      <c r="BF57" s="876">
        <v>0</v>
      </c>
      <c r="BG57" s="876">
        <v>0</v>
      </c>
      <c r="BH57" s="876">
        <v>0</v>
      </c>
      <c r="BI57" s="876">
        <v>0</v>
      </c>
      <c r="BJ57" s="904"/>
    </row>
    <row r="58" spans="1:62" s="814" customFormat="1" ht="20.100000000000001" customHeight="1">
      <c r="A58" s="904" t="s">
        <v>845</v>
      </c>
      <c r="B58" s="904" t="s">
        <v>382</v>
      </c>
      <c r="C58" s="904" t="s">
        <v>803</v>
      </c>
      <c r="D58" s="904" t="s">
        <v>5</v>
      </c>
      <c r="E58" s="904" t="s">
        <v>860</v>
      </c>
      <c r="F58" s="1039">
        <v>40997</v>
      </c>
      <c r="G58" s="904" t="s">
        <v>3809</v>
      </c>
      <c r="H58" s="913">
        <v>594</v>
      </c>
      <c r="I58" s="1114">
        <v>22202</v>
      </c>
      <c r="J58" s="924" t="s">
        <v>3810</v>
      </c>
      <c r="K58" s="924" t="s">
        <v>3811</v>
      </c>
      <c r="L58" s="760">
        <v>6</v>
      </c>
      <c r="M58" s="760">
        <v>134</v>
      </c>
      <c r="N58" s="872">
        <v>2</v>
      </c>
      <c r="O58" s="873">
        <v>36</v>
      </c>
      <c r="P58" s="873">
        <v>2</v>
      </c>
      <c r="Q58" s="873">
        <v>47</v>
      </c>
      <c r="R58" s="873">
        <v>2</v>
      </c>
      <c r="S58" s="873">
        <v>50</v>
      </c>
      <c r="T58" s="873">
        <v>0</v>
      </c>
      <c r="U58" s="873">
        <v>0</v>
      </c>
      <c r="V58" s="873">
        <v>0</v>
      </c>
      <c r="W58" s="873">
        <v>0</v>
      </c>
      <c r="X58" s="873">
        <v>0</v>
      </c>
      <c r="Y58" s="873">
        <v>0</v>
      </c>
      <c r="Z58" s="872">
        <v>0</v>
      </c>
      <c r="AA58" s="873">
        <v>0</v>
      </c>
      <c r="AB58" s="873">
        <v>0</v>
      </c>
      <c r="AC58" s="873">
        <v>0</v>
      </c>
      <c r="AD58" s="873">
        <v>0</v>
      </c>
      <c r="AE58" s="873">
        <v>0</v>
      </c>
      <c r="AF58" s="873">
        <v>0</v>
      </c>
      <c r="AG58" s="873">
        <v>0</v>
      </c>
      <c r="AH58" s="873">
        <v>0</v>
      </c>
      <c r="AI58" s="873">
        <v>0</v>
      </c>
      <c r="AJ58" s="873">
        <v>0</v>
      </c>
      <c r="AK58" s="873">
        <v>0</v>
      </c>
      <c r="AL58" s="873">
        <v>0</v>
      </c>
      <c r="AM58" s="873">
        <v>0</v>
      </c>
      <c r="AN58" s="873">
        <v>0</v>
      </c>
      <c r="AO58" s="873">
        <v>0</v>
      </c>
      <c r="AP58" s="873">
        <v>0</v>
      </c>
      <c r="AQ58" s="873">
        <v>0</v>
      </c>
      <c r="AR58" s="873">
        <v>0</v>
      </c>
      <c r="AS58" s="873">
        <v>0</v>
      </c>
      <c r="AT58" s="873">
        <v>0</v>
      </c>
      <c r="AU58" s="874">
        <v>0</v>
      </c>
      <c r="AV58" s="874">
        <v>0</v>
      </c>
      <c r="AW58" s="874">
        <v>0</v>
      </c>
      <c r="AX58" s="874">
        <v>0</v>
      </c>
      <c r="AY58" s="874">
        <v>0</v>
      </c>
      <c r="AZ58" s="875">
        <v>6</v>
      </c>
      <c r="BA58" s="875">
        <v>36</v>
      </c>
      <c r="BB58" s="875">
        <v>47</v>
      </c>
      <c r="BC58" s="875">
        <v>50</v>
      </c>
      <c r="BD58" s="875">
        <v>133</v>
      </c>
      <c r="BE58" s="876">
        <v>0</v>
      </c>
      <c r="BF58" s="876">
        <v>0</v>
      </c>
      <c r="BG58" s="876">
        <v>0</v>
      </c>
      <c r="BH58" s="876">
        <v>0</v>
      </c>
      <c r="BI58" s="876">
        <v>0</v>
      </c>
      <c r="BJ58" s="904"/>
    </row>
    <row r="59" spans="1:62" s="814" customFormat="1" ht="20.100000000000001" customHeight="1">
      <c r="A59" s="904" t="s">
        <v>845</v>
      </c>
      <c r="B59" s="904" t="s">
        <v>382</v>
      </c>
      <c r="C59" s="904" t="s">
        <v>803</v>
      </c>
      <c r="D59" s="904" t="s">
        <v>5</v>
      </c>
      <c r="E59" s="904" t="s">
        <v>861</v>
      </c>
      <c r="F59" s="1039">
        <v>34821</v>
      </c>
      <c r="G59" s="904" t="s">
        <v>1333</v>
      </c>
      <c r="H59" s="913">
        <v>389</v>
      </c>
      <c r="I59" s="1114">
        <v>22222</v>
      </c>
      <c r="J59" s="924" t="s">
        <v>3812</v>
      </c>
      <c r="K59" s="924" t="s">
        <v>3813</v>
      </c>
      <c r="L59" s="760">
        <v>4</v>
      </c>
      <c r="M59" s="760">
        <v>120</v>
      </c>
      <c r="N59" s="872">
        <v>1</v>
      </c>
      <c r="O59" s="873">
        <v>21</v>
      </c>
      <c r="P59" s="873">
        <v>1</v>
      </c>
      <c r="Q59" s="873">
        <v>24</v>
      </c>
      <c r="R59" s="873">
        <v>2</v>
      </c>
      <c r="S59" s="873">
        <v>30</v>
      </c>
      <c r="T59" s="873">
        <v>0</v>
      </c>
      <c r="U59" s="873">
        <v>0</v>
      </c>
      <c r="V59" s="873">
        <v>0</v>
      </c>
      <c r="W59" s="873">
        <v>0</v>
      </c>
      <c r="X59" s="873">
        <v>0</v>
      </c>
      <c r="Y59" s="873">
        <v>0</v>
      </c>
      <c r="Z59" s="873">
        <v>0</v>
      </c>
      <c r="AA59" s="873">
        <v>0</v>
      </c>
      <c r="AB59" s="873">
        <v>0</v>
      </c>
      <c r="AC59" s="873">
        <v>0</v>
      </c>
      <c r="AD59" s="873">
        <v>0</v>
      </c>
      <c r="AE59" s="873">
        <v>0</v>
      </c>
      <c r="AF59" s="873">
        <v>0</v>
      </c>
      <c r="AG59" s="873">
        <v>0</v>
      </c>
      <c r="AH59" s="873">
        <v>0</v>
      </c>
      <c r="AI59" s="873">
        <v>0</v>
      </c>
      <c r="AJ59" s="873">
        <v>0</v>
      </c>
      <c r="AK59" s="873">
        <v>0</v>
      </c>
      <c r="AL59" s="873">
        <v>0</v>
      </c>
      <c r="AM59" s="873">
        <v>0</v>
      </c>
      <c r="AN59" s="873">
        <v>0</v>
      </c>
      <c r="AO59" s="873">
        <v>0</v>
      </c>
      <c r="AP59" s="873">
        <v>0</v>
      </c>
      <c r="AQ59" s="873">
        <v>0</v>
      </c>
      <c r="AR59" s="873">
        <v>0</v>
      </c>
      <c r="AS59" s="873">
        <v>0</v>
      </c>
      <c r="AT59" s="873">
        <v>0</v>
      </c>
      <c r="AU59" s="874">
        <v>0</v>
      </c>
      <c r="AV59" s="874">
        <v>0</v>
      </c>
      <c r="AW59" s="874">
        <v>0</v>
      </c>
      <c r="AX59" s="874">
        <v>0</v>
      </c>
      <c r="AY59" s="874">
        <v>0</v>
      </c>
      <c r="AZ59" s="875">
        <v>4</v>
      </c>
      <c r="BA59" s="875">
        <v>21</v>
      </c>
      <c r="BB59" s="875">
        <v>24</v>
      </c>
      <c r="BC59" s="875">
        <v>30</v>
      </c>
      <c r="BD59" s="875">
        <v>75</v>
      </c>
      <c r="BE59" s="876">
        <v>0</v>
      </c>
      <c r="BF59" s="876">
        <v>0</v>
      </c>
      <c r="BG59" s="876">
        <v>0</v>
      </c>
      <c r="BH59" s="876">
        <v>0</v>
      </c>
      <c r="BI59" s="876">
        <v>0</v>
      </c>
      <c r="BJ59" s="904"/>
    </row>
    <row r="60" spans="1:62" s="764" customFormat="1" ht="20.100000000000001" customHeight="1">
      <c r="A60" s="915"/>
      <c r="B60" s="915"/>
      <c r="C60" s="915"/>
      <c r="D60" s="915"/>
      <c r="E60" s="546" t="s">
        <v>31</v>
      </c>
      <c r="F60" s="546">
        <v>16</v>
      </c>
      <c r="G60" s="550"/>
      <c r="H60" s="909"/>
      <c r="I60" s="1110"/>
      <c r="J60" s="551"/>
      <c r="K60" s="551"/>
      <c r="L60" s="847">
        <f t="shared" ref="L60:AQ60" si="15">SUM(L44:L59)</f>
        <v>83</v>
      </c>
      <c r="M60" s="847">
        <f t="shared" si="15"/>
        <v>2357</v>
      </c>
      <c r="N60" s="847">
        <f t="shared" si="15"/>
        <v>21</v>
      </c>
      <c r="O60" s="847">
        <f t="shared" si="15"/>
        <v>346</v>
      </c>
      <c r="P60" s="847">
        <f t="shared" si="15"/>
        <v>22</v>
      </c>
      <c r="Q60" s="847">
        <f t="shared" si="15"/>
        <v>476</v>
      </c>
      <c r="R60" s="847">
        <f t="shared" si="15"/>
        <v>24</v>
      </c>
      <c r="S60" s="847">
        <f t="shared" si="15"/>
        <v>560</v>
      </c>
      <c r="T60" s="847">
        <f t="shared" si="15"/>
        <v>0</v>
      </c>
      <c r="U60" s="847">
        <f t="shared" si="15"/>
        <v>0</v>
      </c>
      <c r="V60" s="847">
        <f t="shared" si="15"/>
        <v>0</v>
      </c>
      <c r="W60" s="847">
        <f t="shared" si="15"/>
        <v>0</v>
      </c>
      <c r="X60" s="847">
        <f t="shared" si="15"/>
        <v>0</v>
      </c>
      <c r="Y60" s="847">
        <f t="shared" si="15"/>
        <v>0</v>
      </c>
      <c r="Z60" s="847">
        <f t="shared" si="15"/>
        <v>0</v>
      </c>
      <c r="AA60" s="847">
        <f t="shared" si="15"/>
        <v>0</v>
      </c>
      <c r="AB60" s="847">
        <f t="shared" si="15"/>
        <v>0</v>
      </c>
      <c r="AC60" s="847">
        <f t="shared" si="15"/>
        <v>0</v>
      </c>
      <c r="AD60" s="847">
        <f t="shared" si="15"/>
        <v>0</v>
      </c>
      <c r="AE60" s="847">
        <f t="shared" si="15"/>
        <v>0</v>
      </c>
      <c r="AF60" s="847">
        <f t="shared" si="15"/>
        <v>0</v>
      </c>
      <c r="AG60" s="847">
        <f t="shared" si="15"/>
        <v>0</v>
      </c>
      <c r="AH60" s="847">
        <f t="shared" si="15"/>
        <v>0</v>
      </c>
      <c r="AI60" s="847">
        <f t="shared" si="15"/>
        <v>0</v>
      </c>
      <c r="AJ60" s="847">
        <f t="shared" si="15"/>
        <v>0</v>
      </c>
      <c r="AK60" s="847">
        <f t="shared" si="15"/>
        <v>0</v>
      </c>
      <c r="AL60" s="847">
        <f t="shared" si="15"/>
        <v>0</v>
      </c>
      <c r="AM60" s="847">
        <f t="shared" si="15"/>
        <v>0</v>
      </c>
      <c r="AN60" s="847">
        <f t="shared" si="15"/>
        <v>0</v>
      </c>
      <c r="AO60" s="847">
        <f t="shared" si="15"/>
        <v>0</v>
      </c>
      <c r="AP60" s="847">
        <f t="shared" si="15"/>
        <v>6</v>
      </c>
      <c r="AQ60" s="847">
        <f t="shared" si="15"/>
        <v>0</v>
      </c>
      <c r="AR60" s="847">
        <f t="shared" ref="AR60:BI60" si="16">SUM(AR44:AR59)</f>
        <v>50</v>
      </c>
      <c r="AS60" s="847">
        <f t="shared" si="16"/>
        <v>56</v>
      </c>
      <c r="AT60" s="847">
        <f t="shared" si="16"/>
        <v>43</v>
      </c>
      <c r="AU60" s="847">
        <f t="shared" si="16"/>
        <v>149</v>
      </c>
      <c r="AV60" s="847">
        <f t="shared" si="16"/>
        <v>0</v>
      </c>
      <c r="AW60" s="847">
        <f t="shared" si="16"/>
        <v>0</v>
      </c>
      <c r="AX60" s="847">
        <f t="shared" si="16"/>
        <v>0</v>
      </c>
      <c r="AY60" s="847">
        <f t="shared" si="16"/>
        <v>0</v>
      </c>
      <c r="AZ60" s="847">
        <f t="shared" si="16"/>
        <v>73</v>
      </c>
      <c r="BA60" s="847">
        <f t="shared" si="16"/>
        <v>396</v>
      </c>
      <c r="BB60" s="847">
        <f t="shared" si="16"/>
        <v>532</v>
      </c>
      <c r="BC60" s="847">
        <f t="shared" si="16"/>
        <v>603</v>
      </c>
      <c r="BD60" s="847">
        <f t="shared" si="16"/>
        <v>1531</v>
      </c>
      <c r="BE60" s="847">
        <f t="shared" si="16"/>
        <v>0</v>
      </c>
      <c r="BF60" s="847">
        <f t="shared" si="16"/>
        <v>0</v>
      </c>
      <c r="BG60" s="847">
        <f t="shared" si="16"/>
        <v>0</v>
      </c>
      <c r="BH60" s="847">
        <f t="shared" si="16"/>
        <v>0</v>
      </c>
      <c r="BI60" s="847">
        <f t="shared" si="16"/>
        <v>0</v>
      </c>
      <c r="BJ60" s="847"/>
    </row>
    <row r="61" spans="1:62" s="764" customFormat="1" ht="20.100000000000001" customHeight="1">
      <c r="A61" s="915"/>
      <c r="B61" s="916"/>
      <c r="C61" s="1258" t="s">
        <v>1152</v>
      </c>
      <c r="D61" s="1259"/>
      <c r="E61" s="1260"/>
      <c r="F61" s="508">
        <f>SUM(F43,F60)</f>
        <v>26</v>
      </c>
      <c r="G61" s="508">
        <f>SUM(G43,G60)</f>
        <v>0</v>
      </c>
      <c r="H61" s="508"/>
      <c r="I61" s="1112"/>
      <c r="J61" s="508"/>
      <c r="K61" s="508"/>
      <c r="L61" s="508">
        <f t="shared" ref="L61:AQ61" si="17">SUM(L43,L60)</f>
        <v>107</v>
      </c>
      <c r="M61" s="508">
        <f t="shared" si="17"/>
        <v>2878</v>
      </c>
      <c r="N61" s="508">
        <f t="shared" si="17"/>
        <v>24</v>
      </c>
      <c r="O61" s="508">
        <f t="shared" si="17"/>
        <v>379</v>
      </c>
      <c r="P61" s="508">
        <f t="shared" si="17"/>
        <v>30</v>
      </c>
      <c r="Q61" s="508">
        <f t="shared" si="17"/>
        <v>595</v>
      </c>
      <c r="R61" s="508">
        <f t="shared" si="17"/>
        <v>34</v>
      </c>
      <c r="S61" s="508">
        <f t="shared" si="17"/>
        <v>750</v>
      </c>
      <c r="T61" s="508">
        <f t="shared" si="17"/>
        <v>0</v>
      </c>
      <c r="U61" s="508">
        <f t="shared" si="17"/>
        <v>0</v>
      </c>
      <c r="V61" s="508">
        <f t="shared" si="17"/>
        <v>0</v>
      </c>
      <c r="W61" s="508">
        <f t="shared" si="17"/>
        <v>0</v>
      </c>
      <c r="X61" s="508">
        <f t="shared" si="17"/>
        <v>0</v>
      </c>
      <c r="Y61" s="508">
        <f t="shared" si="17"/>
        <v>0</v>
      </c>
      <c r="Z61" s="508">
        <f t="shared" si="17"/>
        <v>0</v>
      </c>
      <c r="AA61" s="508">
        <f t="shared" si="17"/>
        <v>0</v>
      </c>
      <c r="AB61" s="508">
        <f t="shared" si="17"/>
        <v>0</v>
      </c>
      <c r="AC61" s="508">
        <f t="shared" si="17"/>
        <v>0</v>
      </c>
      <c r="AD61" s="508">
        <f t="shared" si="17"/>
        <v>0</v>
      </c>
      <c r="AE61" s="508">
        <f t="shared" si="17"/>
        <v>0</v>
      </c>
      <c r="AF61" s="508">
        <f t="shared" si="17"/>
        <v>0</v>
      </c>
      <c r="AG61" s="508">
        <f t="shared" si="17"/>
        <v>0</v>
      </c>
      <c r="AH61" s="508">
        <f t="shared" si="17"/>
        <v>1</v>
      </c>
      <c r="AI61" s="508">
        <f t="shared" si="17"/>
        <v>2</v>
      </c>
      <c r="AJ61" s="508">
        <f t="shared" si="17"/>
        <v>8</v>
      </c>
      <c r="AK61" s="508">
        <f t="shared" si="17"/>
        <v>7</v>
      </c>
      <c r="AL61" s="508">
        <f t="shared" si="17"/>
        <v>15</v>
      </c>
      <c r="AM61" s="508">
        <f t="shared" si="17"/>
        <v>5</v>
      </c>
      <c r="AN61" s="508">
        <f t="shared" si="17"/>
        <v>3</v>
      </c>
      <c r="AO61" s="508">
        <f t="shared" si="17"/>
        <v>8</v>
      </c>
      <c r="AP61" s="508">
        <f t="shared" si="17"/>
        <v>6</v>
      </c>
      <c r="AQ61" s="508">
        <f t="shared" si="17"/>
        <v>0</v>
      </c>
      <c r="AR61" s="508">
        <f t="shared" ref="AR61:BI61" si="18">SUM(AR43,AR60)</f>
        <v>50</v>
      </c>
      <c r="AS61" s="508">
        <f t="shared" si="18"/>
        <v>56</v>
      </c>
      <c r="AT61" s="508">
        <f t="shared" si="18"/>
        <v>43</v>
      </c>
      <c r="AU61" s="508">
        <f t="shared" si="18"/>
        <v>149</v>
      </c>
      <c r="AV61" s="508">
        <f t="shared" si="18"/>
        <v>0</v>
      </c>
      <c r="AW61" s="508">
        <f t="shared" si="18"/>
        <v>0</v>
      </c>
      <c r="AX61" s="508">
        <f t="shared" si="18"/>
        <v>0</v>
      </c>
      <c r="AY61" s="508">
        <f t="shared" si="18"/>
        <v>0</v>
      </c>
      <c r="AZ61" s="508">
        <f t="shared" si="18"/>
        <v>95</v>
      </c>
      <c r="BA61" s="508">
        <f t="shared" si="18"/>
        <v>429</v>
      </c>
      <c r="BB61" s="508">
        <f t="shared" si="18"/>
        <v>659</v>
      </c>
      <c r="BC61" s="508">
        <f t="shared" si="18"/>
        <v>800</v>
      </c>
      <c r="BD61" s="508">
        <f t="shared" si="18"/>
        <v>1888</v>
      </c>
      <c r="BE61" s="508">
        <f t="shared" si="18"/>
        <v>2</v>
      </c>
      <c r="BF61" s="508">
        <f t="shared" si="18"/>
        <v>0</v>
      </c>
      <c r="BG61" s="508">
        <f t="shared" si="18"/>
        <v>5</v>
      </c>
      <c r="BH61" s="508">
        <f t="shared" si="18"/>
        <v>3</v>
      </c>
      <c r="BI61" s="508">
        <f t="shared" si="18"/>
        <v>8</v>
      </c>
      <c r="BJ61" s="508"/>
    </row>
    <row r="62" spans="1:62" s="936" customFormat="1" ht="16.5">
      <c r="A62" s="904" t="s">
        <v>1308</v>
      </c>
      <c r="B62" s="904" t="s">
        <v>164</v>
      </c>
      <c r="C62" s="904" t="s">
        <v>800</v>
      </c>
      <c r="D62" s="904" t="s">
        <v>4</v>
      </c>
      <c r="E62" s="904" t="s">
        <v>801</v>
      </c>
      <c r="F62" s="1034">
        <v>39508</v>
      </c>
      <c r="G62" s="902" t="s">
        <v>1296</v>
      </c>
      <c r="H62" s="903">
        <v>5786</v>
      </c>
      <c r="I62" s="1107">
        <v>22144</v>
      </c>
      <c r="J62" s="901" t="s">
        <v>3814</v>
      </c>
      <c r="K62" s="901" t="s">
        <v>3815</v>
      </c>
      <c r="L62" s="517">
        <v>2</v>
      </c>
      <c r="M62" s="517">
        <v>49</v>
      </c>
      <c r="N62" s="518">
        <v>0</v>
      </c>
      <c r="O62" s="519">
        <v>0</v>
      </c>
      <c r="P62" s="519">
        <v>1</v>
      </c>
      <c r="Q62" s="519">
        <v>23</v>
      </c>
      <c r="R62" s="519">
        <v>1</v>
      </c>
      <c r="S62" s="519">
        <v>26</v>
      </c>
      <c r="T62" s="519">
        <v>0</v>
      </c>
      <c r="U62" s="519">
        <v>0</v>
      </c>
      <c r="V62" s="519">
        <v>0</v>
      </c>
      <c r="W62" s="519">
        <v>0</v>
      </c>
      <c r="X62" s="519">
        <v>0</v>
      </c>
      <c r="Y62" s="519">
        <v>0</v>
      </c>
      <c r="Z62" s="519">
        <v>0</v>
      </c>
      <c r="AA62" s="519">
        <v>0</v>
      </c>
      <c r="AB62" s="519">
        <v>0</v>
      </c>
      <c r="AC62" s="519">
        <v>0</v>
      </c>
      <c r="AD62" s="519">
        <v>0</v>
      </c>
      <c r="AE62" s="519">
        <v>0</v>
      </c>
      <c r="AF62" s="519">
        <v>0</v>
      </c>
      <c r="AG62" s="519">
        <v>0</v>
      </c>
      <c r="AH62" s="519">
        <v>0</v>
      </c>
      <c r="AI62" s="519">
        <v>0</v>
      </c>
      <c r="AJ62" s="519">
        <v>0</v>
      </c>
      <c r="AK62" s="519">
        <v>0</v>
      </c>
      <c r="AL62" s="519">
        <v>0</v>
      </c>
      <c r="AM62" s="519">
        <v>0</v>
      </c>
      <c r="AN62" s="519">
        <v>0</v>
      </c>
      <c r="AO62" s="519">
        <v>0</v>
      </c>
      <c r="AP62" s="854">
        <v>0</v>
      </c>
      <c r="AQ62" s="854">
        <v>0</v>
      </c>
      <c r="AR62" s="519">
        <v>0</v>
      </c>
      <c r="AS62" s="519">
        <v>0</v>
      </c>
      <c r="AT62" s="519">
        <v>0</v>
      </c>
      <c r="AU62" s="854">
        <v>0</v>
      </c>
      <c r="AV62" s="854">
        <v>0</v>
      </c>
      <c r="AW62" s="854">
        <v>0</v>
      </c>
      <c r="AX62" s="854">
        <v>0</v>
      </c>
      <c r="AY62" s="854">
        <v>0</v>
      </c>
      <c r="AZ62" s="853">
        <v>2</v>
      </c>
      <c r="BA62" s="853">
        <v>0</v>
      </c>
      <c r="BB62" s="853">
        <v>23</v>
      </c>
      <c r="BC62" s="853">
        <v>26</v>
      </c>
      <c r="BD62" s="853">
        <v>49</v>
      </c>
      <c r="BE62" s="852">
        <v>0</v>
      </c>
      <c r="BF62" s="852">
        <v>0</v>
      </c>
      <c r="BG62" s="852">
        <v>0</v>
      </c>
      <c r="BH62" s="852">
        <v>0</v>
      </c>
      <c r="BI62" s="852">
        <v>0</v>
      </c>
      <c r="BJ62" s="901"/>
    </row>
    <row r="63" spans="1:62" s="764" customFormat="1" ht="20.25" customHeight="1">
      <c r="A63" s="906" t="s">
        <v>1308</v>
      </c>
      <c r="B63" s="906" t="s">
        <v>164</v>
      </c>
      <c r="C63" s="906" t="s">
        <v>830</v>
      </c>
      <c r="D63" s="906" t="s">
        <v>4</v>
      </c>
      <c r="E63" s="906" t="s">
        <v>1148</v>
      </c>
      <c r="F63" s="1039">
        <v>35490</v>
      </c>
      <c r="G63" s="907" t="s">
        <v>1215</v>
      </c>
      <c r="H63" s="937">
        <v>875</v>
      </c>
      <c r="I63" s="1109">
        <v>22233</v>
      </c>
      <c r="J63" s="901" t="s">
        <v>3816</v>
      </c>
      <c r="K63" s="901" t="s">
        <v>2577</v>
      </c>
      <c r="L63" s="517">
        <v>2</v>
      </c>
      <c r="M63" s="517">
        <v>49</v>
      </c>
      <c r="N63" s="518">
        <v>0</v>
      </c>
      <c r="O63" s="519">
        <v>0</v>
      </c>
      <c r="P63" s="519">
        <v>1</v>
      </c>
      <c r="Q63" s="519">
        <v>4</v>
      </c>
      <c r="R63" s="519">
        <v>1</v>
      </c>
      <c r="S63" s="519">
        <v>8</v>
      </c>
      <c r="T63" s="519">
        <v>0</v>
      </c>
      <c r="U63" s="519">
        <v>0</v>
      </c>
      <c r="V63" s="519">
        <v>0</v>
      </c>
      <c r="W63" s="519">
        <v>0</v>
      </c>
      <c r="X63" s="519">
        <v>0</v>
      </c>
      <c r="Y63" s="519">
        <v>0</v>
      </c>
      <c r="Z63" s="519">
        <v>0</v>
      </c>
      <c r="AA63" s="519">
        <v>0</v>
      </c>
      <c r="AB63" s="519">
        <v>0</v>
      </c>
      <c r="AC63" s="519">
        <v>0</v>
      </c>
      <c r="AD63" s="519">
        <v>0</v>
      </c>
      <c r="AE63" s="519">
        <v>0</v>
      </c>
      <c r="AF63" s="519">
        <v>0</v>
      </c>
      <c r="AG63" s="519">
        <v>0</v>
      </c>
      <c r="AH63" s="519">
        <v>0</v>
      </c>
      <c r="AI63" s="519">
        <v>0</v>
      </c>
      <c r="AJ63" s="519">
        <v>0</v>
      </c>
      <c r="AK63" s="519">
        <v>0</v>
      </c>
      <c r="AL63" s="519">
        <v>0</v>
      </c>
      <c r="AM63" s="519">
        <v>0</v>
      </c>
      <c r="AN63" s="519">
        <v>0</v>
      </c>
      <c r="AO63" s="519">
        <v>0</v>
      </c>
      <c r="AP63" s="879">
        <v>0</v>
      </c>
      <c r="AQ63" s="879">
        <v>0</v>
      </c>
      <c r="AR63" s="519">
        <v>0</v>
      </c>
      <c r="AS63" s="519">
        <v>0</v>
      </c>
      <c r="AT63" s="519">
        <v>0</v>
      </c>
      <c r="AU63" s="879">
        <v>0</v>
      </c>
      <c r="AV63" s="879">
        <v>0</v>
      </c>
      <c r="AW63" s="879">
        <v>0</v>
      </c>
      <c r="AX63" s="879">
        <v>0</v>
      </c>
      <c r="AY63" s="879">
        <v>0</v>
      </c>
      <c r="AZ63" s="875">
        <v>2</v>
      </c>
      <c r="BA63" s="875">
        <v>0</v>
      </c>
      <c r="BB63" s="875">
        <v>4</v>
      </c>
      <c r="BC63" s="875">
        <v>8</v>
      </c>
      <c r="BD63" s="875">
        <v>12</v>
      </c>
      <c r="BE63" s="876">
        <v>0</v>
      </c>
      <c r="BF63" s="876">
        <v>0</v>
      </c>
      <c r="BG63" s="876">
        <v>0</v>
      </c>
      <c r="BH63" s="876">
        <v>0</v>
      </c>
      <c r="BI63" s="876">
        <v>0</v>
      </c>
      <c r="BJ63" s="901"/>
    </row>
    <row r="64" spans="1:62" s="764" customFormat="1" ht="20.100000000000001" customHeight="1">
      <c r="A64" s="906" t="s">
        <v>1308</v>
      </c>
      <c r="B64" s="906" t="s">
        <v>164</v>
      </c>
      <c r="C64" s="906" t="s">
        <v>839</v>
      </c>
      <c r="D64" s="906" t="s">
        <v>4</v>
      </c>
      <c r="E64" s="906" t="s">
        <v>840</v>
      </c>
      <c r="F64" s="1039">
        <v>43160</v>
      </c>
      <c r="G64" s="907" t="s">
        <v>1220</v>
      </c>
      <c r="H64" s="938">
        <v>11633.5</v>
      </c>
      <c r="I64" s="1109">
        <v>22156</v>
      </c>
      <c r="J64" s="770" t="s">
        <v>3817</v>
      </c>
      <c r="K64" s="770" t="s">
        <v>3818</v>
      </c>
      <c r="L64" s="499">
        <v>4</v>
      </c>
      <c r="M64" s="491">
        <v>75</v>
      </c>
      <c r="N64" s="494">
        <v>0</v>
      </c>
      <c r="O64" s="493">
        <v>0</v>
      </c>
      <c r="P64" s="493">
        <v>1</v>
      </c>
      <c r="Q64" s="493">
        <v>8</v>
      </c>
      <c r="R64" s="493">
        <v>2</v>
      </c>
      <c r="S64" s="493">
        <v>9</v>
      </c>
      <c r="T64" s="493">
        <v>0</v>
      </c>
      <c r="U64" s="493">
        <v>0</v>
      </c>
      <c r="V64" s="493">
        <v>0</v>
      </c>
      <c r="W64" s="493">
        <v>0</v>
      </c>
      <c r="X64" s="493">
        <v>0</v>
      </c>
      <c r="Y64" s="493">
        <v>0</v>
      </c>
      <c r="Z64" s="494">
        <v>0</v>
      </c>
      <c r="AA64" s="493">
        <v>0</v>
      </c>
      <c r="AB64" s="493">
        <v>0</v>
      </c>
      <c r="AC64" s="493">
        <v>0</v>
      </c>
      <c r="AD64" s="493">
        <v>0</v>
      </c>
      <c r="AE64" s="493">
        <v>0</v>
      </c>
      <c r="AF64" s="493">
        <v>0</v>
      </c>
      <c r="AG64" s="493">
        <v>0</v>
      </c>
      <c r="AH64" s="493">
        <v>0</v>
      </c>
      <c r="AI64" s="493">
        <v>1</v>
      </c>
      <c r="AJ64" s="493">
        <v>0</v>
      </c>
      <c r="AK64" s="493">
        <v>0</v>
      </c>
      <c r="AL64" s="493">
        <v>0</v>
      </c>
      <c r="AM64" s="493">
        <v>0</v>
      </c>
      <c r="AN64" s="493">
        <v>3</v>
      </c>
      <c r="AO64" s="493">
        <v>3</v>
      </c>
      <c r="AP64" s="502">
        <v>0</v>
      </c>
      <c r="AQ64" s="502">
        <v>0</v>
      </c>
      <c r="AR64" s="493">
        <v>0</v>
      </c>
      <c r="AS64" s="493">
        <v>0</v>
      </c>
      <c r="AT64" s="493">
        <v>0</v>
      </c>
      <c r="AU64" s="502">
        <v>0</v>
      </c>
      <c r="AV64" s="502">
        <v>0</v>
      </c>
      <c r="AW64" s="502">
        <v>0</v>
      </c>
      <c r="AX64" s="502">
        <v>0</v>
      </c>
      <c r="AY64" s="502">
        <v>0</v>
      </c>
      <c r="AZ64" s="849">
        <v>3</v>
      </c>
      <c r="BA64" s="849">
        <v>0</v>
      </c>
      <c r="BB64" s="849">
        <v>8</v>
      </c>
      <c r="BC64" s="849">
        <v>9</v>
      </c>
      <c r="BD64" s="849">
        <v>17</v>
      </c>
      <c r="BE64" s="848">
        <v>1</v>
      </c>
      <c r="BF64" s="848">
        <v>0</v>
      </c>
      <c r="BG64" s="848">
        <v>0</v>
      </c>
      <c r="BH64" s="848">
        <v>3</v>
      </c>
      <c r="BI64" s="848">
        <v>3</v>
      </c>
      <c r="BJ64" s="770"/>
    </row>
    <row r="65" spans="1:62" s="764" customFormat="1" ht="20.100000000000001" customHeight="1">
      <c r="A65" s="1067"/>
      <c r="B65" s="1067"/>
      <c r="C65" s="906"/>
      <c r="D65" s="906"/>
      <c r="E65" s="546" t="s">
        <v>1151</v>
      </c>
      <c r="F65" s="546">
        <v>3</v>
      </c>
      <c r="G65" s="550"/>
      <c r="H65" s="909"/>
      <c r="I65" s="1110"/>
      <c r="J65" s="551"/>
      <c r="K65" s="551"/>
      <c r="L65" s="847">
        <f t="shared" ref="L65:AQ65" si="19">SUM(L62:L64)</f>
        <v>8</v>
      </c>
      <c r="M65" s="847">
        <f t="shared" si="19"/>
        <v>173</v>
      </c>
      <c r="N65" s="847">
        <f t="shared" si="19"/>
        <v>0</v>
      </c>
      <c r="O65" s="847">
        <f t="shared" si="19"/>
        <v>0</v>
      </c>
      <c r="P65" s="847">
        <f t="shared" si="19"/>
        <v>3</v>
      </c>
      <c r="Q65" s="847">
        <f t="shared" si="19"/>
        <v>35</v>
      </c>
      <c r="R65" s="847">
        <f t="shared" si="19"/>
        <v>4</v>
      </c>
      <c r="S65" s="847">
        <f t="shared" si="19"/>
        <v>43</v>
      </c>
      <c r="T65" s="847">
        <f t="shared" si="19"/>
        <v>0</v>
      </c>
      <c r="U65" s="847">
        <f t="shared" si="19"/>
        <v>0</v>
      </c>
      <c r="V65" s="847">
        <f t="shared" si="19"/>
        <v>0</v>
      </c>
      <c r="W65" s="847">
        <f t="shared" si="19"/>
        <v>0</v>
      </c>
      <c r="X65" s="847">
        <f t="shared" si="19"/>
        <v>0</v>
      </c>
      <c r="Y65" s="847">
        <f t="shared" si="19"/>
        <v>0</v>
      </c>
      <c r="Z65" s="847">
        <f t="shared" si="19"/>
        <v>0</v>
      </c>
      <c r="AA65" s="847">
        <f t="shared" si="19"/>
        <v>0</v>
      </c>
      <c r="AB65" s="847">
        <f t="shared" si="19"/>
        <v>0</v>
      </c>
      <c r="AC65" s="847">
        <f t="shared" si="19"/>
        <v>0</v>
      </c>
      <c r="AD65" s="847">
        <f t="shared" si="19"/>
        <v>0</v>
      </c>
      <c r="AE65" s="847">
        <f t="shared" si="19"/>
        <v>0</v>
      </c>
      <c r="AF65" s="847">
        <f t="shared" si="19"/>
        <v>0</v>
      </c>
      <c r="AG65" s="847">
        <f t="shared" si="19"/>
        <v>0</v>
      </c>
      <c r="AH65" s="847">
        <f t="shared" si="19"/>
        <v>0</v>
      </c>
      <c r="AI65" s="847">
        <f t="shared" si="19"/>
        <v>1</v>
      </c>
      <c r="AJ65" s="847">
        <f t="shared" si="19"/>
        <v>0</v>
      </c>
      <c r="AK65" s="847">
        <f t="shared" si="19"/>
        <v>0</v>
      </c>
      <c r="AL65" s="847">
        <f t="shared" si="19"/>
        <v>0</v>
      </c>
      <c r="AM65" s="847">
        <f t="shared" si="19"/>
        <v>0</v>
      </c>
      <c r="AN65" s="847">
        <f t="shared" si="19"/>
        <v>3</v>
      </c>
      <c r="AO65" s="847">
        <f t="shared" si="19"/>
        <v>3</v>
      </c>
      <c r="AP65" s="847">
        <f t="shared" si="19"/>
        <v>0</v>
      </c>
      <c r="AQ65" s="847">
        <f t="shared" si="19"/>
        <v>0</v>
      </c>
      <c r="AR65" s="847">
        <f t="shared" ref="AR65:BI65" si="20">SUM(AR62:AR64)</f>
        <v>0</v>
      </c>
      <c r="AS65" s="847">
        <f t="shared" si="20"/>
        <v>0</v>
      </c>
      <c r="AT65" s="847">
        <f t="shared" si="20"/>
        <v>0</v>
      </c>
      <c r="AU65" s="847">
        <f t="shared" si="20"/>
        <v>0</v>
      </c>
      <c r="AV65" s="847">
        <f t="shared" si="20"/>
        <v>0</v>
      </c>
      <c r="AW65" s="847">
        <f t="shared" si="20"/>
        <v>0</v>
      </c>
      <c r="AX65" s="847">
        <f t="shared" si="20"/>
        <v>0</v>
      </c>
      <c r="AY65" s="847">
        <f t="shared" si="20"/>
        <v>0</v>
      </c>
      <c r="AZ65" s="847">
        <f t="shared" si="20"/>
        <v>7</v>
      </c>
      <c r="BA65" s="847">
        <f t="shared" si="20"/>
        <v>0</v>
      </c>
      <c r="BB65" s="847">
        <f t="shared" si="20"/>
        <v>35</v>
      </c>
      <c r="BC65" s="847">
        <f t="shared" si="20"/>
        <v>43</v>
      </c>
      <c r="BD65" s="847">
        <f t="shared" si="20"/>
        <v>78</v>
      </c>
      <c r="BE65" s="847">
        <f t="shared" si="20"/>
        <v>1</v>
      </c>
      <c r="BF65" s="847">
        <f t="shared" si="20"/>
        <v>0</v>
      </c>
      <c r="BG65" s="847">
        <f t="shared" si="20"/>
        <v>0</v>
      </c>
      <c r="BH65" s="847">
        <f t="shared" si="20"/>
        <v>3</v>
      </c>
      <c r="BI65" s="847">
        <f t="shared" si="20"/>
        <v>3</v>
      </c>
      <c r="BJ65" s="847"/>
    </row>
    <row r="66" spans="1:62" s="814" customFormat="1" ht="20.100000000000001" customHeight="1">
      <c r="A66" s="906" t="s">
        <v>862</v>
      </c>
      <c r="B66" s="906" t="s">
        <v>382</v>
      </c>
      <c r="C66" s="906" t="s">
        <v>830</v>
      </c>
      <c r="D66" s="906" t="s">
        <v>5</v>
      </c>
      <c r="E66" s="906" t="s">
        <v>863</v>
      </c>
      <c r="F66" s="1039">
        <v>39105</v>
      </c>
      <c r="G66" s="912" t="s">
        <v>3819</v>
      </c>
      <c r="H66" s="913">
        <v>792</v>
      </c>
      <c r="I66" s="1111">
        <v>22238</v>
      </c>
      <c r="J66" s="906" t="s">
        <v>3820</v>
      </c>
      <c r="K66" s="906" t="s">
        <v>3821</v>
      </c>
      <c r="L66" s="499">
        <v>6</v>
      </c>
      <c r="M66" s="499">
        <v>160</v>
      </c>
      <c r="N66" s="500">
        <v>2</v>
      </c>
      <c r="O66" s="501">
        <v>22</v>
      </c>
      <c r="P66" s="501">
        <v>2</v>
      </c>
      <c r="Q66" s="501">
        <v>40</v>
      </c>
      <c r="R66" s="501">
        <v>2</v>
      </c>
      <c r="S66" s="501">
        <v>49</v>
      </c>
      <c r="T66" s="501">
        <v>0</v>
      </c>
      <c r="U66" s="501">
        <v>0</v>
      </c>
      <c r="V66" s="501">
        <v>0</v>
      </c>
      <c r="W66" s="501">
        <v>0</v>
      </c>
      <c r="X66" s="501">
        <v>0</v>
      </c>
      <c r="Y66" s="501">
        <v>0</v>
      </c>
      <c r="Z66" s="500">
        <v>0</v>
      </c>
      <c r="AA66" s="501">
        <v>0</v>
      </c>
      <c r="AB66" s="501">
        <v>0</v>
      </c>
      <c r="AC66" s="501">
        <v>0</v>
      </c>
      <c r="AD66" s="501">
        <v>0</v>
      </c>
      <c r="AE66" s="501"/>
      <c r="AF66" s="501"/>
      <c r="AG66" s="501">
        <v>0</v>
      </c>
      <c r="AH66" s="501">
        <v>0</v>
      </c>
      <c r="AI66" s="501">
        <v>0</v>
      </c>
      <c r="AJ66" s="501">
        <v>0</v>
      </c>
      <c r="AK66" s="501">
        <v>0</v>
      </c>
      <c r="AL66" s="501">
        <v>0</v>
      </c>
      <c r="AM66" s="501">
        <v>0</v>
      </c>
      <c r="AN66" s="501">
        <v>0</v>
      </c>
      <c r="AO66" s="501">
        <v>0</v>
      </c>
      <c r="AP66" s="851">
        <v>0</v>
      </c>
      <c r="AQ66" s="851">
        <v>0</v>
      </c>
      <c r="AR66" s="501">
        <v>0</v>
      </c>
      <c r="AS66" s="501">
        <v>0</v>
      </c>
      <c r="AT66" s="501">
        <v>0</v>
      </c>
      <c r="AU66" s="851">
        <v>0</v>
      </c>
      <c r="AV66" s="851">
        <v>0</v>
      </c>
      <c r="AW66" s="851">
        <v>0</v>
      </c>
      <c r="AX66" s="851">
        <v>0</v>
      </c>
      <c r="AY66" s="851">
        <v>0</v>
      </c>
      <c r="AZ66" s="849">
        <v>6</v>
      </c>
      <c r="BA66" s="849">
        <v>22</v>
      </c>
      <c r="BB66" s="849">
        <v>40</v>
      </c>
      <c r="BC66" s="849">
        <v>49</v>
      </c>
      <c r="BD66" s="849">
        <v>111</v>
      </c>
      <c r="BE66" s="848">
        <v>0</v>
      </c>
      <c r="BF66" s="848">
        <v>0</v>
      </c>
      <c r="BG66" s="848">
        <v>0</v>
      </c>
      <c r="BH66" s="848">
        <v>0</v>
      </c>
      <c r="BI66" s="848">
        <v>0</v>
      </c>
      <c r="BJ66" s="906"/>
    </row>
    <row r="67" spans="1:62" s="814" customFormat="1" ht="20.100000000000001" customHeight="1">
      <c r="A67" s="906" t="s">
        <v>862</v>
      </c>
      <c r="B67" s="906" t="s">
        <v>382</v>
      </c>
      <c r="C67" s="906" t="s">
        <v>839</v>
      </c>
      <c r="D67" s="906" t="s">
        <v>5</v>
      </c>
      <c r="E67" s="906" t="s">
        <v>864</v>
      </c>
      <c r="F67" s="1039">
        <v>40974</v>
      </c>
      <c r="G67" s="912" t="s">
        <v>3822</v>
      </c>
      <c r="H67" s="913">
        <v>1282.18</v>
      </c>
      <c r="I67" s="1111">
        <v>22213</v>
      </c>
      <c r="J67" s="906" t="s">
        <v>3823</v>
      </c>
      <c r="K67" s="906" t="s">
        <v>3808</v>
      </c>
      <c r="L67" s="499">
        <v>10</v>
      </c>
      <c r="M67" s="499">
        <v>215</v>
      </c>
      <c r="N67" s="500">
        <v>3</v>
      </c>
      <c r="O67" s="501">
        <v>45</v>
      </c>
      <c r="P67" s="501">
        <v>3</v>
      </c>
      <c r="Q67" s="501">
        <v>68</v>
      </c>
      <c r="R67" s="501">
        <v>4</v>
      </c>
      <c r="S67" s="501">
        <v>93</v>
      </c>
      <c r="T67" s="501">
        <v>0</v>
      </c>
      <c r="U67" s="501">
        <v>0</v>
      </c>
      <c r="V67" s="501">
        <v>0</v>
      </c>
      <c r="W67" s="501">
        <v>0</v>
      </c>
      <c r="X67" s="501">
        <v>0</v>
      </c>
      <c r="Y67" s="501">
        <v>0</v>
      </c>
      <c r="Z67" s="500">
        <v>0</v>
      </c>
      <c r="AA67" s="501">
        <v>0</v>
      </c>
      <c r="AB67" s="501">
        <v>0</v>
      </c>
      <c r="AC67" s="501">
        <v>0</v>
      </c>
      <c r="AD67" s="501">
        <v>0</v>
      </c>
      <c r="AE67" s="501"/>
      <c r="AF67" s="501"/>
      <c r="AG67" s="501">
        <v>0</v>
      </c>
      <c r="AH67" s="501">
        <v>0</v>
      </c>
      <c r="AI67" s="501">
        <v>0</v>
      </c>
      <c r="AJ67" s="501">
        <v>0</v>
      </c>
      <c r="AK67" s="501">
        <v>0</v>
      </c>
      <c r="AL67" s="501">
        <v>0</v>
      </c>
      <c r="AM67" s="501">
        <v>0</v>
      </c>
      <c r="AN67" s="501">
        <v>0</v>
      </c>
      <c r="AO67" s="501">
        <v>0</v>
      </c>
      <c r="AP67" s="851">
        <v>0</v>
      </c>
      <c r="AQ67" s="851">
        <v>0</v>
      </c>
      <c r="AR67" s="501">
        <v>0</v>
      </c>
      <c r="AS67" s="501">
        <v>0</v>
      </c>
      <c r="AT67" s="501">
        <v>0</v>
      </c>
      <c r="AU67" s="851">
        <v>0</v>
      </c>
      <c r="AV67" s="851">
        <v>0</v>
      </c>
      <c r="AW67" s="851">
        <v>0</v>
      </c>
      <c r="AX67" s="851">
        <v>0</v>
      </c>
      <c r="AY67" s="851">
        <v>0</v>
      </c>
      <c r="AZ67" s="849">
        <v>10</v>
      </c>
      <c r="BA67" s="849">
        <v>45</v>
      </c>
      <c r="BB67" s="849">
        <v>68</v>
      </c>
      <c r="BC67" s="849">
        <v>93</v>
      </c>
      <c r="BD67" s="849">
        <v>206</v>
      </c>
      <c r="BE67" s="848">
        <v>0</v>
      </c>
      <c r="BF67" s="848">
        <v>0</v>
      </c>
      <c r="BG67" s="848">
        <v>0</v>
      </c>
      <c r="BH67" s="848">
        <v>0</v>
      </c>
      <c r="BI67" s="848">
        <v>0</v>
      </c>
      <c r="BJ67" s="906"/>
    </row>
    <row r="68" spans="1:62" s="814" customFormat="1" ht="20.100000000000001" customHeight="1">
      <c r="A68" s="906" t="s">
        <v>862</v>
      </c>
      <c r="B68" s="906" t="s">
        <v>382</v>
      </c>
      <c r="C68" s="906" t="s">
        <v>839</v>
      </c>
      <c r="D68" s="906" t="s">
        <v>5</v>
      </c>
      <c r="E68" s="906" t="s">
        <v>865</v>
      </c>
      <c r="F68" s="1039">
        <v>40975</v>
      </c>
      <c r="G68" s="912" t="s">
        <v>3824</v>
      </c>
      <c r="H68" s="913">
        <v>1193</v>
      </c>
      <c r="I68" s="1117">
        <v>22215</v>
      </c>
      <c r="J68" s="906" t="s">
        <v>3825</v>
      </c>
      <c r="K68" s="906" t="s">
        <v>3826</v>
      </c>
      <c r="L68" s="499">
        <v>10</v>
      </c>
      <c r="M68" s="499">
        <v>229</v>
      </c>
      <c r="N68" s="500">
        <v>1</v>
      </c>
      <c r="O68" s="501">
        <v>21</v>
      </c>
      <c r="P68" s="501">
        <v>2</v>
      </c>
      <c r="Q68" s="501">
        <v>41</v>
      </c>
      <c r="R68" s="501">
        <v>3</v>
      </c>
      <c r="S68" s="501">
        <v>72</v>
      </c>
      <c r="T68" s="501">
        <v>0</v>
      </c>
      <c r="U68" s="501">
        <v>0</v>
      </c>
      <c r="V68" s="501">
        <v>0</v>
      </c>
      <c r="W68" s="501">
        <v>0</v>
      </c>
      <c r="X68" s="501">
        <v>0</v>
      </c>
      <c r="Y68" s="501">
        <v>0</v>
      </c>
      <c r="Z68" s="500">
        <v>0</v>
      </c>
      <c r="AA68" s="501">
        <v>0</v>
      </c>
      <c r="AB68" s="501">
        <v>0</v>
      </c>
      <c r="AC68" s="501">
        <v>0</v>
      </c>
      <c r="AD68" s="501">
        <v>0</v>
      </c>
      <c r="AE68" s="501"/>
      <c r="AF68" s="501"/>
      <c r="AG68" s="501">
        <v>0</v>
      </c>
      <c r="AH68" s="501">
        <v>0</v>
      </c>
      <c r="AI68" s="501">
        <v>0</v>
      </c>
      <c r="AJ68" s="501">
        <v>0</v>
      </c>
      <c r="AK68" s="501">
        <v>0</v>
      </c>
      <c r="AL68" s="501">
        <v>0</v>
      </c>
      <c r="AM68" s="501">
        <v>0</v>
      </c>
      <c r="AN68" s="501">
        <v>0</v>
      </c>
      <c r="AO68" s="501">
        <v>0</v>
      </c>
      <c r="AP68" s="851">
        <v>0</v>
      </c>
      <c r="AQ68" s="851">
        <v>0</v>
      </c>
      <c r="AR68" s="501">
        <v>0</v>
      </c>
      <c r="AS68" s="501">
        <v>0</v>
      </c>
      <c r="AT68" s="501">
        <v>0</v>
      </c>
      <c r="AU68" s="851">
        <v>0</v>
      </c>
      <c r="AV68" s="851">
        <v>0</v>
      </c>
      <c r="AW68" s="851">
        <v>0</v>
      </c>
      <c r="AX68" s="851">
        <v>0</v>
      </c>
      <c r="AY68" s="851">
        <v>0</v>
      </c>
      <c r="AZ68" s="849">
        <v>6</v>
      </c>
      <c r="BA68" s="849">
        <v>21</v>
      </c>
      <c r="BB68" s="849">
        <v>41</v>
      </c>
      <c r="BC68" s="849">
        <v>72</v>
      </c>
      <c r="BD68" s="849">
        <v>134</v>
      </c>
      <c r="BE68" s="848">
        <v>0</v>
      </c>
      <c r="BF68" s="848">
        <v>0</v>
      </c>
      <c r="BG68" s="848">
        <v>0</v>
      </c>
      <c r="BH68" s="848">
        <v>0</v>
      </c>
      <c r="BI68" s="848">
        <v>0</v>
      </c>
      <c r="BJ68" s="906"/>
    </row>
    <row r="69" spans="1:62" s="814" customFormat="1" ht="20.100000000000001" customHeight="1">
      <c r="A69" s="906" t="s">
        <v>862</v>
      </c>
      <c r="B69" s="906" t="s">
        <v>382</v>
      </c>
      <c r="C69" s="906" t="s">
        <v>839</v>
      </c>
      <c r="D69" s="906" t="s">
        <v>5</v>
      </c>
      <c r="E69" s="906" t="s">
        <v>866</v>
      </c>
      <c r="F69" s="1039">
        <v>28424</v>
      </c>
      <c r="G69" s="912" t="s">
        <v>3827</v>
      </c>
      <c r="H69" s="913">
        <v>713</v>
      </c>
      <c r="I69" s="1111">
        <v>22227</v>
      </c>
      <c r="J69" s="906" t="s">
        <v>3828</v>
      </c>
      <c r="K69" s="906" t="s">
        <v>3829</v>
      </c>
      <c r="L69" s="499">
        <v>5</v>
      </c>
      <c r="M69" s="499">
        <v>140</v>
      </c>
      <c r="N69" s="500">
        <v>0</v>
      </c>
      <c r="O69" s="501">
        <v>0</v>
      </c>
      <c r="P69" s="501">
        <v>0</v>
      </c>
      <c r="Q69" s="501">
        <v>0</v>
      </c>
      <c r="R69" s="501">
        <v>0</v>
      </c>
      <c r="S69" s="501">
        <v>0</v>
      </c>
      <c r="T69" s="501">
        <v>0</v>
      </c>
      <c r="U69" s="501">
        <v>0</v>
      </c>
      <c r="V69" s="501">
        <v>0</v>
      </c>
      <c r="W69" s="501">
        <v>0</v>
      </c>
      <c r="X69" s="501">
        <v>0</v>
      </c>
      <c r="Y69" s="501">
        <v>0</v>
      </c>
      <c r="Z69" s="500">
        <v>0</v>
      </c>
      <c r="AA69" s="501">
        <v>0</v>
      </c>
      <c r="AB69" s="501">
        <v>0</v>
      </c>
      <c r="AC69" s="501">
        <v>0</v>
      </c>
      <c r="AD69" s="501">
        <v>0</v>
      </c>
      <c r="AE69" s="501"/>
      <c r="AF69" s="501"/>
      <c r="AG69" s="501">
        <v>0</v>
      </c>
      <c r="AH69" s="501">
        <v>0</v>
      </c>
      <c r="AI69" s="501">
        <v>0</v>
      </c>
      <c r="AJ69" s="501">
        <v>0</v>
      </c>
      <c r="AK69" s="501">
        <v>0</v>
      </c>
      <c r="AL69" s="501">
        <v>0</v>
      </c>
      <c r="AM69" s="501">
        <v>0</v>
      </c>
      <c r="AN69" s="501">
        <v>0</v>
      </c>
      <c r="AO69" s="501">
        <v>0</v>
      </c>
      <c r="AP69" s="851">
        <v>0</v>
      </c>
      <c r="AQ69" s="851">
        <v>0</v>
      </c>
      <c r="AR69" s="501">
        <v>0</v>
      </c>
      <c r="AS69" s="501">
        <v>0</v>
      </c>
      <c r="AT69" s="501">
        <v>0</v>
      </c>
      <c r="AU69" s="851">
        <v>0</v>
      </c>
      <c r="AV69" s="851">
        <v>0</v>
      </c>
      <c r="AW69" s="851">
        <v>0</v>
      </c>
      <c r="AX69" s="851">
        <v>0</v>
      </c>
      <c r="AY69" s="851">
        <v>0</v>
      </c>
      <c r="AZ69" s="849">
        <v>0</v>
      </c>
      <c r="BA69" s="849">
        <v>0</v>
      </c>
      <c r="BB69" s="849">
        <v>0</v>
      </c>
      <c r="BC69" s="849">
        <v>0</v>
      </c>
      <c r="BD69" s="849">
        <v>0</v>
      </c>
      <c r="BE69" s="848">
        <v>0</v>
      </c>
      <c r="BF69" s="848">
        <v>0</v>
      </c>
      <c r="BG69" s="848">
        <v>0</v>
      </c>
      <c r="BH69" s="848">
        <v>0</v>
      </c>
      <c r="BI69" s="848">
        <v>0</v>
      </c>
      <c r="BJ69" s="906" t="s">
        <v>3830</v>
      </c>
    </row>
    <row r="70" spans="1:62" s="814" customFormat="1" ht="20.100000000000001" customHeight="1">
      <c r="A70" s="906" t="s">
        <v>862</v>
      </c>
      <c r="B70" s="906" t="s">
        <v>382</v>
      </c>
      <c r="C70" s="906" t="s">
        <v>839</v>
      </c>
      <c r="D70" s="906" t="s">
        <v>5</v>
      </c>
      <c r="E70" s="906" t="s">
        <v>867</v>
      </c>
      <c r="F70" s="1039">
        <v>29586</v>
      </c>
      <c r="G70" s="912" t="s">
        <v>3831</v>
      </c>
      <c r="H70" s="913">
        <v>863.68</v>
      </c>
      <c r="I70" s="1111">
        <v>22214</v>
      </c>
      <c r="J70" s="906" t="s">
        <v>3832</v>
      </c>
      <c r="K70" s="906" t="s">
        <v>3833</v>
      </c>
      <c r="L70" s="499">
        <v>7</v>
      </c>
      <c r="M70" s="499">
        <v>270</v>
      </c>
      <c r="N70" s="500">
        <v>2</v>
      </c>
      <c r="O70" s="501">
        <v>45</v>
      </c>
      <c r="P70" s="501">
        <v>3</v>
      </c>
      <c r="Q70" s="501">
        <v>77</v>
      </c>
      <c r="R70" s="501">
        <v>2</v>
      </c>
      <c r="S70" s="501">
        <v>56</v>
      </c>
      <c r="T70" s="501">
        <v>0</v>
      </c>
      <c r="U70" s="501">
        <v>0</v>
      </c>
      <c r="V70" s="501">
        <v>0</v>
      </c>
      <c r="W70" s="501">
        <v>0</v>
      </c>
      <c r="X70" s="501">
        <v>0</v>
      </c>
      <c r="Y70" s="501">
        <v>0</v>
      </c>
      <c r="Z70" s="500">
        <v>0</v>
      </c>
      <c r="AA70" s="501">
        <v>0</v>
      </c>
      <c r="AB70" s="501">
        <v>0</v>
      </c>
      <c r="AC70" s="501">
        <v>0</v>
      </c>
      <c r="AD70" s="501">
        <v>0</v>
      </c>
      <c r="AE70" s="501"/>
      <c r="AF70" s="501"/>
      <c r="AG70" s="501">
        <v>0</v>
      </c>
      <c r="AH70" s="501">
        <v>0</v>
      </c>
      <c r="AI70" s="501">
        <v>0</v>
      </c>
      <c r="AJ70" s="501">
        <v>0</v>
      </c>
      <c r="AK70" s="501">
        <v>0</v>
      </c>
      <c r="AL70" s="501">
        <v>0</v>
      </c>
      <c r="AM70" s="501">
        <v>0</v>
      </c>
      <c r="AN70" s="501">
        <v>0</v>
      </c>
      <c r="AO70" s="501">
        <v>0</v>
      </c>
      <c r="AP70" s="851">
        <v>0</v>
      </c>
      <c r="AQ70" s="851">
        <v>0</v>
      </c>
      <c r="AR70" s="501">
        <v>0</v>
      </c>
      <c r="AS70" s="501">
        <v>0</v>
      </c>
      <c r="AT70" s="501">
        <v>0</v>
      </c>
      <c r="AU70" s="851">
        <v>0</v>
      </c>
      <c r="AV70" s="851">
        <v>0</v>
      </c>
      <c r="AW70" s="851">
        <v>0</v>
      </c>
      <c r="AX70" s="851">
        <v>0</v>
      </c>
      <c r="AY70" s="851">
        <v>0</v>
      </c>
      <c r="AZ70" s="849">
        <v>7</v>
      </c>
      <c r="BA70" s="849">
        <v>45</v>
      </c>
      <c r="BB70" s="849">
        <v>77</v>
      </c>
      <c r="BC70" s="849">
        <v>56</v>
      </c>
      <c r="BD70" s="849">
        <v>178</v>
      </c>
      <c r="BE70" s="848">
        <v>0</v>
      </c>
      <c r="BF70" s="848">
        <v>0</v>
      </c>
      <c r="BG70" s="848">
        <v>0</v>
      </c>
      <c r="BH70" s="848">
        <v>0</v>
      </c>
      <c r="BI70" s="848">
        <v>0</v>
      </c>
      <c r="BJ70" s="906"/>
    </row>
    <row r="71" spans="1:62" s="814" customFormat="1" ht="20.100000000000001" customHeight="1">
      <c r="A71" s="906" t="s">
        <v>862</v>
      </c>
      <c r="B71" s="906" t="s">
        <v>382</v>
      </c>
      <c r="C71" s="906" t="s">
        <v>839</v>
      </c>
      <c r="D71" s="906" t="s">
        <v>5</v>
      </c>
      <c r="E71" s="906" t="s">
        <v>868</v>
      </c>
      <c r="F71" s="1039">
        <v>33264</v>
      </c>
      <c r="G71" s="912" t="s">
        <v>3834</v>
      </c>
      <c r="H71" s="913">
        <v>715</v>
      </c>
      <c r="I71" s="1111">
        <v>22124</v>
      </c>
      <c r="J71" s="906" t="s">
        <v>3835</v>
      </c>
      <c r="K71" s="906" t="s">
        <v>3836</v>
      </c>
      <c r="L71" s="499">
        <v>8</v>
      </c>
      <c r="M71" s="499">
        <v>200</v>
      </c>
      <c r="N71" s="500">
        <v>2</v>
      </c>
      <c r="O71" s="501">
        <v>35</v>
      </c>
      <c r="P71" s="501">
        <v>3</v>
      </c>
      <c r="Q71" s="501">
        <v>74</v>
      </c>
      <c r="R71" s="501">
        <v>3</v>
      </c>
      <c r="S71" s="501">
        <v>76</v>
      </c>
      <c r="T71" s="501">
        <v>0</v>
      </c>
      <c r="U71" s="501">
        <v>0</v>
      </c>
      <c r="V71" s="501">
        <v>0</v>
      </c>
      <c r="W71" s="501">
        <v>0</v>
      </c>
      <c r="X71" s="501">
        <v>0</v>
      </c>
      <c r="Y71" s="501">
        <v>0</v>
      </c>
      <c r="Z71" s="500">
        <v>0</v>
      </c>
      <c r="AA71" s="501">
        <v>0</v>
      </c>
      <c r="AB71" s="501">
        <v>0</v>
      </c>
      <c r="AC71" s="501">
        <v>0</v>
      </c>
      <c r="AD71" s="501">
        <v>0</v>
      </c>
      <c r="AE71" s="501"/>
      <c r="AF71" s="501"/>
      <c r="AG71" s="501">
        <v>0</v>
      </c>
      <c r="AH71" s="501">
        <v>0</v>
      </c>
      <c r="AI71" s="501">
        <v>0</v>
      </c>
      <c r="AJ71" s="501">
        <v>0</v>
      </c>
      <c r="AK71" s="501">
        <v>0</v>
      </c>
      <c r="AL71" s="501">
        <v>0</v>
      </c>
      <c r="AM71" s="501">
        <v>0</v>
      </c>
      <c r="AN71" s="501">
        <v>0</v>
      </c>
      <c r="AO71" s="501">
        <v>0</v>
      </c>
      <c r="AP71" s="851">
        <v>0</v>
      </c>
      <c r="AQ71" s="851">
        <v>0</v>
      </c>
      <c r="AR71" s="501">
        <v>0</v>
      </c>
      <c r="AS71" s="501">
        <v>0</v>
      </c>
      <c r="AT71" s="501">
        <v>0</v>
      </c>
      <c r="AU71" s="851">
        <v>0</v>
      </c>
      <c r="AV71" s="851">
        <v>0</v>
      </c>
      <c r="AW71" s="851">
        <v>0</v>
      </c>
      <c r="AX71" s="851">
        <v>0</v>
      </c>
      <c r="AY71" s="851">
        <v>0</v>
      </c>
      <c r="AZ71" s="849">
        <v>8</v>
      </c>
      <c r="BA71" s="849">
        <v>35</v>
      </c>
      <c r="BB71" s="849">
        <v>74</v>
      </c>
      <c r="BC71" s="849">
        <v>76</v>
      </c>
      <c r="BD71" s="849">
        <v>185</v>
      </c>
      <c r="BE71" s="848">
        <v>0</v>
      </c>
      <c r="BF71" s="848">
        <v>0</v>
      </c>
      <c r="BG71" s="848">
        <v>0</v>
      </c>
      <c r="BH71" s="848">
        <v>0</v>
      </c>
      <c r="BI71" s="848">
        <v>0</v>
      </c>
      <c r="BJ71" s="906"/>
    </row>
    <row r="72" spans="1:62" s="814" customFormat="1" ht="20.100000000000001" customHeight="1">
      <c r="A72" s="906" t="s">
        <v>862</v>
      </c>
      <c r="B72" s="906" t="s">
        <v>382</v>
      </c>
      <c r="C72" s="906" t="s">
        <v>839</v>
      </c>
      <c r="D72" s="906" t="s">
        <v>5</v>
      </c>
      <c r="E72" s="906" t="s">
        <v>869</v>
      </c>
      <c r="F72" s="1039">
        <v>29585</v>
      </c>
      <c r="G72" s="912" t="s">
        <v>3837</v>
      </c>
      <c r="H72" s="913">
        <v>943</v>
      </c>
      <c r="I72" s="1111">
        <v>22150</v>
      </c>
      <c r="J72" s="906" t="s">
        <v>3838</v>
      </c>
      <c r="K72" s="906" t="s">
        <v>3839</v>
      </c>
      <c r="L72" s="499">
        <v>8</v>
      </c>
      <c r="M72" s="499">
        <v>300</v>
      </c>
      <c r="N72" s="500">
        <v>2</v>
      </c>
      <c r="O72" s="501">
        <v>39</v>
      </c>
      <c r="P72" s="501">
        <v>3</v>
      </c>
      <c r="Q72" s="501">
        <v>71</v>
      </c>
      <c r="R72" s="501">
        <v>3</v>
      </c>
      <c r="S72" s="501">
        <v>79</v>
      </c>
      <c r="T72" s="501">
        <v>0</v>
      </c>
      <c r="U72" s="501">
        <v>0</v>
      </c>
      <c r="V72" s="501">
        <v>0</v>
      </c>
      <c r="W72" s="501">
        <v>0</v>
      </c>
      <c r="X72" s="501">
        <v>0</v>
      </c>
      <c r="Y72" s="501">
        <v>0</v>
      </c>
      <c r="Z72" s="500">
        <v>0</v>
      </c>
      <c r="AA72" s="501">
        <v>0</v>
      </c>
      <c r="AB72" s="501">
        <v>0</v>
      </c>
      <c r="AC72" s="501">
        <v>0</v>
      </c>
      <c r="AD72" s="501">
        <v>0</v>
      </c>
      <c r="AE72" s="501"/>
      <c r="AF72" s="501"/>
      <c r="AG72" s="501">
        <v>0</v>
      </c>
      <c r="AH72" s="501">
        <v>0</v>
      </c>
      <c r="AI72" s="501">
        <v>0</v>
      </c>
      <c r="AJ72" s="501">
        <v>0</v>
      </c>
      <c r="AK72" s="501">
        <v>0</v>
      </c>
      <c r="AL72" s="501">
        <v>0</v>
      </c>
      <c r="AM72" s="501">
        <v>0</v>
      </c>
      <c r="AN72" s="501">
        <v>0</v>
      </c>
      <c r="AO72" s="501">
        <v>0</v>
      </c>
      <c r="AP72" s="851">
        <v>0</v>
      </c>
      <c r="AQ72" s="851">
        <v>0</v>
      </c>
      <c r="AR72" s="501">
        <v>0</v>
      </c>
      <c r="AS72" s="501">
        <v>0</v>
      </c>
      <c r="AT72" s="501">
        <v>0</v>
      </c>
      <c r="AU72" s="851">
        <v>0</v>
      </c>
      <c r="AV72" s="851">
        <v>0</v>
      </c>
      <c r="AW72" s="851">
        <v>0</v>
      </c>
      <c r="AX72" s="851">
        <v>0</v>
      </c>
      <c r="AY72" s="851">
        <v>0</v>
      </c>
      <c r="AZ72" s="849">
        <v>8</v>
      </c>
      <c r="BA72" s="849">
        <v>39</v>
      </c>
      <c r="BB72" s="849">
        <v>71</v>
      </c>
      <c r="BC72" s="849">
        <v>79</v>
      </c>
      <c r="BD72" s="849">
        <v>189</v>
      </c>
      <c r="BE72" s="848">
        <v>0</v>
      </c>
      <c r="BF72" s="848">
        <v>0</v>
      </c>
      <c r="BG72" s="848">
        <v>0</v>
      </c>
      <c r="BH72" s="848">
        <v>0</v>
      </c>
      <c r="BI72" s="848">
        <v>0</v>
      </c>
      <c r="BJ72" s="906"/>
    </row>
    <row r="73" spans="1:62" s="814" customFormat="1" ht="20.100000000000001" customHeight="1">
      <c r="A73" s="906" t="s">
        <v>862</v>
      </c>
      <c r="B73" s="906" t="s">
        <v>382</v>
      </c>
      <c r="C73" s="906" t="s">
        <v>839</v>
      </c>
      <c r="D73" s="906" t="s">
        <v>5</v>
      </c>
      <c r="E73" s="906" t="s">
        <v>870</v>
      </c>
      <c r="F73" s="1039">
        <v>39602</v>
      </c>
      <c r="G73" s="912" t="s">
        <v>3840</v>
      </c>
      <c r="H73" s="913">
        <v>825</v>
      </c>
      <c r="I73" s="1111">
        <v>22144</v>
      </c>
      <c r="J73" s="906" t="s">
        <v>3841</v>
      </c>
      <c r="K73" s="906" t="s">
        <v>3842</v>
      </c>
      <c r="L73" s="499">
        <v>8</v>
      </c>
      <c r="M73" s="499">
        <v>156</v>
      </c>
      <c r="N73" s="500">
        <v>3</v>
      </c>
      <c r="O73" s="501">
        <v>41</v>
      </c>
      <c r="P73" s="501">
        <v>3</v>
      </c>
      <c r="Q73" s="501">
        <v>63</v>
      </c>
      <c r="R73" s="501">
        <v>2</v>
      </c>
      <c r="S73" s="501">
        <v>40</v>
      </c>
      <c r="T73" s="501">
        <v>0</v>
      </c>
      <c r="U73" s="501">
        <v>0</v>
      </c>
      <c r="V73" s="501">
        <v>0</v>
      </c>
      <c r="W73" s="501">
        <v>0</v>
      </c>
      <c r="X73" s="501">
        <v>0</v>
      </c>
      <c r="Y73" s="501">
        <v>0</v>
      </c>
      <c r="Z73" s="500">
        <v>0</v>
      </c>
      <c r="AA73" s="501">
        <v>0</v>
      </c>
      <c r="AB73" s="501">
        <v>0</v>
      </c>
      <c r="AC73" s="501">
        <v>0</v>
      </c>
      <c r="AD73" s="501">
        <v>0</v>
      </c>
      <c r="AE73" s="501"/>
      <c r="AF73" s="501"/>
      <c r="AG73" s="501">
        <v>0</v>
      </c>
      <c r="AH73" s="501">
        <v>0</v>
      </c>
      <c r="AI73" s="501">
        <v>0</v>
      </c>
      <c r="AJ73" s="501">
        <v>0</v>
      </c>
      <c r="AK73" s="501">
        <v>0</v>
      </c>
      <c r="AL73" s="501">
        <v>0</v>
      </c>
      <c r="AM73" s="501">
        <v>0</v>
      </c>
      <c r="AN73" s="501">
        <v>0</v>
      </c>
      <c r="AO73" s="501">
        <v>0</v>
      </c>
      <c r="AP73" s="851">
        <v>0</v>
      </c>
      <c r="AQ73" s="851">
        <v>0</v>
      </c>
      <c r="AR73" s="501">
        <v>0</v>
      </c>
      <c r="AS73" s="501">
        <v>0</v>
      </c>
      <c r="AT73" s="501">
        <v>0</v>
      </c>
      <c r="AU73" s="851">
        <v>0</v>
      </c>
      <c r="AV73" s="851">
        <v>0</v>
      </c>
      <c r="AW73" s="851">
        <v>0</v>
      </c>
      <c r="AX73" s="851">
        <v>0</v>
      </c>
      <c r="AY73" s="851">
        <v>0</v>
      </c>
      <c r="AZ73" s="849">
        <v>8</v>
      </c>
      <c r="BA73" s="849">
        <v>41</v>
      </c>
      <c r="BB73" s="849">
        <v>63</v>
      </c>
      <c r="BC73" s="849">
        <v>40</v>
      </c>
      <c r="BD73" s="849">
        <v>144</v>
      </c>
      <c r="BE73" s="848">
        <v>0</v>
      </c>
      <c r="BF73" s="848">
        <v>0</v>
      </c>
      <c r="BG73" s="848">
        <v>0</v>
      </c>
      <c r="BH73" s="848">
        <v>0</v>
      </c>
      <c r="BI73" s="848">
        <v>0</v>
      </c>
      <c r="BJ73" s="906"/>
    </row>
    <row r="74" spans="1:62" s="814" customFormat="1" ht="20.100000000000001" customHeight="1">
      <c r="A74" s="906" t="s">
        <v>862</v>
      </c>
      <c r="B74" s="906" t="s">
        <v>382</v>
      </c>
      <c r="C74" s="906" t="s">
        <v>839</v>
      </c>
      <c r="D74" s="906" t="s">
        <v>5</v>
      </c>
      <c r="E74" s="906" t="s">
        <v>871</v>
      </c>
      <c r="F74" s="1039">
        <v>29238</v>
      </c>
      <c r="G74" s="912" t="s">
        <v>3843</v>
      </c>
      <c r="H74" s="913">
        <v>495</v>
      </c>
      <c r="I74" s="1111">
        <v>22129</v>
      </c>
      <c r="J74" s="906" t="s">
        <v>3844</v>
      </c>
      <c r="K74" s="906" t="s">
        <v>3845</v>
      </c>
      <c r="L74" s="499">
        <v>6</v>
      </c>
      <c r="M74" s="499">
        <v>146</v>
      </c>
      <c r="N74" s="500">
        <v>1</v>
      </c>
      <c r="O74" s="501">
        <v>14</v>
      </c>
      <c r="P74" s="501">
        <v>1</v>
      </c>
      <c r="Q74" s="501">
        <v>17</v>
      </c>
      <c r="R74" s="501">
        <v>2</v>
      </c>
      <c r="S74" s="501">
        <v>41</v>
      </c>
      <c r="T74" s="501">
        <v>0</v>
      </c>
      <c r="U74" s="501">
        <v>0</v>
      </c>
      <c r="V74" s="501">
        <v>0</v>
      </c>
      <c r="W74" s="501">
        <v>0</v>
      </c>
      <c r="X74" s="501">
        <v>0</v>
      </c>
      <c r="Y74" s="501">
        <v>0</v>
      </c>
      <c r="Z74" s="500">
        <v>0</v>
      </c>
      <c r="AA74" s="501">
        <v>0</v>
      </c>
      <c r="AB74" s="501">
        <v>0</v>
      </c>
      <c r="AC74" s="501">
        <v>0</v>
      </c>
      <c r="AD74" s="501">
        <v>0</v>
      </c>
      <c r="AE74" s="501"/>
      <c r="AF74" s="501"/>
      <c r="AG74" s="501">
        <v>0</v>
      </c>
      <c r="AH74" s="501">
        <v>0</v>
      </c>
      <c r="AI74" s="501">
        <v>0</v>
      </c>
      <c r="AJ74" s="501">
        <v>0</v>
      </c>
      <c r="AK74" s="501">
        <v>0</v>
      </c>
      <c r="AL74" s="501">
        <v>0</v>
      </c>
      <c r="AM74" s="501">
        <v>0</v>
      </c>
      <c r="AN74" s="501">
        <v>0</v>
      </c>
      <c r="AO74" s="501">
        <v>0</v>
      </c>
      <c r="AP74" s="851">
        <v>0</v>
      </c>
      <c r="AQ74" s="851">
        <v>0</v>
      </c>
      <c r="AR74" s="501">
        <v>0</v>
      </c>
      <c r="AS74" s="501">
        <v>0</v>
      </c>
      <c r="AT74" s="501">
        <v>0</v>
      </c>
      <c r="AU74" s="851">
        <v>0</v>
      </c>
      <c r="AV74" s="851">
        <v>0</v>
      </c>
      <c r="AW74" s="851">
        <v>0</v>
      </c>
      <c r="AX74" s="851">
        <v>0</v>
      </c>
      <c r="AY74" s="851">
        <v>0</v>
      </c>
      <c r="AZ74" s="849">
        <v>4</v>
      </c>
      <c r="BA74" s="849">
        <v>14</v>
      </c>
      <c r="BB74" s="849">
        <v>17</v>
      </c>
      <c r="BC74" s="849">
        <v>41</v>
      </c>
      <c r="BD74" s="849">
        <v>72</v>
      </c>
      <c r="BE74" s="848">
        <v>0</v>
      </c>
      <c r="BF74" s="848">
        <v>0</v>
      </c>
      <c r="BG74" s="848">
        <v>0</v>
      </c>
      <c r="BH74" s="848">
        <v>0</v>
      </c>
      <c r="BI74" s="848">
        <v>0</v>
      </c>
      <c r="BJ74" s="906"/>
    </row>
    <row r="75" spans="1:62" s="814" customFormat="1" ht="20.100000000000001" customHeight="1">
      <c r="A75" s="906" t="s">
        <v>862</v>
      </c>
      <c r="B75" s="906" t="s">
        <v>382</v>
      </c>
      <c r="C75" s="906" t="s">
        <v>839</v>
      </c>
      <c r="D75" s="906" t="s">
        <v>5</v>
      </c>
      <c r="E75" s="906" t="s">
        <v>872</v>
      </c>
      <c r="F75" s="1039">
        <v>36854</v>
      </c>
      <c r="G75" s="912" t="s">
        <v>3846</v>
      </c>
      <c r="H75" s="913">
        <v>2892</v>
      </c>
      <c r="I75" s="1111">
        <v>22125</v>
      </c>
      <c r="J75" s="906" t="s">
        <v>3847</v>
      </c>
      <c r="K75" s="906" t="s">
        <v>3848</v>
      </c>
      <c r="L75" s="499">
        <v>6</v>
      </c>
      <c r="M75" s="499">
        <v>192</v>
      </c>
      <c r="N75" s="500">
        <v>0</v>
      </c>
      <c r="O75" s="501">
        <v>0</v>
      </c>
      <c r="P75" s="501">
        <v>3</v>
      </c>
      <c r="Q75" s="501">
        <v>70</v>
      </c>
      <c r="R75" s="501">
        <v>3</v>
      </c>
      <c r="S75" s="501">
        <v>78</v>
      </c>
      <c r="T75" s="501">
        <v>0</v>
      </c>
      <c r="U75" s="501">
        <v>0</v>
      </c>
      <c r="V75" s="501">
        <v>0</v>
      </c>
      <c r="W75" s="501">
        <v>0</v>
      </c>
      <c r="X75" s="501">
        <v>0</v>
      </c>
      <c r="Y75" s="501">
        <v>0</v>
      </c>
      <c r="Z75" s="500">
        <v>0</v>
      </c>
      <c r="AA75" s="501">
        <v>0</v>
      </c>
      <c r="AB75" s="501">
        <v>0</v>
      </c>
      <c r="AC75" s="501">
        <v>0</v>
      </c>
      <c r="AD75" s="501">
        <v>0</v>
      </c>
      <c r="AE75" s="501"/>
      <c r="AF75" s="501"/>
      <c r="AG75" s="501">
        <v>0</v>
      </c>
      <c r="AH75" s="501">
        <v>0</v>
      </c>
      <c r="AI75" s="501">
        <v>0</v>
      </c>
      <c r="AJ75" s="501">
        <v>0</v>
      </c>
      <c r="AK75" s="501">
        <v>0</v>
      </c>
      <c r="AL75" s="501">
        <v>0</v>
      </c>
      <c r="AM75" s="501">
        <v>0</v>
      </c>
      <c r="AN75" s="501">
        <v>0</v>
      </c>
      <c r="AO75" s="501">
        <v>0</v>
      </c>
      <c r="AP75" s="851">
        <v>0</v>
      </c>
      <c r="AQ75" s="851">
        <v>0</v>
      </c>
      <c r="AR75" s="501">
        <v>0</v>
      </c>
      <c r="AS75" s="501">
        <v>0</v>
      </c>
      <c r="AT75" s="501">
        <v>0</v>
      </c>
      <c r="AU75" s="851">
        <v>0</v>
      </c>
      <c r="AV75" s="851">
        <v>0</v>
      </c>
      <c r="AW75" s="851">
        <v>0</v>
      </c>
      <c r="AX75" s="851">
        <v>0</v>
      </c>
      <c r="AY75" s="851">
        <v>0</v>
      </c>
      <c r="AZ75" s="849">
        <v>6</v>
      </c>
      <c r="BA75" s="849">
        <v>0</v>
      </c>
      <c r="BB75" s="849">
        <v>70</v>
      </c>
      <c r="BC75" s="849">
        <v>78</v>
      </c>
      <c r="BD75" s="849">
        <v>148</v>
      </c>
      <c r="BE75" s="848">
        <v>0</v>
      </c>
      <c r="BF75" s="848">
        <v>0</v>
      </c>
      <c r="BG75" s="848">
        <v>0</v>
      </c>
      <c r="BH75" s="848">
        <v>0</v>
      </c>
      <c r="BI75" s="848">
        <v>0</v>
      </c>
      <c r="BJ75" s="906"/>
    </row>
    <row r="76" spans="1:62" s="814" customFormat="1" ht="20.100000000000001" customHeight="1">
      <c r="A76" s="906" t="s">
        <v>862</v>
      </c>
      <c r="B76" s="906" t="s">
        <v>382</v>
      </c>
      <c r="C76" s="906" t="s">
        <v>839</v>
      </c>
      <c r="D76" s="906" t="s">
        <v>5</v>
      </c>
      <c r="E76" s="906" t="s">
        <v>873</v>
      </c>
      <c r="F76" s="1039">
        <v>35128</v>
      </c>
      <c r="G76" s="912" t="s">
        <v>3849</v>
      </c>
      <c r="H76" s="913">
        <v>1576</v>
      </c>
      <c r="I76" s="1111">
        <v>22230</v>
      </c>
      <c r="J76" s="906" t="s">
        <v>3850</v>
      </c>
      <c r="K76" s="906" t="s">
        <v>3850</v>
      </c>
      <c r="L76" s="499">
        <v>5</v>
      </c>
      <c r="M76" s="499">
        <v>127</v>
      </c>
      <c r="N76" s="500">
        <v>1</v>
      </c>
      <c r="O76" s="501">
        <v>23</v>
      </c>
      <c r="P76" s="501">
        <v>2</v>
      </c>
      <c r="Q76" s="501">
        <v>38</v>
      </c>
      <c r="R76" s="501">
        <v>2</v>
      </c>
      <c r="S76" s="501">
        <v>51</v>
      </c>
      <c r="T76" s="501">
        <v>0</v>
      </c>
      <c r="U76" s="501">
        <v>0</v>
      </c>
      <c r="V76" s="501">
        <v>0</v>
      </c>
      <c r="W76" s="501">
        <v>0</v>
      </c>
      <c r="X76" s="501">
        <v>0</v>
      </c>
      <c r="Y76" s="501">
        <v>0</v>
      </c>
      <c r="Z76" s="500">
        <v>0</v>
      </c>
      <c r="AA76" s="501">
        <v>0</v>
      </c>
      <c r="AB76" s="501">
        <v>0</v>
      </c>
      <c r="AC76" s="501">
        <v>0</v>
      </c>
      <c r="AD76" s="501">
        <v>0</v>
      </c>
      <c r="AE76" s="501"/>
      <c r="AF76" s="501"/>
      <c r="AG76" s="501">
        <v>0</v>
      </c>
      <c r="AH76" s="501">
        <v>0</v>
      </c>
      <c r="AI76" s="501">
        <v>0</v>
      </c>
      <c r="AJ76" s="501">
        <v>0</v>
      </c>
      <c r="AK76" s="501">
        <v>0</v>
      </c>
      <c r="AL76" s="501">
        <v>0</v>
      </c>
      <c r="AM76" s="501">
        <v>0</v>
      </c>
      <c r="AN76" s="501">
        <v>0</v>
      </c>
      <c r="AO76" s="501">
        <v>0</v>
      </c>
      <c r="AP76" s="851">
        <v>0</v>
      </c>
      <c r="AQ76" s="851">
        <v>0</v>
      </c>
      <c r="AR76" s="501">
        <v>0</v>
      </c>
      <c r="AS76" s="501">
        <v>0</v>
      </c>
      <c r="AT76" s="501">
        <v>0</v>
      </c>
      <c r="AU76" s="851">
        <v>0</v>
      </c>
      <c r="AV76" s="851">
        <v>0</v>
      </c>
      <c r="AW76" s="851">
        <v>0</v>
      </c>
      <c r="AX76" s="851">
        <v>0</v>
      </c>
      <c r="AY76" s="851">
        <v>0</v>
      </c>
      <c r="AZ76" s="849">
        <v>5</v>
      </c>
      <c r="BA76" s="849">
        <v>23</v>
      </c>
      <c r="BB76" s="849">
        <v>38</v>
      </c>
      <c r="BC76" s="849">
        <v>51</v>
      </c>
      <c r="BD76" s="849">
        <v>112</v>
      </c>
      <c r="BE76" s="848">
        <v>0</v>
      </c>
      <c r="BF76" s="848">
        <v>0</v>
      </c>
      <c r="BG76" s="848">
        <v>0</v>
      </c>
      <c r="BH76" s="848">
        <v>0</v>
      </c>
      <c r="BI76" s="848">
        <v>0</v>
      </c>
      <c r="BJ76" s="906"/>
    </row>
    <row r="77" spans="1:62" s="814" customFormat="1" ht="20.100000000000001" customHeight="1">
      <c r="A77" s="906" t="s">
        <v>862</v>
      </c>
      <c r="B77" s="906" t="s">
        <v>382</v>
      </c>
      <c r="C77" s="906" t="s">
        <v>839</v>
      </c>
      <c r="D77" s="906" t="s">
        <v>5</v>
      </c>
      <c r="E77" s="906" t="s">
        <v>874</v>
      </c>
      <c r="F77" s="1039">
        <v>39405</v>
      </c>
      <c r="G77" s="912" t="s">
        <v>3851</v>
      </c>
      <c r="H77" s="913">
        <v>782.02</v>
      </c>
      <c r="I77" s="1117">
        <v>22166</v>
      </c>
      <c r="J77" s="906" t="s">
        <v>3852</v>
      </c>
      <c r="K77" s="906" t="s">
        <v>3853</v>
      </c>
      <c r="L77" s="499">
        <v>6</v>
      </c>
      <c r="M77" s="499">
        <v>144</v>
      </c>
      <c r="N77" s="500">
        <v>1</v>
      </c>
      <c r="O77" s="501">
        <v>18</v>
      </c>
      <c r="P77" s="501">
        <v>2</v>
      </c>
      <c r="Q77" s="501">
        <v>36</v>
      </c>
      <c r="R77" s="501">
        <v>3</v>
      </c>
      <c r="S77" s="501">
        <v>51</v>
      </c>
      <c r="T77" s="501">
        <v>0</v>
      </c>
      <c r="U77" s="501">
        <v>0</v>
      </c>
      <c r="V77" s="501">
        <v>0</v>
      </c>
      <c r="W77" s="501">
        <v>0</v>
      </c>
      <c r="X77" s="501">
        <v>0</v>
      </c>
      <c r="Y77" s="501">
        <v>0</v>
      </c>
      <c r="Z77" s="500">
        <v>0</v>
      </c>
      <c r="AA77" s="501">
        <v>0</v>
      </c>
      <c r="AB77" s="501">
        <v>0</v>
      </c>
      <c r="AC77" s="501">
        <v>0</v>
      </c>
      <c r="AD77" s="501">
        <v>0</v>
      </c>
      <c r="AE77" s="501"/>
      <c r="AF77" s="501"/>
      <c r="AG77" s="501">
        <v>0</v>
      </c>
      <c r="AH77" s="501">
        <v>0</v>
      </c>
      <c r="AI77" s="501">
        <v>0</v>
      </c>
      <c r="AJ77" s="501">
        <v>0</v>
      </c>
      <c r="AK77" s="501">
        <v>0</v>
      </c>
      <c r="AL77" s="501">
        <v>0</v>
      </c>
      <c r="AM77" s="501">
        <v>0</v>
      </c>
      <c r="AN77" s="501">
        <v>0</v>
      </c>
      <c r="AO77" s="501">
        <v>0</v>
      </c>
      <c r="AP77" s="851">
        <v>0</v>
      </c>
      <c r="AQ77" s="851">
        <v>0</v>
      </c>
      <c r="AR77" s="501">
        <v>0</v>
      </c>
      <c r="AS77" s="501">
        <v>0</v>
      </c>
      <c r="AT77" s="501">
        <v>0</v>
      </c>
      <c r="AU77" s="851">
        <v>0</v>
      </c>
      <c r="AV77" s="851">
        <v>0</v>
      </c>
      <c r="AW77" s="851">
        <v>0</v>
      </c>
      <c r="AX77" s="851">
        <v>0</v>
      </c>
      <c r="AY77" s="851">
        <v>0</v>
      </c>
      <c r="AZ77" s="849">
        <v>6</v>
      </c>
      <c r="BA77" s="849">
        <v>18</v>
      </c>
      <c r="BB77" s="849">
        <v>36</v>
      </c>
      <c r="BC77" s="849">
        <v>51</v>
      </c>
      <c r="BD77" s="849">
        <v>105</v>
      </c>
      <c r="BE77" s="848">
        <v>0</v>
      </c>
      <c r="BF77" s="848">
        <v>0</v>
      </c>
      <c r="BG77" s="848">
        <v>0</v>
      </c>
      <c r="BH77" s="848">
        <v>0</v>
      </c>
      <c r="BI77" s="848">
        <v>0</v>
      </c>
      <c r="BJ77" s="906"/>
    </row>
    <row r="78" spans="1:62" s="814" customFormat="1" ht="20.100000000000001" customHeight="1">
      <c r="A78" s="906" t="s">
        <v>862</v>
      </c>
      <c r="B78" s="906" t="s">
        <v>382</v>
      </c>
      <c r="C78" s="906" t="s">
        <v>839</v>
      </c>
      <c r="D78" s="906" t="s">
        <v>5</v>
      </c>
      <c r="E78" s="906" t="s">
        <v>875</v>
      </c>
      <c r="F78" s="1039">
        <v>37694</v>
      </c>
      <c r="G78" s="912" t="s">
        <v>3854</v>
      </c>
      <c r="H78" s="913">
        <v>290.52999999999997</v>
      </c>
      <c r="I78" s="1111">
        <v>22136</v>
      </c>
      <c r="J78" s="906" t="s">
        <v>3855</v>
      </c>
      <c r="K78" s="906" t="s">
        <v>3856</v>
      </c>
      <c r="L78" s="499">
        <v>3</v>
      </c>
      <c r="M78" s="499">
        <v>68</v>
      </c>
      <c r="N78" s="500">
        <v>1</v>
      </c>
      <c r="O78" s="501">
        <v>13</v>
      </c>
      <c r="P78" s="501">
        <v>1</v>
      </c>
      <c r="Q78" s="501">
        <v>23</v>
      </c>
      <c r="R78" s="501">
        <v>1</v>
      </c>
      <c r="S78" s="501">
        <v>29</v>
      </c>
      <c r="T78" s="501">
        <v>0</v>
      </c>
      <c r="U78" s="501">
        <v>0</v>
      </c>
      <c r="V78" s="501">
        <v>0</v>
      </c>
      <c r="W78" s="501">
        <v>0</v>
      </c>
      <c r="X78" s="501">
        <v>0</v>
      </c>
      <c r="Y78" s="501">
        <v>0</v>
      </c>
      <c r="Z78" s="500">
        <v>0</v>
      </c>
      <c r="AA78" s="501">
        <v>0</v>
      </c>
      <c r="AB78" s="501">
        <v>0</v>
      </c>
      <c r="AC78" s="501">
        <v>0</v>
      </c>
      <c r="AD78" s="501">
        <v>0</v>
      </c>
      <c r="AE78" s="501">
        <v>0</v>
      </c>
      <c r="AF78" s="501">
        <v>0</v>
      </c>
      <c r="AG78" s="501">
        <v>0</v>
      </c>
      <c r="AH78" s="501">
        <v>0</v>
      </c>
      <c r="AI78" s="501">
        <v>0</v>
      </c>
      <c r="AJ78" s="501">
        <v>0</v>
      </c>
      <c r="AK78" s="501">
        <v>0</v>
      </c>
      <c r="AL78" s="501">
        <v>0</v>
      </c>
      <c r="AM78" s="501">
        <v>0</v>
      </c>
      <c r="AN78" s="501">
        <v>0</v>
      </c>
      <c r="AO78" s="501">
        <v>0</v>
      </c>
      <c r="AP78" s="851">
        <v>0</v>
      </c>
      <c r="AQ78" s="851">
        <v>0</v>
      </c>
      <c r="AR78" s="501">
        <v>0</v>
      </c>
      <c r="AS78" s="501">
        <v>0</v>
      </c>
      <c r="AT78" s="501">
        <v>0</v>
      </c>
      <c r="AU78" s="851">
        <v>0</v>
      </c>
      <c r="AV78" s="851">
        <v>0</v>
      </c>
      <c r="AW78" s="851">
        <v>0</v>
      </c>
      <c r="AX78" s="851">
        <v>0</v>
      </c>
      <c r="AY78" s="851">
        <v>0</v>
      </c>
      <c r="AZ78" s="849">
        <v>3</v>
      </c>
      <c r="BA78" s="849">
        <v>13</v>
      </c>
      <c r="BB78" s="849">
        <v>23</v>
      </c>
      <c r="BC78" s="849">
        <v>29</v>
      </c>
      <c r="BD78" s="849">
        <v>65</v>
      </c>
      <c r="BE78" s="848">
        <v>0</v>
      </c>
      <c r="BF78" s="848">
        <v>0</v>
      </c>
      <c r="BG78" s="848">
        <v>0</v>
      </c>
      <c r="BH78" s="848">
        <v>0</v>
      </c>
      <c r="BI78" s="848">
        <v>0</v>
      </c>
      <c r="BJ78" s="906"/>
    </row>
    <row r="79" spans="1:62" s="764" customFormat="1" ht="20.100000000000001" customHeight="1">
      <c r="A79" s="915"/>
      <c r="B79" s="915"/>
      <c r="C79" s="915"/>
      <c r="D79" s="915"/>
      <c r="E79" s="546" t="s">
        <v>31</v>
      </c>
      <c r="F79" s="546">
        <v>13</v>
      </c>
      <c r="G79" s="550"/>
      <c r="H79" s="909"/>
      <c r="I79" s="1110"/>
      <c r="J79" s="551"/>
      <c r="K79" s="551"/>
      <c r="L79" s="847">
        <f t="shared" ref="L79:AQ79" si="21">SUM(L66:L78)</f>
        <v>88</v>
      </c>
      <c r="M79" s="847">
        <f t="shared" si="21"/>
        <v>2347</v>
      </c>
      <c r="N79" s="847">
        <f t="shared" si="21"/>
        <v>19</v>
      </c>
      <c r="O79" s="847">
        <f t="shared" si="21"/>
        <v>316</v>
      </c>
      <c r="P79" s="847">
        <f t="shared" si="21"/>
        <v>28</v>
      </c>
      <c r="Q79" s="847">
        <f t="shared" si="21"/>
        <v>618</v>
      </c>
      <c r="R79" s="847">
        <f t="shared" si="21"/>
        <v>30</v>
      </c>
      <c r="S79" s="847">
        <f t="shared" si="21"/>
        <v>715</v>
      </c>
      <c r="T79" s="847">
        <f t="shared" si="21"/>
        <v>0</v>
      </c>
      <c r="U79" s="847">
        <f t="shared" si="21"/>
        <v>0</v>
      </c>
      <c r="V79" s="847">
        <f t="shared" si="21"/>
        <v>0</v>
      </c>
      <c r="W79" s="847">
        <f t="shared" si="21"/>
        <v>0</v>
      </c>
      <c r="X79" s="847">
        <f t="shared" si="21"/>
        <v>0</v>
      </c>
      <c r="Y79" s="847">
        <f t="shared" si="21"/>
        <v>0</v>
      </c>
      <c r="Z79" s="847">
        <f t="shared" si="21"/>
        <v>0</v>
      </c>
      <c r="AA79" s="847">
        <f t="shared" si="21"/>
        <v>0</v>
      </c>
      <c r="AB79" s="847">
        <f t="shared" si="21"/>
        <v>0</v>
      </c>
      <c r="AC79" s="847">
        <f t="shared" si="21"/>
        <v>0</v>
      </c>
      <c r="AD79" s="847">
        <f t="shared" si="21"/>
        <v>0</v>
      </c>
      <c r="AE79" s="847">
        <f t="shared" si="21"/>
        <v>0</v>
      </c>
      <c r="AF79" s="847">
        <f t="shared" si="21"/>
        <v>0</v>
      </c>
      <c r="AG79" s="847">
        <f t="shared" si="21"/>
        <v>0</v>
      </c>
      <c r="AH79" s="847">
        <f t="shared" si="21"/>
        <v>0</v>
      </c>
      <c r="AI79" s="847">
        <f t="shared" si="21"/>
        <v>0</v>
      </c>
      <c r="AJ79" s="847">
        <f t="shared" si="21"/>
        <v>0</v>
      </c>
      <c r="AK79" s="847">
        <f t="shared" si="21"/>
        <v>0</v>
      </c>
      <c r="AL79" s="847">
        <f t="shared" si="21"/>
        <v>0</v>
      </c>
      <c r="AM79" s="847">
        <f t="shared" si="21"/>
        <v>0</v>
      </c>
      <c r="AN79" s="847">
        <f t="shared" si="21"/>
        <v>0</v>
      </c>
      <c r="AO79" s="847">
        <f t="shared" si="21"/>
        <v>0</v>
      </c>
      <c r="AP79" s="847">
        <f t="shared" si="21"/>
        <v>0</v>
      </c>
      <c r="AQ79" s="847">
        <f t="shared" si="21"/>
        <v>0</v>
      </c>
      <c r="AR79" s="847">
        <f t="shared" ref="AR79:BI79" si="22">SUM(AR66:AR78)</f>
        <v>0</v>
      </c>
      <c r="AS79" s="847">
        <f t="shared" si="22"/>
        <v>0</v>
      </c>
      <c r="AT79" s="847">
        <f t="shared" si="22"/>
        <v>0</v>
      </c>
      <c r="AU79" s="847">
        <f t="shared" si="22"/>
        <v>0</v>
      </c>
      <c r="AV79" s="847">
        <f t="shared" si="22"/>
        <v>0</v>
      </c>
      <c r="AW79" s="847">
        <f t="shared" si="22"/>
        <v>0</v>
      </c>
      <c r="AX79" s="847">
        <f t="shared" si="22"/>
        <v>0</v>
      </c>
      <c r="AY79" s="847">
        <f t="shared" si="22"/>
        <v>0</v>
      </c>
      <c r="AZ79" s="847">
        <f t="shared" si="22"/>
        <v>77</v>
      </c>
      <c r="BA79" s="847">
        <f t="shared" si="22"/>
        <v>316</v>
      </c>
      <c r="BB79" s="847">
        <f t="shared" si="22"/>
        <v>618</v>
      </c>
      <c r="BC79" s="847">
        <f t="shared" si="22"/>
        <v>715</v>
      </c>
      <c r="BD79" s="847">
        <f>SUM(BD66:BD78)</f>
        <v>1649</v>
      </c>
      <c r="BE79" s="847">
        <f t="shared" si="22"/>
        <v>0</v>
      </c>
      <c r="BF79" s="847">
        <f t="shared" si="22"/>
        <v>0</v>
      </c>
      <c r="BG79" s="847">
        <f t="shared" si="22"/>
        <v>0</v>
      </c>
      <c r="BH79" s="847">
        <f t="shared" si="22"/>
        <v>0</v>
      </c>
      <c r="BI79" s="847">
        <f t="shared" si="22"/>
        <v>0</v>
      </c>
      <c r="BJ79" s="847"/>
    </row>
    <row r="80" spans="1:62" s="764" customFormat="1" ht="20.100000000000001" customHeight="1">
      <c r="A80" s="915"/>
      <c r="B80" s="916"/>
      <c r="C80" s="1258" t="s">
        <v>1273</v>
      </c>
      <c r="D80" s="1259"/>
      <c r="E80" s="1260"/>
      <c r="F80" s="508">
        <f>SUM(F65,F79)</f>
        <v>16</v>
      </c>
      <c r="G80" s="508">
        <f>SUM(G65,G79)</f>
        <v>0</v>
      </c>
      <c r="H80" s="508"/>
      <c r="I80" s="1112">
        <f t="shared" ref="I80:AN80" si="23">SUM(I65,I79)</f>
        <v>0</v>
      </c>
      <c r="J80" s="508"/>
      <c r="K80" s="508"/>
      <c r="L80" s="508">
        <f t="shared" si="23"/>
        <v>96</v>
      </c>
      <c r="M80" s="508">
        <f t="shared" si="23"/>
        <v>2520</v>
      </c>
      <c r="N80" s="508">
        <f t="shared" si="23"/>
        <v>19</v>
      </c>
      <c r="O80" s="508">
        <f t="shared" si="23"/>
        <v>316</v>
      </c>
      <c r="P80" s="508">
        <f t="shared" si="23"/>
        <v>31</v>
      </c>
      <c r="Q80" s="508">
        <f t="shared" si="23"/>
        <v>653</v>
      </c>
      <c r="R80" s="508">
        <f t="shared" si="23"/>
        <v>34</v>
      </c>
      <c r="S80" s="508">
        <f t="shared" si="23"/>
        <v>758</v>
      </c>
      <c r="T80" s="508">
        <f t="shared" si="23"/>
        <v>0</v>
      </c>
      <c r="U80" s="508">
        <f t="shared" si="23"/>
        <v>0</v>
      </c>
      <c r="V80" s="508">
        <f t="shared" si="23"/>
        <v>0</v>
      </c>
      <c r="W80" s="508">
        <f t="shared" si="23"/>
        <v>0</v>
      </c>
      <c r="X80" s="508">
        <f t="shared" si="23"/>
        <v>0</v>
      </c>
      <c r="Y80" s="508">
        <f t="shared" si="23"/>
        <v>0</v>
      </c>
      <c r="Z80" s="508">
        <f t="shared" si="23"/>
        <v>0</v>
      </c>
      <c r="AA80" s="508">
        <f t="shared" si="23"/>
        <v>0</v>
      </c>
      <c r="AB80" s="508">
        <f t="shared" si="23"/>
        <v>0</v>
      </c>
      <c r="AC80" s="508">
        <f t="shared" si="23"/>
        <v>0</v>
      </c>
      <c r="AD80" s="508">
        <f t="shared" si="23"/>
        <v>0</v>
      </c>
      <c r="AE80" s="508">
        <f t="shared" si="23"/>
        <v>0</v>
      </c>
      <c r="AF80" s="508">
        <f t="shared" si="23"/>
        <v>0</v>
      </c>
      <c r="AG80" s="508">
        <f t="shared" si="23"/>
        <v>0</v>
      </c>
      <c r="AH80" s="508">
        <f t="shared" si="23"/>
        <v>0</v>
      </c>
      <c r="AI80" s="508">
        <f t="shared" si="23"/>
        <v>1</v>
      </c>
      <c r="AJ80" s="508">
        <f t="shared" si="23"/>
        <v>0</v>
      </c>
      <c r="AK80" s="508">
        <f t="shared" si="23"/>
        <v>0</v>
      </c>
      <c r="AL80" s="508">
        <f t="shared" si="23"/>
        <v>0</v>
      </c>
      <c r="AM80" s="508">
        <f t="shared" si="23"/>
        <v>0</v>
      </c>
      <c r="AN80" s="508">
        <f t="shared" si="23"/>
        <v>3</v>
      </c>
      <c r="AO80" s="508">
        <f t="shared" ref="AO80:BI80" si="24">SUM(AO65,AO79)</f>
        <v>3</v>
      </c>
      <c r="AP80" s="508">
        <f t="shared" si="24"/>
        <v>0</v>
      </c>
      <c r="AQ80" s="508">
        <f t="shared" si="24"/>
        <v>0</v>
      </c>
      <c r="AR80" s="508">
        <f t="shared" si="24"/>
        <v>0</v>
      </c>
      <c r="AS80" s="508">
        <f t="shared" si="24"/>
        <v>0</v>
      </c>
      <c r="AT80" s="508">
        <f t="shared" si="24"/>
        <v>0</v>
      </c>
      <c r="AU80" s="508">
        <f t="shared" si="24"/>
        <v>0</v>
      </c>
      <c r="AV80" s="508">
        <f t="shared" si="24"/>
        <v>0</v>
      </c>
      <c r="AW80" s="508">
        <f t="shared" si="24"/>
        <v>0</v>
      </c>
      <c r="AX80" s="508">
        <f t="shared" si="24"/>
        <v>0</v>
      </c>
      <c r="AY80" s="508">
        <f t="shared" si="24"/>
        <v>0</v>
      </c>
      <c r="AZ80" s="508">
        <f t="shared" si="24"/>
        <v>84</v>
      </c>
      <c r="BA80" s="508">
        <f t="shared" si="24"/>
        <v>316</v>
      </c>
      <c r="BB80" s="508">
        <f t="shared" si="24"/>
        <v>653</v>
      </c>
      <c r="BC80" s="508">
        <f t="shared" si="24"/>
        <v>758</v>
      </c>
      <c r="BD80" s="508">
        <f t="shared" si="24"/>
        <v>1727</v>
      </c>
      <c r="BE80" s="508">
        <f t="shared" si="24"/>
        <v>1</v>
      </c>
      <c r="BF80" s="508">
        <f t="shared" si="24"/>
        <v>0</v>
      </c>
      <c r="BG80" s="508">
        <f t="shared" si="24"/>
        <v>0</v>
      </c>
      <c r="BH80" s="508">
        <f t="shared" si="24"/>
        <v>3</v>
      </c>
      <c r="BI80" s="508">
        <f t="shared" si="24"/>
        <v>3</v>
      </c>
      <c r="BJ80" s="508"/>
    </row>
    <row r="81" spans="1:62" s="764" customFormat="1" ht="20.100000000000001" customHeight="1">
      <c r="A81" s="906" t="s">
        <v>876</v>
      </c>
      <c r="B81" s="906" t="s">
        <v>193</v>
      </c>
      <c r="C81" s="906" t="s">
        <v>877</v>
      </c>
      <c r="D81" s="906" t="s">
        <v>4</v>
      </c>
      <c r="E81" s="906" t="s">
        <v>878</v>
      </c>
      <c r="F81" s="1035">
        <v>39873</v>
      </c>
      <c r="G81" s="907" t="s">
        <v>3857</v>
      </c>
      <c r="H81" s="908">
        <v>17497</v>
      </c>
      <c r="I81" s="1109">
        <v>22358</v>
      </c>
      <c r="J81" s="770" t="s">
        <v>3858</v>
      </c>
      <c r="K81" s="770" t="s">
        <v>3859</v>
      </c>
      <c r="L81" s="491">
        <v>15</v>
      </c>
      <c r="M81" s="491">
        <v>268</v>
      </c>
      <c r="N81" s="494">
        <v>4</v>
      </c>
      <c r="O81" s="493">
        <v>65</v>
      </c>
      <c r="P81" s="493">
        <v>4</v>
      </c>
      <c r="Q81" s="493">
        <v>81</v>
      </c>
      <c r="R81" s="493">
        <v>4</v>
      </c>
      <c r="S81" s="493">
        <v>99</v>
      </c>
      <c r="T81" s="493">
        <v>1</v>
      </c>
      <c r="U81" s="493">
        <v>4</v>
      </c>
      <c r="V81" s="493">
        <v>1</v>
      </c>
      <c r="W81" s="493">
        <v>4</v>
      </c>
      <c r="X81" s="493">
        <v>1</v>
      </c>
      <c r="Y81" s="493">
        <v>4</v>
      </c>
      <c r="Z81" s="494">
        <v>0</v>
      </c>
      <c r="AA81" s="493">
        <v>0</v>
      </c>
      <c r="AB81" s="493">
        <v>0</v>
      </c>
      <c r="AC81" s="493">
        <v>0</v>
      </c>
      <c r="AD81" s="493">
        <v>0</v>
      </c>
      <c r="AE81" s="493">
        <v>0</v>
      </c>
      <c r="AF81" s="493">
        <v>0</v>
      </c>
      <c r="AG81" s="493">
        <v>0</v>
      </c>
      <c r="AH81" s="493">
        <v>0</v>
      </c>
      <c r="AI81" s="493">
        <v>0</v>
      </c>
      <c r="AJ81" s="493">
        <v>0</v>
      </c>
      <c r="AK81" s="493">
        <v>0</v>
      </c>
      <c r="AL81" s="493">
        <v>0</v>
      </c>
      <c r="AM81" s="493">
        <v>0</v>
      </c>
      <c r="AN81" s="493">
        <v>0</v>
      </c>
      <c r="AO81" s="493">
        <v>0</v>
      </c>
      <c r="AP81" s="831">
        <v>0</v>
      </c>
      <c r="AQ81" s="831">
        <v>0</v>
      </c>
      <c r="AR81" s="493">
        <v>0</v>
      </c>
      <c r="AS81" s="493">
        <v>0</v>
      </c>
      <c r="AT81" s="493">
        <v>0</v>
      </c>
      <c r="AU81" s="831">
        <v>0</v>
      </c>
      <c r="AV81" s="831">
        <v>0</v>
      </c>
      <c r="AW81" s="831">
        <v>0</v>
      </c>
      <c r="AX81" s="831">
        <v>0</v>
      </c>
      <c r="AY81" s="831">
        <v>0</v>
      </c>
      <c r="AZ81" s="849">
        <v>12</v>
      </c>
      <c r="BA81" s="849">
        <v>65</v>
      </c>
      <c r="BB81" s="849">
        <v>81</v>
      </c>
      <c r="BC81" s="849">
        <v>99</v>
      </c>
      <c r="BD81" s="849">
        <v>245</v>
      </c>
      <c r="BE81" s="848">
        <v>3</v>
      </c>
      <c r="BF81" s="848">
        <v>4</v>
      </c>
      <c r="BG81" s="848">
        <v>4</v>
      </c>
      <c r="BH81" s="848">
        <v>4</v>
      </c>
      <c r="BI81" s="848">
        <v>12</v>
      </c>
      <c r="BJ81" s="770"/>
    </row>
    <row r="82" spans="1:62" s="764" customFormat="1" ht="20.100000000000001" customHeight="1">
      <c r="A82" s="906" t="s">
        <v>876</v>
      </c>
      <c r="B82" s="906" t="s">
        <v>193</v>
      </c>
      <c r="C82" s="906" t="s">
        <v>879</v>
      </c>
      <c r="D82" s="906" t="s">
        <v>4</v>
      </c>
      <c r="E82" s="906" t="s">
        <v>3860</v>
      </c>
      <c r="F82" s="1035">
        <v>29646</v>
      </c>
      <c r="G82" s="907" t="s">
        <v>880</v>
      </c>
      <c r="H82" s="908">
        <v>10184</v>
      </c>
      <c r="I82" s="1109">
        <v>22384</v>
      </c>
      <c r="J82" s="770" t="s">
        <v>2736</v>
      </c>
      <c r="K82" s="770" t="s">
        <v>2738</v>
      </c>
      <c r="L82" s="491">
        <v>1</v>
      </c>
      <c r="M82" s="491">
        <v>23</v>
      </c>
      <c r="N82" s="494">
        <v>0</v>
      </c>
      <c r="O82" s="493">
        <v>0</v>
      </c>
      <c r="P82" s="493">
        <v>0</v>
      </c>
      <c r="Q82" s="493">
        <v>0</v>
      </c>
      <c r="R82" s="493">
        <v>0</v>
      </c>
      <c r="S82" s="493">
        <v>0</v>
      </c>
      <c r="T82" s="493">
        <v>0</v>
      </c>
      <c r="U82" s="493">
        <v>0</v>
      </c>
      <c r="V82" s="493">
        <v>0</v>
      </c>
      <c r="W82" s="493">
        <v>0</v>
      </c>
      <c r="X82" s="493">
        <v>0</v>
      </c>
      <c r="Y82" s="493">
        <v>0</v>
      </c>
      <c r="Z82" s="494">
        <v>0</v>
      </c>
      <c r="AA82" s="493">
        <v>0</v>
      </c>
      <c r="AB82" s="493">
        <v>0</v>
      </c>
      <c r="AC82" s="493">
        <v>0</v>
      </c>
      <c r="AD82" s="493">
        <v>0</v>
      </c>
      <c r="AE82" s="493">
        <v>0</v>
      </c>
      <c r="AF82" s="493">
        <v>0</v>
      </c>
      <c r="AG82" s="493">
        <v>0</v>
      </c>
      <c r="AH82" s="493">
        <v>0</v>
      </c>
      <c r="AI82" s="493">
        <v>0</v>
      </c>
      <c r="AJ82" s="493">
        <v>0</v>
      </c>
      <c r="AK82" s="493">
        <v>0</v>
      </c>
      <c r="AL82" s="493">
        <v>0</v>
      </c>
      <c r="AM82" s="493">
        <v>0</v>
      </c>
      <c r="AN82" s="493">
        <v>0</v>
      </c>
      <c r="AO82" s="493">
        <v>0</v>
      </c>
      <c r="AP82" s="831">
        <v>1</v>
      </c>
      <c r="AQ82" s="831">
        <v>0</v>
      </c>
      <c r="AR82" s="493">
        <v>1</v>
      </c>
      <c r="AS82" s="493">
        <v>6</v>
      </c>
      <c r="AT82" s="493">
        <v>3</v>
      </c>
      <c r="AU82" s="831">
        <v>10</v>
      </c>
      <c r="AV82" s="831">
        <v>0</v>
      </c>
      <c r="AW82" s="831">
        <v>0</v>
      </c>
      <c r="AX82" s="831">
        <v>0</v>
      </c>
      <c r="AY82" s="831">
        <v>0</v>
      </c>
      <c r="AZ82" s="849">
        <v>1</v>
      </c>
      <c r="BA82" s="849">
        <v>1</v>
      </c>
      <c r="BB82" s="849">
        <v>6</v>
      </c>
      <c r="BC82" s="849">
        <v>3</v>
      </c>
      <c r="BD82" s="849">
        <v>10</v>
      </c>
      <c r="BE82" s="848">
        <v>0</v>
      </c>
      <c r="BF82" s="848">
        <v>0</v>
      </c>
      <c r="BG82" s="848">
        <v>0</v>
      </c>
      <c r="BH82" s="848">
        <v>0</v>
      </c>
      <c r="BI82" s="848">
        <v>0</v>
      </c>
      <c r="BJ82" s="770"/>
    </row>
    <row r="83" spans="1:62" s="764" customFormat="1" ht="20.100000000000001" customHeight="1">
      <c r="A83" s="906" t="s">
        <v>876</v>
      </c>
      <c r="B83" s="906" t="s">
        <v>193</v>
      </c>
      <c r="C83" s="906" t="s">
        <v>3861</v>
      </c>
      <c r="D83" s="906" t="s">
        <v>4</v>
      </c>
      <c r="E83" s="906" t="s">
        <v>3862</v>
      </c>
      <c r="F83" s="1035">
        <v>44075</v>
      </c>
      <c r="G83" s="907" t="s">
        <v>3863</v>
      </c>
      <c r="H83" s="908">
        <v>1282</v>
      </c>
      <c r="I83" s="1109">
        <v>22389</v>
      </c>
      <c r="J83" s="770" t="s">
        <v>2695</v>
      </c>
      <c r="K83" s="770" t="s">
        <v>3864</v>
      </c>
      <c r="L83" s="491">
        <v>5</v>
      </c>
      <c r="M83" s="491">
        <v>93</v>
      </c>
      <c r="N83" s="494">
        <v>1</v>
      </c>
      <c r="O83" s="493">
        <v>18</v>
      </c>
      <c r="P83" s="493">
        <v>2</v>
      </c>
      <c r="Q83" s="493">
        <v>46</v>
      </c>
      <c r="R83" s="493">
        <v>1</v>
      </c>
      <c r="S83" s="493">
        <v>22</v>
      </c>
      <c r="T83" s="493">
        <v>0</v>
      </c>
      <c r="U83" s="493">
        <v>0</v>
      </c>
      <c r="V83" s="493">
        <v>0</v>
      </c>
      <c r="W83" s="493">
        <v>0</v>
      </c>
      <c r="X83" s="493">
        <v>1</v>
      </c>
      <c r="Y83" s="493">
        <v>4</v>
      </c>
      <c r="Z83" s="494">
        <v>0</v>
      </c>
      <c r="AA83" s="493">
        <v>0</v>
      </c>
      <c r="AB83" s="493">
        <v>0</v>
      </c>
      <c r="AC83" s="493">
        <v>0</v>
      </c>
      <c r="AD83" s="493">
        <v>0</v>
      </c>
      <c r="AE83" s="493">
        <v>0</v>
      </c>
      <c r="AF83" s="493">
        <v>0</v>
      </c>
      <c r="AG83" s="493">
        <v>0</v>
      </c>
      <c r="AH83" s="493">
        <v>0</v>
      </c>
      <c r="AI83" s="493">
        <v>0</v>
      </c>
      <c r="AJ83" s="493">
        <v>0</v>
      </c>
      <c r="AK83" s="493">
        <v>0</v>
      </c>
      <c r="AL83" s="493">
        <v>0</v>
      </c>
      <c r="AM83" s="493">
        <v>0</v>
      </c>
      <c r="AN83" s="493">
        <v>0</v>
      </c>
      <c r="AO83" s="493">
        <v>0</v>
      </c>
      <c r="AP83" s="831">
        <v>0</v>
      </c>
      <c r="AQ83" s="831">
        <v>0</v>
      </c>
      <c r="AR83" s="493">
        <v>0</v>
      </c>
      <c r="AS83" s="493">
        <v>0</v>
      </c>
      <c r="AT83" s="493">
        <v>0</v>
      </c>
      <c r="AU83" s="831">
        <v>0</v>
      </c>
      <c r="AV83" s="831">
        <v>0</v>
      </c>
      <c r="AW83" s="831">
        <v>0</v>
      </c>
      <c r="AX83" s="831"/>
      <c r="AY83" s="831">
        <v>0</v>
      </c>
      <c r="AZ83" s="849">
        <v>4</v>
      </c>
      <c r="BA83" s="849">
        <v>18</v>
      </c>
      <c r="BB83" s="849">
        <v>46</v>
      </c>
      <c r="BC83" s="849">
        <v>22</v>
      </c>
      <c r="BD83" s="849">
        <v>86</v>
      </c>
      <c r="BE83" s="848">
        <v>1</v>
      </c>
      <c r="BF83" s="848">
        <v>0</v>
      </c>
      <c r="BG83" s="848">
        <v>0</v>
      </c>
      <c r="BH83" s="848">
        <v>4</v>
      </c>
      <c r="BI83" s="848">
        <v>4</v>
      </c>
      <c r="BJ83" s="770"/>
    </row>
    <row r="84" spans="1:62" s="765" customFormat="1" ht="16.5">
      <c r="A84" s="904" t="s">
        <v>876</v>
      </c>
      <c r="B84" s="904" t="s">
        <v>193</v>
      </c>
      <c r="C84" s="904" t="s">
        <v>806</v>
      </c>
      <c r="D84" s="904" t="s">
        <v>4</v>
      </c>
      <c r="E84" s="904" t="s">
        <v>807</v>
      </c>
      <c r="F84" s="1034">
        <v>41518</v>
      </c>
      <c r="G84" s="902" t="s">
        <v>808</v>
      </c>
      <c r="H84" s="903">
        <v>1029</v>
      </c>
      <c r="I84" s="1107">
        <v>22370</v>
      </c>
      <c r="J84" s="901" t="s">
        <v>3865</v>
      </c>
      <c r="K84" s="901" t="s">
        <v>3866</v>
      </c>
      <c r="L84" s="517">
        <v>6</v>
      </c>
      <c r="M84" s="517">
        <v>116</v>
      </c>
      <c r="N84" s="518">
        <v>1</v>
      </c>
      <c r="O84" s="519">
        <v>17</v>
      </c>
      <c r="P84" s="519">
        <v>2</v>
      </c>
      <c r="Q84" s="519">
        <v>24</v>
      </c>
      <c r="R84" s="519">
        <v>2</v>
      </c>
      <c r="S84" s="519">
        <v>45</v>
      </c>
      <c r="T84" s="519">
        <v>0</v>
      </c>
      <c r="U84" s="519">
        <v>0</v>
      </c>
      <c r="V84" s="519">
        <v>0</v>
      </c>
      <c r="W84" s="519">
        <v>0</v>
      </c>
      <c r="X84" s="519">
        <v>0</v>
      </c>
      <c r="Y84" s="519">
        <v>0</v>
      </c>
      <c r="Z84" s="519">
        <v>0</v>
      </c>
      <c r="AA84" s="519">
        <v>0</v>
      </c>
      <c r="AB84" s="519">
        <v>0</v>
      </c>
      <c r="AC84" s="519">
        <v>0</v>
      </c>
      <c r="AD84" s="519">
        <v>0</v>
      </c>
      <c r="AE84" s="519">
        <v>0</v>
      </c>
      <c r="AF84" s="519">
        <v>0</v>
      </c>
      <c r="AG84" s="519">
        <v>0</v>
      </c>
      <c r="AH84" s="519">
        <v>0</v>
      </c>
      <c r="AI84" s="519">
        <v>0</v>
      </c>
      <c r="AJ84" s="519">
        <v>0</v>
      </c>
      <c r="AK84" s="519">
        <v>0</v>
      </c>
      <c r="AL84" s="519">
        <v>0</v>
      </c>
      <c r="AM84" s="519">
        <v>0</v>
      </c>
      <c r="AN84" s="519">
        <v>0</v>
      </c>
      <c r="AO84" s="519">
        <v>0</v>
      </c>
      <c r="AP84" s="854">
        <v>0</v>
      </c>
      <c r="AQ84" s="854">
        <v>1</v>
      </c>
      <c r="AR84" s="519">
        <v>0</v>
      </c>
      <c r="AS84" s="519">
        <v>0</v>
      </c>
      <c r="AT84" s="519">
        <v>0</v>
      </c>
      <c r="AU84" s="854">
        <v>0</v>
      </c>
      <c r="AV84" s="854">
        <v>1</v>
      </c>
      <c r="AW84" s="854">
        <v>0</v>
      </c>
      <c r="AX84" s="854">
        <v>3</v>
      </c>
      <c r="AY84" s="854">
        <v>4</v>
      </c>
      <c r="AZ84" s="853">
        <v>5</v>
      </c>
      <c r="BA84" s="853">
        <v>17</v>
      </c>
      <c r="BB84" s="853">
        <v>24</v>
      </c>
      <c r="BC84" s="853">
        <v>45</v>
      </c>
      <c r="BD84" s="853">
        <v>86</v>
      </c>
      <c r="BE84" s="852">
        <v>1</v>
      </c>
      <c r="BF84" s="852">
        <v>1</v>
      </c>
      <c r="BG84" s="852">
        <v>0</v>
      </c>
      <c r="BH84" s="852">
        <v>3</v>
      </c>
      <c r="BI84" s="852">
        <v>4</v>
      </c>
      <c r="BJ84" s="901"/>
    </row>
    <row r="85" spans="1:62" s="765" customFormat="1" ht="16.5">
      <c r="A85" s="904" t="s">
        <v>876</v>
      </c>
      <c r="B85" s="904" t="s">
        <v>193</v>
      </c>
      <c r="C85" s="904" t="s">
        <v>810</v>
      </c>
      <c r="D85" s="904" t="s">
        <v>4</v>
      </c>
      <c r="E85" s="923" t="s">
        <v>811</v>
      </c>
      <c r="F85" s="1034">
        <v>43525</v>
      </c>
      <c r="G85" s="902" t="s">
        <v>3867</v>
      </c>
      <c r="H85" s="903">
        <v>12843</v>
      </c>
      <c r="I85" s="1107">
        <v>22394</v>
      </c>
      <c r="J85" s="901" t="s">
        <v>3868</v>
      </c>
      <c r="K85" s="901" t="s">
        <v>3869</v>
      </c>
      <c r="L85" s="517">
        <v>5</v>
      </c>
      <c r="M85" s="517">
        <v>116</v>
      </c>
      <c r="N85" s="518">
        <v>1</v>
      </c>
      <c r="O85" s="519">
        <v>18</v>
      </c>
      <c r="P85" s="519">
        <v>2</v>
      </c>
      <c r="Q85" s="519">
        <v>46</v>
      </c>
      <c r="R85" s="519">
        <v>2</v>
      </c>
      <c r="S85" s="519">
        <v>52</v>
      </c>
      <c r="T85" s="519">
        <v>0</v>
      </c>
      <c r="U85" s="519">
        <v>0</v>
      </c>
      <c r="V85" s="519">
        <v>0</v>
      </c>
      <c r="W85" s="519">
        <v>0</v>
      </c>
      <c r="X85" s="519">
        <v>0</v>
      </c>
      <c r="Y85" s="519">
        <v>0</v>
      </c>
      <c r="Z85" s="519">
        <v>0</v>
      </c>
      <c r="AA85" s="519">
        <v>0</v>
      </c>
      <c r="AB85" s="519">
        <v>0</v>
      </c>
      <c r="AC85" s="519">
        <v>0</v>
      </c>
      <c r="AD85" s="519">
        <v>0</v>
      </c>
      <c r="AE85" s="519">
        <v>0</v>
      </c>
      <c r="AF85" s="519">
        <v>0</v>
      </c>
      <c r="AG85" s="519">
        <v>0</v>
      </c>
      <c r="AH85" s="519">
        <v>0</v>
      </c>
      <c r="AI85" s="519">
        <v>0</v>
      </c>
      <c r="AJ85" s="519">
        <v>0</v>
      </c>
      <c r="AK85" s="519">
        <v>0</v>
      </c>
      <c r="AL85" s="519">
        <v>0</v>
      </c>
      <c r="AM85" s="519">
        <v>0</v>
      </c>
      <c r="AN85" s="519">
        <v>0</v>
      </c>
      <c r="AO85" s="519">
        <v>0</v>
      </c>
      <c r="AP85" s="854">
        <v>0</v>
      </c>
      <c r="AQ85" s="854">
        <v>0</v>
      </c>
      <c r="AR85" s="519">
        <v>0</v>
      </c>
      <c r="AS85" s="519">
        <v>0</v>
      </c>
      <c r="AT85" s="519">
        <v>0</v>
      </c>
      <c r="AU85" s="854">
        <v>0</v>
      </c>
      <c r="AV85" s="854">
        <v>0</v>
      </c>
      <c r="AW85" s="854">
        <v>0</v>
      </c>
      <c r="AX85" s="854">
        <v>0</v>
      </c>
      <c r="AY85" s="854">
        <v>0</v>
      </c>
      <c r="AZ85" s="853">
        <v>5</v>
      </c>
      <c r="BA85" s="853">
        <v>18</v>
      </c>
      <c r="BB85" s="853">
        <v>46</v>
      </c>
      <c r="BC85" s="853">
        <v>52</v>
      </c>
      <c r="BD85" s="853">
        <v>116</v>
      </c>
      <c r="BE85" s="852">
        <v>0</v>
      </c>
      <c r="BF85" s="852">
        <v>0</v>
      </c>
      <c r="BG85" s="852">
        <v>0</v>
      </c>
      <c r="BH85" s="852">
        <v>0</v>
      </c>
      <c r="BI85" s="852">
        <v>0</v>
      </c>
      <c r="BJ85" s="901"/>
    </row>
    <row r="86" spans="1:62" s="765" customFormat="1" ht="16.5">
      <c r="A86" s="904" t="s">
        <v>876</v>
      </c>
      <c r="B86" s="904" t="s">
        <v>193</v>
      </c>
      <c r="C86" s="904" t="s">
        <v>810</v>
      </c>
      <c r="D86" s="904" t="s">
        <v>4</v>
      </c>
      <c r="E86" s="904" t="s">
        <v>812</v>
      </c>
      <c r="F86" s="1034">
        <v>41106</v>
      </c>
      <c r="G86" s="902" t="s">
        <v>197</v>
      </c>
      <c r="H86" s="903">
        <v>3636</v>
      </c>
      <c r="I86" s="1107">
        <v>22390</v>
      </c>
      <c r="J86" s="901" t="s">
        <v>3870</v>
      </c>
      <c r="K86" s="901" t="s">
        <v>2759</v>
      </c>
      <c r="L86" s="517">
        <v>3</v>
      </c>
      <c r="M86" s="517">
        <v>67</v>
      </c>
      <c r="N86" s="518">
        <v>1</v>
      </c>
      <c r="O86" s="519">
        <v>16</v>
      </c>
      <c r="P86" s="519">
        <v>1</v>
      </c>
      <c r="Q86" s="519">
        <v>15</v>
      </c>
      <c r="R86" s="519">
        <v>1</v>
      </c>
      <c r="S86" s="519">
        <v>26</v>
      </c>
      <c r="T86" s="519">
        <v>0</v>
      </c>
      <c r="U86" s="519">
        <v>0</v>
      </c>
      <c r="V86" s="519">
        <v>0</v>
      </c>
      <c r="W86" s="519">
        <v>0</v>
      </c>
      <c r="X86" s="519">
        <v>0</v>
      </c>
      <c r="Y86" s="519">
        <v>0</v>
      </c>
      <c r="Z86" s="519">
        <v>0</v>
      </c>
      <c r="AA86" s="519">
        <v>0</v>
      </c>
      <c r="AB86" s="519">
        <v>0</v>
      </c>
      <c r="AC86" s="519">
        <v>0</v>
      </c>
      <c r="AD86" s="519">
        <v>0</v>
      </c>
      <c r="AE86" s="519">
        <v>0</v>
      </c>
      <c r="AF86" s="519">
        <v>0</v>
      </c>
      <c r="AG86" s="519">
        <v>0</v>
      </c>
      <c r="AH86" s="519">
        <v>0</v>
      </c>
      <c r="AI86" s="519">
        <v>0</v>
      </c>
      <c r="AJ86" s="519">
        <v>0</v>
      </c>
      <c r="AK86" s="519">
        <v>0</v>
      </c>
      <c r="AL86" s="519">
        <v>0</v>
      </c>
      <c r="AM86" s="519">
        <v>0</v>
      </c>
      <c r="AN86" s="519">
        <v>0</v>
      </c>
      <c r="AO86" s="519">
        <v>0</v>
      </c>
      <c r="AP86" s="854">
        <v>0</v>
      </c>
      <c r="AQ86" s="854">
        <v>0</v>
      </c>
      <c r="AR86" s="519">
        <v>0</v>
      </c>
      <c r="AS86" s="519">
        <v>0</v>
      </c>
      <c r="AT86" s="519">
        <v>0</v>
      </c>
      <c r="AU86" s="854">
        <v>0</v>
      </c>
      <c r="AV86" s="854">
        <v>0</v>
      </c>
      <c r="AW86" s="854">
        <v>0</v>
      </c>
      <c r="AX86" s="854">
        <v>0</v>
      </c>
      <c r="AY86" s="854">
        <v>0</v>
      </c>
      <c r="AZ86" s="853">
        <v>3</v>
      </c>
      <c r="BA86" s="853">
        <v>16</v>
      </c>
      <c r="BB86" s="853">
        <v>15</v>
      </c>
      <c r="BC86" s="853">
        <v>26</v>
      </c>
      <c r="BD86" s="853">
        <v>57</v>
      </c>
      <c r="BE86" s="852">
        <v>0</v>
      </c>
      <c r="BF86" s="852">
        <v>0</v>
      </c>
      <c r="BG86" s="852">
        <v>0</v>
      </c>
      <c r="BH86" s="852">
        <v>0</v>
      </c>
      <c r="BI86" s="852">
        <v>0</v>
      </c>
      <c r="BJ86" s="901"/>
    </row>
    <row r="87" spans="1:62" s="764" customFormat="1" ht="20.100000000000001" customHeight="1">
      <c r="A87" s="906" t="s">
        <v>876</v>
      </c>
      <c r="B87" s="906" t="s">
        <v>193</v>
      </c>
      <c r="C87" s="906" t="s">
        <v>810</v>
      </c>
      <c r="D87" s="906" t="s">
        <v>4</v>
      </c>
      <c r="E87" s="906" t="s">
        <v>838</v>
      </c>
      <c r="F87" s="1039">
        <v>41153</v>
      </c>
      <c r="G87" s="907" t="s">
        <v>3871</v>
      </c>
      <c r="H87" s="903">
        <v>369.6</v>
      </c>
      <c r="I87" s="1107">
        <v>22377</v>
      </c>
      <c r="J87" s="901" t="s">
        <v>3872</v>
      </c>
      <c r="K87" s="901" t="s">
        <v>3873</v>
      </c>
      <c r="L87" s="517">
        <v>3</v>
      </c>
      <c r="M87" s="517">
        <v>67</v>
      </c>
      <c r="N87" s="518">
        <v>1</v>
      </c>
      <c r="O87" s="519">
        <v>16</v>
      </c>
      <c r="P87" s="519">
        <v>1</v>
      </c>
      <c r="Q87" s="519">
        <v>22</v>
      </c>
      <c r="R87" s="519">
        <v>1</v>
      </c>
      <c r="S87" s="519">
        <v>26</v>
      </c>
      <c r="T87" s="519">
        <v>0</v>
      </c>
      <c r="U87" s="519">
        <v>0</v>
      </c>
      <c r="V87" s="519">
        <v>0</v>
      </c>
      <c r="W87" s="519">
        <v>0</v>
      </c>
      <c r="X87" s="519">
        <v>0</v>
      </c>
      <c r="Y87" s="519">
        <v>0</v>
      </c>
      <c r="Z87" s="519">
        <v>0</v>
      </c>
      <c r="AA87" s="519">
        <v>0</v>
      </c>
      <c r="AB87" s="519">
        <v>0</v>
      </c>
      <c r="AC87" s="519">
        <v>0</v>
      </c>
      <c r="AD87" s="519">
        <v>0</v>
      </c>
      <c r="AE87" s="519">
        <v>0</v>
      </c>
      <c r="AF87" s="519">
        <v>0</v>
      </c>
      <c r="AG87" s="519">
        <v>0</v>
      </c>
      <c r="AH87" s="519">
        <v>0</v>
      </c>
      <c r="AI87" s="519">
        <v>0</v>
      </c>
      <c r="AJ87" s="519">
        <v>0</v>
      </c>
      <c r="AK87" s="519">
        <v>0</v>
      </c>
      <c r="AL87" s="519">
        <v>0</v>
      </c>
      <c r="AM87" s="519">
        <v>0</v>
      </c>
      <c r="AN87" s="519">
        <v>0</v>
      </c>
      <c r="AO87" s="519">
        <v>0</v>
      </c>
      <c r="AP87" s="878">
        <v>0</v>
      </c>
      <c r="AQ87" s="878">
        <v>0</v>
      </c>
      <c r="AR87" s="519">
        <v>0</v>
      </c>
      <c r="AS87" s="519">
        <v>0</v>
      </c>
      <c r="AT87" s="519">
        <v>0</v>
      </c>
      <c r="AU87" s="878">
        <v>0</v>
      </c>
      <c r="AV87" s="878">
        <v>0</v>
      </c>
      <c r="AW87" s="878">
        <v>0</v>
      </c>
      <c r="AX87" s="878">
        <v>0</v>
      </c>
      <c r="AY87" s="878">
        <v>0</v>
      </c>
      <c r="AZ87" s="875">
        <v>3</v>
      </c>
      <c r="BA87" s="875">
        <v>16</v>
      </c>
      <c r="BB87" s="875">
        <v>22</v>
      </c>
      <c r="BC87" s="875">
        <v>26</v>
      </c>
      <c r="BD87" s="875">
        <v>64</v>
      </c>
      <c r="BE87" s="876">
        <v>0</v>
      </c>
      <c r="BF87" s="876">
        <v>0</v>
      </c>
      <c r="BG87" s="876">
        <v>0</v>
      </c>
      <c r="BH87" s="876">
        <v>0</v>
      </c>
      <c r="BI87" s="876">
        <v>0</v>
      </c>
      <c r="BJ87" s="901"/>
    </row>
    <row r="88" spans="1:62" s="764" customFormat="1" ht="20.100000000000001" customHeight="1">
      <c r="A88" s="915"/>
      <c r="B88" s="915"/>
      <c r="C88" s="915"/>
      <c r="D88" s="915"/>
      <c r="E88" s="546" t="s">
        <v>29</v>
      </c>
      <c r="F88" s="546">
        <v>7</v>
      </c>
      <c r="G88" s="550"/>
      <c r="H88" s="909"/>
      <c r="I88" s="1110"/>
      <c r="J88" s="551"/>
      <c r="K88" s="551"/>
      <c r="L88" s="847">
        <f t="shared" ref="L88:AQ88" si="25">SUM(L81:L87)</f>
        <v>38</v>
      </c>
      <c r="M88" s="847">
        <f t="shared" si="25"/>
        <v>750</v>
      </c>
      <c r="N88" s="847">
        <f t="shared" si="25"/>
        <v>9</v>
      </c>
      <c r="O88" s="847">
        <f t="shared" si="25"/>
        <v>150</v>
      </c>
      <c r="P88" s="847">
        <f t="shared" si="25"/>
        <v>12</v>
      </c>
      <c r="Q88" s="847">
        <f t="shared" si="25"/>
        <v>234</v>
      </c>
      <c r="R88" s="847">
        <f t="shared" si="25"/>
        <v>11</v>
      </c>
      <c r="S88" s="847">
        <f t="shared" si="25"/>
        <v>270</v>
      </c>
      <c r="T88" s="847">
        <f t="shared" si="25"/>
        <v>1</v>
      </c>
      <c r="U88" s="847">
        <f t="shared" si="25"/>
        <v>4</v>
      </c>
      <c r="V88" s="847">
        <f t="shared" si="25"/>
        <v>1</v>
      </c>
      <c r="W88" s="847">
        <f t="shared" si="25"/>
        <v>4</v>
      </c>
      <c r="X88" s="847">
        <f t="shared" si="25"/>
        <v>2</v>
      </c>
      <c r="Y88" s="847">
        <f t="shared" si="25"/>
        <v>8</v>
      </c>
      <c r="Z88" s="847">
        <f t="shared" si="25"/>
        <v>0</v>
      </c>
      <c r="AA88" s="847">
        <f t="shared" si="25"/>
        <v>0</v>
      </c>
      <c r="AB88" s="847">
        <f t="shared" si="25"/>
        <v>0</v>
      </c>
      <c r="AC88" s="847">
        <f t="shared" si="25"/>
        <v>0</v>
      </c>
      <c r="AD88" s="847">
        <f t="shared" si="25"/>
        <v>0</v>
      </c>
      <c r="AE88" s="847">
        <f t="shared" si="25"/>
        <v>0</v>
      </c>
      <c r="AF88" s="847">
        <f t="shared" si="25"/>
        <v>0</v>
      </c>
      <c r="AG88" s="847">
        <f t="shared" si="25"/>
        <v>0</v>
      </c>
      <c r="AH88" s="847">
        <f t="shared" si="25"/>
        <v>0</v>
      </c>
      <c r="AI88" s="847">
        <f t="shared" si="25"/>
        <v>0</v>
      </c>
      <c r="AJ88" s="847">
        <f t="shared" si="25"/>
        <v>0</v>
      </c>
      <c r="AK88" s="847">
        <f t="shared" si="25"/>
        <v>0</v>
      </c>
      <c r="AL88" s="847">
        <f t="shared" si="25"/>
        <v>0</v>
      </c>
      <c r="AM88" s="847">
        <f t="shared" si="25"/>
        <v>0</v>
      </c>
      <c r="AN88" s="847">
        <f t="shared" si="25"/>
        <v>0</v>
      </c>
      <c r="AO88" s="847">
        <f t="shared" si="25"/>
        <v>0</v>
      </c>
      <c r="AP88" s="847">
        <f t="shared" si="25"/>
        <v>1</v>
      </c>
      <c r="AQ88" s="847">
        <f t="shared" si="25"/>
        <v>1</v>
      </c>
      <c r="AR88" s="847">
        <f t="shared" ref="AR88:BI88" si="26">SUM(AR81:AR87)</f>
        <v>1</v>
      </c>
      <c r="AS88" s="847">
        <f t="shared" si="26"/>
        <v>6</v>
      </c>
      <c r="AT88" s="847">
        <f t="shared" si="26"/>
        <v>3</v>
      </c>
      <c r="AU88" s="847">
        <f t="shared" si="26"/>
        <v>10</v>
      </c>
      <c r="AV88" s="847">
        <f t="shared" si="26"/>
        <v>1</v>
      </c>
      <c r="AW88" s="847">
        <f t="shared" si="26"/>
        <v>0</v>
      </c>
      <c r="AX88" s="847">
        <f t="shared" si="26"/>
        <v>3</v>
      </c>
      <c r="AY88" s="847">
        <f t="shared" si="26"/>
        <v>4</v>
      </c>
      <c r="AZ88" s="847">
        <f t="shared" si="26"/>
        <v>33</v>
      </c>
      <c r="BA88" s="847">
        <f t="shared" si="26"/>
        <v>151</v>
      </c>
      <c r="BB88" s="847">
        <f t="shared" si="26"/>
        <v>240</v>
      </c>
      <c r="BC88" s="847">
        <f t="shared" si="26"/>
        <v>273</v>
      </c>
      <c r="BD88" s="847">
        <f t="shared" si="26"/>
        <v>664</v>
      </c>
      <c r="BE88" s="847">
        <f t="shared" si="26"/>
        <v>5</v>
      </c>
      <c r="BF88" s="847">
        <f t="shared" si="26"/>
        <v>5</v>
      </c>
      <c r="BG88" s="847">
        <f t="shared" si="26"/>
        <v>4</v>
      </c>
      <c r="BH88" s="847">
        <f t="shared" si="26"/>
        <v>11</v>
      </c>
      <c r="BI88" s="847">
        <f t="shared" si="26"/>
        <v>20</v>
      </c>
      <c r="BJ88" s="847"/>
    </row>
    <row r="89" spans="1:62" s="814" customFormat="1" ht="20.100000000000001" customHeight="1">
      <c r="A89" s="906" t="s">
        <v>876</v>
      </c>
      <c r="B89" s="906" t="s">
        <v>193</v>
      </c>
      <c r="C89" s="906" t="s">
        <v>1303</v>
      </c>
      <c r="D89" s="906" t="s">
        <v>5</v>
      </c>
      <c r="E89" s="906" t="s">
        <v>881</v>
      </c>
      <c r="F89" s="1039">
        <v>41968</v>
      </c>
      <c r="G89" s="912" t="s">
        <v>3874</v>
      </c>
      <c r="H89" s="913">
        <v>1696</v>
      </c>
      <c r="I89" s="1111">
        <v>22391</v>
      </c>
      <c r="J89" s="906" t="s">
        <v>3875</v>
      </c>
      <c r="K89" s="906" t="s">
        <v>3876</v>
      </c>
      <c r="L89" s="499">
        <v>15</v>
      </c>
      <c r="M89" s="499">
        <v>418</v>
      </c>
      <c r="N89" s="500">
        <v>4</v>
      </c>
      <c r="O89" s="501">
        <v>88</v>
      </c>
      <c r="P89" s="501">
        <v>5</v>
      </c>
      <c r="Q89" s="501">
        <v>130</v>
      </c>
      <c r="R89" s="501">
        <v>5</v>
      </c>
      <c r="S89" s="501">
        <v>139</v>
      </c>
      <c r="T89" s="501">
        <v>0</v>
      </c>
      <c r="U89" s="501">
        <v>0</v>
      </c>
      <c r="V89" s="501">
        <v>0</v>
      </c>
      <c r="W89" s="501">
        <v>0</v>
      </c>
      <c r="X89" s="501">
        <v>0</v>
      </c>
      <c r="Y89" s="501">
        <v>0</v>
      </c>
      <c r="Z89" s="500">
        <v>0</v>
      </c>
      <c r="AA89" s="501">
        <v>0</v>
      </c>
      <c r="AB89" s="501">
        <v>0</v>
      </c>
      <c r="AC89" s="501">
        <v>0</v>
      </c>
      <c r="AD89" s="501">
        <v>0</v>
      </c>
      <c r="AE89" s="501">
        <v>0</v>
      </c>
      <c r="AF89" s="501">
        <v>0</v>
      </c>
      <c r="AG89" s="501">
        <v>0</v>
      </c>
      <c r="AH89" s="501">
        <v>0</v>
      </c>
      <c r="AI89" s="501">
        <v>0</v>
      </c>
      <c r="AJ89" s="501">
        <v>0</v>
      </c>
      <c r="AK89" s="501">
        <v>0</v>
      </c>
      <c r="AL89" s="501">
        <v>0</v>
      </c>
      <c r="AM89" s="501">
        <v>0</v>
      </c>
      <c r="AN89" s="501">
        <v>0</v>
      </c>
      <c r="AO89" s="501">
        <v>0</v>
      </c>
      <c r="AP89" s="851">
        <v>0</v>
      </c>
      <c r="AQ89" s="851">
        <v>0</v>
      </c>
      <c r="AR89" s="851">
        <v>0</v>
      </c>
      <c r="AS89" s="851">
        <v>0</v>
      </c>
      <c r="AT89" s="851">
        <v>0</v>
      </c>
      <c r="AU89" s="851">
        <v>0</v>
      </c>
      <c r="AV89" s="851">
        <v>0</v>
      </c>
      <c r="AW89" s="851">
        <v>0</v>
      </c>
      <c r="AX89" s="851">
        <v>0</v>
      </c>
      <c r="AY89" s="851">
        <v>0</v>
      </c>
      <c r="AZ89" s="849">
        <v>14</v>
      </c>
      <c r="BA89" s="849">
        <v>88</v>
      </c>
      <c r="BB89" s="849">
        <v>130</v>
      </c>
      <c r="BC89" s="849">
        <v>139</v>
      </c>
      <c r="BD89" s="849">
        <v>357</v>
      </c>
      <c r="BE89" s="848">
        <v>0</v>
      </c>
      <c r="BF89" s="848">
        <v>0</v>
      </c>
      <c r="BG89" s="848">
        <v>0</v>
      </c>
      <c r="BH89" s="848">
        <v>0</v>
      </c>
      <c r="BI89" s="848">
        <v>0</v>
      </c>
      <c r="BJ89" s="906"/>
    </row>
    <row r="90" spans="1:62" s="814" customFormat="1" ht="20.100000000000001" customHeight="1">
      <c r="A90" s="906" t="s">
        <v>876</v>
      </c>
      <c r="B90" s="906" t="s">
        <v>193</v>
      </c>
      <c r="C90" s="906" t="s">
        <v>806</v>
      </c>
      <c r="D90" s="906" t="s">
        <v>5</v>
      </c>
      <c r="E90" s="906" t="s">
        <v>882</v>
      </c>
      <c r="F90" s="1039">
        <v>41989</v>
      </c>
      <c r="G90" s="912" t="s">
        <v>3877</v>
      </c>
      <c r="H90" s="913">
        <v>1038</v>
      </c>
      <c r="I90" s="1114">
        <v>22373</v>
      </c>
      <c r="J90" s="904" t="s">
        <v>3878</v>
      </c>
      <c r="K90" s="904" t="s">
        <v>3879</v>
      </c>
      <c r="L90" s="760">
        <v>12</v>
      </c>
      <c r="M90" s="760">
        <v>269</v>
      </c>
      <c r="N90" s="872">
        <v>5</v>
      </c>
      <c r="O90" s="873">
        <v>65</v>
      </c>
      <c r="P90" s="873">
        <v>3</v>
      </c>
      <c r="Q90" s="873">
        <v>68</v>
      </c>
      <c r="R90" s="873">
        <v>4</v>
      </c>
      <c r="S90" s="873">
        <v>99</v>
      </c>
      <c r="T90" s="873">
        <v>0</v>
      </c>
      <c r="U90" s="873">
        <v>0</v>
      </c>
      <c r="V90" s="873">
        <v>0</v>
      </c>
      <c r="W90" s="873">
        <v>0</v>
      </c>
      <c r="X90" s="873">
        <v>0</v>
      </c>
      <c r="Y90" s="873">
        <v>0</v>
      </c>
      <c r="Z90" s="873">
        <v>0</v>
      </c>
      <c r="AA90" s="873">
        <v>0</v>
      </c>
      <c r="AB90" s="873">
        <v>0</v>
      </c>
      <c r="AC90" s="873">
        <v>0</v>
      </c>
      <c r="AD90" s="873">
        <v>0</v>
      </c>
      <c r="AE90" s="873">
        <v>0</v>
      </c>
      <c r="AF90" s="873">
        <v>0</v>
      </c>
      <c r="AG90" s="873">
        <v>0</v>
      </c>
      <c r="AH90" s="873">
        <v>0</v>
      </c>
      <c r="AI90" s="873">
        <v>0</v>
      </c>
      <c r="AJ90" s="873">
        <v>0</v>
      </c>
      <c r="AK90" s="873">
        <v>0</v>
      </c>
      <c r="AL90" s="873">
        <v>0</v>
      </c>
      <c r="AM90" s="873">
        <v>0</v>
      </c>
      <c r="AN90" s="873">
        <v>0</v>
      </c>
      <c r="AO90" s="873">
        <v>0</v>
      </c>
      <c r="AP90" s="874">
        <v>0</v>
      </c>
      <c r="AQ90" s="874">
        <v>0</v>
      </c>
      <c r="AR90" s="874">
        <v>0</v>
      </c>
      <c r="AS90" s="874">
        <v>0</v>
      </c>
      <c r="AT90" s="874">
        <v>0</v>
      </c>
      <c r="AU90" s="874">
        <v>0</v>
      </c>
      <c r="AV90" s="874">
        <v>0</v>
      </c>
      <c r="AW90" s="874">
        <v>0</v>
      </c>
      <c r="AX90" s="874">
        <v>0</v>
      </c>
      <c r="AY90" s="874">
        <v>0</v>
      </c>
      <c r="AZ90" s="875">
        <v>12</v>
      </c>
      <c r="BA90" s="875">
        <v>65</v>
      </c>
      <c r="BB90" s="875">
        <v>68</v>
      </c>
      <c r="BC90" s="875">
        <v>99</v>
      </c>
      <c r="BD90" s="875">
        <v>232</v>
      </c>
      <c r="BE90" s="876">
        <v>0</v>
      </c>
      <c r="BF90" s="876">
        <v>0</v>
      </c>
      <c r="BG90" s="876">
        <v>0</v>
      </c>
      <c r="BH90" s="876">
        <v>0</v>
      </c>
      <c r="BI90" s="876">
        <v>0</v>
      </c>
      <c r="BJ90" s="904"/>
    </row>
    <row r="91" spans="1:62" s="814" customFormat="1" ht="20.100000000000001" customHeight="1">
      <c r="A91" s="906" t="s">
        <v>876</v>
      </c>
      <c r="B91" s="906" t="s">
        <v>193</v>
      </c>
      <c r="C91" s="906" t="s">
        <v>1304</v>
      </c>
      <c r="D91" s="906" t="s">
        <v>5</v>
      </c>
      <c r="E91" s="906" t="s">
        <v>883</v>
      </c>
      <c r="F91" s="1039">
        <v>40883</v>
      </c>
      <c r="G91" s="912" t="s">
        <v>3880</v>
      </c>
      <c r="H91" s="913">
        <v>1325</v>
      </c>
      <c r="I91" s="1114">
        <v>22369</v>
      </c>
      <c r="J91" s="904" t="s">
        <v>3881</v>
      </c>
      <c r="K91" s="904" t="s">
        <v>3882</v>
      </c>
      <c r="L91" s="760">
        <v>9</v>
      </c>
      <c r="M91" s="760">
        <v>244</v>
      </c>
      <c r="N91" s="518">
        <v>3</v>
      </c>
      <c r="O91" s="519">
        <v>34</v>
      </c>
      <c r="P91" s="519">
        <v>3</v>
      </c>
      <c r="Q91" s="519">
        <v>46</v>
      </c>
      <c r="R91" s="519">
        <v>3</v>
      </c>
      <c r="S91" s="519">
        <v>57</v>
      </c>
      <c r="T91" s="519">
        <v>0</v>
      </c>
      <c r="U91" s="519">
        <v>0</v>
      </c>
      <c r="V91" s="531">
        <v>0</v>
      </c>
      <c r="W91" s="531"/>
      <c r="X91" s="531">
        <v>0</v>
      </c>
      <c r="Y91" s="531"/>
      <c r="Z91" s="531">
        <v>0</v>
      </c>
      <c r="AA91" s="531">
        <v>0</v>
      </c>
      <c r="AB91" s="531">
        <v>0</v>
      </c>
      <c r="AC91" s="531">
        <v>0</v>
      </c>
      <c r="AD91" s="531">
        <v>0</v>
      </c>
      <c r="AE91" s="531">
        <v>0</v>
      </c>
      <c r="AF91" s="531">
        <v>0</v>
      </c>
      <c r="AG91" s="531">
        <v>0</v>
      </c>
      <c r="AH91" s="531">
        <v>0</v>
      </c>
      <c r="AI91" s="531">
        <v>0</v>
      </c>
      <c r="AJ91" s="531">
        <v>0</v>
      </c>
      <c r="AK91" s="531">
        <v>0</v>
      </c>
      <c r="AL91" s="531">
        <v>0</v>
      </c>
      <c r="AM91" s="531">
        <v>0</v>
      </c>
      <c r="AN91" s="531">
        <v>0</v>
      </c>
      <c r="AO91" s="531">
        <v>0</v>
      </c>
      <c r="AP91" s="877">
        <v>0</v>
      </c>
      <c r="AQ91" s="877">
        <v>0</v>
      </c>
      <c r="AR91" s="531">
        <v>0</v>
      </c>
      <c r="AS91" s="531">
        <v>0</v>
      </c>
      <c r="AT91" s="531">
        <v>0</v>
      </c>
      <c r="AU91" s="877">
        <v>0</v>
      </c>
      <c r="AV91" s="877">
        <v>0</v>
      </c>
      <c r="AW91" s="877">
        <v>0</v>
      </c>
      <c r="AX91" s="877">
        <v>0</v>
      </c>
      <c r="AY91" s="877">
        <v>0</v>
      </c>
      <c r="AZ91" s="875">
        <v>9</v>
      </c>
      <c r="BA91" s="875">
        <v>34</v>
      </c>
      <c r="BB91" s="875">
        <v>46</v>
      </c>
      <c r="BC91" s="875">
        <v>57</v>
      </c>
      <c r="BD91" s="875">
        <v>137</v>
      </c>
      <c r="BE91" s="876">
        <v>0</v>
      </c>
      <c r="BF91" s="876">
        <v>0</v>
      </c>
      <c r="BG91" s="876">
        <v>0</v>
      </c>
      <c r="BH91" s="876">
        <v>0</v>
      </c>
      <c r="BI91" s="876">
        <v>0</v>
      </c>
      <c r="BJ91" s="935"/>
    </row>
    <row r="92" spans="1:62" s="814" customFormat="1" ht="20.100000000000001" customHeight="1">
      <c r="A92" s="906" t="s">
        <v>876</v>
      </c>
      <c r="B92" s="906" t="s">
        <v>193</v>
      </c>
      <c r="C92" s="906" t="s">
        <v>806</v>
      </c>
      <c r="D92" s="906" t="s">
        <v>5</v>
      </c>
      <c r="E92" s="906" t="s">
        <v>884</v>
      </c>
      <c r="F92" s="1039">
        <v>41344</v>
      </c>
      <c r="G92" s="912" t="s">
        <v>3883</v>
      </c>
      <c r="H92" s="913">
        <v>707</v>
      </c>
      <c r="I92" s="1111">
        <v>22368</v>
      </c>
      <c r="J92" s="906" t="s">
        <v>3884</v>
      </c>
      <c r="K92" s="906" t="s">
        <v>3885</v>
      </c>
      <c r="L92" s="499">
        <v>6</v>
      </c>
      <c r="M92" s="499">
        <v>153</v>
      </c>
      <c r="N92" s="489">
        <v>2</v>
      </c>
      <c r="O92" s="490">
        <v>18</v>
      </c>
      <c r="P92" s="490">
        <v>2</v>
      </c>
      <c r="Q92" s="490">
        <v>19</v>
      </c>
      <c r="R92" s="490">
        <v>2</v>
      </c>
      <c r="S92" s="490">
        <v>33</v>
      </c>
      <c r="T92" s="501">
        <v>0</v>
      </c>
      <c r="U92" s="501">
        <v>0</v>
      </c>
      <c r="V92" s="501">
        <v>0</v>
      </c>
      <c r="W92" s="501">
        <v>0</v>
      </c>
      <c r="X92" s="501">
        <v>0</v>
      </c>
      <c r="Y92" s="501">
        <v>0</v>
      </c>
      <c r="Z92" s="500">
        <v>0</v>
      </c>
      <c r="AA92" s="501">
        <v>0</v>
      </c>
      <c r="AB92" s="501">
        <v>0</v>
      </c>
      <c r="AC92" s="501">
        <v>0</v>
      </c>
      <c r="AD92" s="501">
        <v>0</v>
      </c>
      <c r="AE92" s="501">
        <v>0</v>
      </c>
      <c r="AF92" s="501">
        <v>0</v>
      </c>
      <c r="AG92" s="501">
        <v>0</v>
      </c>
      <c r="AH92" s="501">
        <v>0</v>
      </c>
      <c r="AI92" s="501">
        <v>0</v>
      </c>
      <c r="AJ92" s="501">
        <v>0</v>
      </c>
      <c r="AK92" s="501">
        <v>0</v>
      </c>
      <c r="AL92" s="501">
        <v>0</v>
      </c>
      <c r="AM92" s="501">
        <v>0</v>
      </c>
      <c r="AN92" s="501">
        <v>0</v>
      </c>
      <c r="AO92" s="501">
        <v>0</v>
      </c>
      <c r="AP92" s="851">
        <v>0</v>
      </c>
      <c r="AQ92" s="851">
        <v>0</v>
      </c>
      <c r="AR92" s="851">
        <v>0</v>
      </c>
      <c r="AS92" s="851">
        <v>0</v>
      </c>
      <c r="AT92" s="851">
        <v>0</v>
      </c>
      <c r="AU92" s="851">
        <v>0</v>
      </c>
      <c r="AV92" s="851">
        <v>0</v>
      </c>
      <c r="AW92" s="851">
        <v>0</v>
      </c>
      <c r="AX92" s="851">
        <v>0</v>
      </c>
      <c r="AY92" s="851">
        <v>0</v>
      </c>
      <c r="AZ92" s="849">
        <v>6</v>
      </c>
      <c r="BA92" s="849">
        <v>18</v>
      </c>
      <c r="BB92" s="849">
        <v>19</v>
      </c>
      <c r="BC92" s="849">
        <v>33</v>
      </c>
      <c r="BD92" s="849">
        <v>70</v>
      </c>
      <c r="BE92" s="848">
        <v>0</v>
      </c>
      <c r="BF92" s="848">
        <v>0</v>
      </c>
      <c r="BG92" s="848">
        <v>0</v>
      </c>
      <c r="BH92" s="848">
        <v>0</v>
      </c>
      <c r="BI92" s="848">
        <v>0</v>
      </c>
      <c r="BJ92" s="906"/>
    </row>
    <row r="93" spans="1:62" s="814" customFormat="1" ht="20.100000000000001" customHeight="1">
      <c r="A93" s="906" t="s">
        <v>876</v>
      </c>
      <c r="B93" s="906" t="s">
        <v>193</v>
      </c>
      <c r="C93" s="906" t="s">
        <v>806</v>
      </c>
      <c r="D93" s="906" t="s">
        <v>5</v>
      </c>
      <c r="E93" s="906" t="s">
        <v>885</v>
      </c>
      <c r="F93" s="1039">
        <v>37645</v>
      </c>
      <c r="G93" s="912" t="s">
        <v>3886</v>
      </c>
      <c r="H93" s="913">
        <v>1035</v>
      </c>
      <c r="I93" s="1111">
        <v>22363</v>
      </c>
      <c r="J93" s="906" t="s">
        <v>3887</v>
      </c>
      <c r="K93" s="906" t="s">
        <v>3888</v>
      </c>
      <c r="L93" s="499">
        <v>8</v>
      </c>
      <c r="M93" s="499">
        <v>224</v>
      </c>
      <c r="N93" s="500">
        <v>3</v>
      </c>
      <c r="O93" s="501">
        <v>51</v>
      </c>
      <c r="P93" s="501">
        <v>3</v>
      </c>
      <c r="Q93" s="501">
        <v>69</v>
      </c>
      <c r="R93" s="501">
        <v>2</v>
      </c>
      <c r="S93" s="501">
        <v>52</v>
      </c>
      <c r="T93" s="501">
        <v>0</v>
      </c>
      <c r="U93" s="501">
        <v>0</v>
      </c>
      <c r="V93" s="501">
        <v>0</v>
      </c>
      <c r="W93" s="501">
        <v>0</v>
      </c>
      <c r="X93" s="501">
        <v>0</v>
      </c>
      <c r="Y93" s="501">
        <v>0</v>
      </c>
      <c r="Z93" s="500">
        <v>0</v>
      </c>
      <c r="AA93" s="501">
        <v>0</v>
      </c>
      <c r="AB93" s="501">
        <v>0</v>
      </c>
      <c r="AC93" s="501">
        <v>0</v>
      </c>
      <c r="AD93" s="501">
        <v>0</v>
      </c>
      <c r="AE93" s="501">
        <v>0</v>
      </c>
      <c r="AF93" s="501">
        <v>0</v>
      </c>
      <c r="AG93" s="501">
        <v>0</v>
      </c>
      <c r="AH93" s="501">
        <v>0</v>
      </c>
      <c r="AI93" s="501">
        <v>0</v>
      </c>
      <c r="AJ93" s="501">
        <v>0</v>
      </c>
      <c r="AK93" s="501">
        <v>0</v>
      </c>
      <c r="AL93" s="501">
        <v>0</v>
      </c>
      <c r="AM93" s="501">
        <v>0</v>
      </c>
      <c r="AN93" s="501">
        <v>0</v>
      </c>
      <c r="AO93" s="501">
        <v>0</v>
      </c>
      <c r="AP93" s="851">
        <v>0</v>
      </c>
      <c r="AQ93" s="851">
        <v>0</v>
      </c>
      <c r="AR93" s="851">
        <v>0</v>
      </c>
      <c r="AS93" s="851">
        <v>0</v>
      </c>
      <c r="AT93" s="851">
        <v>0</v>
      </c>
      <c r="AU93" s="851">
        <v>0</v>
      </c>
      <c r="AV93" s="851">
        <v>0</v>
      </c>
      <c r="AW93" s="851">
        <v>0</v>
      </c>
      <c r="AX93" s="851">
        <v>0</v>
      </c>
      <c r="AY93" s="851">
        <v>0</v>
      </c>
      <c r="AZ93" s="849">
        <v>8</v>
      </c>
      <c r="BA93" s="849">
        <v>51</v>
      </c>
      <c r="BB93" s="849">
        <v>69</v>
      </c>
      <c r="BC93" s="849">
        <v>52</v>
      </c>
      <c r="BD93" s="849">
        <v>172</v>
      </c>
      <c r="BE93" s="848">
        <v>0</v>
      </c>
      <c r="BF93" s="848">
        <v>0</v>
      </c>
      <c r="BG93" s="848">
        <v>0</v>
      </c>
      <c r="BH93" s="848">
        <v>0</v>
      </c>
      <c r="BI93" s="848">
        <v>0</v>
      </c>
      <c r="BJ93" s="906"/>
    </row>
    <row r="94" spans="1:62" s="764" customFormat="1" ht="20.100000000000001" customHeight="1">
      <c r="A94" s="915"/>
      <c r="B94" s="915"/>
      <c r="C94" s="915"/>
      <c r="D94" s="915"/>
      <c r="E94" s="546" t="s">
        <v>31</v>
      </c>
      <c r="F94" s="546">
        <v>5</v>
      </c>
      <c r="G94" s="550"/>
      <c r="H94" s="909"/>
      <c r="I94" s="1110"/>
      <c r="J94" s="551"/>
      <c r="K94" s="551"/>
      <c r="L94" s="847">
        <f t="shared" ref="L94:AQ94" si="27">SUM(L89:L93)</f>
        <v>50</v>
      </c>
      <c r="M94" s="847">
        <f t="shared" si="27"/>
        <v>1308</v>
      </c>
      <c r="N94" s="847">
        <f t="shared" si="27"/>
        <v>17</v>
      </c>
      <c r="O94" s="847">
        <f t="shared" si="27"/>
        <v>256</v>
      </c>
      <c r="P94" s="847">
        <f t="shared" si="27"/>
        <v>16</v>
      </c>
      <c r="Q94" s="847">
        <f t="shared" si="27"/>
        <v>332</v>
      </c>
      <c r="R94" s="847">
        <f t="shared" si="27"/>
        <v>16</v>
      </c>
      <c r="S94" s="847">
        <f t="shared" si="27"/>
        <v>380</v>
      </c>
      <c r="T94" s="847">
        <f t="shared" si="27"/>
        <v>0</v>
      </c>
      <c r="U94" s="847">
        <f t="shared" si="27"/>
        <v>0</v>
      </c>
      <c r="V94" s="847">
        <f t="shared" si="27"/>
        <v>0</v>
      </c>
      <c r="W94" s="847">
        <f t="shared" si="27"/>
        <v>0</v>
      </c>
      <c r="X94" s="847">
        <f t="shared" si="27"/>
        <v>0</v>
      </c>
      <c r="Y94" s="847">
        <f t="shared" si="27"/>
        <v>0</v>
      </c>
      <c r="Z94" s="847">
        <f t="shared" si="27"/>
        <v>0</v>
      </c>
      <c r="AA94" s="847">
        <f t="shared" si="27"/>
        <v>0</v>
      </c>
      <c r="AB94" s="847">
        <f t="shared" si="27"/>
        <v>0</v>
      </c>
      <c r="AC94" s="847">
        <f t="shared" si="27"/>
        <v>0</v>
      </c>
      <c r="AD94" s="847">
        <f t="shared" si="27"/>
        <v>0</v>
      </c>
      <c r="AE94" s="847">
        <f t="shared" si="27"/>
        <v>0</v>
      </c>
      <c r="AF94" s="847">
        <f t="shared" si="27"/>
        <v>0</v>
      </c>
      <c r="AG94" s="847">
        <f t="shared" si="27"/>
        <v>0</v>
      </c>
      <c r="AH94" s="847">
        <f t="shared" si="27"/>
        <v>0</v>
      </c>
      <c r="AI94" s="847">
        <f t="shared" si="27"/>
        <v>0</v>
      </c>
      <c r="AJ94" s="847">
        <f t="shared" si="27"/>
        <v>0</v>
      </c>
      <c r="AK94" s="847">
        <f t="shared" si="27"/>
        <v>0</v>
      </c>
      <c r="AL94" s="847">
        <f t="shared" si="27"/>
        <v>0</v>
      </c>
      <c r="AM94" s="847">
        <f t="shared" si="27"/>
        <v>0</v>
      </c>
      <c r="AN94" s="847">
        <f t="shared" si="27"/>
        <v>0</v>
      </c>
      <c r="AO94" s="847">
        <f t="shared" si="27"/>
        <v>0</v>
      </c>
      <c r="AP94" s="847">
        <f t="shared" si="27"/>
        <v>0</v>
      </c>
      <c r="AQ94" s="847">
        <f t="shared" si="27"/>
        <v>0</v>
      </c>
      <c r="AR94" s="847">
        <f t="shared" ref="AR94:BI94" si="28">SUM(AR89:AR93)</f>
        <v>0</v>
      </c>
      <c r="AS94" s="847">
        <f t="shared" si="28"/>
        <v>0</v>
      </c>
      <c r="AT94" s="847">
        <f t="shared" si="28"/>
        <v>0</v>
      </c>
      <c r="AU94" s="847">
        <f t="shared" si="28"/>
        <v>0</v>
      </c>
      <c r="AV94" s="847">
        <f t="shared" si="28"/>
        <v>0</v>
      </c>
      <c r="AW94" s="847">
        <f t="shared" si="28"/>
        <v>0</v>
      </c>
      <c r="AX94" s="847">
        <f t="shared" si="28"/>
        <v>0</v>
      </c>
      <c r="AY94" s="847">
        <f t="shared" si="28"/>
        <v>0</v>
      </c>
      <c r="AZ94" s="847">
        <f t="shared" si="28"/>
        <v>49</v>
      </c>
      <c r="BA94" s="847">
        <f t="shared" si="28"/>
        <v>256</v>
      </c>
      <c r="BB94" s="847">
        <f t="shared" si="28"/>
        <v>332</v>
      </c>
      <c r="BC94" s="847">
        <f t="shared" si="28"/>
        <v>380</v>
      </c>
      <c r="BD94" s="847">
        <f t="shared" si="28"/>
        <v>968</v>
      </c>
      <c r="BE94" s="847">
        <f t="shared" si="28"/>
        <v>0</v>
      </c>
      <c r="BF94" s="847">
        <f t="shared" si="28"/>
        <v>0</v>
      </c>
      <c r="BG94" s="847">
        <f t="shared" si="28"/>
        <v>0</v>
      </c>
      <c r="BH94" s="847">
        <f t="shared" si="28"/>
        <v>0</v>
      </c>
      <c r="BI94" s="847">
        <f t="shared" si="28"/>
        <v>0</v>
      </c>
      <c r="BJ94" s="847"/>
    </row>
    <row r="95" spans="1:62" s="764" customFormat="1" ht="20.100000000000001" customHeight="1">
      <c r="A95" s="915"/>
      <c r="B95" s="916"/>
      <c r="C95" s="1258" t="s">
        <v>1274</v>
      </c>
      <c r="D95" s="1259"/>
      <c r="E95" s="1260"/>
      <c r="F95" s="508">
        <f>SUM(F88,F94)</f>
        <v>12</v>
      </c>
      <c r="G95" s="552"/>
      <c r="H95" s="926"/>
      <c r="I95" s="1115"/>
      <c r="J95" s="553"/>
      <c r="K95" s="553"/>
      <c r="L95" s="826">
        <f t="shared" ref="L95:AQ95" si="29">SUM(L88,L94)</f>
        <v>88</v>
      </c>
      <c r="M95" s="826">
        <f t="shared" si="29"/>
        <v>2058</v>
      </c>
      <c r="N95" s="826">
        <f t="shared" si="29"/>
        <v>26</v>
      </c>
      <c r="O95" s="826">
        <f t="shared" si="29"/>
        <v>406</v>
      </c>
      <c r="P95" s="826">
        <f t="shared" si="29"/>
        <v>28</v>
      </c>
      <c r="Q95" s="826">
        <f t="shared" si="29"/>
        <v>566</v>
      </c>
      <c r="R95" s="826">
        <f t="shared" si="29"/>
        <v>27</v>
      </c>
      <c r="S95" s="826">
        <f t="shared" si="29"/>
        <v>650</v>
      </c>
      <c r="T95" s="826">
        <f t="shared" si="29"/>
        <v>1</v>
      </c>
      <c r="U95" s="826">
        <f t="shared" si="29"/>
        <v>4</v>
      </c>
      <c r="V95" s="826">
        <f t="shared" si="29"/>
        <v>1</v>
      </c>
      <c r="W95" s="826">
        <f t="shared" si="29"/>
        <v>4</v>
      </c>
      <c r="X95" s="826">
        <f t="shared" si="29"/>
        <v>2</v>
      </c>
      <c r="Y95" s="826">
        <f t="shared" si="29"/>
        <v>8</v>
      </c>
      <c r="Z95" s="826">
        <f t="shared" si="29"/>
        <v>0</v>
      </c>
      <c r="AA95" s="826">
        <f t="shared" si="29"/>
        <v>0</v>
      </c>
      <c r="AB95" s="826">
        <f t="shared" si="29"/>
        <v>0</v>
      </c>
      <c r="AC95" s="826">
        <f t="shared" si="29"/>
        <v>0</v>
      </c>
      <c r="AD95" s="826">
        <f t="shared" si="29"/>
        <v>0</v>
      </c>
      <c r="AE95" s="826">
        <f t="shared" si="29"/>
        <v>0</v>
      </c>
      <c r="AF95" s="826">
        <f t="shared" si="29"/>
        <v>0</v>
      </c>
      <c r="AG95" s="826">
        <f t="shared" si="29"/>
        <v>0</v>
      </c>
      <c r="AH95" s="826">
        <f t="shared" si="29"/>
        <v>0</v>
      </c>
      <c r="AI95" s="826">
        <f t="shared" si="29"/>
        <v>0</v>
      </c>
      <c r="AJ95" s="826">
        <f t="shared" si="29"/>
        <v>0</v>
      </c>
      <c r="AK95" s="826">
        <f t="shared" si="29"/>
        <v>0</v>
      </c>
      <c r="AL95" s="826">
        <f t="shared" si="29"/>
        <v>0</v>
      </c>
      <c r="AM95" s="826">
        <f t="shared" si="29"/>
        <v>0</v>
      </c>
      <c r="AN95" s="826">
        <f t="shared" si="29"/>
        <v>0</v>
      </c>
      <c r="AO95" s="826">
        <f t="shared" si="29"/>
        <v>0</v>
      </c>
      <c r="AP95" s="826">
        <f t="shared" si="29"/>
        <v>1</v>
      </c>
      <c r="AQ95" s="826">
        <f t="shared" si="29"/>
        <v>1</v>
      </c>
      <c r="AR95" s="826">
        <f t="shared" ref="AR95:BI95" si="30">SUM(AR88,AR94)</f>
        <v>1</v>
      </c>
      <c r="AS95" s="826">
        <f t="shared" si="30"/>
        <v>6</v>
      </c>
      <c r="AT95" s="826">
        <f t="shared" si="30"/>
        <v>3</v>
      </c>
      <c r="AU95" s="826">
        <f t="shared" si="30"/>
        <v>10</v>
      </c>
      <c r="AV95" s="826">
        <f t="shared" si="30"/>
        <v>1</v>
      </c>
      <c r="AW95" s="826">
        <f t="shared" si="30"/>
        <v>0</v>
      </c>
      <c r="AX95" s="826">
        <f t="shared" si="30"/>
        <v>3</v>
      </c>
      <c r="AY95" s="826">
        <f t="shared" si="30"/>
        <v>4</v>
      </c>
      <c r="AZ95" s="826">
        <f t="shared" si="30"/>
        <v>82</v>
      </c>
      <c r="BA95" s="826">
        <f t="shared" si="30"/>
        <v>407</v>
      </c>
      <c r="BB95" s="826">
        <f t="shared" si="30"/>
        <v>572</v>
      </c>
      <c r="BC95" s="826">
        <f t="shared" si="30"/>
        <v>653</v>
      </c>
      <c r="BD95" s="826">
        <f t="shared" si="30"/>
        <v>1632</v>
      </c>
      <c r="BE95" s="826">
        <f t="shared" si="30"/>
        <v>5</v>
      </c>
      <c r="BF95" s="826">
        <f t="shared" si="30"/>
        <v>5</v>
      </c>
      <c r="BG95" s="826">
        <f t="shared" si="30"/>
        <v>4</v>
      </c>
      <c r="BH95" s="826">
        <f t="shared" si="30"/>
        <v>11</v>
      </c>
      <c r="BI95" s="826">
        <f t="shared" si="30"/>
        <v>20</v>
      </c>
      <c r="BJ95" s="826"/>
    </row>
    <row r="96" spans="1:62" s="765" customFormat="1" ht="16.5">
      <c r="A96" s="904" t="s">
        <v>1309</v>
      </c>
      <c r="B96" s="904" t="s">
        <v>408</v>
      </c>
      <c r="C96" s="904" t="s">
        <v>802</v>
      </c>
      <c r="D96" s="904" t="s">
        <v>4</v>
      </c>
      <c r="E96" s="904" t="s">
        <v>1265</v>
      </c>
      <c r="F96" s="1034">
        <v>29646</v>
      </c>
      <c r="G96" s="902" t="s">
        <v>1204</v>
      </c>
      <c r="H96" s="903">
        <v>12874</v>
      </c>
      <c r="I96" s="1107">
        <v>23111</v>
      </c>
      <c r="J96" s="901" t="s">
        <v>3889</v>
      </c>
      <c r="K96" s="901" t="s">
        <v>2685</v>
      </c>
      <c r="L96" s="517">
        <v>1</v>
      </c>
      <c r="M96" s="517">
        <v>21</v>
      </c>
      <c r="N96" s="518">
        <v>0</v>
      </c>
      <c r="O96" s="519">
        <v>0</v>
      </c>
      <c r="P96" s="519">
        <v>0</v>
      </c>
      <c r="Q96" s="519">
        <v>0</v>
      </c>
      <c r="R96" s="519">
        <v>0</v>
      </c>
      <c r="S96" s="519">
        <v>0</v>
      </c>
      <c r="T96" s="519">
        <v>0</v>
      </c>
      <c r="U96" s="519">
        <v>0</v>
      </c>
      <c r="V96" s="519">
        <v>0</v>
      </c>
      <c r="W96" s="519">
        <v>0</v>
      </c>
      <c r="X96" s="519">
        <v>0</v>
      </c>
      <c r="Y96" s="519">
        <v>0</v>
      </c>
      <c r="Z96" s="519">
        <v>0</v>
      </c>
      <c r="AA96" s="519">
        <v>0</v>
      </c>
      <c r="AB96" s="519">
        <v>0</v>
      </c>
      <c r="AC96" s="519">
        <v>0</v>
      </c>
      <c r="AD96" s="519">
        <v>0</v>
      </c>
      <c r="AE96" s="519">
        <v>0</v>
      </c>
      <c r="AF96" s="519">
        <v>0</v>
      </c>
      <c r="AG96" s="519">
        <v>0</v>
      </c>
      <c r="AH96" s="519">
        <v>0</v>
      </c>
      <c r="AI96" s="519">
        <v>0</v>
      </c>
      <c r="AJ96" s="519">
        <v>0</v>
      </c>
      <c r="AK96" s="519">
        <v>0</v>
      </c>
      <c r="AL96" s="519">
        <v>0</v>
      </c>
      <c r="AM96" s="519">
        <v>0</v>
      </c>
      <c r="AN96" s="519">
        <v>0</v>
      </c>
      <c r="AO96" s="519">
        <v>0</v>
      </c>
      <c r="AP96" s="854">
        <v>1</v>
      </c>
      <c r="AQ96" s="854">
        <v>0</v>
      </c>
      <c r="AR96" s="519">
        <v>1</v>
      </c>
      <c r="AS96" s="519">
        <v>1</v>
      </c>
      <c r="AT96" s="519">
        <v>1</v>
      </c>
      <c r="AU96" s="854">
        <v>3</v>
      </c>
      <c r="AV96" s="854">
        <v>0</v>
      </c>
      <c r="AW96" s="854">
        <v>0</v>
      </c>
      <c r="AX96" s="854">
        <v>0</v>
      </c>
      <c r="AY96" s="854">
        <v>0</v>
      </c>
      <c r="AZ96" s="853">
        <v>1</v>
      </c>
      <c r="BA96" s="853">
        <v>1</v>
      </c>
      <c r="BB96" s="853">
        <v>1</v>
      </c>
      <c r="BC96" s="853">
        <v>1</v>
      </c>
      <c r="BD96" s="853">
        <v>3</v>
      </c>
      <c r="BE96" s="852">
        <v>0</v>
      </c>
      <c r="BF96" s="852">
        <v>0</v>
      </c>
      <c r="BG96" s="852">
        <v>0</v>
      </c>
      <c r="BH96" s="852">
        <v>0</v>
      </c>
      <c r="BI96" s="852">
        <v>0</v>
      </c>
      <c r="BJ96" s="901"/>
    </row>
    <row r="97" spans="1:62" s="765" customFormat="1" ht="16.5">
      <c r="A97" s="904" t="s">
        <v>1309</v>
      </c>
      <c r="B97" s="904" t="s">
        <v>364</v>
      </c>
      <c r="C97" s="904" t="s">
        <v>802</v>
      </c>
      <c r="D97" s="904" t="s">
        <v>4</v>
      </c>
      <c r="E97" s="904" t="s">
        <v>1266</v>
      </c>
      <c r="F97" s="1034">
        <v>38439</v>
      </c>
      <c r="G97" s="902" t="s">
        <v>1301</v>
      </c>
      <c r="H97" s="903">
        <v>7127</v>
      </c>
      <c r="I97" s="1107">
        <v>23115</v>
      </c>
      <c r="J97" s="901" t="s">
        <v>3890</v>
      </c>
      <c r="K97" s="901" t="s">
        <v>3891</v>
      </c>
      <c r="L97" s="517">
        <v>1</v>
      </c>
      <c r="M97" s="517">
        <v>21</v>
      </c>
      <c r="N97" s="518">
        <v>0</v>
      </c>
      <c r="O97" s="519">
        <v>0</v>
      </c>
      <c r="P97" s="519">
        <v>0</v>
      </c>
      <c r="Q97" s="519">
        <v>0</v>
      </c>
      <c r="R97" s="519">
        <v>0</v>
      </c>
      <c r="S97" s="519">
        <v>0</v>
      </c>
      <c r="T97" s="519">
        <v>0</v>
      </c>
      <c r="U97" s="519">
        <v>0</v>
      </c>
      <c r="V97" s="519">
        <v>0</v>
      </c>
      <c r="W97" s="519">
        <v>0</v>
      </c>
      <c r="X97" s="519">
        <v>0</v>
      </c>
      <c r="Y97" s="519">
        <v>0</v>
      </c>
      <c r="Z97" s="519">
        <v>0</v>
      </c>
      <c r="AA97" s="519">
        <v>0</v>
      </c>
      <c r="AB97" s="519">
        <v>0</v>
      </c>
      <c r="AC97" s="519">
        <v>0</v>
      </c>
      <c r="AD97" s="519">
        <v>0</v>
      </c>
      <c r="AE97" s="519">
        <v>0</v>
      </c>
      <c r="AF97" s="519">
        <v>0</v>
      </c>
      <c r="AG97" s="519">
        <v>0</v>
      </c>
      <c r="AH97" s="519">
        <v>0</v>
      </c>
      <c r="AI97" s="519">
        <v>0</v>
      </c>
      <c r="AJ97" s="519">
        <v>0</v>
      </c>
      <c r="AK97" s="519">
        <v>0</v>
      </c>
      <c r="AL97" s="519">
        <v>0</v>
      </c>
      <c r="AM97" s="519">
        <v>0</v>
      </c>
      <c r="AN97" s="519">
        <v>0</v>
      </c>
      <c r="AO97" s="519">
        <v>0</v>
      </c>
      <c r="AP97" s="854">
        <v>1</v>
      </c>
      <c r="AQ97" s="854">
        <v>0</v>
      </c>
      <c r="AR97" s="519">
        <v>2</v>
      </c>
      <c r="AS97" s="519">
        <v>4</v>
      </c>
      <c r="AT97" s="519">
        <v>1</v>
      </c>
      <c r="AU97" s="854">
        <v>7</v>
      </c>
      <c r="AV97" s="854">
        <v>0</v>
      </c>
      <c r="AW97" s="854">
        <v>0</v>
      </c>
      <c r="AX97" s="854">
        <v>0</v>
      </c>
      <c r="AY97" s="854">
        <v>0</v>
      </c>
      <c r="AZ97" s="853">
        <v>1</v>
      </c>
      <c r="BA97" s="853">
        <v>2</v>
      </c>
      <c r="BB97" s="853">
        <v>4</v>
      </c>
      <c r="BC97" s="853">
        <v>1</v>
      </c>
      <c r="BD97" s="853">
        <v>7</v>
      </c>
      <c r="BE97" s="852">
        <v>0</v>
      </c>
      <c r="BF97" s="852">
        <v>0</v>
      </c>
      <c r="BG97" s="852">
        <v>0</v>
      </c>
      <c r="BH97" s="852">
        <v>0</v>
      </c>
      <c r="BI97" s="852">
        <v>0</v>
      </c>
      <c r="BJ97" s="901"/>
    </row>
    <row r="98" spans="1:62" s="764" customFormat="1" ht="20.100000000000001" customHeight="1">
      <c r="A98" s="915"/>
      <c r="B98" s="915"/>
      <c r="C98" s="915"/>
      <c r="D98" s="915"/>
      <c r="E98" s="546" t="s">
        <v>29</v>
      </c>
      <c r="F98" s="546">
        <v>2</v>
      </c>
      <c r="G98" s="550"/>
      <c r="H98" s="909"/>
      <c r="I98" s="1110"/>
      <c r="J98" s="551"/>
      <c r="K98" s="551"/>
      <c r="L98" s="847">
        <f t="shared" ref="L98:AQ98" si="31">SUM(L96:L97)</f>
        <v>2</v>
      </c>
      <c r="M98" s="847">
        <f t="shared" si="31"/>
        <v>42</v>
      </c>
      <c r="N98" s="847">
        <f t="shared" si="31"/>
        <v>0</v>
      </c>
      <c r="O98" s="847">
        <f t="shared" si="31"/>
        <v>0</v>
      </c>
      <c r="P98" s="847">
        <f t="shared" si="31"/>
        <v>0</v>
      </c>
      <c r="Q98" s="847">
        <f t="shared" si="31"/>
        <v>0</v>
      </c>
      <c r="R98" s="847">
        <f t="shared" si="31"/>
        <v>0</v>
      </c>
      <c r="S98" s="847">
        <f t="shared" si="31"/>
        <v>0</v>
      </c>
      <c r="T98" s="847">
        <f t="shared" si="31"/>
        <v>0</v>
      </c>
      <c r="U98" s="847">
        <f t="shared" si="31"/>
        <v>0</v>
      </c>
      <c r="V98" s="847">
        <f t="shared" si="31"/>
        <v>0</v>
      </c>
      <c r="W98" s="847">
        <f t="shared" si="31"/>
        <v>0</v>
      </c>
      <c r="X98" s="847">
        <f t="shared" si="31"/>
        <v>0</v>
      </c>
      <c r="Y98" s="847">
        <f t="shared" si="31"/>
        <v>0</v>
      </c>
      <c r="Z98" s="847">
        <f t="shared" si="31"/>
        <v>0</v>
      </c>
      <c r="AA98" s="847">
        <f t="shared" si="31"/>
        <v>0</v>
      </c>
      <c r="AB98" s="847">
        <f t="shared" si="31"/>
        <v>0</v>
      </c>
      <c r="AC98" s="847">
        <f t="shared" si="31"/>
        <v>0</v>
      </c>
      <c r="AD98" s="847">
        <f t="shared" si="31"/>
        <v>0</v>
      </c>
      <c r="AE98" s="847">
        <f t="shared" si="31"/>
        <v>0</v>
      </c>
      <c r="AF98" s="847">
        <f t="shared" si="31"/>
        <v>0</v>
      </c>
      <c r="AG98" s="847">
        <f t="shared" si="31"/>
        <v>0</v>
      </c>
      <c r="AH98" s="847">
        <f t="shared" si="31"/>
        <v>0</v>
      </c>
      <c r="AI98" s="847">
        <f t="shared" si="31"/>
        <v>0</v>
      </c>
      <c r="AJ98" s="847">
        <f t="shared" si="31"/>
        <v>0</v>
      </c>
      <c r="AK98" s="847">
        <f t="shared" si="31"/>
        <v>0</v>
      </c>
      <c r="AL98" s="847">
        <f t="shared" si="31"/>
        <v>0</v>
      </c>
      <c r="AM98" s="847">
        <f t="shared" si="31"/>
        <v>0</v>
      </c>
      <c r="AN98" s="847">
        <f t="shared" si="31"/>
        <v>0</v>
      </c>
      <c r="AO98" s="847">
        <f t="shared" si="31"/>
        <v>0</v>
      </c>
      <c r="AP98" s="847">
        <f t="shared" si="31"/>
        <v>2</v>
      </c>
      <c r="AQ98" s="847">
        <f t="shared" si="31"/>
        <v>0</v>
      </c>
      <c r="AR98" s="847">
        <f t="shared" ref="AR98:BI98" si="32">SUM(AR96:AR97)</f>
        <v>3</v>
      </c>
      <c r="AS98" s="847">
        <f t="shared" si="32"/>
        <v>5</v>
      </c>
      <c r="AT98" s="847">
        <f t="shared" si="32"/>
        <v>2</v>
      </c>
      <c r="AU98" s="847">
        <f t="shared" si="32"/>
        <v>10</v>
      </c>
      <c r="AV98" s="847">
        <f t="shared" si="32"/>
        <v>0</v>
      </c>
      <c r="AW98" s="847">
        <f t="shared" si="32"/>
        <v>0</v>
      </c>
      <c r="AX98" s="847">
        <f t="shared" si="32"/>
        <v>0</v>
      </c>
      <c r="AY98" s="847">
        <f t="shared" si="32"/>
        <v>0</v>
      </c>
      <c r="AZ98" s="847">
        <f t="shared" si="32"/>
        <v>2</v>
      </c>
      <c r="BA98" s="847">
        <f t="shared" si="32"/>
        <v>3</v>
      </c>
      <c r="BB98" s="847">
        <f t="shared" si="32"/>
        <v>5</v>
      </c>
      <c r="BC98" s="847">
        <f t="shared" si="32"/>
        <v>2</v>
      </c>
      <c r="BD98" s="847">
        <f t="shared" si="32"/>
        <v>10</v>
      </c>
      <c r="BE98" s="847">
        <f t="shared" si="32"/>
        <v>0</v>
      </c>
      <c r="BF98" s="847">
        <f t="shared" si="32"/>
        <v>0</v>
      </c>
      <c r="BG98" s="847">
        <f t="shared" si="32"/>
        <v>0</v>
      </c>
      <c r="BH98" s="847">
        <f t="shared" si="32"/>
        <v>0</v>
      </c>
      <c r="BI98" s="847">
        <f t="shared" si="32"/>
        <v>0</v>
      </c>
      <c r="BJ98" s="847"/>
    </row>
    <row r="99" spans="1:62" s="764" customFormat="1" ht="20.100000000000001" customHeight="1">
      <c r="A99" s="915"/>
      <c r="B99" s="916"/>
      <c r="C99" s="1258" t="s">
        <v>1310</v>
      </c>
      <c r="D99" s="1259"/>
      <c r="E99" s="1260"/>
      <c r="F99" s="508">
        <v>2</v>
      </c>
      <c r="G99" s="552"/>
      <c r="H99" s="926"/>
      <c r="I99" s="1115"/>
      <c r="J99" s="553"/>
      <c r="K99" s="553"/>
      <c r="L99" s="826">
        <f t="shared" ref="L99:AQ99" si="33">SUM(L98)</f>
        <v>2</v>
      </c>
      <c r="M99" s="826">
        <f t="shared" si="33"/>
        <v>42</v>
      </c>
      <c r="N99" s="826">
        <f t="shared" si="33"/>
        <v>0</v>
      </c>
      <c r="O99" s="826">
        <f t="shared" si="33"/>
        <v>0</v>
      </c>
      <c r="P99" s="826">
        <f t="shared" si="33"/>
        <v>0</v>
      </c>
      <c r="Q99" s="826">
        <f t="shared" si="33"/>
        <v>0</v>
      </c>
      <c r="R99" s="826">
        <f t="shared" si="33"/>
        <v>0</v>
      </c>
      <c r="S99" s="826">
        <f t="shared" si="33"/>
        <v>0</v>
      </c>
      <c r="T99" s="826">
        <f t="shared" si="33"/>
        <v>0</v>
      </c>
      <c r="U99" s="826">
        <f t="shared" si="33"/>
        <v>0</v>
      </c>
      <c r="V99" s="826">
        <f t="shared" si="33"/>
        <v>0</v>
      </c>
      <c r="W99" s="826">
        <f t="shared" si="33"/>
        <v>0</v>
      </c>
      <c r="X99" s="826">
        <f t="shared" si="33"/>
        <v>0</v>
      </c>
      <c r="Y99" s="826">
        <f t="shared" si="33"/>
        <v>0</v>
      </c>
      <c r="Z99" s="826">
        <f t="shared" si="33"/>
        <v>0</v>
      </c>
      <c r="AA99" s="826">
        <f t="shared" si="33"/>
        <v>0</v>
      </c>
      <c r="AB99" s="826">
        <f t="shared" si="33"/>
        <v>0</v>
      </c>
      <c r="AC99" s="826">
        <f t="shared" si="33"/>
        <v>0</v>
      </c>
      <c r="AD99" s="826">
        <f t="shared" si="33"/>
        <v>0</v>
      </c>
      <c r="AE99" s="826">
        <f t="shared" si="33"/>
        <v>0</v>
      </c>
      <c r="AF99" s="826">
        <f t="shared" si="33"/>
        <v>0</v>
      </c>
      <c r="AG99" s="826">
        <f t="shared" si="33"/>
        <v>0</v>
      </c>
      <c r="AH99" s="826">
        <f t="shared" si="33"/>
        <v>0</v>
      </c>
      <c r="AI99" s="826">
        <f t="shared" si="33"/>
        <v>0</v>
      </c>
      <c r="AJ99" s="826">
        <f t="shared" si="33"/>
        <v>0</v>
      </c>
      <c r="AK99" s="826">
        <f t="shared" si="33"/>
        <v>0</v>
      </c>
      <c r="AL99" s="826">
        <f t="shared" si="33"/>
        <v>0</v>
      </c>
      <c r="AM99" s="826">
        <f t="shared" si="33"/>
        <v>0</v>
      </c>
      <c r="AN99" s="826">
        <f t="shared" si="33"/>
        <v>0</v>
      </c>
      <c r="AO99" s="826">
        <f t="shared" si="33"/>
        <v>0</v>
      </c>
      <c r="AP99" s="826">
        <f t="shared" si="33"/>
        <v>2</v>
      </c>
      <c r="AQ99" s="826">
        <f t="shared" si="33"/>
        <v>0</v>
      </c>
      <c r="AR99" s="826">
        <f t="shared" ref="AR99:BI99" si="34">SUM(AR98)</f>
        <v>3</v>
      </c>
      <c r="AS99" s="826">
        <f t="shared" si="34"/>
        <v>5</v>
      </c>
      <c r="AT99" s="826">
        <f t="shared" si="34"/>
        <v>2</v>
      </c>
      <c r="AU99" s="826">
        <f t="shared" si="34"/>
        <v>10</v>
      </c>
      <c r="AV99" s="826">
        <f t="shared" si="34"/>
        <v>0</v>
      </c>
      <c r="AW99" s="826">
        <f t="shared" si="34"/>
        <v>0</v>
      </c>
      <c r="AX99" s="826">
        <f t="shared" si="34"/>
        <v>0</v>
      </c>
      <c r="AY99" s="826">
        <f t="shared" si="34"/>
        <v>0</v>
      </c>
      <c r="AZ99" s="826">
        <f t="shared" si="34"/>
        <v>2</v>
      </c>
      <c r="BA99" s="826">
        <f t="shared" si="34"/>
        <v>3</v>
      </c>
      <c r="BB99" s="826">
        <f t="shared" si="34"/>
        <v>5</v>
      </c>
      <c r="BC99" s="826">
        <f t="shared" si="34"/>
        <v>2</v>
      </c>
      <c r="BD99" s="826">
        <f t="shared" si="34"/>
        <v>10</v>
      </c>
      <c r="BE99" s="826">
        <f t="shared" si="34"/>
        <v>0</v>
      </c>
      <c r="BF99" s="826">
        <f t="shared" si="34"/>
        <v>0</v>
      </c>
      <c r="BG99" s="826">
        <f t="shared" si="34"/>
        <v>0</v>
      </c>
      <c r="BH99" s="826">
        <f t="shared" si="34"/>
        <v>0</v>
      </c>
      <c r="BI99" s="826">
        <f t="shared" si="34"/>
        <v>0</v>
      </c>
      <c r="BJ99" s="826"/>
    </row>
    <row r="100" spans="1:62" s="764" customFormat="1" ht="20.100000000000001" customHeight="1">
      <c r="A100" s="906" t="s">
        <v>1315</v>
      </c>
      <c r="B100" s="906" t="s">
        <v>408</v>
      </c>
      <c r="C100" s="906" t="s">
        <v>408</v>
      </c>
      <c r="D100" s="906" t="s">
        <v>4</v>
      </c>
      <c r="E100" s="906" t="s">
        <v>836</v>
      </c>
      <c r="F100" s="1039">
        <v>29281</v>
      </c>
      <c r="G100" s="907" t="s">
        <v>1212</v>
      </c>
      <c r="H100" s="903">
        <v>20121</v>
      </c>
      <c r="I100" s="1107">
        <v>23108</v>
      </c>
      <c r="J100" s="901" t="s">
        <v>3892</v>
      </c>
      <c r="K100" s="901" t="s">
        <v>2674</v>
      </c>
      <c r="L100" s="517">
        <v>1</v>
      </c>
      <c r="M100" s="517">
        <v>21</v>
      </c>
      <c r="N100" s="518">
        <v>0</v>
      </c>
      <c r="O100" s="519">
        <v>0</v>
      </c>
      <c r="P100" s="519">
        <v>0</v>
      </c>
      <c r="Q100" s="519">
        <v>0</v>
      </c>
      <c r="R100" s="519">
        <v>0</v>
      </c>
      <c r="S100" s="519">
        <v>0</v>
      </c>
      <c r="T100" s="519">
        <v>0</v>
      </c>
      <c r="U100" s="519">
        <v>0</v>
      </c>
      <c r="V100" s="519">
        <v>0</v>
      </c>
      <c r="W100" s="519">
        <v>0</v>
      </c>
      <c r="X100" s="519">
        <v>0</v>
      </c>
      <c r="Y100" s="519">
        <v>0</v>
      </c>
      <c r="Z100" s="519">
        <v>0</v>
      </c>
      <c r="AA100" s="519">
        <v>0</v>
      </c>
      <c r="AB100" s="519">
        <v>0</v>
      </c>
      <c r="AC100" s="519">
        <v>0</v>
      </c>
      <c r="AD100" s="519">
        <v>0</v>
      </c>
      <c r="AE100" s="519">
        <v>0</v>
      </c>
      <c r="AF100" s="519">
        <v>0</v>
      </c>
      <c r="AG100" s="519">
        <v>0</v>
      </c>
      <c r="AH100" s="519">
        <v>1</v>
      </c>
      <c r="AI100" s="519">
        <v>0</v>
      </c>
      <c r="AJ100" s="519">
        <v>4</v>
      </c>
      <c r="AK100" s="519">
        <v>9</v>
      </c>
      <c r="AL100" s="519">
        <v>13</v>
      </c>
      <c r="AM100" s="519">
        <v>0</v>
      </c>
      <c r="AN100" s="519">
        <v>0</v>
      </c>
      <c r="AO100" s="519">
        <v>0</v>
      </c>
      <c r="AP100" s="878">
        <v>0</v>
      </c>
      <c r="AQ100" s="878">
        <v>0</v>
      </c>
      <c r="AR100" s="519">
        <v>0</v>
      </c>
      <c r="AS100" s="519">
        <v>0</v>
      </c>
      <c r="AT100" s="519">
        <v>0</v>
      </c>
      <c r="AU100" s="878">
        <v>0</v>
      </c>
      <c r="AV100" s="878">
        <v>0</v>
      </c>
      <c r="AW100" s="878">
        <v>0</v>
      </c>
      <c r="AX100" s="878">
        <v>0</v>
      </c>
      <c r="AY100" s="878">
        <v>0</v>
      </c>
      <c r="AZ100" s="875">
        <v>1</v>
      </c>
      <c r="BA100" s="875">
        <v>0</v>
      </c>
      <c r="BB100" s="875">
        <v>4</v>
      </c>
      <c r="BC100" s="875">
        <v>9</v>
      </c>
      <c r="BD100" s="875">
        <v>13</v>
      </c>
      <c r="BE100" s="876">
        <v>0</v>
      </c>
      <c r="BF100" s="876">
        <v>0</v>
      </c>
      <c r="BG100" s="876">
        <v>0</v>
      </c>
      <c r="BH100" s="876">
        <v>0</v>
      </c>
      <c r="BI100" s="876">
        <v>0</v>
      </c>
      <c r="BJ100" s="901"/>
    </row>
    <row r="101" spans="1:62" s="764" customFormat="1" ht="20.100000000000001" customHeight="1">
      <c r="A101" s="915"/>
      <c r="B101" s="915"/>
      <c r="C101" s="915"/>
      <c r="D101" s="915"/>
      <c r="E101" s="546" t="s">
        <v>29</v>
      </c>
      <c r="F101" s="546">
        <v>1</v>
      </c>
      <c r="G101" s="550"/>
      <c r="H101" s="909"/>
      <c r="I101" s="1110"/>
      <c r="J101" s="551"/>
      <c r="K101" s="551"/>
      <c r="L101" s="847">
        <f t="shared" ref="L101:U102" si="35">SUM(L100)</f>
        <v>1</v>
      </c>
      <c r="M101" s="847">
        <f t="shared" si="35"/>
        <v>21</v>
      </c>
      <c r="N101" s="847">
        <f t="shared" si="35"/>
        <v>0</v>
      </c>
      <c r="O101" s="847">
        <f t="shared" si="35"/>
        <v>0</v>
      </c>
      <c r="P101" s="847">
        <f t="shared" si="35"/>
        <v>0</v>
      </c>
      <c r="Q101" s="847">
        <f t="shared" si="35"/>
        <v>0</v>
      </c>
      <c r="R101" s="847">
        <f t="shared" si="35"/>
        <v>0</v>
      </c>
      <c r="S101" s="847">
        <f t="shared" si="35"/>
        <v>0</v>
      </c>
      <c r="T101" s="847">
        <f t="shared" si="35"/>
        <v>0</v>
      </c>
      <c r="U101" s="847">
        <f t="shared" si="35"/>
        <v>0</v>
      </c>
      <c r="V101" s="847">
        <f t="shared" ref="V101:AE102" si="36">SUM(V100)</f>
        <v>0</v>
      </c>
      <c r="W101" s="847">
        <f t="shared" si="36"/>
        <v>0</v>
      </c>
      <c r="X101" s="847">
        <f t="shared" si="36"/>
        <v>0</v>
      </c>
      <c r="Y101" s="847">
        <f t="shared" si="36"/>
        <v>0</v>
      </c>
      <c r="Z101" s="847">
        <f t="shared" si="36"/>
        <v>0</v>
      </c>
      <c r="AA101" s="847">
        <f t="shared" si="36"/>
        <v>0</v>
      </c>
      <c r="AB101" s="847">
        <f t="shared" si="36"/>
        <v>0</v>
      </c>
      <c r="AC101" s="847">
        <f t="shared" si="36"/>
        <v>0</v>
      </c>
      <c r="AD101" s="847">
        <f t="shared" si="36"/>
        <v>0</v>
      </c>
      <c r="AE101" s="847">
        <f t="shared" si="36"/>
        <v>0</v>
      </c>
      <c r="AF101" s="847">
        <f t="shared" ref="AF101:AO102" si="37">SUM(AF100)</f>
        <v>0</v>
      </c>
      <c r="AG101" s="847">
        <f t="shared" si="37"/>
        <v>0</v>
      </c>
      <c r="AH101" s="847">
        <f t="shared" si="37"/>
        <v>1</v>
      </c>
      <c r="AI101" s="847">
        <f t="shared" si="37"/>
        <v>0</v>
      </c>
      <c r="AJ101" s="847">
        <f t="shared" si="37"/>
        <v>4</v>
      </c>
      <c r="AK101" s="847">
        <f t="shared" si="37"/>
        <v>9</v>
      </c>
      <c r="AL101" s="847">
        <f t="shared" si="37"/>
        <v>13</v>
      </c>
      <c r="AM101" s="847">
        <f t="shared" si="37"/>
        <v>0</v>
      </c>
      <c r="AN101" s="847">
        <f t="shared" si="37"/>
        <v>0</v>
      </c>
      <c r="AO101" s="847">
        <f t="shared" si="37"/>
        <v>0</v>
      </c>
      <c r="AP101" s="847">
        <f t="shared" ref="AP101:AY102" si="38">SUM(AP100)</f>
        <v>0</v>
      </c>
      <c r="AQ101" s="847">
        <f t="shared" si="38"/>
        <v>0</v>
      </c>
      <c r="AR101" s="847">
        <f t="shared" si="38"/>
        <v>0</v>
      </c>
      <c r="AS101" s="847">
        <f t="shared" si="38"/>
        <v>0</v>
      </c>
      <c r="AT101" s="847">
        <f t="shared" si="38"/>
        <v>0</v>
      </c>
      <c r="AU101" s="847">
        <f t="shared" si="38"/>
        <v>0</v>
      </c>
      <c r="AV101" s="847">
        <f t="shared" si="38"/>
        <v>0</v>
      </c>
      <c r="AW101" s="847">
        <f t="shared" si="38"/>
        <v>0</v>
      </c>
      <c r="AX101" s="847">
        <f t="shared" si="38"/>
        <v>0</v>
      </c>
      <c r="AY101" s="847">
        <f t="shared" si="38"/>
        <v>0</v>
      </c>
      <c r="AZ101" s="847">
        <f t="shared" ref="AZ101:BI102" si="39">SUM(AZ100)</f>
        <v>1</v>
      </c>
      <c r="BA101" s="847">
        <f t="shared" si="39"/>
        <v>0</v>
      </c>
      <c r="BB101" s="847">
        <f t="shared" si="39"/>
        <v>4</v>
      </c>
      <c r="BC101" s="847">
        <f t="shared" si="39"/>
        <v>9</v>
      </c>
      <c r="BD101" s="847">
        <f t="shared" si="39"/>
        <v>13</v>
      </c>
      <c r="BE101" s="847">
        <f t="shared" si="39"/>
        <v>0</v>
      </c>
      <c r="BF101" s="847">
        <f t="shared" si="39"/>
        <v>0</v>
      </c>
      <c r="BG101" s="847">
        <f t="shared" si="39"/>
        <v>0</v>
      </c>
      <c r="BH101" s="847">
        <f t="shared" si="39"/>
        <v>0</v>
      </c>
      <c r="BI101" s="847">
        <f t="shared" si="39"/>
        <v>0</v>
      </c>
      <c r="BJ101" s="847"/>
    </row>
    <row r="102" spans="1:62" s="764" customFormat="1" ht="20.100000000000001" customHeight="1">
      <c r="A102" s="915"/>
      <c r="B102" s="916"/>
      <c r="C102" s="1258" t="s">
        <v>1320</v>
      </c>
      <c r="D102" s="1259"/>
      <c r="E102" s="1260"/>
      <c r="F102" s="508">
        <v>1</v>
      </c>
      <c r="G102" s="552"/>
      <c r="H102" s="926"/>
      <c r="I102" s="1115"/>
      <c r="J102" s="553"/>
      <c r="K102" s="553"/>
      <c r="L102" s="826">
        <f t="shared" si="35"/>
        <v>1</v>
      </c>
      <c r="M102" s="826">
        <f t="shared" si="35"/>
        <v>21</v>
      </c>
      <c r="N102" s="826">
        <f t="shared" si="35"/>
        <v>0</v>
      </c>
      <c r="O102" s="826">
        <f t="shared" si="35"/>
        <v>0</v>
      </c>
      <c r="P102" s="826">
        <f t="shared" si="35"/>
        <v>0</v>
      </c>
      <c r="Q102" s="826">
        <f t="shared" si="35"/>
        <v>0</v>
      </c>
      <c r="R102" s="826">
        <f t="shared" si="35"/>
        <v>0</v>
      </c>
      <c r="S102" s="826">
        <f t="shared" si="35"/>
        <v>0</v>
      </c>
      <c r="T102" s="826">
        <f t="shared" si="35"/>
        <v>0</v>
      </c>
      <c r="U102" s="826">
        <f t="shared" si="35"/>
        <v>0</v>
      </c>
      <c r="V102" s="826">
        <f t="shared" si="36"/>
        <v>0</v>
      </c>
      <c r="W102" s="826">
        <f t="shared" si="36"/>
        <v>0</v>
      </c>
      <c r="X102" s="826">
        <f t="shared" si="36"/>
        <v>0</v>
      </c>
      <c r="Y102" s="826">
        <f t="shared" si="36"/>
        <v>0</v>
      </c>
      <c r="Z102" s="826">
        <f t="shared" si="36"/>
        <v>0</v>
      </c>
      <c r="AA102" s="826">
        <f t="shared" si="36"/>
        <v>0</v>
      </c>
      <c r="AB102" s="826">
        <f t="shared" si="36"/>
        <v>0</v>
      </c>
      <c r="AC102" s="826">
        <f t="shared" si="36"/>
        <v>0</v>
      </c>
      <c r="AD102" s="826">
        <f t="shared" si="36"/>
        <v>0</v>
      </c>
      <c r="AE102" s="826">
        <f t="shared" si="36"/>
        <v>0</v>
      </c>
      <c r="AF102" s="826">
        <f t="shared" si="37"/>
        <v>0</v>
      </c>
      <c r="AG102" s="826">
        <f t="shared" si="37"/>
        <v>0</v>
      </c>
      <c r="AH102" s="826">
        <f t="shared" si="37"/>
        <v>1</v>
      </c>
      <c r="AI102" s="826">
        <f t="shared" si="37"/>
        <v>0</v>
      </c>
      <c r="AJ102" s="826">
        <f t="shared" si="37"/>
        <v>4</v>
      </c>
      <c r="AK102" s="826">
        <f t="shared" si="37"/>
        <v>9</v>
      </c>
      <c r="AL102" s="826">
        <f t="shared" si="37"/>
        <v>13</v>
      </c>
      <c r="AM102" s="826">
        <f t="shared" si="37"/>
        <v>0</v>
      </c>
      <c r="AN102" s="826">
        <f t="shared" si="37"/>
        <v>0</v>
      </c>
      <c r="AO102" s="826">
        <f t="shared" si="37"/>
        <v>0</v>
      </c>
      <c r="AP102" s="826">
        <f t="shared" si="38"/>
        <v>0</v>
      </c>
      <c r="AQ102" s="826">
        <f t="shared" si="38"/>
        <v>0</v>
      </c>
      <c r="AR102" s="826">
        <f t="shared" si="38"/>
        <v>0</v>
      </c>
      <c r="AS102" s="826">
        <f t="shared" si="38"/>
        <v>0</v>
      </c>
      <c r="AT102" s="826">
        <f t="shared" si="38"/>
        <v>0</v>
      </c>
      <c r="AU102" s="826">
        <f t="shared" si="38"/>
        <v>0</v>
      </c>
      <c r="AV102" s="826">
        <f t="shared" si="38"/>
        <v>0</v>
      </c>
      <c r="AW102" s="826">
        <f t="shared" si="38"/>
        <v>0</v>
      </c>
      <c r="AX102" s="826">
        <f t="shared" si="38"/>
        <v>0</v>
      </c>
      <c r="AY102" s="826">
        <f t="shared" si="38"/>
        <v>0</v>
      </c>
      <c r="AZ102" s="826">
        <f t="shared" si="39"/>
        <v>1</v>
      </c>
      <c r="BA102" s="826">
        <f t="shared" si="39"/>
        <v>0</v>
      </c>
      <c r="BB102" s="826">
        <f t="shared" si="39"/>
        <v>4</v>
      </c>
      <c r="BC102" s="826">
        <f t="shared" si="39"/>
        <v>9</v>
      </c>
      <c r="BD102" s="826">
        <f t="shared" si="39"/>
        <v>13</v>
      </c>
      <c r="BE102" s="826">
        <f t="shared" si="39"/>
        <v>0</v>
      </c>
      <c r="BF102" s="826">
        <f t="shared" si="39"/>
        <v>0</v>
      </c>
      <c r="BG102" s="826">
        <f t="shared" si="39"/>
        <v>0</v>
      </c>
      <c r="BH102" s="826">
        <f t="shared" si="39"/>
        <v>0</v>
      </c>
      <c r="BI102" s="826">
        <f t="shared" si="39"/>
        <v>0</v>
      </c>
      <c r="BJ102" s="826"/>
    </row>
    <row r="103" spans="1:62" s="764" customFormat="1" ht="20.100000000000001" customHeight="1">
      <c r="A103" s="906" t="s">
        <v>1314</v>
      </c>
      <c r="B103" s="906" t="s">
        <v>408</v>
      </c>
      <c r="C103" s="906" t="s">
        <v>834</v>
      </c>
      <c r="D103" s="906" t="s">
        <v>4</v>
      </c>
      <c r="E103" s="906" t="s">
        <v>835</v>
      </c>
      <c r="F103" s="1039">
        <v>30011</v>
      </c>
      <c r="G103" s="907" t="s">
        <v>1211</v>
      </c>
      <c r="H103" s="903">
        <v>26859</v>
      </c>
      <c r="I103" s="1107">
        <v>23103</v>
      </c>
      <c r="J103" s="901" t="s">
        <v>2670</v>
      </c>
      <c r="K103" s="901" t="s">
        <v>2672</v>
      </c>
      <c r="L103" s="517">
        <v>1</v>
      </c>
      <c r="M103" s="517">
        <v>24</v>
      </c>
      <c r="N103" s="518">
        <v>0</v>
      </c>
      <c r="O103" s="519">
        <v>0</v>
      </c>
      <c r="P103" s="519">
        <v>0</v>
      </c>
      <c r="Q103" s="519">
        <v>0</v>
      </c>
      <c r="R103" s="519">
        <v>1</v>
      </c>
      <c r="S103" s="519">
        <v>19</v>
      </c>
      <c r="T103" s="519">
        <v>0</v>
      </c>
      <c r="U103" s="519">
        <v>0</v>
      </c>
      <c r="V103" s="519">
        <v>0</v>
      </c>
      <c r="W103" s="519">
        <v>0</v>
      </c>
      <c r="X103" s="519">
        <v>0</v>
      </c>
      <c r="Y103" s="519">
        <v>0</v>
      </c>
      <c r="Z103" s="519">
        <v>0</v>
      </c>
      <c r="AA103" s="519">
        <v>0</v>
      </c>
      <c r="AB103" s="519">
        <v>0</v>
      </c>
      <c r="AC103" s="519">
        <v>0</v>
      </c>
      <c r="AD103" s="519">
        <v>0</v>
      </c>
      <c r="AE103" s="519">
        <v>0</v>
      </c>
      <c r="AF103" s="519">
        <v>0</v>
      </c>
      <c r="AG103" s="519">
        <v>0</v>
      </c>
      <c r="AH103" s="519">
        <v>0</v>
      </c>
      <c r="AI103" s="519">
        <v>0</v>
      </c>
      <c r="AJ103" s="519">
        <v>0</v>
      </c>
      <c r="AK103" s="519">
        <v>0</v>
      </c>
      <c r="AL103" s="519">
        <v>0</v>
      </c>
      <c r="AM103" s="519">
        <v>0</v>
      </c>
      <c r="AN103" s="519">
        <v>0</v>
      </c>
      <c r="AO103" s="519">
        <v>0</v>
      </c>
      <c r="AP103" s="878">
        <v>0</v>
      </c>
      <c r="AQ103" s="878">
        <v>0</v>
      </c>
      <c r="AR103" s="519">
        <v>0</v>
      </c>
      <c r="AS103" s="519">
        <v>0</v>
      </c>
      <c r="AT103" s="519">
        <v>0</v>
      </c>
      <c r="AU103" s="878">
        <v>0</v>
      </c>
      <c r="AV103" s="878">
        <v>0</v>
      </c>
      <c r="AW103" s="878">
        <v>0</v>
      </c>
      <c r="AX103" s="878">
        <v>0</v>
      </c>
      <c r="AY103" s="878">
        <v>0</v>
      </c>
      <c r="AZ103" s="875">
        <v>1</v>
      </c>
      <c r="BA103" s="875">
        <v>0</v>
      </c>
      <c r="BB103" s="875">
        <v>0</v>
      </c>
      <c r="BC103" s="875">
        <v>19</v>
      </c>
      <c r="BD103" s="875">
        <v>19</v>
      </c>
      <c r="BE103" s="876">
        <v>0</v>
      </c>
      <c r="BF103" s="876">
        <v>0</v>
      </c>
      <c r="BG103" s="876">
        <v>0</v>
      </c>
      <c r="BH103" s="876">
        <v>0</v>
      </c>
      <c r="BI103" s="876">
        <v>0</v>
      </c>
      <c r="BJ103" s="901"/>
    </row>
    <row r="104" spans="1:62" s="764" customFormat="1" ht="20.100000000000001" customHeight="1">
      <c r="A104" s="915"/>
      <c r="B104" s="915"/>
      <c r="C104" s="915"/>
      <c r="D104" s="915"/>
      <c r="E104" s="546" t="s">
        <v>29</v>
      </c>
      <c r="F104" s="546">
        <v>1</v>
      </c>
      <c r="G104" s="550"/>
      <c r="H104" s="909"/>
      <c r="I104" s="1110"/>
      <c r="J104" s="551"/>
      <c r="K104" s="551"/>
      <c r="L104" s="847">
        <f t="shared" ref="L104:AQ104" si="40">SUM(L103)</f>
        <v>1</v>
      </c>
      <c r="M104" s="847">
        <f t="shared" si="40"/>
        <v>24</v>
      </c>
      <c r="N104" s="847">
        <f t="shared" si="40"/>
        <v>0</v>
      </c>
      <c r="O104" s="847">
        <f t="shared" si="40"/>
        <v>0</v>
      </c>
      <c r="P104" s="847">
        <f t="shared" si="40"/>
        <v>0</v>
      </c>
      <c r="Q104" s="847">
        <f t="shared" si="40"/>
        <v>0</v>
      </c>
      <c r="R104" s="847">
        <f t="shared" si="40"/>
        <v>1</v>
      </c>
      <c r="S104" s="847">
        <f t="shared" si="40"/>
        <v>19</v>
      </c>
      <c r="T104" s="847">
        <f t="shared" si="40"/>
        <v>0</v>
      </c>
      <c r="U104" s="847">
        <f t="shared" si="40"/>
        <v>0</v>
      </c>
      <c r="V104" s="847">
        <f t="shared" si="40"/>
        <v>0</v>
      </c>
      <c r="W104" s="847">
        <f t="shared" si="40"/>
        <v>0</v>
      </c>
      <c r="X104" s="847">
        <f t="shared" si="40"/>
        <v>0</v>
      </c>
      <c r="Y104" s="847">
        <f t="shared" si="40"/>
        <v>0</v>
      </c>
      <c r="Z104" s="847">
        <f t="shared" si="40"/>
        <v>0</v>
      </c>
      <c r="AA104" s="847">
        <f t="shared" si="40"/>
        <v>0</v>
      </c>
      <c r="AB104" s="847">
        <f t="shared" si="40"/>
        <v>0</v>
      </c>
      <c r="AC104" s="847">
        <f t="shared" si="40"/>
        <v>0</v>
      </c>
      <c r="AD104" s="847">
        <f t="shared" si="40"/>
        <v>0</v>
      </c>
      <c r="AE104" s="847">
        <f t="shared" si="40"/>
        <v>0</v>
      </c>
      <c r="AF104" s="847">
        <f t="shared" si="40"/>
        <v>0</v>
      </c>
      <c r="AG104" s="847">
        <f t="shared" si="40"/>
        <v>0</v>
      </c>
      <c r="AH104" s="847">
        <f t="shared" si="40"/>
        <v>0</v>
      </c>
      <c r="AI104" s="847">
        <f t="shared" si="40"/>
        <v>0</v>
      </c>
      <c r="AJ104" s="847">
        <f t="shared" si="40"/>
        <v>0</v>
      </c>
      <c r="AK104" s="847">
        <f t="shared" si="40"/>
        <v>0</v>
      </c>
      <c r="AL104" s="847">
        <f t="shared" si="40"/>
        <v>0</v>
      </c>
      <c r="AM104" s="847">
        <f t="shared" si="40"/>
        <v>0</v>
      </c>
      <c r="AN104" s="847">
        <f t="shared" si="40"/>
        <v>0</v>
      </c>
      <c r="AO104" s="847">
        <f t="shared" si="40"/>
        <v>0</v>
      </c>
      <c r="AP104" s="847">
        <f t="shared" si="40"/>
        <v>0</v>
      </c>
      <c r="AQ104" s="847">
        <f t="shared" si="40"/>
        <v>0</v>
      </c>
      <c r="AR104" s="847">
        <f t="shared" ref="AR104:BI104" si="41">SUM(AR103)</f>
        <v>0</v>
      </c>
      <c r="AS104" s="847">
        <f t="shared" si="41"/>
        <v>0</v>
      </c>
      <c r="AT104" s="847">
        <f t="shared" si="41"/>
        <v>0</v>
      </c>
      <c r="AU104" s="847">
        <f t="shared" si="41"/>
        <v>0</v>
      </c>
      <c r="AV104" s="847">
        <f t="shared" si="41"/>
        <v>0</v>
      </c>
      <c r="AW104" s="847">
        <f t="shared" si="41"/>
        <v>0</v>
      </c>
      <c r="AX104" s="847">
        <f t="shared" si="41"/>
        <v>0</v>
      </c>
      <c r="AY104" s="847">
        <f t="shared" si="41"/>
        <v>0</v>
      </c>
      <c r="AZ104" s="847">
        <f t="shared" si="41"/>
        <v>1</v>
      </c>
      <c r="BA104" s="847">
        <f t="shared" si="41"/>
        <v>0</v>
      </c>
      <c r="BB104" s="847">
        <f t="shared" si="41"/>
        <v>0</v>
      </c>
      <c r="BC104" s="847">
        <f t="shared" si="41"/>
        <v>19</v>
      </c>
      <c r="BD104" s="847">
        <f t="shared" si="41"/>
        <v>19</v>
      </c>
      <c r="BE104" s="847">
        <f t="shared" si="41"/>
        <v>0</v>
      </c>
      <c r="BF104" s="847">
        <f t="shared" si="41"/>
        <v>0</v>
      </c>
      <c r="BG104" s="847">
        <f t="shared" si="41"/>
        <v>0</v>
      </c>
      <c r="BH104" s="847">
        <f t="shared" si="41"/>
        <v>0</v>
      </c>
      <c r="BI104" s="847">
        <f t="shared" si="41"/>
        <v>0</v>
      </c>
      <c r="BJ104" s="847"/>
    </row>
    <row r="105" spans="1:62" s="814" customFormat="1" ht="20.100000000000001" customHeight="1">
      <c r="A105" s="906" t="s">
        <v>886</v>
      </c>
      <c r="B105" s="906" t="s">
        <v>408</v>
      </c>
      <c r="C105" s="906" t="s">
        <v>834</v>
      </c>
      <c r="D105" s="906" t="s">
        <v>5</v>
      </c>
      <c r="E105" s="906" t="s">
        <v>887</v>
      </c>
      <c r="F105" s="1039">
        <v>34780</v>
      </c>
      <c r="G105" s="912" t="s">
        <v>3893</v>
      </c>
      <c r="H105" s="913">
        <v>241.57</v>
      </c>
      <c r="I105" s="1111">
        <v>23101</v>
      </c>
      <c r="J105" s="906" t="s">
        <v>3894</v>
      </c>
      <c r="K105" s="906" t="s">
        <v>3895</v>
      </c>
      <c r="L105" s="499">
        <v>2</v>
      </c>
      <c r="M105" s="499">
        <v>70</v>
      </c>
      <c r="N105" s="500">
        <v>0</v>
      </c>
      <c r="O105" s="501">
        <v>0</v>
      </c>
      <c r="P105" s="501">
        <v>1</v>
      </c>
      <c r="Q105" s="501">
        <v>14</v>
      </c>
      <c r="R105" s="501">
        <v>1</v>
      </c>
      <c r="S105" s="501">
        <v>13</v>
      </c>
      <c r="T105" s="501">
        <v>0</v>
      </c>
      <c r="U105" s="501">
        <v>0</v>
      </c>
      <c r="V105" s="501">
        <v>0</v>
      </c>
      <c r="W105" s="501">
        <v>0</v>
      </c>
      <c r="X105" s="501">
        <v>0</v>
      </c>
      <c r="Y105" s="501">
        <v>0</v>
      </c>
      <c r="Z105" s="500">
        <v>0</v>
      </c>
      <c r="AA105" s="501">
        <v>0</v>
      </c>
      <c r="AB105" s="501">
        <v>0</v>
      </c>
      <c r="AC105" s="501">
        <v>0</v>
      </c>
      <c r="AD105" s="501">
        <v>0</v>
      </c>
      <c r="AE105" s="501">
        <v>0</v>
      </c>
      <c r="AF105" s="501">
        <v>0</v>
      </c>
      <c r="AG105" s="501">
        <v>0</v>
      </c>
      <c r="AH105" s="501"/>
      <c r="AI105" s="501"/>
      <c r="AJ105" s="501"/>
      <c r="AK105" s="501"/>
      <c r="AL105" s="501"/>
      <c r="AM105" s="501">
        <v>0</v>
      </c>
      <c r="AN105" s="501">
        <v>0</v>
      </c>
      <c r="AO105" s="501">
        <v>0</v>
      </c>
      <c r="AP105" s="501">
        <v>0</v>
      </c>
      <c r="AQ105" s="501">
        <v>0</v>
      </c>
      <c r="AR105" s="501">
        <v>0</v>
      </c>
      <c r="AS105" s="501">
        <v>0</v>
      </c>
      <c r="AT105" s="501">
        <v>0</v>
      </c>
      <c r="AU105" s="851">
        <v>0</v>
      </c>
      <c r="AV105" s="851">
        <v>0</v>
      </c>
      <c r="AW105" s="851">
        <v>0</v>
      </c>
      <c r="AX105" s="851">
        <v>0</v>
      </c>
      <c r="AY105" s="851">
        <v>0</v>
      </c>
      <c r="AZ105" s="849">
        <v>2</v>
      </c>
      <c r="BA105" s="849">
        <v>0</v>
      </c>
      <c r="BB105" s="849">
        <v>14</v>
      </c>
      <c r="BC105" s="849">
        <v>13</v>
      </c>
      <c r="BD105" s="849">
        <v>27</v>
      </c>
      <c r="BE105" s="848">
        <v>0</v>
      </c>
      <c r="BF105" s="848">
        <v>0</v>
      </c>
      <c r="BG105" s="848">
        <v>0</v>
      </c>
      <c r="BH105" s="848">
        <v>0</v>
      </c>
      <c r="BI105" s="848">
        <v>0</v>
      </c>
      <c r="BJ105" s="906"/>
    </row>
    <row r="106" spans="1:62" s="764" customFormat="1" ht="20.100000000000001" customHeight="1">
      <c r="A106" s="1067"/>
      <c r="B106" s="1067"/>
      <c r="C106" s="1067"/>
      <c r="D106" s="1067"/>
      <c r="E106" s="546" t="s">
        <v>31</v>
      </c>
      <c r="F106" s="546">
        <v>1</v>
      </c>
      <c r="G106" s="550"/>
      <c r="H106" s="909"/>
      <c r="I106" s="1110"/>
      <c r="J106" s="551"/>
      <c r="K106" s="551"/>
      <c r="L106" s="847">
        <f t="shared" ref="L106:AQ106" si="42">SUM(L105:L105)</f>
        <v>2</v>
      </c>
      <c r="M106" s="847">
        <f t="shared" si="42"/>
        <v>70</v>
      </c>
      <c r="N106" s="847">
        <f t="shared" si="42"/>
        <v>0</v>
      </c>
      <c r="O106" s="847">
        <f t="shared" si="42"/>
        <v>0</v>
      </c>
      <c r="P106" s="847">
        <f t="shared" si="42"/>
        <v>1</v>
      </c>
      <c r="Q106" s="847">
        <f t="shared" si="42"/>
        <v>14</v>
      </c>
      <c r="R106" s="847">
        <f t="shared" si="42"/>
        <v>1</v>
      </c>
      <c r="S106" s="847">
        <f t="shared" si="42"/>
        <v>13</v>
      </c>
      <c r="T106" s="847">
        <f t="shared" si="42"/>
        <v>0</v>
      </c>
      <c r="U106" s="847">
        <f t="shared" si="42"/>
        <v>0</v>
      </c>
      <c r="V106" s="847">
        <f t="shared" si="42"/>
        <v>0</v>
      </c>
      <c r="W106" s="847">
        <f t="shared" si="42"/>
        <v>0</v>
      </c>
      <c r="X106" s="847">
        <f t="shared" si="42"/>
        <v>0</v>
      </c>
      <c r="Y106" s="847">
        <f t="shared" si="42"/>
        <v>0</v>
      </c>
      <c r="Z106" s="847">
        <f t="shared" si="42"/>
        <v>0</v>
      </c>
      <c r="AA106" s="847">
        <f t="shared" si="42"/>
        <v>0</v>
      </c>
      <c r="AB106" s="847">
        <f t="shared" si="42"/>
        <v>0</v>
      </c>
      <c r="AC106" s="847">
        <f t="shared" si="42"/>
        <v>0</v>
      </c>
      <c r="AD106" s="847">
        <f t="shared" si="42"/>
        <v>0</v>
      </c>
      <c r="AE106" s="847">
        <f t="shared" si="42"/>
        <v>0</v>
      </c>
      <c r="AF106" s="847">
        <f t="shared" si="42"/>
        <v>0</v>
      </c>
      <c r="AG106" s="847">
        <f t="shared" si="42"/>
        <v>0</v>
      </c>
      <c r="AH106" s="847">
        <f t="shared" si="42"/>
        <v>0</v>
      </c>
      <c r="AI106" s="847">
        <f t="shared" si="42"/>
        <v>0</v>
      </c>
      <c r="AJ106" s="847">
        <f t="shared" si="42"/>
        <v>0</v>
      </c>
      <c r="AK106" s="847">
        <f t="shared" si="42"/>
        <v>0</v>
      </c>
      <c r="AL106" s="847">
        <f t="shared" si="42"/>
        <v>0</v>
      </c>
      <c r="AM106" s="847">
        <f t="shared" si="42"/>
        <v>0</v>
      </c>
      <c r="AN106" s="847">
        <f t="shared" si="42"/>
        <v>0</v>
      </c>
      <c r="AO106" s="847">
        <f t="shared" si="42"/>
        <v>0</v>
      </c>
      <c r="AP106" s="847">
        <f t="shared" si="42"/>
        <v>0</v>
      </c>
      <c r="AQ106" s="847">
        <f t="shared" si="42"/>
        <v>0</v>
      </c>
      <c r="AR106" s="847">
        <f t="shared" ref="AR106:BI106" si="43">SUM(AR105:AR105)</f>
        <v>0</v>
      </c>
      <c r="AS106" s="847">
        <f t="shared" si="43"/>
        <v>0</v>
      </c>
      <c r="AT106" s="847">
        <f t="shared" si="43"/>
        <v>0</v>
      </c>
      <c r="AU106" s="847">
        <f t="shared" si="43"/>
        <v>0</v>
      </c>
      <c r="AV106" s="847">
        <f t="shared" si="43"/>
        <v>0</v>
      </c>
      <c r="AW106" s="847">
        <f t="shared" si="43"/>
        <v>0</v>
      </c>
      <c r="AX106" s="847">
        <f t="shared" si="43"/>
        <v>0</v>
      </c>
      <c r="AY106" s="847">
        <f t="shared" si="43"/>
        <v>0</v>
      </c>
      <c r="AZ106" s="847">
        <f t="shared" si="43"/>
        <v>2</v>
      </c>
      <c r="BA106" s="847">
        <f t="shared" si="43"/>
        <v>0</v>
      </c>
      <c r="BB106" s="847">
        <f t="shared" si="43"/>
        <v>14</v>
      </c>
      <c r="BC106" s="847">
        <f t="shared" si="43"/>
        <v>13</v>
      </c>
      <c r="BD106" s="847">
        <f t="shared" si="43"/>
        <v>27</v>
      </c>
      <c r="BE106" s="847">
        <f t="shared" si="43"/>
        <v>0</v>
      </c>
      <c r="BF106" s="847">
        <f t="shared" si="43"/>
        <v>0</v>
      </c>
      <c r="BG106" s="847">
        <f t="shared" si="43"/>
        <v>0</v>
      </c>
      <c r="BH106" s="847">
        <f t="shared" si="43"/>
        <v>0</v>
      </c>
      <c r="BI106" s="847">
        <f t="shared" si="43"/>
        <v>0</v>
      </c>
      <c r="BJ106" s="847"/>
    </row>
    <row r="107" spans="1:62" s="764" customFormat="1" ht="20.100000000000001" customHeight="1">
      <c r="A107" s="915"/>
      <c r="B107" s="916"/>
      <c r="C107" s="1258" t="s">
        <v>1153</v>
      </c>
      <c r="D107" s="1259"/>
      <c r="E107" s="1260"/>
      <c r="F107" s="508">
        <f>F104+F106</f>
        <v>2</v>
      </c>
      <c r="G107" s="508"/>
      <c r="H107" s="508"/>
      <c r="I107" s="1112"/>
      <c r="J107" s="508"/>
      <c r="K107" s="508"/>
      <c r="L107" s="508">
        <f t="shared" ref="L107:AQ107" si="44">L104+L106</f>
        <v>3</v>
      </c>
      <c r="M107" s="508">
        <f t="shared" si="44"/>
        <v>94</v>
      </c>
      <c r="N107" s="508">
        <f t="shared" si="44"/>
        <v>0</v>
      </c>
      <c r="O107" s="508">
        <f t="shared" si="44"/>
        <v>0</v>
      </c>
      <c r="P107" s="508">
        <f t="shared" si="44"/>
        <v>1</v>
      </c>
      <c r="Q107" s="508">
        <f t="shared" si="44"/>
        <v>14</v>
      </c>
      <c r="R107" s="508">
        <f t="shared" si="44"/>
        <v>2</v>
      </c>
      <c r="S107" s="508">
        <f t="shared" si="44"/>
        <v>32</v>
      </c>
      <c r="T107" s="508">
        <f t="shared" si="44"/>
        <v>0</v>
      </c>
      <c r="U107" s="508">
        <f t="shared" si="44"/>
        <v>0</v>
      </c>
      <c r="V107" s="508">
        <f t="shared" si="44"/>
        <v>0</v>
      </c>
      <c r="W107" s="508">
        <f t="shared" si="44"/>
        <v>0</v>
      </c>
      <c r="X107" s="508">
        <f t="shared" si="44"/>
        <v>0</v>
      </c>
      <c r="Y107" s="508">
        <f t="shared" si="44"/>
        <v>0</v>
      </c>
      <c r="Z107" s="508">
        <f t="shared" si="44"/>
        <v>0</v>
      </c>
      <c r="AA107" s="508">
        <f t="shared" si="44"/>
        <v>0</v>
      </c>
      <c r="AB107" s="508">
        <f t="shared" si="44"/>
        <v>0</v>
      </c>
      <c r="AC107" s="508">
        <f t="shared" si="44"/>
        <v>0</v>
      </c>
      <c r="AD107" s="508">
        <f t="shared" si="44"/>
        <v>0</v>
      </c>
      <c r="AE107" s="508">
        <f t="shared" si="44"/>
        <v>0</v>
      </c>
      <c r="AF107" s="508">
        <f t="shared" si="44"/>
        <v>0</v>
      </c>
      <c r="AG107" s="508">
        <f t="shared" si="44"/>
        <v>0</v>
      </c>
      <c r="AH107" s="508">
        <f t="shared" si="44"/>
        <v>0</v>
      </c>
      <c r="AI107" s="508">
        <f t="shared" si="44"/>
        <v>0</v>
      </c>
      <c r="AJ107" s="508">
        <f t="shared" si="44"/>
        <v>0</v>
      </c>
      <c r="AK107" s="508">
        <f t="shared" si="44"/>
        <v>0</v>
      </c>
      <c r="AL107" s="508">
        <f t="shared" si="44"/>
        <v>0</v>
      </c>
      <c r="AM107" s="508">
        <f t="shared" si="44"/>
        <v>0</v>
      </c>
      <c r="AN107" s="508">
        <f t="shared" si="44"/>
        <v>0</v>
      </c>
      <c r="AO107" s="508">
        <f t="shared" si="44"/>
        <v>0</v>
      </c>
      <c r="AP107" s="508">
        <f t="shared" si="44"/>
        <v>0</v>
      </c>
      <c r="AQ107" s="508">
        <f t="shared" si="44"/>
        <v>0</v>
      </c>
      <c r="AR107" s="508">
        <f t="shared" ref="AR107:BI107" si="45">AR104+AR106</f>
        <v>0</v>
      </c>
      <c r="AS107" s="508">
        <f t="shared" si="45"/>
        <v>0</v>
      </c>
      <c r="AT107" s="508">
        <f t="shared" si="45"/>
        <v>0</v>
      </c>
      <c r="AU107" s="508">
        <f t="shared" si="45"/>
        <v>0</v>
      </c>
      <c r="AV107" s="508">
        <f t="shared" si="45"/>
        <v>0</v>
      </c>
      <c r="AW107" s="508">
        <f t="shared" si="45"/>
        <v>0</v>
      </c>
      <c r="AX107" s="508">
        <f t="shared" si="45"/>
        <v>0</v>
      </c>
      <c r="AY107" s="508">
        <f t="shared" si="45"/>
        <v>0</v>
      </c>
      <c r="AZ107" s="508">
        <f t="shared" si="45"/>
        <v>3</v>
      </c>
      <c r="BA107" s="508">
        <f t="shared" si="45"/>
        <v>0</v>
      </c>
      <c r="BB107" s="508">
        <f t="shared" si="45"/>
        <v>14</v>
      </c>
      <c r="BC107" s="508">
        <f t="shared" si="45"/>
        <v>32</v>
      </c>
      <c r="BD107" s="508">
        <f t="shared" si="45"/>
        <v>46</v>
      </c>
      <c r="BE107" s="508">
        <f t="shared" si="45"/>
        <v>0</v>
      </c>
      <c r="BF107" s="508">
        <f t="shared" si="45"/>
        <v>0</v>
      </c>
      <c r="BG107" s="508">
        <f t="shared" si="45"/>
        <v>0</v>
      </c>
      <c r="BH107" s="508">
        <f t="shared" si="45"/>
        <v>0</v>
      </c>
      <c r="BI107" s="508">
        <f t="shared" si="45"/>
        <v>0</v>
      </c>
      <c r="BJ107" s="826"/>
    </row>
    <row r="108" spans="1:62" s="764" customFormat="1" ht="20.100000000000001" customHeight="1">
      <c r="A108" s="906" t="s">
        <v>1313</v>
      </c>
      <c r="B108" s="906" t="s">
        <v>408</v>
      </c>
      <c r="C108" s="906" t="s">
        <v>408</v>
      </c>
      <c r="D108" s="906" t="s">
        <v>4</v>
      </c>
      <c r="E108" s="906" t="s">
        <v>837</v>
      </c>
      <c r="F108" s="1039">
        <v>29655</v>
      </c>
      <c r="G108" s="907" t="s">
        <v>1210</v>
      </c>
      <c r="H108" s="903">
        <v>13313</v>
      </c>
      <c r="I108" s="1107">
        <v>23105</v>
      </c>
      <c r="J108" s="901" t="s">
        <v>3896</v>
      </c>
      <c r="K108" s="901" t="s">
        <v>2664</v>
      </c>
      <c r="L108" s="517">
        <v>1</v>
      </c>
      <c r="M108" s="517">
        <v>21</v>
      </c>
      <c r="N108" s="518">
        <v>0</v>
      </c>
      <c r="O108" s="519">
        <v>0</v>
      </c>
      <c r="P108" s="519">
        <v>0</v>
      </c>
      <c r="Q108" s="519">
        <v>0</v>
      </c>
      <c r="R108" s="519">
        <v>0</v>
      </c>
      <c r="S108" s="519">
        <v>0</v>
      </c>
      <c r="T108" s="519">
        <v>0</v>
      </c>
      <c r="U108" s="519">
        <v>0</v>
      </c>
      <c r="V108" s="519">
        <v>0</v>
      </c>
      <c r="W108" s="519">
        <v>0</v>
      </c>
      <c r="X108" s="519">
        <v>0</v>
      </c>
      <c r="Y108" s="519">
        <v>0</v>
      </c>
      <c r="Z108" s="519">
        <v>0</v>
      </c>
      <c r="AA108" s="519">
        <v>0</v>
      </c>
      <c r="AB108" s="519">
        <v>0</v>
      </c>
      <c r="AC108" s="519">
        <v>0</v>
      </c>
      <c r="AD108" s="519">
        <v>0</v>
      </c>
      <c r="AE108" s="519">
        <v>0</v>
      </c>
      <c r="AF108" s="519">
        <v>0</v>
      </c>
      <c r="AG108" s="519">
        <v>0</v>
      </c>
      <c r="AH108" s="519">
        <v>0</v>
      </c>
      <c r="AI108" s="519">
        <v>0</v>
      </c>
      <c r="AJ108" s="519">
        <v>0</v>
      </c>
      <c r="AK108" s="519">
        <v>0</v>
      </c>
      <c r="AL108" s="519">
        <v>0</v>
      </c>
      <c r="AM108" s="519">
        <v>0</v>
      </c>
      <c r="AN108" s="519">
        <v>0</v>
      </c>
      <c r="AO108" s="519">
        <v>0</v>
      </c>
      <c r="AP108" s="878">
        <v>1</v>
      </c>
      <c r="AQ108" s="878">
        <v>0</v>
      </c>
      <c r="AR108" s="519">
        <v>1</v>
      </c>
      <c r="AS108" s="519">
        <v>3</v>
      </c>
      <c r="AT108" s="519">
        <v>3</v>
      </c>
      <c r="AU108" s="878">
        <v>7</v>
      </c>
      <c r="AV108" s="878">
        <v>0</v>
      </c>
      <c r="AW108" s="878">
        <v>0</v>
      </c>
      <c r="AX108" s="878">
        <v>0</v>
      </c>
      <c r="AY108" s="878">
        <v>0</v>
      </c>
      <c r="AZ108" s="875">
        <v>1</v>
      </c>
      <c r="BA108" s="875">
        <v>1</v>
      </c>
      <c r="BB108" s="875">
        <v>3</v>
      </c>
      <c r="BC108" s="875">
        <v>3</v>
      </c>
      <c r="BD108" s="875">
        <v>7</v>
      </c>
      <c r="BE108" s="876">
        <v>0</v>
      </c>
      <c r="BF108" s="876">
        <v>0</v>
      </c>
      <c r="BG108" s="876">
        <v>0</v>
      </c>
      <c r="BH108" s="876">
        <v>0</v>
      </c>
      <c r="BI108" s="876">
        <v>0</v>
      </c>
      <c r="BJ108" s="901"/>
    </row>
    <row r="109" spans="1:62" s="764" customFormat="1" ht="20.100000000000001" customHeight="1">
      <c r="A109" s="915"/>
      <c r="B109" s="915"/>
      <c r="C109" s="915"/>
      <c r="D109" s="915"/>
      <c r="E109" s="546" t="s">
        <v>29</v>
      </c>
      <c r="F109" s="546">
        <v>1</v>
      </c>
      <c r="G109" s="550"/>
      <c r="H109" s="909"/>
      <c r="I109" s="1110"/>
      <c r="J109" s="551"/>
      <c r="K109" s="551"/>
      <c r="L109" s="847">
        <f t="shared" ref="L109:U110" si="46">L108</f>
        <v>1</v>
      </c>
      <c r="M109" s="847">
        <f t="shared" si="46"/>
        <v>21</v>
      </c>
      <c r="N109" s="847">
        <f t="shared" si="46"/>
        <v>0</v>
      </c>
      <c r="O109" s="847">
        <f t="shared" si="46"/>
        <v>0</v>
      </c>
      <c r="P109" s="847">
        <f t="shared" si="46"/>
        <v>0</v>
      </c>
      <c r="Q109" s="847">
        <f t="shared" si="46"/>
        <v>0</v>
      </c>
      <c r="R109" s="847">
        <f t="shared" si="46"/>
        <v>0</v>
      </c>
      <c r="S109" s="847">
        <f t="shared" si="46"/>
        <v>0</v>
      </c>
      <c r="T109" s="847">
        <f t="shared" si="46"/>
        <v>0</v>
      </c>
      <c r="U109" s="847">
        <f t="shared" si="46"/>
        <v>0</v>
      </c>
      <c r="V109" s="847">
        <f t="shared" ref="V109:AE110" si="47">V108</f>
        <v>0</v>
      </c>
      <c r="W109" s="847">
        <f t="shared" si="47"/>
        <v>0</v>
      </c>
      <c r="X109" s="847">
        <f t="shared" si="47"/>
        <v>0</v>
      </c>
      <c r="Y109" s="847">
        <f t="shared" si="47"/>
        <v>0</v>
      </c>
      <c r="Z109" s="847">
        <f t="shared" si="47"/>
        <v>0</v>
      </c>
      <c r="AA109" s="847">
        <f t="shared" si="47"/>
        <v>0</v>
      </c>
      <c r="AB109" s="847">
        <f t="shared" si="47"/>
        <v>0</v>
      </c>
      <c r="AC109" s="847">
        <f t="shared" si="47"/>
        <v>0</v>
      </c>
      <c r="AD109" s="847">
        <f t="shared" si="47"/>
        <v>0</v>
      </c>
      <c r="AE109" s="847">
        <f t="shared" si="47"/>
        <v>0</v>
      </c>
      <c r="AF109" s="847">
        <f t="shared" ref="AF109:AO110" si="48">AF108</f>
        <v>0</v>
      </c>
      <c r="AG109" s="847">
        <f t="shared" si="48"/>
        <v>0</v>
      </c>
      <c r="AH109" s="847">
        <f t="shared" si="48"/>
        <v>0</v>
      </c>
      <c r="AI109" s="847">
        <f t="shared" si="48"/>
        <v>0</v>
      </c>
      <c r="AJ109" s="847">
        <f t="shared" si="48"/>
        <v>0</v>
      </c>
      <c r="AK109" s="847">
        <f t="shared" si="48"/>
        <v>0</v>
      </c>
      <c r="AL109" s="847">
        <f t="shared" si="48"/>
        <v>0</v>
      </c>
      <c r="AM109" s="847">
        <f t="shared" si="48"/>
        <v>0</v>
      </c>
      <c r="AN109" s="847">
        <f t="shared" si="48"/>
        <v>0</v>
      </c>
      <c r="AO109" s="847">
        <f t="shared" si="48"/>
        <v>0</v>
      </c>
      <c r="AP109" s="847">
        <f t="shared" ref="AP109:AY110" si="49">AP108</f>
        <v>1</v>
      </c>
      <c r="AQ109" s="847">
        <f t="shared" si="49"/>
        <v>0</v>
      </c>
      <c r="AR109" s="847">
        <f t="shared" si="49"/>
        <v>1</v>
      </c>
      <c r="AS109" s="847">
        <f t="shared" si="49"/>
        <v>3</v>
      </c>
      <c r="AT109" s="847">
        <f t="shared" si="49"/>
        <v>3</v>
      </c>
      <c r="AU109" s="847">
        <f t="shared" si="49"/>
        <v>7</v>
      </c>
      <c r="AV109" s="847">
        <f t="shared" si="49"/>
        <v>0</v>
      </c>
      <c r="AW109" s="847">
        <f t="shared" si="49"/>
        <v>0</v>
      </c>
      <c r="AX109" s="847">
        <f t="shared" si="49"/>
        <v>0</v>
      </c>
      <c r="AY109" s="847">
        <f t="shared" si="49"/>
        <v>0</v>
      </c>
      <c r="AZ109" s="847">
        <f t="shared" ref="AZ109:BI110" si="50">AZ108</f>
        <v>1</v>
      </c>
      <c r="BA109" s="847">
        <f t="shared" si="50"/>
        <v>1</v>
      </c>
      <c r="BB109" s="847">
        <f t="shared" si="50"/>
        <v>3</v>
      </c>
      <c r="BC109" s="847">
        <f t="shared" si="50"/>
        <v>3</v>
      </c>
      <c r="BD109" s="847">
        <f t="shared" si="50"/>
        <v>7</v>
      </c>
      <c r="BE109" s="847">
        <f t="shared" si="50"/>
        <v>0</v>
      </c>
      <c r="BF109" s="847">
        <f t="shared" si="50"/>
        <v>0</v>
      </c>
      <c r="BG109" s="847">
        <f t="shared" si="50"/>
        <v>0</v>
      </c>
      <c r="BH109" s="847">
        <f t="shared" si="50"/>
        <v>0</v>
      </c>
      <c r="BI109" s="847">
        <f t="shared" si="50"/>
        <v>0</v>
      </c>
      <c r="BJ109" s="847"/>
    </row>
    <row r="110" spans="1:62" s="764" customFormat="1" ht="20.100000000000001" customHeight="1">
      <c r="A110" s="915"/>
      <c r="B110" s="916"/>
      <c r="C110" s="1258" t="s">
        <v>1319</v>
      </c>
      <c r="D110" s="1259"/>
      <c r="E110" s="1260"/>
      <c r="F110" s="508">
        <v>1</v>
      </c>
      <c r="G110" s="552"/>
      <c r="H110" s="926"/>
      <c r="I110" s="1115"/>
      <c r="J110" s="553"/>
      <c r="K110" s="553"/>
      <c r="L110" s="826">
        <f t="shared" si="46"/>
        <v>1</v>
      </c>
      <c r="M110" s="826">
        <f t="shared" si="46"/>
        <v>21</v>
      </c>
      <c r="N110" s="826">
        <f t="shared" si="46"/>
        <v>0</v>
      </c>
      <c r="O110" s="826">
        <f t="shared" si="46"/>
        <v>0</v>
      </c>
      <c r="P110" s="826">
        <f t="shared" si="46"/>
        <v>0</v>
      </c>
      <c r="Q110" s="826">
        <f t="shared" si="46"/>
        <v>0</v>
      </c>
      <c r="R110" s="826">
        <f t="shared" si="46"/>
        <v>0</v>
      </c>
      <c r="S110" s="826">
        <f t="shared" si="46"/>
        <v>0</v>
      </c>
      <c r="T110" s="826">
        <f t="shared" si="46"/>
        <v>0</v>
      </c>
      <c r="U110" s="826">
        <f t="shared" si="46"/>
        <v>0</v>
      </c>
      <c r="V110" s="826">
        <f t="shared" si="47"/>
        <v>0</v>
      </c>
      <c r="W110" s="826">
        <f t="shared" si="47"/>
        <v>0</v>
      </c>
      <c r="X110" s="826">
        <f t="shared" si="47"/>
        <v>0</v>
      </c>
      <c r="Y110" s="826">
        <f t="shared" si="47"/>
        <v>0</v>
      </c>
      <c r="Z110" s="826">
        <f t="shared" si="47"/>
        <v>0</v>
      </c>
      <c r="AA110" s="826">
        <f t="shared" si="47"/>
        <v>0</v>
      </c>
      <c r="AB110" s="826">
        <f t="shared" si="47"/>
        <v>0</v>
      </c>
      <c r="AC110" s="826">
        <f t="shared" si="47"/>
        <v>0</v>
      </c>
      <c r="AD110" s="826">
        <f t="shared" si="47"/>
        <v>0</v>
      </c>
      <c r="AE110" s="826">
        <f t="shared" si="47"/>
        <v>0</v>
      </c>
      <c r="AF110" s="826">
        <f t="shared" si="48"/>
        <v>0</v>
      </c>
      <c r="AG110" s="826">
        <f t="shared" si="48"/>
        <v>0</v>
      </c>
      <c r="AH110" s="826">
        <f t="shared" si="48"/>
        <v>0</v>
      </c>
      <c r="AI110" s="826">
        <f t="shared" si="48"/>
        <v>0</v>
      </c>
      <c r="AJ110" s="826">
        <f t="shared" si="48"/>
        <v>0</v>
      </c>
      <c r="AK110" s="826">
        <f t="shared" si="48"/>
        <v>0</v>
      </c>
      <c r="AL110" s="826">
        <f t="shared" si="48"/>
        <v>0</v>
      </c>
      <c r="AM110" s="826">
        <f t="shared" si="48"/>
        <v>0</v>
      </c>
      <c r="AN110" s="826">
        <f t="shared" si="48"/>
        <v>0</v>
      </c>
      <c r="AO110" s="826">
        <f t="shared" si="48"/>
        <v>0</v>
      </c>
      <c r="AP110" s="826">
        <f t="shared" si="49"/>
        <v>1</v>
      </c>
      <c r="AQ110" s="826">
        <f t="shared" si="49"/>
        <v>0</v>
      </c>
      <c r="AR110" s="826">
        <f t="shared" si="49"/>
        <v>1</v>
      </c>
      <c r="AS110" s="826">
        <f t="shared" si="49"/>
        <v>3</v>
      </c>
      <c r="AT110" s="826">
        <f t="shared" si="49"/>
        <v>3</v>
      </c>
      <c r="AU110" s="826">
        <f t="shared" si="49"/>
        <v>7</v>
      </c>
      <c r="AV110" s="826">
        <f t="shared" si="49"/>
        <v>0</v>
      </c>
      <c r="AW110" s="826">
        <f t="shared" si="49"/>
        <v>0</v>
      </c>
      <c r="AX110" s="826">
        <f t="shared" si="49"/>
        <v>0</v>
      </c>
      <c r="AY110" s="826">
        <f t="shared" si="49"/>
        <v>0</v>
      </c>
      <c r="AZ110" s="826">
        <f t="shared" si="50"/>
        <v>1</v>
      </c>
      <c r="BA110" s="826">
        <f t="shared" si="50"/>
        <v>1</v>
      </c>
      <c r="BB110" s="826">
        <f t="shared" si="50"/>
        <v>3</v>
      </c>
      <c r="BC110" s="826">
        <f t="shared" si="50"/>
        <v>3</v>
      </c>
      <c r="BD110" s="826">
        <f t="shared" si="50"/>
        <v>7</v>
      </c>
      <c r="BE110" s="826">
        <f t="shared" si="50"/>
        <v>0</v>
      </c>
      <c r="BF110" s="826">
        <f t="shared" si="50"/>
        <v>0</v>
      </c>
      <c r="BG110" s="826">
        <f t="shared" si="50"/>
        <v>0</v>
      </c>
      <c r="BH110" s="826">
        <f t="shared" si="50"/>
        <v>0</v>
      </c>
      <c r="BI110" s="826">
        <f t="shared" si="50"/>
        <v>0</v>
      </c>
      <c r="BJ110" s="826"/>
    </row>
    <row r="111" spans="1:62" s="764" customFormat="1" ht="20.100000000000001" customHeight="1">
      <c r="A111" s="906" t="s">
        <v>1312</v>
      </c>
      <c r="B111" s="906" t="s">
        <v>408</v>
      </c>
      <c r="C111" s="906" t="s">
        <v>825</v>
      </c>
      <c r="D111" s="906" t="s">
        <v>4</v>
      </c>
      <c r="E111" s="906" t="s">
        <v>826</v>
      </c>
      <c r="F111" s="1039">
        <v>29655</v>
      </c>
      <c r="G111" s="907" t="s">
        <v>1267</v>
      </c>
      <c r="H111" s="923">
        <v>17890</v>
      </c>
      <c r="I111" s="1107">
        <v>23130</v>
      </c>
      <c r="J111" s="901" t="s">
        <v>3897</v>
      </c>
      <c r="K111" s="901" t="s">
        <v>2666</v>
      </c>
      <c r="L111" s="760">
        <v>1</v>
      </c>
      <c r="M111" s="760">
        <v>21</v>
      </c>
      <c r="N111" s="518">
        <v>0</v>
      </c>
      <c r="O111" s="519">
        <v>0</v>
      </c>
      <c r="P111" s="519">
        <v>0</v>
      </c>
      <c r="Q111" s="519">
        <v>0</v>
      </c>
      <c r="R111" s="519">
        <v>0</v>
      </c>
      <c r="S111" s="519">
        <v>0</v>
      </c>
      <c r="T111" s="519">
        <v>0</v>
      </c>
      <c r="U111" s="519">
        <v>0</v>
      </c>
      <c r="V111" s="519">
        <v>0</v>
      </c>
      <c r="W111" s="519">
        <v>0</v>
      </c>
      <c r="X111" s="519">
        <v>0</v>
      </c>
      <c r="Y111" s="519">
        <v>0</v>
      </c>
      <c r="Z111" s="519">
        <v>0</v>
      </c>
      <c r="AA111" s="519">
        <v>0</v>
      </c>
      <c r="AB111" s="519">
        <v>0</v>
      </c>
      <c r="AC111" s="519">
        <v>0</v>
      </c>
      <c r="AD111" s="519">
        <v>0</v>
      </c>
      <c r="AE111" s="519">
        <v>0</v>
      </c>
      <c r="AF111" s="519">
        <v>0</v>
      </c>
      <c r="AG111" s="519">
        <v>0</v>
      </c>
      <c r="AH111" s="519">
        <v>0</v>
      </c>
      <c r="AI111" s="519">
        <v>0</v>
      </c>
      <c r="AJ111" s="519">
        <v>0</v>
      </c>
      <c r="AK111" s="519">
        <v>0</v>
      </c>
      <c r="AL111" s="519">
        <v>0</v>
      </c>
      <c r="AM111" s="519">
        <v>0</v>
      </c>
      <c r="AN111" s="519">
        <v>0</v>
      </c>
      <c r="AO111" s="519">
        <v>0</v>
      </c>
      <c r="AP111" s="879">
        <v>0</v>
      </c>
      <c r="AQ111" s="879">
        <v>0</v>
      </c>
      <c r="AR111" s="519">
        <v>0</v>
      </c>
      <c r="AS111" s="519">
        <v>0</v>
      </c>
      <c r="AT111" s="519">
        <v>0</v>
      </c>
      <c r="AU111" s="879">
        <v>0</v>
      </c>
      <c r="AV111" s="879">
        <v>0</v>
      </c>
      <c r="AW111" s="879">
        <v>0</v>
      </c>
      <c r="AX111" s="879">
        <v>0</v>
      </c>
      <c r="AY111" s="879">
        <v>0</v>
      </c>
      <c r="AZ111" s="875">
        <v>0</v>
      </c>
      <c r="BA111" s="875">
        <v>0</v>
      </c>
      <c r="BB111" s="875">
        <v>0</v>
      </c>
      <c r="BC111" s="875">
        <v>0</v>
      </c>
      <c r="BD111" s="875">
        <v>0</v>
      </c>
      <c r="BE111" s="876">
        <v>0</v>
      </c>
      <c r="BF111" s="876">
        <v>0</v>
      </c>
      <c r="BG111" s="876">
        <v>0</v>
      </c>
      <c r="BH111" s="876">
        <v>0</v>
      </c>
      <c r="BI111" s="876">
        <v>0</v>
      </c>
      <c r="BJ111" s="901" t="s">
        <v>3898</v>
      </c>
    </row>
    <row r="112" spans="1:62" s="764" customFormat="1" ht="20.100000000000001" customHeight="1">
      <c r="A112" s="915"/>
      <c r="B112" s="915"/>
      <c r="C112" s="915"/>
      <c r="D112" s="915"/>
      <c r="E112" s="546" t="s">
        <v>29</v>
      </c>
      <c r="F112" s="546">
        <v>1</v>
      </c>
      <c r="G112" s="550"/>
      <c r="H112" s="909"/>
      <c r="I112" s="1110"/>
      <c r="J112" s="551"/>
      <c r="K112" s="551"/>
      <c r="L112" s="847">
        <f t="shared" ref="L112:U113" si="51">L111</f>
        <v>1</v>
      </c>
      <c r="M112" s="847">
        <f t="shared" si="51"/>
        <v>21</v>
      </c>
      <c r="N112" s="847">
        <f t="shared" si="51"/>
        <v>0</v>
      </c>
      <c r="O112" s="847">
        <f t="shared" si="51"/>
        <v>0</v>
      </c>
      <c r="P112" s="847">
        <f t="shared" si="51"/>
        <v>0</v>
      </c>
      <c r="Q112" s="847">
        <f t="shared" si="51"/>
        <v>0</v>
      </c>
      <c r="R112" s="847">
        <f t="shared" si="51"/>
        <v>0</v>
      </c>
      <c r="S112" s="847">
        <f t="shared" si="51"/>
        <v>0</v>
      </c>
      <c r="T112" s="847">
        <f t="shared" si="51"/>
        <v>0</v>
      </c>
      <c r="U112" s="847">
        <f t="shared" si="51"/>
        <v>0</v>
      </c>
      <c r="V112" s="847">
        <f t="shared" ref="V112:AE113" si="52">V111</f>
        <v>0</v>
      </c>
      <c r="W112" s="847">
        <f t="shared" si="52"/>
        <v>0</v>
      </c>
      <c r="X112" s="847">
        <f t="shared" si="52"/>
        <v>0</v>
      </c>
      <c r="Y112" s="847">
        <f t="shared" si="52"/>
        <v>0</v>
      </c>
      <c r="Z112" s="847">
        <f t="shared" si="52"/>
        <v>0</v>
      </c>
      <c r="AA112" s="847">
        <f t="shared" si="52"/>
        <v>0</v>
      </c>
      <c r="AB112" s="847">
        <f t="shared" si="52"/>
        <v>0</v>
      </c>
      <c r="AC112" s="847">
        <f t="shared" si="52"/>
        <v>0</v>
      </c>
      <c r="AD112" s="847">
        <f t="shared" si="52"/>
        <v>0</v>
      </c>
      <c r="AE112" s="847">
        <f t="shared" si="52"/>
        <v>0</v>
      </c>
      <c r="AF112" s="847">
        <f t="shared" ref="AF112:AO113" si="53">AF111</f>
        <v>0</v>
      </c>
      <c r="AG112" s="847">
        <f t="shared" si="53"/>
        <v>0</v>
      </c>
      <c r="AH112" s="847">
        <f t="shared" si="53"/>
        <v>0</v>
      </c>
      <c r="AI112" s="847">
        <f t="shared" si="53"/>
        <v>0</v>
      </c>
      <c r="AJ112" s="847">
        <f t="shared" si="53"/>
        <v>0</v>
      </c>
      <c r="AK112" s="847">
        <f t="shared" si="53"/>
        <v>0</v>
      </c>
      <c r="AL112" s="847">
        <f t="shared" si="53"/>
        <v>0</v>
      </c>
      <c r="AM112" s="847">
        <f t="shared" si="53"/>
        <v>0</v>
      </c>
      <c r="AN112" s="847">
        <f t="shared" si="53"/>
        <v>0</v>
      </c>
      <c r="AO112" s="847">
        <f t="shared" si="53"/>
        <v>0</v>
      </c>
      <c r="AP112" s="847">
        <f t="shared" ref="AP112:AY113" si="54">AP111</f>
        <v>0</v>
      </c>
      <c r="AQ112" s="847">
        <f t="shared" si="54"/>
        <v>0</v>
      </c>
      <c r="AR112" s="847">
        <f t="shared" si="54"/>
        <v>0</v>
      </c>
      <c r="AS112" s="847">
        <f t="shared" si="54"/>
        <v>0</v>
      </c>
      <c r="AT112" s="847">
        <f t="shared" si="54"/>
        <v>0</v>
      </c>
      <c r="AU112" s="847">
        <f t="shared" si="54"/>
        <v>0</v>
      </c>
      <c r="AV112" s="847">
        <f t="shared" si="54"/>
        <v>0</v>
      </c>
      <c r="AW112" s="847">
        <f t="shared" si="54"/>
        <v>0</v>
      </c>
      <c r="AX112" s="847">
        <f t="shared" si="54"/>
        <v>0</v>
      </c>
      <c r="AY112" s="847">
        <f t="shared" si="54"/>
        <v>0</v>
      </c>
      <c r="AZ112" s="847">
        <f t="shared" ref="AZ112:BI113" si="55">AZ111</f>
        <v>0</v>
      </c>
      <c r="BA112" s="847">
        <f t="shared" si="55"/>
        <v>0</v>
      </c>
      <c r="BB112" s="847">
        <f t="shared" si="55"/>
        <v>0</v>
      </c>
      <c r="BC112" s="847">
        <f t="shared" si="55"/>
        <v>0</v>
      </c>
      <c r="BD112" s="847">
        <f t="shared" si="55"/>
        <v>0</v>
      </c>
      <c r="BE112" s="847">
        <f t="shared" si="55"/>
        <v>0</v>
      </c>
      <c r="BF112" s="847">
        <f t="shared" si="55"/>
        <v>0</v>
      </c>
      <c r="BG112" s="847">
        <f t="shared" si="55"/>
        <v>0</v>
      </c>
      <c r="BH112" s="847">
        <f t="shared" si="55"/>
        <v>0</v>
      </c>
      <c r="BI112" s="847">
        <f t="shared" si="55"/>
        <v>0</v>
      </c>
      <c r="BJ112" s="847"/>
    </row>
    <row r="113" spans="1:62" s="764" customFormat="1" ht="20.100000000000001" customHeight="1">
      <c r="A113" s="915"/>
      <c r="B113" s="916"/>
      <c r="C113" s="1258" t="s">
        <v>1318</v>
      </c>
      <c r="D113" s="1259"/>
      <c r="E113" s="1260"/>
      <c r="F113" s="508">
        <v>1</v>
      </c>
      <c r="G113" s="552"/>
      <c r="H113" s="926"/>
      <c r="I113" s="1115"/>
      <c r="J113" s="553"/>
      <c r="K113" s="553"/>
      <c r="L113" s="826">
        <f t="shared" si="51"/>
        <v>1</v>
      </c>
      <c r="M113" s="826">
        <f t="shared" si="51"/>
        <v>21</v>
      </c>
      <c r="N113" s="826">
        <f t="shared" si="51"/>
        <v>0</v>
      </c>
      <c r="O113" s="826">
        <f t="shared" si="51"/>
        <v>0</v>
      </c>
      <c r="P113" s="826">
        <f t="shared" si="51"/>
        <v>0</v>
      </c>
      <c r="Q113" s="826">
        <f t="shared" si="51"/>
        <v>0</v>
      </c>
      <c r="R113" s="826">
        <f t="shared" si="51"/>
        <v>0</v>
      </c>
      <c r="S113" s="826">
        <f t="shared" si="51"/>
        <v>0</v>
      </c>
      <c r="T113" s="826">
        <f t="shared" si="51"/>
        <v>0</v>
      </c>
      <c r="U113" s="826">
        <f t="shared" si="51"/>
        <v>0</v>
      </c>
      <c r="V113" s="826">
        <f t="shared" si="52"/>
        <v>0</v>
      </c>
      <c r="W113" s="826">
        <f t="shared" si="52"/>
        <v>0</v>
      </c>
      <c r="X113" s="826">
        <f t="shared" si="52"/>
        <v>0</v>
      </c>
      <c r="Y113" s="826">
        <f t="shared" si="52"/>
        <v>0</v>
      </c>
      <c r="Z113" s="826">
        <f t="shared" si="52"/>
        <v>0</v>
      </c>
      <c r="AA113" s="826">
        <f t="shared" si="52"/>
        <v>0</v>
      </c>
      <c r="AB113" s="826">
        <f t="shared" si="52"/>
        <v>0</v>
      </c>
      <c r="AC113" s="826">
        <f t="shared" si="52"/>
        <v>0</v>
      </c>
      <c r="AD113" s="826">
        <f t="shared" si="52"/>
        <v>0</v>
      </c>
      <c r="AE113" s="826">
        <f t="shared" si="52"/>
        <v>0</v>
      </c>
      <c r="AF113" s="826">
        <f t="shared" si="53"/>
        <v>0</v>
      </c>
      <c r="AG113" s="826">
        <f t="shared" si="53"/>
        <v>0</v>
      </c>
      <c r="AH113" s="826">
        <f t="shared" si="53"/>
        <v>0</v>
      </c>
      <c r="AI113" s="826">
        <f t="shared" si="53"/>
        <v>0</v>
      </c>
      <c r="AJ113" s="826">
        <f t="shared" si="53"/>
        <v>0</v>
      </c>
      <c r="AK113" s="826">
        <f t="shared" si="53"/>
        <v>0</v>
      </c>
      <c r="AL113" s="826">
        <f t="shared" si="53"/>
        <v>0</v>
      </c>
      <c r="AM113" s="826">
        <f t="shared" si="53"/>
        <v>0</v>
      </c>
      <c r="AN113" s="826">
        <f t="shared" si="53"/>
        <v>0</v>
      </c>
      <c r="AO113" s="826">
        <f t="shared" si="53"/>
        <v>0</v>
      </c>
      <c r="AP113" s="826">
        <f t="shared" si="54"/>
        <v>0</v>
      </c>
      <c r="AQ113" s="826">
        <f t="shared" si="54"/>
        <v>0</v>
      </c>
      <c r="AR113" s="826">
        <f t="shared" si="54"/>
        <v>0</v>
      </c>
      <c r="AS113" s="826">
        <f t="shared" si="54"/>
        <v>0</v>
      </c>
      <c r="AT113" s="826">
        <f t="shared" si="54"/>
        <v>0</v>
      </c>
      <c r="AU113" s="826">
        <f t="shared" si="54"/>
        <v>0</v>
      </c>
      <c r="AV113" s="826">
        <f t="shared" si="54"/>
        <v>0</v>
      </c>
      <c r="AW113" s="826">
        <f t="shared" si="54"/>
        <v>0</v>
      </c>
      <c r="AX113" s="826">
        <f t="shared" si="54"/>
        <v>0</v>
      </c>
      <c r="AY113" s="826">
        <f t="shared" si="54"/>
        <v>0</v>
      </c>
      <c r="AZ113" s="826">
        <f t="shared" si="55"/>
        <v>0</v>
      </c>
      <c r="BA113" s="826">
        <f t="shared" si="55"/>
        <v>0</v>
      </c>
      <c r="BB113" s="826">
        <f t="shared" si="55"/>
        <v>0</v>
      </c>
      <c r="BC113" s="826">
        <f t="shared" si="55"/>
        <v>0</v>
      </c>
      <c r="BD113" s="826">
        <f t="shared" si="55"/>
        <v>0</v>
      </c>
      <c r="BE113" s="826">
        <f t="shared" si="55"/>
        <v>0</v>
      </c>
      <c r="BF113" s="826">
        <f t="shared" si="55"/>
        <v>0</v>
      </c>
      <c r="BG113" s="826">
        <f t="shared" si="55"/>
        <v>0</v>
      </c>
      <c r="BH113" s="826">
        <f t="shared" si="55"/>
        <v>0</v>
      </c>
      <c r="BI113" s="826">
        <f t="shared" si="55"/>
        <v>0</v>
      </c>
      <c r="BJ113" s="826"/>
    </row>
    <row r="114" spans="1:62" s="764" customFormat="1" ht="20.100000000000001" customHeight="1">
      <c r="A114" s="906" t="s">
        <v>1316</v>
      </c>
      <c r="B114" s="906" t="s">
        <v>408</v>
      </c>
      <c r="C114" s="906" t="s">
        <v>821</v>
      </c>
      <c r="D114" s="906" t="s">
        <v>4</v>
      </c>
      <c r="E114" s="939" t="s">
        <v>1147</v>
      </c>
      <c r="F114" s="1039">
        <v>29646</v>
      </c>
      <c r="G114" s="907" t="s">
        <v>1219</v>
      </c>
      <c r="H114" s="903">
        <v>8984</v>
      </c>
      <c r="I114" s="1107">
        <v>23125</v>
      </c>
      <c r="J114" s="901" t="s">
        <v>2687</v>
      </c>
      <c r="K114" s="901" t="s">
        <v>2689</v>
      </c>
      <c r="L114" s="517">
        <v>1</v>
      </c>
      <c r="M114" s="517">
        <v>21</v>
      </c>
      <c r="N114" s="518">
        <v>0</v>
      </c>
      <c r="O114" s="519">
        <v>0</v>
      </c>
      <c r="P114" s="519">
        <v>0</v>
      </c>
      <c r="Q114" s="519">
        <v>0</v>
      </c>
      <c r="R114" s="519">
        <v>0</v>
      </c>
      <c r="S114" s="519">
        <v>0</v>
      </c>
      <c r="T114" s="519">
        <v>0</v>
      </c>
      <c r="U114" s="519">
        <v>0</v>
      </c>
      <c r="V114" s="519">
        <v>0</v>
      </c>
      <c r="W114" s="519">
        <v>0</v>
      </c>
      <c r="X114" s="519">
        <v>0</v>
      </c>
      <c r="Y114" s="519">
        <v>0</v>
      </c>
      <c r="Z114" s="519">
        <v>0</v>
      </c>
      <c r="AA114" s="519">
        <v>0</v>
      </c>
      <c r="AB114" s="519">
        <v>0</v>
      </c>
      <c r="AC114" s="519">
        <v>0</v>
      </c>
      <c r="AD114" s="519">
        <v>0</v>
      </c>
      <c r="AE114" s="519">
        <v>0</v>
      </c>
      <c r="AF114" s="519">
        <v>0</v>
      </c>
      <c r="AG114" s="519">
        <v>0</v>
      </c>
      <c r="AH114" s="519">
        <v>0</v>
      </c>
      <c r="AI114" s="519">
        <v>0</v>
      </c>
      <c r="AJ114" s="519">
        <v>0</v>
      </c>
      <c r="AK114" s="519">
        <v>0</v>
      </c>
      <c r="AL114" s="519">
        <v>0</v>
      </c>
      <c r="AM114" s="519">
        <v>0</v>
      </c>
      <c r="AN114" s="519">
        <v>0</v>
      </c>
      <c r="AO114" s="519">
        <v>0</v>
      </c>
      <c r="AP114" s="879">
        <v>1</v>
      </c>
      <c r="AQ114" s="879">
        <v>0</v>
      </c>
      <c r="AR114" s="519">
        <v>3</v>
      </c>
      <c r="AS114" s="519">
        <v>2</v>
      </c>
      <c r="AT114" s="519">
        <v>0</v>
      </c>
      <c r="AU114" s="879">
        <v>5</v>
      </c>
      <c r="AV114" s="879">
        <v>0</v>
      </c>
      <c r="AW114" s="879">
        <v>0</v>
      </c>
      <c r="AX114" s="879">
        <v>0</v>
      </c>
      <c r="AY114" s="879">
        <v>0</v>
      </c>
      <c r="AZ114" s="875">
        <v>1</v>
      </c>
      <c r="BA114" s="875">
        <v>3</v>
      </c>
      <c r="BB114" s="875">
        <v>2</v>
      </c>
      <c r="BC114" s="875">
        <v>0</v>
      </c>
      <c r="BD114" s="875">
        <v>5</v>
      </c>
      <c r="BE114" s="876">
        <v>0</v>
      </c>
      <c r="BF114" s="876">
        <v>0</v>
      </c>
      <c r="BG114" s="876">
        <v>0</v>
      </c>
      <c r="BH114" s="876">
        <v>0</v>
      </c>
      <c r="BI114" s="876">
        <v>0</v>
      </c>
      <c r="BJ114" s="901"/>
    </row>
    <row r="115" spans="1:62" s="764" customFormat="1" ht="20.100000000000001" customHeight="1">
      <c r="A115" s="915"/>
      <c r="B115" s="915"/>
      <c r="C115" s="915"/>
      <c r="D115" s="915"/>
      <c r="E115" s="546" t="s">
        <v>29</v>
      </c>
      <c r="F115" s="546">
        <v>1</v>
      </c>
      <c r="G115" s="550"/>
      <c r="H115" s="909"/>
      <c r="I115" s="1110"/>
      <c r="J115" s="551"/>
      <c r="K115" s="551"/>
      <c r="L115" s="847">
        <f t="shared" ref="L115:U116" si="56">L114</f>
        <v>1</v>
      </c>
      <c r="M115" s="847">
        <f t="shared" si="56"/>
        <v>21</v>
      </c>
      <c r="N115" s="847">
        <f t="shared" si="56"/>
        <v>0</v>
      </c>
      <c r="O115" s="847">
        <f t="shared" si="56"/>
        <v>0</v>
      </c>
      <c r="P115" s="847">
        <f t="shared" si="56"/>
        <v>0</v>
      </c>
      <c r="Q115" s="847">
        <f t="shared" si="56"/>
        <v>0</v>
      </c>
      <c r="R115" s="847">
        <f t="shared" si="56"/>
        <v>0</v>
      </c>
      <c r="S115" s="847">
        <f t="shared" si="56"/>
        <v>0</v>
      </c>
      <c r="T115" s="847">
        <f t="shared" si="56"/>
        <v>0</v>
      </c>
      <c r="U115" s="847">
        <f t="shared" si="56"/>
        <v>0</v>
      </c>
      <c r="V115" s="847">
        <f t="shared" ref="V115:AE116" si="57">V114</f>
        <v>0</v>
      </c>
      <c r="W115" s="847">
        <f t="shared" si="57"/>
        <v>0</v>
      </c>
      <c r="X115" s="847">
        <f t="shared" si="57"/>
        <v>0</v>
      </c>
      <c r="Y115" s="847">
        <f t="shared" si="57"/>
        <v>0</v>
      </c>
      <c r="Z115" s="847">
        <f t="shared" si="57"/>
        <v>0</v>
      </c>
      <c r="AA115" s="847">
        <f t="shared" si="57"/>
        <v>0</v>
      </c>
      <c r="AB115" s="847">
        <f t="shared" si="57"/>
        <v>0</v>
      </c>
      <c r="AC115" s="847">
        <f t="shared" si="57"/>
        <v>0</v>
      </c>
      <c r="AD115" s="847">
        <f t="shared" si="57"/>
        <v>0</v>
      </c>
      <c r="AE115" s="847">
        <f t="shared" si="57"/>
        <v>0</v>
      </c>
      <c r="AF115" s="847">
        <f t="shared" ref="AF115:AO116" si="58">AF114</f>
        <v>0</v>
      </c>
      <c r="AG115" s="847">
        <f t="shared" si="58"/>
        <v>0</v>
      </c>
      <c r="AH115" s="847">
        <f t="shared" si="58"/>
        <v>0</v>
      </c>
      <c r="AI115" s="847">
        <f t="shared" si="58"/>
        <v>0</v>
      </c>
      <c r="AJ115" s="847">
        <f t="shared" si="58"/>
        <v>0</v>
      </c>
      <c r="AK115" s="847">
        <f t="shared" si="58"/>
        <v>0</v>
      </c>
      <c r="AL115" s="847">
        <f t="shared" si="58"/>
        <v>0</v>
      </c>
      <c r="AM115" s="847">
        <f t="shared" si="58"/>
        <v>0</v>
      </c>
      <c r="AN115" s="847">
        <f t="shared" si="58"/>
        <v>0</v>
      </c>
      <c r="AO115" s="847">
        <f t="shared" si="58"/>
        <v>0</v>
      </c>
      <c r="AP115" s="847">
        <f t="shared" ref="AP115:AY116" si="59">AP114</f>
        <v>1</v>
      </c>
      <c r="AQ115" s="847">
        <f t="shared" si="59"/>
        <v>0</v>
      </c>
      <c r="AR115" s="847">
        <f t="shared" si="59"/>
        <v>3</v>
      </c>
      <c r="AS115" s="847">
        <f t="shared" si="59"/>
        <v>2</v>
      </c>
      <c r="AT115" s="847">
        <f t="shared" si="59"/>
        <v>0</v>
      </c>
      <c r="AU115" s="847">
        <f t="shared" si="59"/>
        <v>5</v>
      </c>
      <c r="AV115" s="847">
        <f t="shared" si="59"/>
        <v>0</v>
      </c>
      <c r="AW115" s="847">
        <f t="shared" si="59"/>
        <v>0</v>
      </c>
      <c r="AX115" s="847">
        <f t="shared" si="59"/>
        <v>0</v>
      </c>
      <c r="AY115" s="847">
        <f t="shared" si="59"/>
        <v>0</v>
      </c>
      <c r="AZ115" s="847">
        <f t="shared" ref="AZ115:BI116" si="60">AZ114</f>
        <v>1</v>
      </c>
      <c r="BA115" s="847">
        <f t="shared" si="60"/>
        <v>3</v>
      </c>
      <c r="BB115" s="847">
        <f t="shared" si="60"/>
        <v>2</v>
      </c>
      <c r="BC115" s="847">
        <f t="shared" si="60"/>
        <v>0</v>
      </c>
      <c r="BD115" s="847">
        <f t="shared" si="60"/>
        <v>5</v>
      </c>
      <c r="BE115" s="847">
        <f t="shared" si="60"/>
        <v>0</v>
      </c>
      <c r="BF115" s="847">
        <f t="shared" si="60"/>
        <v>0</v>
      </c>
      <c r="BG115" s="847">
        <f t="shared" si="60"/>
        <v>0</v>
      </c>
      <c r="BH115" s="847">
        <f t="shared" si="60"/>
        <v>0</v>
      </c>
      <c r="BI115" s="847">
        <f t="shared" si="60"/>
        <v>0</v>
      </c>
      <c r="BJ115" s="847"/>
    </row>
    <row r="116" spans="1:62" s="764" customFormat="1" ht="20.100000000000001" customHeight="1">
      <c r="A116" s="915"/>
      <c r="B116" s="916"/>
      <c r="C116" s="1258" t="s">
        <v>1321</v>
      </c>
      <c r="D116" s="1259"/>
      <c r="E116" s="1260"/>
      <c r="F116" s="508">
        <v>1</v>
      </c>
      <c r="G116" s="552"/>
      <c r="H116" s="926"/>
      <c r="I116" s="1115"/>
      <c r="J116" s="553"/>
      <c r="K116" s="553"/>
      <c r="L116" s="826">
        <f t="shared" si="56"/>
        <v>1</v>
      </c>
      <c r="M116" s="826">
        <f t="shared" si="56"/>
        <v>21</v>
      </c>
      <c r="N116" s="826">
        <f t="shared" si="56"/>
        <v>0</v>
      </c>
      <c r="O116" s="826">
        <f t="shared" si="56"/>
        <v>0</v>
      </c>
      <c r="P116" s="826">
        <f t="shared" si="56"/>
        <v>0</v>
      </c>
      <c r="Q116" s="826">
        <f t="shared" si="56"/>
        <v>0</v>
      </c>
      <c r="R116" s="826">
        <f t="shared" si="56"/>
        <v>0</v>
      </c>
      <c r="S116" s="826">
        <f t="shared" si="56"/>
        <v>0</v>
      </c>
      <c r="T116" s="826">
        <f t="shared" si="56"/>
        <v>0</v>
      </c>
      <c r="U116" s="826">
        <f t="shared" si="56"/>
        <v>0</v>
      </c>
      <c r="V116" s="826">
        <f t="shared" si="57"/>
        <v>0</v>
      </c>
      <c r="W116" s="826">
        <f t="shared" si="57"/>
        <v>0</v>
      </c>
      <c r="X116" s="826">
        <f t="shared" si="57"/>
        <v>0</v>
      </c>
      <c r="Y116" s="826">
        <f t="shared" si="57"/>
        <v>0</v>
      </c>
      <c r="Z116" s="826">
        <f t="shared" si="57"/>
        <v>0</v>
      </c>
      <c r="AA116" s="826">
        <f t="shared" si="57"/>
        <v>0</v>
      </c>
      <c r="AB116" s="826">
        <f t="shared" si="57"/>
        <v>0</v>
      </c>
      <c r="AC116" s="826">
        <f t="shared" si="57"/>
        <v>0</v>
      </c>
      <c r="AD116" s="826">
        <f t="shared" si="57"/>
        <v>0</v>
      </c>
      <c r="AE116" s="826">
        <f t="shared" si="57"/>
        <v>0</v>
      </c>
      <c r="AF116" s="826">
        <f t="shared" si="58"/>
        <v>0</v>
      </c>
      <c r="AG116" s="826">
        <f t="shared" si="58"/>
        <v>0</v>
      </c>
      <c r="AH116" s="826">
        <f t="shared" si="58"/>
        <v>0</v>
      </c>
      <c r="AI116" s="826">
        <f t="shared" si="58"/>
        <v>0</v>
      </c>
      <c r="AJ116" s="826">
        <f t="shared" si="58"/>
        <v>0</v>
      </c>
      <c r="AK116" s="826">
        <f t="shared" si="58"/>
        <v>0</v>
      </c>
      <c r="AL116" s="826">
        <f t="shared" si="58"/>
        <v>0</v>
      </c>
      <c r="AM116" s="826">
        <f t="shared" si="58"/>
        <v>0</v>
      </c>
      <c r="AN116" s="826">
        <f t="shared" si="58"/>
        <v>0</v>
      </c>
      <c r="AO116" s="826">
        <f t="shared" si="58"/>
        <v>0</v>
      </c>
      <c r="AP116" s="826">
        <f t="shared" si="59"/>
        <v>1</v>
      </c>
      <c r="AQ116" s="826">
        <f t="shared" si="59"/>
        <v>0</v>
      </c>
      <c r="AR116" s="826">
        <f t="shared" si="59"/>
        <v>3</v>
      </c>
      <c r="AS116" s="826">
        <f t="shared" si="59"/>
        <v>2</v>
      </c>
      <c r="AT116" s="826">
        <f t="shared" si="59"/>
        <v>0</v>
      </c>
      <c r="AU116" s="826">
        <f t="shared" si="59"/>
        <v>5</v>
      </c>
      <c r="AV116" s="826">
        <f t="shared" si="59"/>
        <v>0</v>
      </c>
      <c r="AW116" s="826">
        <f t="shared" si="59"/>
        <v>0</v>
      </c>
      <c r="AX116" s="826">
        <f t="shared" si="59"/>
        <v>0</v>
      </c>
      <c r="AY116" s="826">
        <f t="shared" si="59"/>
        <v>0</v>
      </c>
      <c r="AZ116" s="826">
        <f t="shared" si="60"/>
        <v>1</v>
      </c>
      <c r="BA116" s="826">
        <f t="shared" si="60"/>
        <v>3</v>
      </c>
      <c r="BB116" s="826">
        <f t="shared" si="60"/>
        <v>2</v>
      </c>
      <c r="BC116" s="826">
        <f t="shared" si="60"/>
        <v>0</v>
      </c>
      <c r="BD116" s="826">
        <f t="shared" si="60"/>
        <v>5</v>
      </c>
      <c r="BE116" s="826">
        <f t="shared" si="60"/>
        <v>0</v>
      </c>
      <c r="BF116" s="826">
        <f t="shared" si="60"/>
        <v>0</v>
      </c>
      <c r="BG116" s="826">
        <f t="shared" si="60"/>
        <v>0</v>
      </c>
      <c r="BH116" s="826">
        <f t="shared" si="60"/>
        <v>0</v>
      </c>
      <c r="BI116" s="826">
        <f t="shared" si="60"/>
        <v>0</v>
      </c>
      <c r="BJ116" s="826"/>
    </row>
    <row r="117" spans="1:62" s="764" customFormat="1" ht="20.100000000000001" customHeight="1">
      <c r="A117" s="906" t="s">
        <v>1311</v>
      </c>
      <c r="B117" s="906" t="s">
        <v>364</v>
      </c>
      <c r="C117" s="906" t="s">
        <v>822</v>
      </c>
      <c r="D117" s="906" t="s">
        <v>4</v>
      </c>
      <c r="E117" s="906" t="s">
        <v>823</v>
      </c>
      <c r="F117" s="1039">
        <v>29655</v>
      </c>
      <c r="G117" s="907" t="s">
        <v>824</v>
      </c>
      <c r="H117" s="903">
        <v>43173</v>
      </c>
      <c r="I117" s="1107">
        <v>23119</v>
      </c>
      <c r="J117" s="901" t="s">
        <v>3899</v>
      </c>
      <c r="K117" s="901" t="s">
        <v>2677</v>
      </c>
      <c r="L117" s="517">
        <v>1</v>
      </c>
      <c r="M117" s="517">
        <v>21</v>
      </c>
      <c r="N117" s="518">
        <v>0</v>
      </c>
      <c r="O117" s="519">
        <v>0</v>
      </c>
      <c r="P117" s="519">
        <v>0</v>
      </c>
      <c r="Q117" s="519">
        <v>0</v>
      </c>
      <c r="R117" s="519">
        <v>0</v>
      </c>
      <c r="S117" s="519">
        <v>0</v>
      </c>
      <c r="T117" s="519">
        <v>0</v>
      </c>
      <c r="U117" s="519">
        <v>0</v>
      </c>
      <c r="V117" s="519">
        <v>0</v>
      </c>
      <c r="W117" s="519">
        <v>0</v>
      </c>
      <c r="X117" s="519">
        <v>0</v>
      </c>
      <c r="Y117" s="519">
        <v>0</v>
      </c>
      <c r="Z117" s="519">
        <v>0</v>
      </c>
      <c r="AA117" s="519">
        <v>0</v>
      </c>
      <c r="AB117" s="519">
        <v>0</v>
      </c>
      <c r="AC117" s="519">
        <v>0</v>
      </c>
      <c r="AD117" s="519">
        <v>0</v>
      </c>
      <c r="AE117" s="519">
        <v>0</v>
      </c>
      <c r="AF117" s="519">
        <v>0</v>
      </c>
      <c r="AG117" s="519">
        <v>0</v>
      </c>
      <c r="AH117" s="519">
        <v>1</v>
      </c>
      <c r="AI117" s="519">
        <v>0</v>
      </c>
      <c r="AJ117" s="519">
        <v>1</v>
      </c>
      <c r="AK117" s="519">
        <v>7</v>
      </c>
      <c r="AL117" s="519">
        <v>8</v>
      </c>
      <c r="AM117" s="519">
        <v>0</v>
      </c>
      <c r="AN117" s="519">
        <v>0</v>
      </c>
      <c r="AO117" s="519">
        <v>0</v>
      </c>
      <c r="AP117" s="879">
        <v>0</v>
      </c>
      <c r="AQ117" s="879">
        <v>0</v>
      </c>
      <c r="AR117" s="519">
        <v>0</v>
      </c>
      <c r="AS117" s="519">
        <v>0</v>
      </c>
      <c r="AT117" s="519">
        <v>0</v>
      </c>
      <c r="AU117" s="879">
        <v>0</v>
      </c>
      <c r="AV117" s="879">
        <v>0</v>
      </c>
      <c r="AW117" s="879">
        <v>0</v>
      </c>
      <c r="AX117" s="879">
        <v>0</v>
      </c>
      <c r="AY117" s="879">
        <v>0</v>
      </c>
      <c r="AZ117" s="875">
        <v>1</v>
      </c>
      <c r="BA117" s="875">
        <v>0</v>
      </c>
      <c r="BB117" s="875">
        <v>1</v>
      </c>
      <c r="BC117" s="875">
        <v>7</v>
      </c>
      <c r="BD117" s="875">
        <v>8</v>
      </c>
      <c r="BE117" s="876">
        <v>0</v>
      </c>
      <c r="BF117" s="876">
        <v>0</v>
      </c>
      <c r="BG117" s="876">
        <v>0</v>
      </c>
      <c r="BH117" s="876">
        <v>0</v>
      </c>
      <c r="BI117" s="876">
        <v>0</v>
      </c>
      <c r="BJ117" s="901"/>
    </row>
    <row r="118" spans="1:62" s="764" customFormat="1" ht="20.100000000000001" customHeight="1">
      <c r="A118" s="915"/>
      <c r="B118" s="915"/>
      <c r="C118" s="915"/>
      <c r="D118" s="915"/>
      <c r="E118" s="546" t="s">
        <v>29</v>
      </c>
      <c r="F118" s="546">
        <v>1</v>
      </c>
      <c r="G118" s="550"/>
      <c r="H118" s="909"/>
      <c r="I118" s="1110"/>
      <c r="J118" s="551"/>
      <c r="K118" s="551"/>
      <c r="L118" s="847">
        <f t="shared" ref="L118:U119" si="61">L117</f>
        <v>1</v>
      </c>
      <c r="M118" s="847">
        <f t="shared" si="61"/>
        <v>21</v>
      </c>
      <c r="N118" s="847">
        <f t="shared" si="61"/>
        <v>0</v>
      </c>
      <c r="O118" s="847">
        <f t="shared" si="61"/>
        <v>0</v>
      </c>
      <c r="P118" s="847">
        <f t="shared" si="61"/>
        <v>0</v>
      </c>
      <c r="Q118" s="847">
        <f t="shared" si="61"/>
        <v>0</v>
      </c>
      <c r="R118" s="847">
        <f t="shared" si="61"/>
        <v>0</v>
      </c>
      <c r="S118" s="847">
        <f t="shared" si="61"/>
        <v>0</v>
      </c>
      <c r="T118" s="847">
        <f t="shared" si="61"/>
        <v>0</v>
      </c>
      <c r="U118" s="847">
        <f t="shared" si="61"/>
        <v>0</v>
      </c>
      <c r="V118" s="847">
        <f t="shared" ref="V118:AE119" si="62">V117</f>
        <v>0</v>
      </c>
      <c r="W118" s="847">
        <f t="shared" si="62"/>
        <v>0</v>
      </c>
      <c r="X118" s="847">
        <f t="shared" si="62"/>
        <v>0</v>
      </c>
      <c r="Y118" s="847">
        <f t="shared" si="62"/>
        <v>0</v>
      </c>
      <c r="Z118" s="847">
        <f t="shared" si="62"/>
        <v>0</v>
      </c>
      <c r="AA118" s="847">
        <f t="shared" si="62"/>
        <v>0</v>
      </c>
      <c r="AB118" s="847">
        <f t="shared" si="62"/>
        <v>0</v>
      </c>
      <c r="AC118" s="847">
        <f t="shared" si="62"/>
        <v>0</v>
      </c>
      <c r="AD118" s="847">
        <f t="shared" si="62"/>
        <v>0</v>
      </c>
      <c r="AE118" s="847">
        <f t="shared" si="62"/>
        <v>0</v>
      </c>
      <c r="AF118" s="847">
        <f t="shared" ref="AF118:AO119" si="63">AF117</f>
        <v>0</v>
      </c>
      <c r="AG118" s="847">
        <f t="shared" si="63"/>
        <v>0</v>
      </c>
      <c r="AH118" s="847">
        <f t="shared" si="63"/>
        <v>1</v>
      </c>
      <c r="AI118" s="847">
        <f t="shared" si="63"/>
        <v>0</v>
      </c>
      <c r="AJ118" s="847">
        <f t="shared" si="63"/>
        <v>1</v>
      </c>
      <c r="AK118" s="847">
        <f t="shared" si="63"/>
        <v>7</v>
      </c>
      <c r="AL118" s="847">
        <f t="shared" si="63"/>
        <v>8</v>
      </c>
      <c r="AM118" s="847">
        <f t="shared" si="63"/>
        <v>0</v>
      </c>
      <c r="AN118" s="847">
        <f t="shared" si="63"/>
        <v>0</v>
      </c>
      <c r="AO118" s="847">
        <f t="shared" si="63"/>
        <v>0</v>
      </c>
      <c r="AP118" s="847">
        <f t="shared" ref="AP118:AY119" si="64">AP117</f>
        <v>0</v>
      </c>
      <c r="AQ118" s="847">
        <f t="shared" si="64"/>
        <v>0</v>
      </c>
      <c r="AR118" s="847">
        <f t="shared" si="64"/>
        <v>0</v>
      </c>
      <c r="AS118" s="847">
        <f t="shared" si="64"/>
        <v>0</v>
      </c>
      <c r="AT118" s="847">
        <f t="shared" si="64"/>
        <v>0</v>
      </c>
      <c r="AU118" s="847">
        <f t="shared" si="64"/>
        <v>0</v>
      </c>
      <c r="AV118" s="847">
        <f t="shared" si="64"/>
        <v>0</v>
      </c>
      <c r="AW118" s="847">
        <f t="shared" si="64"/>
        <v>0</v>
      </c>
      <c r="AX118" s="847">
        <f t="shared" si="64"/>
        <v>0</v>
      </c>
      <c r="AY118" s="847">
        <f t="shared" si="64"/>
        <v>0</v>
      </c>
      <c r="AZ118" s="847">
        <f t="shared" ref="AZ118:BI119" si="65">AZ117</f>
        <v>1</v>
      </c>
      <c r="BA118" s="847">
        <f t="shared" si="65"/>
        <v>0</v>
      </c>
      <c r="BB118" s="847">
        <f t="shared" si="65"/>
        <v>1</v>
      </c>
      <c r="BC118" s="847">
        <f t="shared" si="65"/>
        <v>7</v>
      </c>
      <c r="BD118" s="847">
        <f t="shared" si="65"/>
        <v>8</v>
      </c>
      <c r="BE118" s="847">
        <f t="shared" si="65"/>
        <v>0</v>
      </c>
      <c r="BF118" s="847">
        <f t="shared" si="65"/>
        <v>0</v>
      </c>
      <c r="BG118" s="847">
        <f t="shared" si="65"/>
        <v>0</v>
      </c>
      <c r="BH118" s="847">
        <f t="shared" si="65"/>
        <v>0</v>
      </c>
      <c r="BI118" s="847">
        <f t="shared" si="65"/>
        <v>0</v>
      </c>
      <c r="BJ118" s="847"/>
    </row>
    <row r="119" spans="1:62" s="764" customFormat="1" ht="20.100000000000001" customHeight="1">
      <c r="A119" s="915"/>
      <c r="B119" s="916"/>
      <c r="C119" s="1258" t="s">
        <v>1317</v>
      </c>
      <c r="D119" s="1259"/>
      <c r="E119" s="1260"/>
      <c r="F119" s="508">
        <v>1</v>
      </c>
      <c r="G119" s="552"/>
      <c r="H119" s="926"/>
      <c r="I119" s="1115"/>
      <c r="J119" s="553"/>
      <c r="K119" s="553"/>
      <c r="L119" s="826">
        <f t="shared" si="61"/>
        <v>1</v>
      </c>
      <c r="M119" s="826">
        <f t="shared" si="61"/>
        <v>21</v>
      </c>
      <c r="N119" s="826">
        <f t="shared" si="61"/>
        <v>0</v>
      </c>
      <c r="O119" s="826">
        <f t="shared" si="61"/>
        <v>0</v>
      </c>
      <c r="P119" s="826">
        <f t="shared" si="61"/>
        <v>0</v>
      </c>
      <c r="Q119" s="826">
        <f t="shared" si="61"/>
        <v>0</v>
      </c>
      <c r="R119" s="826">
        <f t="shared" si="61"/>
        <v>0</v>
      </c>
      <c r="S119" s="826">
        <f t="shared" si="61"/>
        <v>0</v>
      </c>
      <c r="T119" s="826">
        <f t="shared" si="61"/>
        <v>0</v>
      </c>
      <c r="U119" s="826">
        <f t="shared" si="61"/>
        <v>0</v>
      </c>
      <c r="V119" s="826">
        <f t="shared" si="62"/>
        <v>0</v>
      </c>
      <c r="W119" s="826">
        <f t="shared" si="62"/>
        <v>0</v>
      </c>
      <c r="X119" s="826">
        <f t="shared" si="62"/>
        <v>0</v>
      </c>
      <c r="Y119" s="826">
        <f t="shared" si="62"/>
        <v>0</v>
      </c>
      <c r="Z119" s="826">
        <f t="shared" si="62"/>
        <v>0</v>
      </c>
      <c r="AA119" s="826">
        <f t="shared" si="62"/>
        <v>0</v>
      </c>
      <c r="AB119" s="826">
        <f t="shared" si="62"/>
        <v>0</v>
      </c>
      <c r="AC119" s="826">
        <f t="shared" si="62"/>
        <v>0</v>
      </c>
      <c r="AD119" s="826">
        <f t="shared" si="62"/>
        <v>0</v>
      </c>
      <c r="AE119" s="826">
        <f t="shared" si="62"/>
        <v>0</v>
      </c>
      <c r="AF119" s="826">
        <f t="shared" si="63"/>
        <v>0</v>
      </c>
      <c r="AG119" s="826">
        <f t="shared" si="63"/>
        <v>0</v>
      </c>
      <c r="AH119" s="826">
        <f t="shared" si="63"/>
        <v>1</v>
      </c>
      <c r="AI119" s="826">
        <f t="shared" si="63"/>
        <v>0</v>
      </c>
      <c r="AJ119" s="826">
        <f t="shared" si="63"/>
        <v>1</v>
      </c>
      <c r="AK119" s="826">
        <f t="shared" si="63"/>
        <v>7</v>
      </c>
      <c r="AL119" s="826">
        <f t="shared" si="63"/>
        <v>8</v>
      </c>
      <c r="AM119" s="826">
        <f t="shared" si="63"/>
        <v>0</v>
      </c>
      <c r="AN119" s="826">
        <f t="shared" si="63"/>
        <v>0</v>
      </c>
      <c r="AO119" s="826">
        <f t="shared" si="63"/>
        <v>0</v>
      </c>
      <c r="AP119" s="826">
        <f t="shared" si="64"/>
        <v>0</v>
      </c>
      <c r="AQ119" s="826">
        <f t="shared" si="64"/>
        <v>0</v>
      </c>
      <c r="AR119" s="826">
        <f t="shared" si="64"/>
        <v>0</v>
      </c>
      <c r="AS119" s="826">
        <f t="shared" si="64"/>
        <v>0</v>
      </c>
      <c r="AT119" s="826">
        <f t="shared" si="64"/>
        <v>0</v>
      </c>
      <c r="AU119" s="826">
        <f t="shared" si="64"/>
        <v>0</v>
      </c>
      <c r="AV119" s="826">
        <f t="shared" si="64"/>
        <v>0</v>
      </c>
      <c r="AW119" s="826">
        <f t="shared" si="64"/>
        <v>0</v>
      </c>
      <c r="AX119" s="826">
        <f t="shared" si="64"/>
        <v>0</v>
      </c>
      <c r="AY119" s="826">
        <f t="shared" si="64"/>
        <v>0</v>
      </c>
      <c r="AZ119" s="826">
        <f t="shared" si="65"/>
        <v>1</v>
      </c>
      <c r="BA119" s="826">
        <f t="shared" si="65"/>
        <v>0</v>
      </c>
      <c r="BB119" s="826">
        <f t="shared" si="65"/>
        <v>1</v>
      </c>
      <c r="BC119" s="826">
        <f t="shared" si="65"/>
        <v>7</v>
      </c>
      <c r="BD119" s="826">
        <f t="shared" si="65"/>
        <v>8</v>
      </c>
      <c r="BE119" s="826">
        <f t="shared" si="65"/>
        <v>0</v>
      </c>
      <c r="BF119" s="826">
        <f t="shared" si="65"/>
        <v>0</v>
      </c>
      <c r="BG119" s="826">
        <f t="shared" si="65"/>
        <v>0</v>
      </c>
      <c r="BH119" s="826">
        <f t="shared" si="65"/>
        <v>0</v>
      </c>
      <c r="BI119" s="826">
        <f t="shared" si="65"/>
        <v>0</v>
      </c>
      <c r="BJ119" s="826"/>
    </row>
    <row r="120" spans="1:62" s="764" customFormat="1" ht="20.100000000000001" customHeight="1">
      <c r="A120" s="1067"/>
      <c r="B120" s="1067"/>
      <c r="C120" s="1290" t="s">
        <v>3900</v>
      </c>
      <c r="D120" s="1291"/>
      <c r="E120" s="1292"/>
      <c r="F120" s="540">
        <f>SUM(F13,F24,F43,F65,F88,F98,F101,F104,F109,F112,F115,F118)</f>
        <v>39</v>
      </c>
      <c r="G120" s="540"/>
      <c r="H120" s="540"/>
      <c r="I120" s="1118"/>
      <c r="J120" s="540"/>
      <c r="K120" s="540"/>
      <c r="L120" s="540">
        <f t="shared" ref="L120:AQ120" si="66">SUM(L13,L24,L43,L65,L88,L98,L101,L104,L109,L112,L115,L118)</f>
        <v>118</v>
      </c>
      <c r="M120" s="540">
        <f t="shared" si="66"/>
        <v>2308</v>
      </c>
      <c r="N120" s="540">
        <f t="shared" si="66"/>
        <v>18</v>
      </c>
      <c r="O120" s="540">
        <f t="shared" si="66"/>
        <v>226</v>
      </c>
      <c r="P120" s="540">
        <f t="shared" si="66"/>
        <v>32</v>
      </c>
      <c r="Q120" s="540">
        <f t="shared" si="66"/>
        <v>494</v>
      </c>
      <c r="R120" s="540">
        <f t="shared" si="66"/>
        <v>37</v>
      </c>
      <c r="S120" s="540">
        <f t="shared" si="66"/>
        <v>680</v>
      </c>
      <c r="T120" s="540">
        <f t="shared" si="66"/>
        <v>4</v>
      </c>
      <c r="U120" s="540">
        <f t="shared" si="66"/>
        <v>13</v>
      </c>
      <c r="V120" s="540">
        <f t="shared" si="66"/>
        <v>4</v>
      </c>
      <c r="W120" s="540">
        <f t="shared" si="66"/>
        <v>16</v>
      </c>
      <c r="X120" s="540">
        <f t="shared" si="66"/>
        <v>5</v>
      </c>
      <c r="Y120" s="540">
        <f t="shared" si="66"/>
        <v>20</v>
      </c>
      <c r="Z120" s="540">
        <f t="shared" si="66"/>
        <v>2</v>
      </c>
      <c r="AA120" s="540">
        <f t="shared" si="66"/>
        <v>0</v>
      </c>
      <c r="AB120" s="540">
        <f t="shared" si="66"/>
        <v>9</v>
      </c>
      <c r="AC120" s="540">
        <f t="shared" si="66"/>
        <v>11</v>
      </c>
      <c r="AD120" s="540">
        <f t="shared" si="66"/>
        <v>20</v>
      </c>
      <c r="AE120" s="540">
        <f t="shared" si="66"/>
        <v>0</v>
      </c>
      <c r="AF120" s="540">
        <f t="shared" si="66"/>
        <v>0</v>
      </c>
      <c r="AG120" s="540">
        <f t="shared" si="66"/>
        <v>0</v>
      </c>
      <c r="AH120" s="540">
        <f t="shared" si="66"/>
        <v>5</v>
      </c>
      <c r="AI120" s="540">
        <f t="shared" si="66"/>
        <v>4</v>
      </c>
      <c r="AJ120" s="540">
        <f t="shared" si="66"/>
        <v>14</v>
      </c>
      <c r="AK120" s="540">
        <f t="shared" si="66"/>
        <v>30</v>
      </c>
      <c r="AL120" s="540">
        <f t="shared" si="66"/>
        <v>44</v>
      </c>
      <c r="AM120" s="540">
        <f t="shared" si="66"/>
        <v>7</v>
      </c>
      <c r="AN120" s="540">
        <f t="shared" si="66"/>
        <v>8</v>
      </c>
      <c r="AO120" s="540">
        <f t="shared" si="66"/>
        <v>15</v>
      </c>
      <c r="AP120" s="540">
        <f t="shared" si="66"/>
        <v>5</v>
      </c>
      <c r="AQ120" s="540">
        <f t="shared" si="66"/>
        <v>1</v>
      </c>
      <c r="AR120" s="540">
        <f t="shared" ref="AR120:BI120" si="67">SUM(AR13,AR24,AR43,AR65,AR88,AR98,AR101,AR104,AR109,AR112,AR115,AR118)</f>
        <v>8</v>
      </c>
      <c r="AS120" s="540">
        <f t="shared" si="67"/>
        <v>16</v>
      </c>
      <c r="AT120" s="540">
        <f t="shared" si="67"/>
        <v>8</v>
      </c>
      <c r="AU120" s="540">
        <f t="shared" si="67"/>
        <v>32</v>
      </c>
      <c r="AV120" s="540">
        <f t="shared" si="67"/>
        <v>1</v>
      </c>
      <c r="AW120" s="540">
        <f t="shared" si="67"/>
        <v>0</v>
      </c>
      <c r="AX120" s="540">
        <f t="shared" si="67"/>
        <v>3</v>
      </c>
      <c r="AY120" s="540">
        <f t="shared" si="67"/>
        <v>4</v>
      </c>
      <c r="AZ120" s="540">
        <f t="shared" si="67"/>
        <v>99</v>
      </c>
      <c r="BA120" s="540">
        <f t="shared" si="67"/>
        <v>243</v>
      </c>
      <c r="BB120" s="540">
        <f t="shared" si="67"/>
        <v>535</v>
      </c>
      <c r="BC120" s="540">
        <f t="shared" si="67"/>
        <v>718</v>
      </c>
      <c r="BD120" s="540">
        <f t="shared" si="67"/>
        <v>1496</v>
      </c>
      <c r="BE120" s="540">
        <f t="shared" si="67"/>
        <v>18</v>
      </c>
      <c r="BF120" s="540">
        <f t="shared" si="67"/>
        <v>14</v>
      </c>
      <c r="BG120" s="540">
        <f t="shared" si="67"/>
        <v>23</v>
      </c>
      <c r="BH120" s="540">
        <f t="shared" si="67"/>
        <v>31</v>
      </c>
      <c r="BI120" s="540">
        <f t="shared" si="67"/>
        <v>68</v>
      </c>
      <c r="BJ120" s="540"/>
    </row>
    <row r="121" spans="1:62" s="764" customFormat="1" ht="20.100000000000001" customHeight="1">
      <c r="A121" s="915"/>
      <c r="B121" s="916"/>
      <c r="C121" s="1293" t="s">
        <v>3901</v>
      </c>
      <c r="D121" s="1294"/>
      <c r="E121" s="1295"/>
      <c r="F121" s="536">
        <f>SUM(F16,F31,F60,F79,F94,F106)</f>
        <v>43</v>
      </c>
      <c r="G121" s="554"/>
      <c r="H121" s="536"/>
      <c r="I121" s="1119"/>
      <c r="J121" s="555"/>
      <c r="K121" s="555"/>
      <c r="L121" s="537">
        <f t="shared" ref="L121:AQ121" si="68">SUM(L16,L31,L60,L79,L94,L106)</f>
        <v>279</v>
      </c>
      <c r="M121" s="537">
        <f t="shared" si="68"/>
        <v>7500</v>
      </c>
      <c r="N121" s="537">
        <f t="shared" si="68"/>
        <v>70</v>
      </c>
      <c r="O121" s="537">
        <f t="shared" si="68"/>
        <v>1105</v>
      </c>
      <c r="P121" s="537">
        <f t="shared" si="68"/>
        <v>81</v>
      </c>
      <c r="Q121" s="537">
        <f t="shared" si="68"/>
        <v>1721</v>
      </c>
      <c r="R121" s="537">
        <f t="shared" si="68"/>
        <v>86</v>
      </c>
      <c r="S121" s="537">
        <f t="shared" si="68"/>
        <v>1997</v>
      </c>
      <c r="T121" s="537">
        <f t="shared" si="68"/>
        <v>0</v>
      </c>
      <c r="U121" s="537">
        <f t="shared" si="68"/>
        <v>0</v>
      </c>
      <c r="V121" s="537">
        <f t="shared" si="68"/>
        <v>0</v>
      </c>
      <c r="W121" s="537">
        <f t="shared" si="68"/>
        <v>0</v>
      </c>
      <c r="X121" s="537">
        <f t="shared" si="68"/>
        <v>0</v>
      </c>
      <c r="Y121" s="537">
        <f t="shared" si="68"/>
        <v>0</v>
      </c>
      <c r="Z121" s="537">
        <f t="shared" si="68"/>
        <v>0</v>
      </c>
      <c r="AA121" s="537">
        <f t="shared" si="68"/>
        <v>0</v>
      </c>
      <c r="AB121" s="537">
        <f t="shared" si="68"/>
        <v>0</v>
      </c>
      <c r="AC121" s="537">
        <f t="shared" si="68"/>
        <v>0</v>
      </c>
      <c r="AD121" s="537">
        <f t="shared" si="68"/>
        <v>0</v>
      </c>
      <c r="AE121" s="537">
        <f t="shared" si="68"/>
        <v>0</v>
      </c>
      <c r="AF121" s="537">
        <f t="shared" si="68"/>
        <v>0</v>
      </c>
      <c r="AG121" s="537">
        <f t="shared" si="68"/>
        <v>0</v>
      </c>
      <c r="AH121" s="537">
        <f t="shared" si="68"/>
        <v>0</v>
      </c>
      <c r="AI121" s="537">
        <f t="shared" si="68"/>
        <v>0</v>
      </c>
      <c r="AJ121" s="537">
        <f t="shared" si="68"/>
        <v>0</v>
      </c>
      <c r="AK121" s="537">
        <f t="shared" si="68"/>
        <v>0</v>
      </c>
      <c r="AL121" s="537">
        <f t="shared" si="68"/>
        <v>0</v>
      </c>
      <c r="AM121" s="537">
        <f t="shared" si="68"/>
        <v>0</v>
      </c>
      <c r="AN121" s="537">
        <f t="shared" si="68"/>
        <v>0</v>
      </c>
      <c r="AO121" s="537">
        <f t="shared" si="68"/>
        <v>0</v>
      </c>
      <c r="AP121" s="537">
        <f t="shared" si="68"/>
        <v>12</v>
      </c>
      <c r="AQ121" s="537">
        <f t="shared" si="68"/>
        <v>0</v>
      </c>
      <c r="AR121" s="537">
        <f t="shared" ref="AR121:BI121" si="69">SUM(AR16,AR31,AR60,AR79,AR94,AR106)</f>
        <v>81</v>
      </c>
      <c r="AS121" s="537">
        <f t="shared" si="69"/>
        <v>115</v>
      </c>
      <c r="AT121" s="537">
        <f t="shared" si="69"/>
        <v>91</v>
      </c>
      <c r="AU121" s="537">
        <f t="shared" si="69"/>
        <v>287</v>
      </c>
      <c r="AV121" s="537">
        <f t="shared" si="69"/>
        <v>0</v>
      </c>
      <c r="AW121" s="537">
        <f t="shared" si="69"/>
        <v>0</v>
      </c>
      <c r="AX121" s="537">
        <f t="shared" si="69"/>
        <v>0</v>
      </c>
      <c r="AY121" s="537">
        <f t="shared" si="69"/>
        <v>0</v>
      </c>
      <c r="AZ121" s="537">
        <f t="shared" si="69"/>
        <v>249</v>
      </c>
      <c r="BA121" s="537">
        <f t="shared" si="69"/>
        <v>1186</v>
      </c>
      <c r="BB121" s="537">
        <f t="shared" si="69"/>
        <v>1836</v>
      </c>
      <c r="BC121" s="537">
        <f t="shared" si="69"/>
        <v>2088</v>
      </c>
      <c r="BD121" s="537">
        <f t="shared" si="69"/>
        <v>5110</v>
      </c>
      <c r="BE121" s="537">
        <f t="shared" si="69"/>
        <v>0</v>
      </c>
      <c r="BF121" s="537">
        <f t="shared" si="69"/>
        <v>0</v>
      </c>
      <c r="BG121" s="537">
        <f t="shared" si="69"/>
        <v>0</v>
      </c>
      <c r="BH121" s="537">
        <f t="shared" si="69"/>
        <v>0</v>
      </c>
      <c r="BI121" s="537">
        <f t="shared" si="69"/>
        <v>0</v>
      </c>
      <c r="BJ121" s="537"/>
    </row>
    <row r="122" spans="1:62" s="764" customFormat="1" ht="20.100000000000001" customHeight="1">
      <c r="A122" s="1287" t="s">
        <v>1226</v>
      </c>
      <c r="B122" s="1288"/>
      <c r="C122" s="1288"/>
      <c r="D122" s="1288"/>
      <c r="E122" s="1289"/>
      <c r="F122" s="509">
        <f>SUM(F120:F121)</f>
        <v>82</v>
      </c>
      <c r="G122" s="509"/>
      <c r="H122" s="509"/>
      <c r="I122" s="1120"/>
      <c r="J122" s="509"/>
      <c r="K122" s="509"/>
      <c r="L122" s="509">
        <f t="shared" ref="L122:AN122" si="70">SUM(L120:L121)</f>
        <v>397</v>
      </c>
      <c r="M122" s="509">
        <f t="shared" si="70"/>
        <v>9808</v>
      </c>
      <c r="N122" s="509">
        <f t="shared" si="70"/>
        <v>88</v>
      </c>
      <c r="O122" s="509">
        <f t="shared" si="70"/>
        <v>1331</v>
      </c>
      <c r="P122" s="509">
        <f t="shared" si="70"/>
        <v>113</v>
      </c>
      <c r="Q122" s="509">
        <f t="shared" si="70"/>
        <v>2215</v>
      </c>
      <c r="R122" s="509">
        <f t="shared" si="70"/>
        <v>123</v>
      </c>
      <c r="S122" s="509">
        <f t="shared" si="70"/>
        <v>2677</v>
      </c>
      <c r="T122" s="509">
        <f t="shared" si="70"/>
        <v>4</v>
      </c>
      <c r="U122" s="509">
        <f t="shared" si="70"/>
        <v>13</v>
      </c>
      <c r="V122" s="509">
        <f t="shared" si="70"/>
        <v>4</v>
      </c>
      <c r="W122" s="509">
        <f t="shared" si="70"/>
        <v>16</v>
      </c>
      <c r="X122" s="509">
        <f t="shared" si="70"/>
        <v>5</v>
      </c>
      <c r="Y122" s="509">
        <f t="shared" si="70"/>
        <v>20</v>
      </c>
      <c r="Z122" s="509">
        <f t="shared" si="70"/>
        <v>2</v>
      </c>
      <c r="AA122" s="509">
        <f t="shared" si="70"/>
        <v>0</v>
      </c>
      <c r="AB122" s="509">
        <f t="shared" si="70"/>
        <v>9</v>
      </c>
      <c r="AC122" s="509">
        <f t="shared" si="70"/>
        <v>11</v>
      </c>
      <c r="AD122" s="509">
        <f t="shared" si="70"/>
        <v>20</v>
      </c>
      <c r="AE122" s="509">
        <f t="shared" si="70"/>
        <v>0</v>
      </c>
      <c r="AF122" s="509">
        <f t="shared" si="70"/>
        <v>0</v>
      </c>
      <c r="AG122" s="509">
        <f t="shared" si="70"/>
        <v>0</v>
      </c>
      <c r="AH122" s="509">
        <f t="shared" si="70"/>
        <v>5</v>
      </c>
      <c r="AI122" s="509">
        <f t="shared" si="70"/>
        <v>4</v>
      </c>
      <c r="AJ122" s="509">
        <f t="shared" si="70"/>
        <v>14</v>
      </c>
      <c r="AK122" s="509">
        <f t="shared" si="70"/>
        <v>30</v>
      </c>
      <c r="AL122" s="509">
        <f t="shared" si="70"/>
        <v>44</v>
      </c>
      <c r="AM122" s="509">
        <f t="shared" si="70"/>
        <v>7</v>
      </c>
      <c r="AN122" s="509">
        <f t="shared" si="70"/>
        <v>8</v>
      </c>
      <c r="AO122" s="509">
        <f t="shared" ref="AO122:BI122" si="71">SUM(AO120:AO121)</f>
        <v>15</v>
      </c>
      <c r="AP122" s="509">
        <f t="shared" si="71"/>
        <v>17</v>
      </c>
      <c r="AQ122" s="509">
        <f t="shared" si="71"/>
        <v>1</v>
      </c>
      <c r="AR122" s="509">
        <f t="shared" si="71"/>
        <v>89</v>
      </c>
      <c r="AS122" s="509">
        <f t="shared" si="71"/>
        <v>131</v>
      </c>
      <c r="AT122" s="509">
        <f t="shared" si="71"/>
        <v>99</v>
      </c>
      <c r="AU122" s="509">
        <f t="shared" si="71"/>
        <v>319</v>
      </c>
      <c r="AV122" s="509">
        <f t="shared" si="71"/>
        <v>1</v>
      </c>
      <c r="AW122" s="509">
        <f t="shared" si="71"/>
        <v>0</v>
      </c>
      <c r="AX122" s="509">
        <f t="shared" si="71"/>
        <v>3</v>
      </c>
      <c r="AY122" s="509">
        <f t="shared" si="71"/>
        <v>4</v>
      </c>
      <c r="AZ122" s="509">
        <f t="shared" si="71"/>
        <v>348</v>
      </c>
      <c r="BA122" s="509">
        <f t="shared" si="71"/>
        <v>1429</v>
      </c>
      <c r="BB122" s="509">
        <f t="shared" si="71"/>
        <v>2371</v>
      </c>
      <c r="BC122" s="509">
        <f t="shared" si="71"/>
        <v>2806</v>
      </c>
      <c r="BD122" s="509">
        <f t="shared" si="71"/>
        <v>6606</v>
      </c>
      <c r="BE122" s="509">
        <f t="shared" si="71"/>
        <v>18</v>
      </c>
      <c r="BF122" s="509">
        <f t="shared" si="71"/>
        <v>14</v>
      </c>
      <c r="BG122" s="509">
        <f t="shared" si="71"/>
        <v>23</v>
      </c>
      <c r="BH122" s="509">
        <f t="shared" si="71"/>
        <v>31</v>
      </c>
      <c r="BI122" s="509">
        <f t="shared" si="71"/>
        <v>68</v>
      </c>
      <c r="BJ122" s="509"/>
    </row>
    <row r="123" spans="1:62" s="757" customFormat="1" ht="20.100000000000001" customHeight="1">
      <c r="A123" s="906" t="s">
        <v>1154</v>
      </c>
      <c r="B123" s="906" t="s">
        <v>1155</v>
      </c>
      <c r="C123" s="906" t="s">
        <v>3902</v>
      </c>
      <c r="D123" s="906" t="s">
        <v>4</v>
      </c>
      <c r="E123" s="906" t="s">
        <v>3903</v>
      </c>
      <c r="F123" s="1035">
        <v>31482</v>
      </c>
      <c r="G123" s="940" t="s">
        <v>3904</v>
      </c>
      <c r="H123" s="908">
        <v>18046</v>
      </c>
      <c r="I123" s="1109">
        <v>21438</v>
      </c>
      <c r="J123" s="770" t="s">
        <v>3905</v>
      </c>
      <c r="K123" s="770" t="s">
        <v>3124</v>
      </c>
      <c r="L123" s="491">
        <v>1</v>
      </c>
      <c r="M123" s="491">
        <v>23</v>
      </c>
      <c r="N123" s="494"/>
      <c r="O123" s="493"/>
      <c r="P123" s="493"/>
      <c r="Q123" s="493"/>
      <c r="R123" s="493"/>
      <c r="S123" s="493"/>
      <c r="T123" s="494"/>
      <c r="U123" s="493"/>
      <c r="V123" s="493"/>
      <c r="W123" s="493"/>
      <c r="X123" s="493"/>
      <c r="Y123" s="493"/>
      <c r="Z123" s="494"/>
      <c r="AA123" s="493"/>
      <c r="AB123" s="493"/>
      <c r="AC123" s="493"/>
      <c r="AD123" s="493">
        <v>0</v>
      </c>
      <c r="AE123" s="493"/>
      <c r="AF123" s="493"/>
      <c r="AG123" s="493">
        <v>0</v>
      </c>
      <c r="AH123" s="493">
        <v>1</v>
      </c>
      <c r="AI123" s="493"/>
      <c r="AJ123" s="493">
        <v>5</v>
      </c>
      <c r="AK123" s="493">
        <v>4</v>
      </c>
      <c r="AL123" s="493">
        <v>9</v>
      </c>
      <c r="AM123" s="493"/>
      <c r="AN123" s="493"/>
      <c r="AO123" s="493"/>
      <c r="AP123" s="831"/>
      <c r="AQ123" s="831"/>
      <c r="AR123" s="493"/>
      <c r="AS123" s="493"/>
      <c r="AT123" s="493"/>
      <c r="AU123" s="831">
        <v>0</v>
      </c>
      <c r="AV123" s="831"/>
      <c r="AW123" s="831"/>
      <c r="AX123" s="831"/>
      <c r="AY123" s="831">
        <v>0</v>
      </c>
      <c r="AZ123" s="830">
        <v>1</v>
      </c>
      <c r="BA123" s="830">
        <v>0</v>
      </c>
      <c r="BB123" s="830">
        <v>5</v>
      </c>
      <c r="BC123" s="830">
        <v>4</v>
      </c>
      <c r="BD123" s="830">
        <v>9</v>
      </c>
      <c r="BE123" s="830">
        <v>0</v>
      </c>
      <c r="BF123" s="830">
        <v>0</v>
      </c>
      <c r="BG123" s="830">
        <v>0</v>
      </c>
      <c r="BH123" s="830">
        <v>0</v>
      </c>
      <c r="BI123" s="830">
        <v>0</v>
      </c>
      <c r="BJ123" s="770"/>
    </row>
    <row r="124" spans="1:62" s="757" customFormat="1" ht="20.100000000000001" customHeight="1">
      <c r="A124" s="906" t="s">
        <v>1154</v>
      </c>
      <c r="B124" s="906" t="s">
        <v>1155</v>
      </c>
      <c r="C124" s="906" t="s">
        <v>3906</v>
      </c>
      <c r="D124" s="906" t="s">
        <v>4</v>
      </c>
      <c r="E124" s="906" t="s">
        <v>3907</v>
      </c>
      <c r="F124" s="1035">
        <v>43739</v>
      </c>
      <c r="G124" s="940" t="s">
        <v>3908</v>
      </c>
      <c r="H124" s="908">
        <v>13682</v>
      </c>
      <c r="I124" s="1109">
        <v>21307</v>
      </c>
      <c r="J124" s="770" t="s">
        <v>3128</v>
      </c>
      <c r="K124" s="770" t="s">
        <v>3129</v>
      </c>
      <c r="L124" s="491">
        <v>3</v>
      </c>
      <c r="M124" s="491">
        <v>49</v>
      </c>
      <c r="N124" s="494"/>
      <c r="O124" s="493"/>
      <c r="P124" s="493"/>
      <c r="Q124" s="493"/>
      <c r="R124" s="493">
        <v>1</v>
      </c>
      <c r="S124" s="493">
        <v>6</v>
      </c>
      <c r="T124" s="494"/>
      <c r="U124" s="493"/>
      <c r="V124" s="493"/>
      <c r="W124" s="493"/>
      <c r="X124" s="493"/>
      <c r="Y124" s="493"/>
      <c r="Z124" s="494">
        <v>1</v>
      </c>
      <c r="AA124" s="493"/>
      <c r="AB124" s="493">
        <v>3</v>
      </c>
      <c r="AC124" s="493">
        <v>5</v>
      </c>
      <c r="AD124" s="493">
        <v>8</v>
      </c>
      <c r="AE124" s="493"/>
      <c r="AF124" s="493"/>
      <c r="AG124" s="493">
        <v>0</v>
      </c>
      <c r="AH124" s="493"/>
      <c r="AI124" s="493"/>
      <c r="AJ124" s="493"/>
      <c r="AK124" s="493"/>
      <c r="AL124" s="493">
        <v>0</v>
      </c>
      <c r="AM124" s="493"/>
      <c r="AN124" s="493"/>
      <c r="AO124" s="493"/>
      <c r="AP124" s="831"/>
      <c r="AQ124" s="831">
        <v>1</v>
      </c>
      <c r="AR124" s="493"/>
      <c r="AS124" s="493"/>
      <c r="AT124" s="493"/>
      <c r="AU124" s="831">
        <v>0</v>
      </c>
      <c r="AV124" s="831"/>
      <c r="AW124" s="831"/>
      <c r="AX124" s="831">
        <v>4</v>
      </c>
      <c r="AY124" s="831">
        <v>4</v>
      </c>
      <c r="AZ124" s="830">
        <v>2</v>
      </c>
      <c r="BA124" s="830">
        <v>3</v>
      </c>
      <c r="BB124" s="830">
        <v>5</v>
      </c>
      <c r="BC124" s="830">
        <v>6</v>
      </c>
      <c r="BD124" s="830">
        <v>14</v>
      </c>
      <c r="BE124" s="830">
        <v>1</v>
      </c>
      <c r="BF124" s="830">
        <v>0</v>
      </c>
      <c r="BG124" s="830">
        <v>0</v>
      </c>
      <c r="BH124" s="830">
        <v>4</v>
      </c>
      <c r="BI124" s="830">
        <v>4</v>
      </c>
      <c r="BJ124" s="770"/>
    </row>
    <row r="125" spans="1:62" s="757" customFormat="1" ht="20.100000000000001" customHeight="1">
      <c r="A125" s="906" t="s">
        <v>1154</v>
      </c>
      <c r="B125" s="906" t="s">
        <v>1155</v>
      </c>
      <c r="C125" s="906" t="s">
        <v>3909</v>
      </c>
      <c r="D125" s="906" t="s">
        <v>4</v>
      </c>
      <c r="E125" s="906" t="s">
        <v>3910</v>
      </c>
      <c r="F125" s="1035">
        <v>36951</v>
      </c>
      <c r="G125" s="940" t="s">
        <v>3911</v>
      </c>
      <c r="H125" s="908">
        <v>1187</v>
      </c>
      <c r="I125" s="1109">
        <v>21363</v>
      </c>
      <c r="J125" s="770" t="s">
        <v>3912</v>
      </c>
      <c r="K125" s="770" t="s">
        <v>3138</v>
      </c>
      <c r="L125" s="491">
        <v>3</v>
      </c>
      <c r="M125" s="491">
        <v>49</v>
      </c>
      <c r="N125" s="494"/>
      <c r="O125" s="493"/>
      <c r="P125" s="493">
        <v>1</v>
      </c>
      <c r="Q125" s="493">
        <v>7</v>
      </c>
      <c r="R125" s="493">
        <v>1</v>
      </c>
      <c r="S125" s="493">
        <v>10</v>
      </c>
      <c r="T125" s="494"/>
      <c r="U125" s="493"/>
      <c r="V125" s="493"/>
      <c r="W125" s="493"/>
      <c r="X125" s="493"/>
      <c r="Y125" s="493"/>
      <c r="Z125" s="494"/>
      <c r="AA125" s="493"/>
      <c r="AB125" s="493"/>
      <c r="AC125" s="493"/>
      <c r="AD125" s="493">
        <v>0</v>
      </c>
      <c r="AE125" s="493"/>
      <c r="AF125" s="493"/>
      <c r="AG125" s="493">
        <v>0</v>
      </c>
      <c r="AH125" s="493"/>
      <c r="AI125" s="493">
        <v>1</v>
      </c>
      <c r="AJ125" s="493"/>
      <c r="AK125" s="493"/>
      <c r="AL125" s="493">
        <v>0</v>
      </c>
      <c r="AM125" s="493"/>
      <c r="AN125" s="493">
        <v>4</v>
      </c>
      <c r="AO125" s="493">
        <v>4</v>
      </c>
      <c r="AP125" s="831"/>
      <c r="AQ125" s="831"/>
      <c r="AR125" s="493"/>
      <c r="AS125" s="493"/>
      <c r="AT125" s="493"/>
      <c r="AU125" s="831">
        <v>0</v>
      </c>
      <c r="AV125" s="831"/>
      <c r="AW125" s="831"/>
      <c r="AX125" s="831"/>
      <c r="AY125" s="831">
        <v>0</v>
      </c>
      <c r="AZ125" s="830">
        <v>2</v>
      </c>
      <c r="BA125" s="830">
        <v>0</v>
      </c>
      <c r="BB125" s="830">
        <v>7</v>
      </c>
      <c r="BC125" s="830">
        <v>10</v>
      </c>
      <c r="BD125" s="830">
        <v>17</v>
      </c>
      <c r="BE125" s="830">
        <v>1</v>
      </c>
      <c r="BF125" s="830">
        <v>0</v>
      </c>
      <c r="BG125" s="830">
        <v>0</v>
      </c>
      <c r="BH125" s="830">
        <v>4</v>
      </c>
      <c r="BI125" s="830">
        <v>4</v>
      </c>
      <c r="BJ125" s="770"/>
    </row>
    <row r="126" spans="1:62" s="757" customFormat="1" ht="20.100000000000001" customHeight="1">
      <c r="A126" s="906" t="s">
        <v>1154</v>
      </c>
      <c r="B126" s="906" t="s">
        <v>1155</v>
      </c>
      <c r="C126" s="906" t="s">
        <v>3902</v>
      </c>
      <c r="D126" s="906" t="s">
        <v>4</v>
      </c>
      <c r="E126" s="906" t="s">
        <v>3913</v>
      </c>
      <c r="F126" s="1035">
        <v>36951</v>
      </c>
      <c r="G126" s="940" t="s">
        <v>3914</v>
      </c>
      <c r="H126" s="914">
        <v>360</v>
      </c>
      <c r="I126" s="1109">
        <v>21434</v>
      </c>
      <c r="J126" s="770" t="s">
        <v>3915</v>
      </c>
      <c r="K126" s="770" t="s">
        <v>3140</v>
      </c>
      <c r="L126" s="491">
        <v>2</v>
      </c>
      <c r="M126" s="491">
        <v>49</v>
      </c>
      <c r="N126" s="494">
        <v>0</v>
      </c>
      <c r="O126" s="493">
        <v>0</v>
      </c>
      <c r="P126" s="493">
        <v>1</v>
      </c>
      <c r="Q126" s="493">
        <v>5</v>
      </c>
      <c r="R126" s="493">
        <v>1</v>
      </c>
      <c r="S126" s="493">
        <v>12</v>
      </c>
      <c r="T126" s="494">
        <v>0</v>
      </c>
      <c r="U126" s="493">
        <v>0</v>
      </c>
      <c r="V126" s="493">
        <v>0</v>
      </c>
      <c r="W126" s="493">
        <v>0</v>
      </c>
      <c r="X126" s="493">
        <v>0</v>
      </c>
      <c r="Y126" s="493">
        <v>0</v>
      </c>
      <c r="Z126" s="494">
        <v>0</v>
      </c>
      <c r="AA126" s="493">
        <v>0</v>
      </c>
      <c r="AB126" s="493">
        <v>0</v>
      </c>
      <c r="AC126" s="493">
        <v>0</v>
      </c>
      <c r="AD126" s="493">
        <v>0</v>
      </c>
      <c r="AE126" s="493">
        <v>0</v>
      </c>
      <c r="AF126" s="493">
        <v>0</v>
      </c>
      <c r="AG126" s="493">
        <v>0</v>
      </c>
      <c r="AH126" s="493">
        <v>0</v>
      </c>
      <c r="AI126" s="493">
        <v>0</v>
      </c>
      <c r="AJ126" s="493">
        <v>0</v>
      </c>
      <c r="AK126" s="493">
        <v>0</v>
      </c>
      <c r="AL126" s="493">
        <v>0</v>
      </c>
      <c r="AM126" s="493">
        <v>0</v>
      </c>
      <c r="AN126" s="493">
        <v>0</v>
      </c>
      <c r="AO126" s="493">
        <v>0</v>
      </c>
      <c r="AP126" s="831">
        <v>0</v>
      </c>
      <c r="AQ126" s="831">
        <v>0</v>
      </c>
      <c r="AR126" s="493">
        <v>0</v>
      </c>
      <c r="AS126" s="493">
        <v>0</v>
      </c>
      <c r="AT126" s="493">
        <v>0</v>
      </c>
      <c r="AU126" s="831">
        <v>0</v>
      </c>
      <c r="AV126" s="831">
        <v>0</v>
      </c>
      <c r="AW126" s="831">
        <v>0</v>
      </c>
      <c r="AX126" s="831">
        <v>0</v>
      </c>
      <c r="AY126" s="831">
        <v>0</v>
      </c>
      <c r="AZ126" s="830">
        <v>2</v>
      </c>
      <c r="BA126" s="830">
        <v>0</v>
      </c>
      <c r="BB126" s="830">
        <v>5</v>
      </c>
      <c r="BC126" s="830">
        <v>12</v>
      </c>
      <c r="BD126" s="830">
        <v>17</v>
      </c>
      <c r="BE126" s="830">
        <v>0</v>
      </c>
      <c r="BF126" s="830">
        <v>0</v>
      </c>
      <c r="BG126" s="830">
        <v>0</v>
      </c>
      <c r="BH126" s="830">
        <v>0</v>
      </c>
      <c r="BI126" s="830">
        <v>0</v>
      </c>
      <c r="BJ126" s="770"/>
    </row>
    <row r="127" spans="1:62" s="757" customFormat="1" ht="20.100000000000001" customHeight="1">
      <c r="A127" s="906" t="s">
        <v>1154</v>
      </c>
      <c r="B127" s="906" t="s">
        <v>1155</v>
      </c>
      <c r="C127" s="906" t="s">
        <v>3916</v>
      </c>
      <c r="D127" s="906" t="s">
        <v>4</v>
      </c>
      <c r="E127" s="906" t="s">
        <v>3917</v>
      </c>
      <c r="F127" s="1035">
        <v>36586</v>
      </c>
      <c r="G127" s="940" t="s">
        <v>914</v>
      </c>
      <c r="H127" s="908">
        <v>9748</v>
      </c>
      <c r="I127" s="1109">
        <v>21362</v>
      </c>
      <c r="J127" s="770" t="s">
        <v>3918</v>
      </c>
      <c r="K127" s="770" t="s">
        <v>3919</v>
      </c>
      <c r="L127" s="491">
        <v>5</v>
      </c>
      <c r="M127" s="491">
        <v>67</v>
      </c>
      <c r="N127" s="494">
        <v>1</v>
      </c>
      <c r="O127" s="493">
        <v>17</v>
      </c>
      <c r="P127" s="493">
        <v>1</v>
      </c>
      <c r="Q127" s="493">
        <v>20</v>
      </c>
      <c r="R127" s="493">
        <v>1</v>
      </c>
      <c r="S127" s="493">
        <v>22</v>
      </c>
      <c r="T127" s="494"/>
      <c r="U127" s="493"/>
      <c r="V127" s="493"/>
      <c r="W127" s="493"/>
      <c r="X127" s="493">
        <v>1</v>
      </c>
      <c r="Y127" s="493">
        <v>3</v>
      </c>
      <c r="Z127" s="494"/>
      <c r="AA127" s="493">
        <v>1</v>
      </c>
      <c r="AB127" s="493"/>
      <c r="AC127" s="493"/>
      <c r="AD127" s="493">
        <v>0</v>
      </c>
      <c r="AE127" s="493">
        <v>1</v>
      </c>
      <c r="AF127" s="493">
        <v>2</v>
      </c>
      <c r="AG127" s="493">
        <v>3</v>
      </c>
      <c r="AH127" s="493"/>
      <c r="AI127" s="493"/>
      <c r="AJ127" s="493"/>
      <c r="AK127" s="493"/>
      <c r="AL127" s="493">
        <v>0</v>
      </c>
      <c r="AM127" s="493"/>
      <c r="AN127" s="493"/>
      <c r="AO127" s="493"/>
      <c r="AP127" s="831"/>
      <c r="AQ127" s="831"/>
      <c r="AR127" s="493"/>
      <c r="AS127" s="493"/>
      <c r="AT127" s="493"/>
      <c r="AU127" s="831">
        <v>0</v>
      </c>
      <c r="AV127" s="831"/>
      <c r="AW127" s="831"/>
      <c r="AX127" s="831"/>
      <c r="AY127" s="831">
        <v>0</v>
      </c>
      <c r="AZ127" s="830">
        <v>3</v>
      </c>
      <c r="BA127" s="830">
        <v>17</v>
      </c>
      <c r="BB127" s="830">
        <v>20</v>
      </c>
      <c r="BC127" s="830">
        <v>22</v>
      </c>
      <c r="BD127" s="830">
        <v>59</v>
      </c>
      <c r="BE127" s="830">
        <v>2</v>
      </c>
      <c r="BF127" s="830">
        <v>1</v>
      </c>
      <c r="BG127" s="830">
        <v>2</v>
      </c>
      <c r="BH127" s="830">
        <v>3</v>
      </c>
      <c r="BI127" s="830">
        <v>6</v>
      </c>
      <c r="BJ127" s="770"/>
    </row>
    <row r="128" spans="1:62" s="757" customFormat="1" ht="20.100000000000001" customHeight="1">
      <c r="A128" s="906" t="s">
        <v>1154</v>
      </c>
      <c r="B128" s="906" t="s">
        <v>1155</v>
      </c>
      <c r="C128" s="906" t="s">
        <v>3920</v>
      </c>
      <c r="D128" s="906" t="s">
        <v>4</v>
      </c>
      <c r="E128" s="906" t="s">
        <v>3921</v>
      </c>
      <c r="F128" s="1039">
        <v>41334</v>
      </c>
      <c r="G128" s="940" t="s">
        <v>3922</v>
      </c>
      <c r="H128" s="914">
        <v>2507</v>
      </c>
      <c r="I128" s="1109">
        <v>21378</v>
      </c>
      <c r="J128" s="770" t="s">
        <v>3923</v>
      </c>
      <c r="K128" s="770" t="s">
        <v>3169</v>
      </c>
      <c r="L128" s="491">
        <v>4</v>
      </c>
      <c r="M128" s="491">
        <v>67</v>
      </c>
      <c r="N128" s="494">
        <v>1</v>
      </c>
      <c r="O128" s="493">
        <v>10</v>
      </c>
      <c r="P128" s="493">
        <v>1</v>
      </c>
      <c r="Q128" s="493">
        <v>16</v>
      </c>
      <c r="R128" s="493">
        <v>1</v>
      </c>
      <c r="S128" s="493">
        <v>22</v>
      </c>
      <c r="T128" s="494"/>
      <c r="U128" s="493"/>
      <c r="V128" s="493"/>
      <c r="W128" s="493"/>
      <c r="X128" s="493"/>
      <c r="Y128" s="493"/>
      <c r="Z128" s="494"/>
      <c r="AA128" s="493"/>
      <c r="AB128" s="493"/>
      <c r="AC128" s="493"/>
      <c r="AD128" s="493">
        <v>0</v>
      </c>
      <c r="AE128" s="493"/>
      <c r="AF128" s="493"/>
      <c r="AG128" s="493">
        <v>0</v>
      </c>
      <c r="AH128" s="493"/>
      <c r="AI128" s="493">
        <v>1</v>
      </c>
      <c r="AJ128" s="493"/>
      <c r="AK128" s="493"/>
      <c r="AL128" s="493">
        <v>0</v>
      </c>
      <c r="AM128" s="493">
        <v>2</v>
      </c>
      <c r="AN128" s="493">
        <v>2</v>
      </c>
      <c r="AO128" s="493">
        <v>4</v>
      </c>
      <c r="AP128" s="831"/>
      <c r="AQ128" s="831"/>
      <c r="AR128" s="493"/>
      <c r="AS128" s="493"/>
      <c r="AT128" s="493"/>
      <c r="AU128" s="831">
        <v>0</v>
      </c>
      <c r="AV128" s="831"/>
      <c r="AW128" s="831"/>
      <c r="AX128" s="831"/>
      <c r="AY128" s="831">
        <v>0</v>
      </c>
      <c r="AZ128" s="830">
        <v>3</v>
      </c>
      <c r="BA128" s="830">
        <v>10</v>
      </c>
      <c r="BB128" s="830">
        <v>16</v>
      </c>
      <c r="BC128" s="830">
        <v>22</v>
      </c>
      <c r="BD128" s="830">
        <v>48</v>
      </c>
      <c r="BE128" s="830">
        <v>1</v>
      </c>
      <c r="BF128" s="830">
        <v>0</v>
      </c>
      <c r="BG128" s="830">
        <v>2</v>
      </c>
      <c r="BH128" s="830">
        <v>2</v>
      </c>
      <c r="BI128" s="830">
        <v>4</v>
      </c>
      <c r="BJ128" s="770"/>
    </row>
    <row r="129" spans="1:62" s="757" customFormat="1" ht="20.100000000000001" customHeight="1">
      <c r="A129" s="906" t="s">
        <v>1154</v>
      </c>
      <c r="B129" s="906" t="s">
        <v>1155</v>
      </c>
      <c r="C129" s="906" t="s">
        <v>3920</v>
      </c>
      <c r="D129" s="906" t="s">
        <v>4</v>
      </c>
      <c r="E129" s="906" t="s">
        <v>3924</v>
      </c>
      <c r="F129" s="1035">
        <v>35490</v>
      </c>
      <c r="G129" s="940" t="s">
        <v>3925</v>
      </c>
      <c r="H129" s="914">
        <v>345</v>
      </c>
      <c r="I129" s="1109">
        <v>21388</v>
      </c>
      <c r="J129" s="770" t="s">
        <v>3926</v>
      </c>
      <c r="K129" s="770"/>
      <c r="L129" s="491">
        <v>1</v>
      </c>
      <c r="M129" s="491">
        <v>26</v>
      </c>
      <c r="N129" s="494">
        <v>0</v>
      </c>
      <c r="O129" s="493">
        <v>0</v>
      </c>
      <c r="P129" s="493">
        <v>0</v>
      </c>
      <c r="Q129" s="493">
        <v>0</v>
      </c>
      <c r="R129" s="493">
        <v>1</v>
      </c>
      <c r="S129" s="493">
        <v>12</v>
      </c>
      <c r="T129" s="494">
        <v>0</v>
      </c>
      <c r="U129" s="493">
        <v>0</v>
      </c>
      <c r="V129" s="493">
        <v>0</v>
      </c>
      <c r="W129" s="493">
        <v>0</v>
      </c>
      <c r="X129" s="493">
        <v>0</v>
      </c>
      <c r="Y129" s="493">
        <v>0</v>
      </c>
      <c r="Z129" s="494">
        <v>0</v>
      </c>
      <c r="AA129" s="493">
        <v>0</v>
      </c>
      <c r="AB129" s="493">
        <v>0</v>
      </c>
      <c r="AC129" s="493">
        <v>0</v>
      </c>
      <c r="AD129" s="493">
        <v>0</v>
      </c>
      <c r="AE129" s="493">
        <v>0</v>
      </c>
      <c r="AF129" s="493">
        <v>0</v>
      </c>
      <c r="AG129" s="493">
        <v>0</v>
      </c>
      <c r="AH129" s="493">
        <v>0</v>
      </c>
      <c r="AI129" s="493">
        <v>0</v>
      </c>
      <c r="AJ129" s="493">
        <v>0</v>
      </c>
      <c r="AK129" s="493">
        <v>0</v>
      </c>
      <c r="AL129" s="493">
        <v>0</v>
      </c>
      <c r="AM129" s="493">
        <v>0</v>
      </c>
      <c r="AN129" s="493">
        <v>0</v>
      </c>
      <c r="AO129" s="493">
        <v>0</v>
      </c>
      <c r="AP129" s="831">
        <v>0</v>
      </c>
      <c r="AQ129" s="831">
        <v>0</v>
      </c>
      <c r="AR129" s="493">
        <v>0</v>
      </c>
      <c r="AS129" s="493">
        <v>0</v>
      </c>
      <c r="AT129" s="493">
        <v>0</v>
      </c>
      <c r="AU129" s="831">
        <v>0</v>
      </c>
      <c r="AV129" s="831">
        <v>0</v>
      </c>
      <c r="AW129" s="831">
        <v>0</v>
      </c>
      <c r="AX129" s="831">
        <v>0</v>
      </c>
      <c r="AY129" s="831">
        <v>0</v>
      </c>
      <c r="AZ129" s="830">
        <v>1</v>
      </c>
      <c r="BA129" s="830">
        <v>0</v>
      </c>
      <c r="BB129" s="830">
        <v>0</v>
      </c>
      <c r="BC129" s="830">
        <v>12</v>
      </c>
      <c r="BD129" s="830">
        <v>12</v>
      </c>
      <c r="BE129" s="830">
        <v>0</v>
      </c>
      <c r="BF129" s="830">
        <v>0</v>
      </c>
      <c r="BG129" s="830">
        <v>0</v>
      </c>
      <c r="BH129" s="830">
        <v>0</v>
      </c>
      <c r="BI129" s="830">
        <v>0</v>
      </c>
      <c r="BJ129" s="770"/>
    </row>
    <row r="130" spans="1:62" s="757" customFormat="1" ht="20.100000000000001" customHeight="1">
      <c r="A130" s="906" t="s">
        <v>1154</v>
      </c>
      <c r="B130" s="906" t="s">
        <v>1155</v>
      </c>
      <c r="C130" s="906" t="s">
        <v>3928</v>
      </c>
      <c r="D130" s="906" t="s">
        <v>4</v>
      </c>
      <c r="E130" s="906" t="s">
        <v>3929</v>
      </c>
      <c r="F130" s="1035">
        <v>37316</v>
      </c>
      <c r="G130" s="940" t="s">
        <v>3930</v>
      </c>
      <c r="H130" s="908">
        <v>15888</v>
      </c>
      <c r="I130" s="1109">
        <v>21369</v>
      </c>
      <c r="J130" s="770" t="s">
        <v>3931</v>
      </c>
      <c r="K130" s="770" t="s">
        <v>3209</v>
      </c>
      <c r="L130" s="491">
        <v>2</v>
      </c>
      <c r="M130" s="491">
        <v>49</v>
      </c>
      <c r="N130" s="494">
        <v>0</v>
      </c>
      <c r="O130" s="493">
        <v>0</v>
      </c>
      <c r="P130" s="493">
        <v>1</v>
      </c>
      <c r="Q130" s="493">
        <v>3</v>
      </c>
      <c r="R130" s="493">
        <v>1</v>
      </c>
      <c r="S130" s="493">
        <v>9</v>
      </c>
      <c r="T130" s="494">
        <v>0</v>
      </c>
      <c r="U130" s="493">
        <v>0</v>
      </c>
      <c r="V130" s="493">
        <v>0</v>
      </c>
      <c r="W130" s="493">
        <v>0</v>
      </c>
      <c r="X130" s="493">
        <v>0</v>
      </c>
      <c r="Y130" s="493">
        <v>0</v>
      </c>
      <c r="Z130" s="494">
        <v>0</v>
      </c>
      <c r="AA130" s="493">
        <v>0</v>
      </c>
      <c r="AB130" s="493">
        <v>0</v>
      </c>
      <c r="AC130" s="493">
        <v>0</v>
      </c>
      <c r="AD130" s="493">
        <v>0</v>
      </c>
      <c r="AE130" s="493">
        <v>0</v>
      </c>
      <c r="AF130" s="493">
        <v>0</v>
      </c>
      <c r="AG130" s="493">
        <v>0</v>
      </c>
      <c r="AH130" s="493">
        <v>0</v>
      </c>
      <c r="AI130" s="493">
        <v>0</v>
      </c>
      <c r="AJ130" s="493">
        <v>0</v>
      </c>
      <c r="AK130" s="493">
        <v>0</v>
      </c>
      <c r="AL130" s="493">
        <v>0</v>
      </c>
      <c r="AM130" s="493">
        <v>0</v>
      </c>
      <c r="AN130" s="493">
        <v>0</v>
      </c>
      <c r="AO130" s="493">
        <v>0</v>
      </c>
      <c r="AP130" s="831">
        <v>0</v>
      </c>
      <c r="AQ130" s="831">
        <v>0</v>
      </c>
      <c r="AR130" s="493">
        <v>0</v>
      </c>
      <c r="AS130" s="493">
        <v>0</v>
      </c>
      <c r="AT130" s="493">
        <v>0</v>
      </c>
      <c r="AU130" s="831">
        <v>0</v>
      </c>
      <c r="AV130" s="831">
        <v>0</v>
      </c>
      <c r="AW130" s="831">
        <v>0</v>
      </c>
      <c r="AX130" s="831">
        <v>0</v>
      </c>
      <c r="AY130" s="831">
        <v>0</v>
      </c>
      <c r="AZ130" s="830">
        <v>2</v>
      </c>
      <c r="BA130" s="830">
        <v>0</v>
      </c>
      <c r="BB130" s="830">
        <v>3</v>
      </c>
      <c r="BC130" s="830">
        <v>9</v>
      </c>
      <c r="BD130" s="830">
        <v>12</v>
      </c>
      <c r="BE130" s="830">
        <v>0</v>
      </c>
      <c r="BF130" s="830">
        <v>0</v>
      </c>
      <c r="BG130" s="830">
        <v>0</v>
      </c>
      <c r="BH130" s="830">
        <v>0</v>
      </c>
      <c r="BI130" s="830">
        <v>0</v>
      </c>
      <c r="BJ130" s="770"/>
    </row>
    <row r="131" spans="1:62" s="757" customFormat="1" ht="20.100000000000001" customHeight="1">
      <c r="A131" s="906" t="s">
        <v>1154</v>
      </c>
      <c r="B131" s="906" t="s">
        <v>1155</v>
      </c>
      <c r="C131" s="906" t="s">
        <v>3932</v>
      </c>
      <c r="D131" s="906" t="s">
        <v>4</v>
      </c>
      <c r="E131" s="906" t="s">
        <v>3933</v>
      </c>
      <c r="F131" s="1035">
        <v>39508</v>
      </c>
      <c r="G131" s="940" t="s">
        <v>3934</v>
      </c>
      <c r="H131" s="908">
        <v>10475</v>
      </c>
      <c r="I131" s="1109">
        <v>21442</v>
      </c>
      <c r="J131" s="770" t="s">
        <v>3935</v>
      </c>
      <c r="K131" s="770" t="s">
        <v>3218</v>
      </c>
      <c r="L131" s="491">
        <v>2</v>
      </c>
      <c r="M131" s="499">
        <v>23</v>
      </c>
      <c r="N131" s="494"/>
      <c r="O131" s="493"/>
      <c r="P131" s="493"/>
      <c r="Q131" s="493"/>
      <c r="R131" s="493"/>
      <c r="S131" s="493"/>
      <c r="T131" s="494"/>
      <c r="U131" s="493"/>
      <c r="V131" s="493"/>
      <c r="W131" s="493"/>
      <c r="X131" s="493"/>
      <c r="Y131" s="493"/>
      <c r="Z131" s="494"/>
      <c r="AA131" s="493"/>
      <c r="AB131" s="493"/>
      <c r="AC131" s="493"/>
      <c r="AD131" s="493">
        <v>0</v>
      </c>
      <c r="AE131" s="493"/>
      <c r="AF131" s="493"/>
      <c r="AG131" s="493">
        <v>0</v>
      </c>
      <c r="AH131" s="493"/>
      <c r="AI131" s="493"/>
      <c r="AJ131" s="493">
        <v>8</v>
      </c>
      <c r="AK131" s="493">
        <v>11</v>
      </c>
      <c r="AL131" s="493">
        <v>19</v>
      </c>
      <c r="AM131" s="493">
        <v>2</v>
      </c>
      <c r="AN131" s="493">
        <v>2</v>
      </c>
      <c r="AO131" s="493">
        <v>4</v>
      </c>
      <c r="AP131" s="831">
        <v>1</v>
      </c>
      <c r="AQ131" s="831">
        <v>1</v>
      </c>
      <c r="AR131" s="493"/>
      <c r="AS131" s="493"/>
      <c r="AT131" s="493"/>
      <c r="AU131" s="831">
        <v>0</v>
      </c>
      <c r="AV131" s="831"/>
      <c r="AW131" s="831"/>
      <c r="AX131" s="831"/>
      <c r="AY131" s="831">
        <v>0</v>
      </c>
      <c r="AZ131" s="830">
        <v>1</v>
      </c>
      <c r="BA131" s="830">
        <v>0</v>
      </c>
      <c r="BB131" s="830">
        <v>8</v>
      </c>
      <c r="BC131" s="830">
        <v>11</v>
      </c>
      <c r="BD131" s="830">
        <v>19</v>
      </c>
      <c r="BE131" s="830">
        <v>1</v>
      </c>
      <c r="BF131" s="830">
        <v>0</v>
      </c>
      <c r="BG131" s="830">
        <v>2</v>
      </c>
      <c r="BH131" s="830">
        <v>2</v>
      </c>
      <c r="BI131" s="830">
        <v>4</v>
      </c>
      <c r="BJ131" s="770"/>
    </row>
    <row r="132" spans="1:62" s="757" customFormat="1" ht="20.100000000000001" customHeight="1">
      <c r="A132" s="906" t="s">
        <v>1154</v>
      </c>
      <c r="B132" s="906" t="s">
        <v>1155</v>
      </c>
      <c r="C132" s="906" t="s">
        <v>3936</v>
      </c>
      <c r="D132" s="906" t="s">
        <v>4</v>
      </c>
      <c r="E132" s="906" t="s">
        <v>3937</v>
      </c>
      <c r="F132" s="1035">
        <v>39873</v>
      </c>
      <c r="G132" s="940" t="s">
        <v>3938</v>
      </c>
      <c r="H132" s="908">
        <v>9304</v>
      </c>
      <c r="I132" s="1109">
        <v>21451</v>
      </c>
      <c r="J132" s="770" t="s">
        <v>3939</v>
      </c>
      <c r="K132" s="770" t="s">
        <v>3227</v>
      </c>
      <c r="L132" s="491">
        <v>1</v>
      </c>
      <c r="M132" s="499">
        <v>23</v>
      </c>
      <c r="N132" s="494">
        <v>0</v>
      </c>
      <c r="O132" s="493">
        <v>0</v>
      </c>
      <c r="P132" s="493">
        <v>0</v>
      </c>
      <c r="Q132" s="493">
        <v>0</v>
      </c>
      <c r="R132" s="493">
        <v>0</v>
      </c>
      <c r="S132" s="493">
        <v>0</v>
      </c>
      <c r="T132" s="494">
        <v>0</v>
      </c>
      <c r="U132" s="493">
        <v>0</v>
      </c>
      <c r="V132" s="493">
        <v>0</v>
      </c>
      <c r="W132" s="493">
        <v>0</v>
      </c>
      <c r="X132" s="493">
        <v>0</v>
      </c>
      <c r="Y132" s="493">
        <v>0</v>
      </c>
      <c r="Z132" s="494">
        <v>0</v>
      </c>
      <c r="AA132" s="493">
        <v>0</v>
      </c>
      <c r="AB132" s="493">
        <v>0</v>
      </c>
      <c r="AC132" s="493">
        <v>0</v>
      </c>
      <c r="AD132" s="493">
        <v>0</v>
      </c>
      <c r="AE132" s="493">
        <v>0</v>
      </c>
      <c r="AF132" s="493">
        <v>0</v>
      </c>
      <c r="AG132" s="493">
        <v>0</v>
      </c>
      <c r="AH132" s="493">
        <v>1</v>
      </c>
      <c r="AI132" s="493">
        <v>0</v>
      </c>
      <c r="AJ132" s="493">
        <v>2</v>
      </c>
      <c r="AK132" s="493">
        <v>10</v>
      </c>
      <c r="AL132" s="493">
        <v>12</v>
      </c>
      <c r="AM132" s="493">
        <v>0</v>
      </c>
      <c r="AN132" s="493">
        <v>0</v>
      </c>
      <c r="AO132" s="493">
        <v>0</v>
      </c>
      <c r="AP132" s="831">
        <v>0</v>
      </c>
      <c r="AQ132" s="831">
        <v>0</v>
      </c>
      <c r="AR132" s="493">
        <v>0</v>
      </c>
      <c r="AS132" s="493">
        <v>0</v>
      </c>
      <c r="AT132" s="493">
        <v>0</v>
      </c>
      <c r="AU132" s="831">
        <v>0</v>
      </c>
      <c r="AV132" s="831">
        <v>0</v>
      </c>
      <c r="AW132" s="831">
        <v>0</v>
      </c>
      <c r="AX132" s="831">
        <v>0</v>
      </c>
      <c r="AY132" s="831">
        <v>0</v>
      </c>
      <c r="AZ132" s="830">
        <v>1</v>
      </c>
      <c r="BA132" s="830">
        <v>0</v>
      </c>
      <c r="BB132" s="830">
        <v>2</v>
      </c>
      <c r="BC132" s="830">
        <v>10</v>
      </c>
      <c r="BD132" s="830">
        <v>12</v>
      </c>
      <c r="BE132" s="830">
        <v>0</v>
      </c>
      <c r="BF132" s="830">
        <v>0</v>
      </c>
      <c r="BG132" s="830">
        <v>0</v>
      </c>
      <c r="BH132" s="830">
        <v>0</v>
      </c>
      <c r="BI132" s="830">
        <v>0</v>
      </c>
      <c r="BJ132" s="770"/>
    </row>
    <row r="133" spans="1:62" s="757" customFormat="1" ht="20.100000000000001" customHeight="1">
      <c r="A133" s="906" t="s">
        <v>1154</v>
      </c>
      <c r="B133" s="906" t="s">
        <v>1155</v>
      </c>
      <c r="C133" s="906" t="s">
        <v>3940</v>
      </c>
      <c r="D133" s="906" t="s">
        <v>4</v>
      </c>
      <c r="E133" s="906" t="s">
        <v>3941</v>
      </c>
      <c r="F133" s="1035">
        <v>36586</v>
      </c>
      <c r="G133" s="940" t="s">
        <v>3942</v>
      </c>
      <c r="H133" s="908">
        <v>8210</v>
      </c>
      <c r="I133" s="1109">
        <v>21312</v>
      </c>
      <c r="J133" s="770" t="s">
        <v>3233</v>
      </c>
      <c r="K133" s="770" t="s">
        <v>3943</v>
      </c>
      <c r="L133" s="491">
        <v>2</v>
      </c>
      <c r="M133" s="499">
        <v>49</v>
      </c>
      <c r="N133" s="494">
        <v>0</v>
      </c>
      <c r="O133" s="493">
        <v>0</v>
      </c>
      <c r="P133" s="493">
        <v>1</v>
      </c>
      <c r="Q133" s="493">
        <v>13</v>
      </c>
      <c r="R133" s="493">
        <v>1</v>
      </c>
      <c r="S133" s="493">
        <v>22</v>
      </c>
      <c r="T133" s="494">
        <v>0</v>
      </c>
      <c r="U133" s="493">
        <v>0</v>
      </c>
      <c r="V133" s="493">
        <v>0</v>
      </c>
      <c r="W133" s="493">
        <v>0</v>
      </c>
      <c r="X133" s="493">
        <v>0</v>
      </c>
      <c r="Y133" s="493">
        <v>0</v>
      </c>
      <c r="Z133" s="494">
        <v>0</v>
      </c>
      <c r="AA133" s="493">
        <v>0</v>
      </c>
      <c r="AB133" s="493">
        <v>0</v>
      </c>
      <c r="AC133" s="493">
        <v>0</v>
      </c>
      <c r="AD133" s="493">
        <v>0</v>
      </c>
      <c r="AE133" s="493">
        <v>0</v>
      </c>
      <c r="AF133" s="493">
        <v>0</v>
      </c>
      <c r="AG133" s="493">
        <v>0</v>
      </c>
      <c r="AH133" s="493">
        <v>0</v>
      </c>
      <c r="AI133" s="493">
        <v>0</v>
      </c>
      <c r="AJ133" s="493">
        <v>0</v>
      </c>
      <c r="AK133" s="493">
        <v>0</v>
      </c>
      <c r="AL133" s="493">
        <v>0</v>
      </c>
      <c r="AM133" s="493">
        <v>0</v>
      </c>
      <c r="AN133" s="493">
        <v>0</v>
      </c>
      <c r="AO133" s="493">
        <v>0</v>
      </c>
      <c r="AP133" s="831">
        <v>0</v>
      </c>
      <c r="AQ133" s="831">
        <v>0</v>
      </c>
      <c r="AR133" s="493">
        <v>0</v>
      </c>
      <c r="AS133" s="493">
        <v>0</v>
      </c>
      <c r="AT133" s="493">
        <v>0</v>
      </c>
      <c r="AU133" s="831">
        <v>0</v>
      </c>
      <c r="AV133" s="831">
        <v>0</v>
      </c>
      <c r="AW133" s="831">
        <v>0</v>
      </c>
      <c r="AX133" s="831">
        <v>0</v>
      </c>
      <c r="AY133" s="831">
        <v>0</v>
      </c>
      <c r="AZ133" s="830">
        <v>2</v>
      </c>
      <c r="BA133" s="830">
        <v>0</v>
      </c>
      <c r="BB133" s="830">
        <v>13</v>
      </c>
      <c r="BC133" s="830">
        <v>22</v>
      </c>
      <c r="BD133" s="830">
        <v>35</v>
      </c>
      <c r="BE133" s="830">
        <v>0</v>
      </c>
      <c r="BF133" s="830">
        <v>0</v>
      </c>
      <c r="BG133" s="830">
        <v>0</v>
      </c>
      <c r="BH133" s="830">
        <v>0</v>
      </c>
      <c r="BI133" s="830">
        <v>0</v>
      </c>
      <c r="BJ133" s="770"/>
    </row>
    <row r="134" spans="1:62" s="764" customFormat="1" ht="20.100000000000001" customHeight="1">
      <c r="A134" s="915"/>
      <c r="B134" s="941"/>
      <c r="C134" s="941"/>
      <c r="D134" s="941"/>
      <c r="E134" s="546" t="s">
        <v>912</v>
      </c>
      <c r="F134" s="546">
        <v>11</v>
      </c>
      <c r="G134" s="547"/>
      <c r="H134" s="547"/>
      <c r="I134" s="1110"/>
      <c r="J134" s="546"/>
      <c r="K134" s="546"/>
      <c r="L134" s="829">
        <f t="shared" ref="L134:AQ134" si="72">SUM(L123:L133)</f>
        <v>26</v>
      </c>
      <c r="M134" s="829">
        <f t="shared" si="72"/>
        <v>474</v>
      </c>
      <c r="N134" s="838">
        <f t="shared" si="72"/>
        <v>2</v>
      </c>
      <c r="O134" s="829">
        <f t="shared" si="72"/>
        <v>27</v>
      </c>
      <c r="P134" s="829">
        <f t="shared" si="72"/>
        <v>6</v>
      </c>
      <c r="Q134" s="829">
        <f t="shared" si="72"/>
        <v>64</v>
      </c>
      <c r="R134" s="829">
        <f t="shared" si="72"/>
        <v>8</v>
      </c>
      <c r="S134" s="829">
        <f t="shared" si="72"/>
        <v>115</v>
      </c>
      <c r="T134" s="829">
        <f t="shared" si="72"/>
        <v>0</v>
      </c>
      <c r="U134" s="829">
        <f t="shared" si="72"/>
        <v>0</v>
      </c>
      <c r="V134" s="829">
        <f t="shared" si="72"/>
        <v>0</v>
      </c>
      <c r="W134" s="829">
        <f t="shared" si="72"/>
        <v>0</v>
      </c>
      <c r="X134" s="829">
        <f t="shared" si="72"/>
        <v>1</v>
      </c>
      <c r="Y134" s="829">
        <f t="shared" si="72"/>
        <v>3</v>
      </c>
      <c r="Z134" s="838">
        <f t="shared" si="72"/>
        <v>1</v>
      </c>
      <c r="AA134" s="829">
        <f t="shared" si="72"/>
        <v>1</v>
      </c>
      <c r="AB134" s="829">
        <f t="shared" si="72"/>
        <v>3</v>
      </c>
      <c r="AC134" s="829">
        <f t="shared" si="72"/>
        <v>5</v>
      </c>
      <c r="AD134" s="829">
        <f t="shared" si="72"/>
        <v>8</v>
      </c>
      <c r="AE134" s="829">
        <f t="shared" si="72"/>
        <v>1</v>
      </c>
      <c r="AF134" s="829">
        <f t="shared" si="72"/>
        <v>2</v>
      </c>
      <c r="AG134" s="829">
        <f t="shared" si="72"/>
        <v>3</v>
      </c>
      <c r="AH134" s="829">
        <f t="shared" si="72"/>
        <v>2</v>
      </c>
      <c r="AI134" s="829">
        <f t="shared" si="72"/>
        <v>2</v>
      </c>
      <c r="AJ134" s="829">
        <f t="shared" si="72"/>
        <v>15</v>
      </c>
      <c r="AK134" s="829">
        <f t="shared" si="72"/>
        <v>25</v>
      </c>
      <c r="AL134" s="829">
        <f t="shared" si="72"/>
        <v>40</v>
      </c>
      <c r="AM134" s="829">
        <f t="shared" si="72"/>
        <v>4</v>
      </c>
      <c r="AN134" s="829">
        <f t="shared" si="72"/>
        <v>8</v>
      </c>
      <c r="AO134" s="829">
        <f t="shared" si="72"/>
        <v>12</v>
      </c>
      <c r="AP134" s="829">
        <f t="shared" si="72"/>
        <v>1</v>
      </c>
      <c r="AQ134" s="829">
        <f t="shared" si="72"/>
        <v>2</v>
      </c>
      <c r="AR134" s="829">
        <f t="shared" ref="AR134:BI134" si="73">SUM(AR123:AR133)</f>
        <v>0</v>
      </c>
      <c r="AS134" s="829">
        <f t="shared" si="73"/>
        <v>0</v>
      </c>
      <c r="AT134" s="829">
        <f t="shared" si="73"/>
        <v>0</v>
      </c>
      <c r="AU134" s="829">
        <f t="shared" si="73"/>
        <v>0</v>
      </c>
      <c r="AV134" s="829">
        <f t="shared" si="73"/>
        <v>0</v>
      </c>
      <c r="AW134" s="829">
        <f t="shared" si="73"/>
        <v>0</v>
      </c>
      <c r="AX134" s="829">
        <f t="shared" si="73"/>
        <v>4</v>
      </c>
      <c r="AY134" s="829">
        <f t="shared" si="73"/>
        <v>4</v>
      </c>
      <c r="AZ134" s="829">
        <f t="shared" si="73"/>
        <v>20</v>
      </c>
      <c r="BA134" s="829">
        <f t="shared" si="73"/>
        <v>30</v>
      </c>
      <c r="BB134" s="829">
        <f t="shared" si="73"/>
        <v>84</v>
      </c>
      <c r="BC134" s="829">
        <f t="shared" si="73"/>
        <v>140</v>
      </c>
      <c r="BD134" s="829">
        <f t="shared" si="73"/>
        <v>254</v>
      </c>
      <c r="BE134" s="829">
        <f t="shared" si="73"/>
        <v>6</v>
      </c>
      <c r="BF134" s="829">
        <f t="shared" si="73"/>
        <v>1</v>
      </c>
      <c r="BG134" s="829">
        <f t="shared" si="73"/>
        <v>6</v>
      </c>
      <c r="BH134" s="829">
        <f t="shared" si="73"/>
        <v>15</v>
      </c>
      <c r="BI134" s="829">
        <f t="shared" si="73"/>
        <v>22</v>
      </c>
      <c r="BJ134" s="546"/>
    </row>
    <row r="135" spans="1:62" s="757" customFormat="1" ht="20.100000000000001" customHeight="1">
      <c r="A135" s="906" t="s">
        <v>1154</v>
      </c>
      <c r="B135" s="906" t="s">
        <v>1155</v>
      </c>
      <c r="C135" s="906" t="s">
        <v>3940</v>
      </c>
      <c r="D135" s="906" t="s">
        <v>5</v>
      </c>
      <c r="E135" s="906" t="s">
        <v>3944</v>
      </c>
      <c r="F135" s="1039">
        <v>35915</v>
      </c>
      <c r="G135" s="907" t="s">
        <v>3945</v>
      </c>
      <c r="H135" s="914">
        <v>1172</v>
      </c>
      <c r="I135" s="1109">
        <v>21363</v>
      </c>
      <c r="J135" s="770" t="s">
        <v>3946</v>
      </c>
      <c r="K135" s="770" t="s">
        <v>3947</v>
      </c>
      <c r="L135" s="491">
        <v>6</v>
      </c>
      <c r="M135" s="491">
        <v>170</v>
      </c>
      <c r="N135" s="494">
        <v>2</v>
      </c>
      <c r="O135" s="493">
        <v>29</v>
      </c>
      <c r="P135" s="493">
        <v>2</v>
      </c>
      <c r="Q135" s="493">
        <v>38</v>
      </c>
      <c r="R135" s="493">
        <v>2</v>
      </c>
      <c r="S135" s="493">
        <v>63</v>
      </c>
      <c r="T135" s="493"/>
      <c r="U135" s="493"/>
      <c r="V135" s="493"/>
      <c r="W135" s="493"/>
      <c r="X135" s="493"/>
      <c r="Y135" s="493"/>
      <c r="Z135" s="494"/>
      <c r="AA135" s="493"/>
      <c r="AB135" s="493"/>
      <c r="AC135" s="493"/>
      <c r="AD135" s="493">
        <v>0</v>
      </c>
      <c r="AE135" s="493"/>
      <c r="AF135" s="493"/>
      <c r="AG135" s="493">
        <v>0</v>
      </c>
      <c r="AH135" s="493"/>
      <c r="AI135" s="493"/>
      <c r="AJ135" s="493"/>
      <c r="AK135" s="493"/>
      <c r="AL135" s="493">
        <v>0</v>
      </c>
      <c r="AM135" s="493"/>
      <c r="AN135" s="493"/>
      <c r="AO135" s="493"/>
      <c r="AP135" s="831"/>
      <c r="AQ135" s="831"/>
      <c r="AR135" s="493"/>
      <c r="AS135" s="493"/>
      <c r="AT135" s="493"/>
      <c r="AU135" s="831">
        <v>0</v>
      </c>
      <c r="AV135" s="831"/>
      <c r="AW135" s="831"/>
      <c r="AX135" s="831"/>
      <c r="AY135" s="831">
        <v>0</v>
      </c>
      <c r="AZ135" s="830">
        <v>6</v>
      </c>
      <c r="BA135" s="830">
        <v>29</v>
      </c>
      <c r="BB135" s="830">
        <v>38</v>
      </c>
      <c r="BC135" s="830">
        <v>63</v>
      </c>
      <c r="BD135" s="830">
        <v>130</v>
      </c>
      <c r="BE135" s="830">
        <v>0</v>
      </c>
      <c r="BF135" s="830">
        <v>0</v>
      </c>
      <c r="BG135" s="830">
        <v>0</v>
      </c>
      <c r="BH135" s="830">
        <v>0</v>
      </c>
      <c r="BI135" s="830">
        <v>0</v>
      </c>
      <c r="BJ135" s="770"/>
    </row>
    <row r="136" spans="1:62" s="757" customFormat="1" ht="20.100000000000001" customHeight="1">
      <c r="A136" s="906" t="s">
        <v>1154</v>
      </c>
      <c r="B136" s="906" t="s">
        <v>1155</v>
      </c>
      <c r="C136" s="906" t="s">
        <v>3906</v>
      </c>
      <c r="D136" s="906" t="s">
        <v>5</v>
      </c>
      <c r="E136" s="906" t="s">
        <v>3948</v>
      </c>
      <c r="F136" s="1035">
        <v>31808</v>
      </c>
      <c r="G136" s="907" t="s">
        <v>3949</v>
      </c>
      <c r="H136" s="914">
        <v>785</v>
      </c>
      <c r="I136" s="1109">
        <v>21377</v>
      </c>
      <c r="J136" s="770" t="s">
        <v>3950</v>
      </c>
      <c r="K136" s="770" t="s">
        <v>3951</v>
      </c>
      <c r="L136" s="491">
        <v>9</v>
      </c>
      <c r="M136" s="491">
        <v>252</v>
      </c>
      <c r="N136" s="494">
        <v>2</v>
      </c>
      <c r="O136" s="493">
        <v>32</v>
      </c>
      <c r="P136" s="493">
        <v>2</v>
      </c>
      <c r="Q136" s="493">
        <v>41</v>
      </c>
      <c r="R136" s="493">
        <v>2</v>
      </c>
      <c r="S136" s="493">
        <v>49</v>
      </c>
      <c r="T136" s="493"/>
      <c r="U136" s="493"/>
      <c r="V136" s="493"/>
      <c r="W136" s="493"/>
      <c r="X136" s="493"/>
      <c r="Y136" s="493"/>
      <c r="Z136" s="494"/>
      <c r="AA136" s="493"/>
      <c r="AB136" s="493"/>
      <c r="AC136" s="493"/>
      <c r="AD136" s="493">
        <v>0</v>
      </c>
      <c r="AE136" s="493"/>
      <c r="AF136" s="493"/>
      <c r="AG136" s="493">
        <v>0</v>
      </c>
      <c r="AH136" s="493"/>
      <c r="AI136" s="493"/>
      <c r="AJ136" s="493"/>
      <c r="AK136" s="493"/>
      <c r="AL136" s="493">
        <v>0</v>
      </c>
      <c r="AM136" s="493"/>
      <c r="AN136" s="493"/>
      <c r="AO136" s="493"/>
      <c r="AP136" s="831"/>
      <c r="AQ136" s="831"/>
      <c r="AR136" s="493"/>
      <c r="AS136" s="493"/>
      <c r="AT136" s="493"/>
      <c r="AU136" s="831">
        <v>0</v>
      </c>
      <c r="AV136" s="831"/>
      <c r="AW136" s="831"/>
      <c r="AX136" s="831"/>
      <c r="AY136" s="831">
        <v>0</v>
      </c>
      <c r="AZ136" s="830">
        <v>6</v>
      </c>
      <c r="BA136" s="830">
        <v>32</v>
      </c>
      <c r="BB136" s="830">
        <v>41</v>
      </c>
      <c r="BC136" s="830">
        <v>49</v>
      </c>
      <c r="BD136" s="830">
        <v>122</v>
      </c>
      <c r="BE136" s="830">
        <v>0</v>
      </c>
      <c r="BF136" s="830">
        <v>0</v>
      </c>
      <c r="BG136" s="830">
        <v>0</v>
      </c>
      <c r="BH136" s="830">
        <v>0</v>
      </c>
      <c r="BI136" s="830">
        <v>0</v>
      </c>
      <c r="BJ136" s="770"/>
    </row>
    <row r="137" spans="1:62" s="757" customFormat="1" ht="20.100000000000001" customHeight="1">
      <c r="A137" s="906" t="s">
        <v>1154</v>
      </c>
      <c r="B137" s="906" t="s">
        <v>1155</v>
      </c>
      <c r="C137" s="906" t="s">
        <v>3952</v>
      </c>
      <c r="D137" s="906" t="s">
        <v>5</v>
      </c>
      <c r="E137" s="906" t="s">
        <v>3953</v>
      </c>
      <c r="F137" s="1035">
        <v>32844</v>
      </c>
      <c r="G137" s="907" t="s">
        <v>3954</v>
      </c>
      <c r="H137" s="914">
        <v>690</v>
      </c>
      <c r="I137" s="1109">
        <v>21385</v>
      </c>
      <c r="J137" s="770" t="s">
        <v>3955</v>
      </c>
      <c r="K137" s="770" t="s">
        <v>3956</v>
      </c>
      <c r="L137" s="491">
        <v>9</v>
      </c>
      <c r="M137" s="491">
        <v>212</v>
      </c>
      <c r="N137" s="494">
        <v>2</v>
      </c>
      <c r="O137" s="493">
        <v>43</v>
      </c>
      <c r="P137" s="493">
        <v>3</v>
      </c>
      <c r="Q137" s="493">
        <v>61</v>
      </c>
      <c r="R137" s="493">
        <v>2</v>
      </c>
      <c r="S137" s="493">
        <v>44</v>
      </c>
      <c r="T137" s="493">
        <v>0</v>
      </c>
      <c r="U137" s="493">
        <v>0</v>
      </c>
      <c r="V137" s="493">
        <v>0</v>
      </c>
      <c r="W137" s="493">
        <v>0</v>
      </c>
      <c r="X137" s="493">
        <v>0</v>
      </c>
      <c r="Y137" s="493">
        <v>0</v>
      </c>
      <c r="Z137" s="494">
        <v>0</v>
      </c>
      <c r="AA137" s="493">
        <v>0</v>
      </c>
      <c r="AB137" s="493">
        <v>0</v>
      </c>
      <c r="AC137" s="493">
        <v>0</v>
      </c>
      <c r="AD137" s="493">
        <v>0</v>
      </c>
      <c r="AE137" s="493">
        <v>0</v>
      </c>
      <c r="AF137" s="493">
        <v>0</v>
      </c>
      <c r="AG137" s="493">
        <v>0</v>
      </c>
      <c r="AH137" s="493">
        <v>0</v>
      </c>
      <c r="AI137" s="493">
        <v>0</v>
      </c>
      <c r="AJ137" s="493">
        <v>0</v>
      </c>
      <c r="AK137" s="493">
        <v>0</v>
      </c>
      <c r="AL137" s="493">
        <v>0</v>
      </c>
      <c r="AM137" s="493">
        <v>0</v>
      </c>
      <c r="AN137" s="493">
        <v>0</v>
      </c>
      <c r="AO137" s="493">
        <v>0</v>
      </c>
      <c r="AP137" s="831">
        <v>0</v>
      </c>
      <c r="AQ137" s="831">
        <v>0</v>
      </c>
      <c r="AR137" s="493">
        <v>0</v>
      </c>
      <c r="AS137" s="493">
        <v>0</v>
      </c>
      <c r="AT137" s="493">
        <v>0</v>
      </c>
      <c r="AU137" s="831">
        <v>0</v>
      </c>
      <c r="AV137" s="831">
        <v>0</v>
      </c>
      <c r="AW137" s="831">
        <v>0</v>
      </c>
      <c r="AX137" s="831">
        <v>0</v>
      </c>
      <c r="AY137" s="831">
        <v>0</v>
      </c>
      <c r="AZ137" s="830">
        <v>7</v>
      </c>
      <c r="BA137" s="830">
        <v>43</v>
      </c>
      <c r="BB137" s="830">
        <v>61</v>
      </c>
      <c r="BC137" s="830">
        <v>44</v>
      </c>
      <c r="BD137" s="830">
        <v>148</v>
      </c>
      <c r="BE137" s="830">
        <v>0</v>
      </c>
      <c r="BF137" s="830">
        <v>0</v>
      </c>
      <c r="BG137" s="830">
        <v>0</v>
      </c>
      <c r="BH137" s="830">
        <v>0</v>
      </c>
      <c r="BI137" s="830">
        <v>0</v>
      </c>
      <c r="BJ137" s="770"/>
    </row>
    <row r="138" spans="1:62" s="757" customFormat="1" ht="20.100000000000001" customHeight="1">
      <c r="A138" s="906" t="s">
        <v>1154</v>
      </c>
      <c r="B138" s="906" t="s">
        <v>1155</v>
      </c>
      <c r="C138" s="906" t="s">
        <v>3928</v>
      </c>
      <c r="D138" s="906" t="s">
        <v>5</v>
      </c>
      <c r="E138" s="906" t="s">
        <v>3957</v>
      </c>
      <c r="F138" s="1035">
        <v>34293</v>
      </c>
      <c r="G138" s="907" t="s">
        <v>3958</v>
      </c>
      <c r="H138" s="914">
        <v>152</v>
      </c>
      <c r="I138" s="1109">
        <v>21367</v>
      </c>
      <c r="J138" s="770" t="s">
        <v>3959</v>
      </c>
      <c r="K138" s="770" t="s">
        <v>3960</v>
      </c>
      <c r="L138" s="491">
        <v>2</v>
      </c>
      <c r="M138" s="491">
        <v>60</v>
      </c>
      <c r="N138" s="494">
        <v>0</v>
      </c>
      <c r="O138" s="493">
        <v>0</v>
      </c>
      <c r="P138" s="493">
        <v>0</v>
      </c>
      <c r="Q138" s="493">
        <v>0</v>
      </c>
      <c r="R138" s="493">
        <v>0</v>
      </c>
      <c r="S138" s="493">
        <v>0</v>
      </c>
      <c r="T138" s="493">
        <v>0</v>
      </c>
      <c r="U138" s="493">
        <v>0</v>
      </c>
      <c r="V138" s="493">
        <v>0</v>
      </c>
      <c r="W138" s="493">
        <v>0</v>
      </c>
      <c r="X138" s="493">
        <v>0</v>
      </c>
      <c r="Y138" s="493">
        <v>0</v>
      </c>
      <c r="Z138" s="494">
        <v>0</v>
      </c>
      <c r="AA138" s="493">
        <v>0</v>
      </c>
      <c r="AB138" s="493">
        <v>0</v>
      </c>
      <c r="AC138" s="493">
        <v>0</v>
      </c>
      <c r="AD138" s="493">
        <v>0</v>
      </c>
      <c r="AE138" s="493">
        <v>0</v>
      </c>
      <c r="AF138" s="493">
        <v>0</v>
      </c>
      <c r="AG138" s="493">
        <v>0</v>
      </c>
      <c r="AH138" s="493">
        <v>0</v>
      </c>
      <c r="AI138" s="493">
        <v>0</v>
      </c>
      <c r="AJ138" s="493">
        <v>0</v>
      </c>
      <c r="AK138" s="493">
        <v>0</v>
      </c>
      <c r="AL138" s="493">
        <v>0</v>
      </c>
      <c r="AM138" s="493">
        <v>0</v>
      </c>
      <c r="AN138" s="493">
        <v>0</v>
      </c>
      <c r="AO138" s="493">
        <v>0</v>
      </c>
      <c r="AP138" s="831">
        <v>0</v>
      </c>
      <c r="AQ138" s="831">
        <v>0</v>
      </c>
      <c r="AR138" s="493">
        <v>0</v>
      </c>
      <c r="AS138" s="493">
        <v>0</v>
      </c>
      <c r="AT138" s="493">
        <v>0</v>
      </c>
      <c r="AU138" s="831">
        <v>0</v>
      </c>
      <c r="AV138" s="831">
        <v>0</v>
      </c>
      <c r="AW138" s="831">
        <v>0</v>
      </c>
      <c r="AX138" s="831">
        <v>0</v>
      </c>
      <c r="AY138" s="831">
        <v>0</v>
      </c>
      <c r="AZ138" s="830">
        <v>0</v>
      </c>
      <c r="BA138" s="830">
        <v>0</v>
      </c>
      <c r="BB138" s="830">
        <v>0</v>
      </c>
      <c r="BC138" s="830">
        <v>0</v>
      </c>
      <c r="BD138" s="830">
        <v>0</v>
      </c>
      <c r="BE138" s="830">
        <v>0</v>
      </c>
      <c r="BF138" s="830">
        <v>0</v>
      </c>
      <c r="BG138" s="830">
        <v>0</v>
      </c>
      <c r="BH138" s="830">
        <v>0</v>
      </c>
      <c r="BI138" s="830">
        <v>0</v>
      </c>
      <c r="BJ138" s="770" t="s">
        <v>3961</v>
      </c>
    </row>
    <row r="139" spans="1:62" s="757" customFormat="1" ht="20.100000000000001" customHeight="1">
      <c r="A139" s="906" t="s">
        <v>1154</v>
      </c>
      <c r="B139" s="906" t="s">
        <v>1155</v>
      </c>
      <c r="C139" s="906" t="s">
        <v>3962</v>
      </c>
      <c r="D139" s="906" t="s">
        <v>5</v>
      </c>
      <c r="E139" s="906" t="s">
        <v>3963</v>
      </c>
      <c r="F139" s="1035">
        <v>32153</v>
      </c>
      <c r="G139" s="907" t="s">
        <v>3964</v>
      </c>
      <c r="H139" s="914">
        <v>1824</v>
      </c>
      <c r="I139" s="1109">
        <v>21413</v>
      </c>
      <c r="J139" s="770" t="s">
        <v>3965</v>
      </c>
      <c r="K139" s="770" t="s">
        <v>3966</v>
      </c>
      <c r="L139" s="491">
        <v>3</v>
      </c>
      <c r="M139" s="491">
        <v>100</v>
      </c>
      <c r="N139" s="494">
        <v>1</v>
      </c>
      <c r="O139" s="493">
        <v>10</v>
      </c>
      <c r="P139" s="493">
        <v>1</v>
      </c>
      <c r="Q139" s="493">
        <v>11</v>
      </c>
      <c r="R139" s="493">
        <v>1</v>
      </c>
      <c r="S139" s="493">
        <v>26</v>
      </c>
      <c r="T139" s="493"/>
      <c r="U139" s="493"/>
      <c r="V139" s="493"/>
      <c r="W139" s="493"/>
      <c r="X139" s="493"/>
      <c r="Y139" s="493"/>
      <c r="Z139" s="494"/>
      <c r="AA139" s="493"/>
      <c r="AB139" s="493"/>
      <c r="AC139" s="493"/>
      <c r="AD139" s="493">
        <v>0</v>
      </c>
      <c r="AE139" s="493"/>
      <c r="AF139" s="493"/>
      <c r="AG139" s="493">
        <v>0</v>
      </c>
      <c r="AH139" s="493"/>
      <c r="AI139" s="493"/>
      <c r="AJ139" s="493"/>
      <c r="AK139" s="493"/>
      <c r="AL139" s="493">
        <v>0</v>
      </c>
      <c r="AM139" s="493"/>
      <c r="AN139" s="493"/>
      <c r="AO139" s="493"/>
      <c r="AP139" s="831"/>
      <c r="AQ139" s="831"/>
      <c r="AR139" s="493"/>
      <c r="AS139" s="493"/>
      <c r="AT139" s="493"/>
      <c r="AU139" s="831">
        <v>0</v>
      </c>
      <c r="AV139" s="831"/>
      <c r="AW139" s="831"/>
      <c r="AX139" s="831"/>
      <c r="AY139" s="831">
        <v>0</v>
      </c>
      <c r="AZ139" s="830">
        <v>3</v>
      </c>
      <c r="BA139" s="830">
        <v>10</v>
      </c>
      <c r="BB139" s="830">
        <v>11</v>
      </c>
      <c r="BC139" s="830">
        <v>26</v>
      </c>
      <c r="BD139" s="830">
        <v>47</v>
      </c>
      <c r="BE139" s="830">
        <v>0</v>
      </c>
      <c r="BF139" s="830">
        <v>0</v>
      </c>
      <c r="BG139" s="830">
        <v>0</v>
      </c>
      <c r="BH139" s="830">
        <v>0</v>
      </c>
      <c r="BI139" s="830">
        <v>0</v>
      </c>
      <c r="BJ139" s="770"/>
    </row>
    <row r="140" spans="1:62" s="757" customFormat="1" ht="20.100000000000001" customHeight="1">
      <c r="A140" s="906" t="s">
        <v>1154</v>
      </c>
      <c r="B140" s="906" t="s">
        <v>1155</v>
      </c>
      <c r="C140" s="906" t="s">
        <v>3928</v>
      </c>
      <c r="D140" s="906" t="s">
        <v>5</v>
      </c>
      <c r="E140" s="906" t="s">
        <v>3967</v>
      </c>
      <c r="F140" s="1035">
        <v>39798</v>
      </c>
      <c r="G140" s="907" t="s">
        <v>3968</v>
      </c>
      <c r="H140" s="914">
        <v>770</v>
      </c>
      <c r="I140" s="1109">
        <v>21308</v>
      </c>
      <c r="J140" s="770" t="s">
        <v>3969</v>
      </c>
      <c r="K140" s="770" t="s">
        <v>3970</v>
      </c>
      <c r="L140" s="491">
        <v>7</v>
      </c>
      <c r="M140" s="491">
        <v>177</v>
      </c>
      <c r="N140" s="494">
        <v>2</v>
      </c>
      <c r="O140" s="493">
        <v>25</v>
      </c>
      <c r="P140" s="493">
        <v>2</v>
      </c>
      <c r="Q140" s="493">
        <v>28</v>
      </c>
      <c r="R140" s="493">
        <v>3</v>
      </c>
      <c r="S140" s="493">
        <v>47</v>
      </c>
      <c r="T140" s="493"/>
      <c r="U140" s="493"/>
      <c r="V140" s="493"/>
      <c r="W140" s="493"/>
      <c r="X140" s="493"/>
      <c r="Y140" s="493"/>
      <c r="Z140" s="494"/>
      <c r="AA140" s="493"/>
      <c r="AB140" s="493"/>
      <c r="AC140" s="493"/>
      <c r="AD140" s="493">
        <v>0</v>
      </c>
      <c r="AE140" s="493"/>
      <c r="AF140" s="493"/>
      <c r="AG140" s="493">
        <v>0</v>
      </c>
      <c r="AH140" s="493"/>
      <c r="AI140" s="493"/>
      <c r="AJ140" s="493"/>
      <c r="AK140" s="493"/>
      <c r="AL140" s="493">
        <v>0</v>
      </c>
      <c r="AM140" s="493"/>
      <c r="AN140" s="493"/>
      <c r="AO140" s="493"/>
      <c r="AP140" s="831"/>
      <c r="AQ140" s="831"/>
      <c r="AR140" s="493"/>
      <c r="AS140" s="493"/>
      <c r="AT140" s="493"/>
      <c r="AU140" s="831">
        <v>0</v>
      </c>
      <c r="AV140" s="831"/>
      <c r="AW140" s="831"/>
      <c r="AX140" s="831"/>
      <c r="AY140" s="831">
        <v>0</v>
      </c>
      <c r="AZ140" s="830">
        <v>7</v>
      </c>
      <c r="BA140" s="830">
        <v>25</v>
      </c>
      <c r="BB140" s="830">
        <v>28</v>
      </c>
      <c r="BC140" s="830">
        <v>47</v>
      </c>
      <c r="BD140" s="830">
        <v>100</v>
      </c>
      <c r="BE140" s="830">
        <v>0</v>
      </c>
      <c r="BF140" s="830">
        <v>0</v>
      </c>
      <c r="BG140" s="830">
        <v>0</v>
      </c>
      <c r="BH140" s="830">
        <v>0</v>
      </c>
      <c r="BI140" s="830">
        <v>0</v>
      </c>
      <c r="BJ140" s="770"/>
    </row>
    <row r="141" spans="1:62" s="757" customFormat="1" ht="20.100000000000001" customHeight="1">
      <c r="A141" s="906" t="s">
        <v>1154</v>
      </c>
      <c r="B141" s="906" t="s">
        <v>1155</v>
      </c>
      <c r="C141" s="906" t="s">
        <v>3902</v>
      </c>
      <c r="D141" s="906" t="s">
        <v>5</v>
      </c>
      <c r="E141" s="906" t="s">
        <v>859</v>
      </c>
      <c r="F141" s="1035">
        <v>37005</v>
      </c>
      <c r="G141" s="907" t="s">
        <v>3971</v>
      </c>
      <c r="H141" s="914">
        <v>443</v>
      </c>
      <c r="I141" s="1109">
        <v>21434</v>
      </c>
      <c r="J141" s="770" t="s">
        <v>3972</v>
      </c>
      <c r="K141" s="770" t="s">
        <v>3973</v>
      </c>
      <c r="L141" s="491">
        <v>4</v>
      </c>
      <c r="M141" s="491">
        <v>107</v>
      </c>
      <c r="N141" s="494">
        <v>1</v>
      </c>
      <c r="O141" s="493">
        <v>16</v>
      </c>
      <c r="P141" s="493">
        <v>1</v>
      </c>
      <c r="Q141" s="493">
        <v>20</v>
      </c>
      <c r="R141" s="493">
        <v>1</v>
      </c>
      <c r="S141" s="493">
        <v>16</v>
      </c>
      <c r="T141" s="493"/>
      <c r="U141" s="493"/>
      <c r="V141" s="493"/>
      <c r="W141" s="493"/>
      <c r="X141" s="493"/>
      <c r="Y141" s="493"/>
      <c r="Z141" s="494"/>
      <c r="AA141" s="493"/>
      <c r="AB141" s="493"/>
      <c r="AC141" s="493"/>
      <c r="AD141" s="493">
        <v>0</v>
      </c>
      <c r="AE141" s="493"/>
      <c r="AF141" s="493"/>
      <c r="AG141" s="493">
        <v>0</v>
      </c>
      <c r="AH141" s="493"/>
      <c r="AI141" s="493"/>
      <c r="AJ141" s="493"/>
      <c r="AK141" s="493"/>
      <c r="AL141" s="493">
        <v>0</v>
      </c>
      <c r="AM141" s="493"/>
      <c r="AN141" s="493"/>
      <c r="AO141" s="493"/>
      <c r="AP141" s="831"/>
      <c r="AQ141" s="831"/>
      <c r="AR141" s="493"/>
      <c r="AS141" s="493"/>
      <c r="AT141" s="493"/>
      <c r="AU141" s="831">
        <v>0</v>
      </c>
      <c r="AV141" s="831"/>
      <c r="AW141" s="831"/>
      <c r="AX141" s="831"/>
      <c r="AY141" s="831">
        <v>0</v>
      </c>
      <c r="AZ141" s="830">
        <v>3</v>
      </c>
      <c r="BA141" s="830">
        <v>16</v>
      </c>
      <c r="BB141" s="830">
        <v>20</v>
      </c>
      <c r="BC141" s="830">
        <v>16</v>
      </c>
      <c r="BD141" s="830">
        <v>52</v>
      </c>
      <c r="BE141" s="830">
        <v>0</v>
      </c>
      <c r="BF141" s="830">
        <v>0</v>
      </c>
      <c r="BG141" s="830">
        <v>0</v>
      </c>
      <c r="BH141" s="830">
        <v>0</v>
      </c>
      <c r="BI141" s="830">
        <v>0</v>
      </c>
      <c r="BJ141" s="770"/>
    </row>
    <row r="142" spans="1:62" s="757" customFormat="1" ht="20.100000000000001" customHeight="1">
      <c r="A142" s="906" t="s">
        <v>1154</v>
      </c>
      <c r="B142" s="906" t="s">
        <v>1155</v>
      </c>
      <c r="C142" s="906" t="s">
        <v>3906</v>
      </c>
      <c r="D142" s="906" t="s">
        <v>5</v>
      </c>
      <c r="E142" s="906" t="s">
        <v>3974</v>
      </c>
      <c r="F142" s="1035">
        <v>31808</v>
      </c>
      <c r="G142" s="907" t="s">
        <v>917</v>
      </c>
      <c r="H142" s="914">
        <v>797</v>
      </c>
      <c r="I142" s="1109">
        <v>21381</v>
      </c>
      <c r="J142" s="770" t="s">
        <v>3975</v>
      </c>
      <c r="K142" s="770" t="s">
        <v>3976</v>
      </c>
      <c r="L142" s="491">
        <v>7</v>
      </c>
      <c r="M142" s="491">
        <v>260</v>
      </c>
      <c r="N142" s="494">
        <v>1</v>
      </c>
      <c r="O142" s="493">
        <v>20</v>
      </c>
      <c r="P142" s="493">
        <v>2</v>
      </c>
      <c r="Q142" s="493">
        <v>38</v>
      </c>
      <c r="R142" s="493">
        <v>2</v>
      </c>
      <c r="S142" s="493">
        <v>38</v>
      </c>
      <c r="T142" s="493"/>
      <c r="U142" s="493"/>
      <c r="V142" s="493"/>
      <c r="W142" s="493"/>
      <c r="X142" s="493"/>
      <c r="Y142" s="493"/>
      <c r="Z142" s="494"/>
      <c r="AA142" s="493"/>
      <c r="AB142" s="493"/>
      <c r="AC142" s="493"/>
      <c r="AD142" s="493">
        <v>0</v>
      </c>
      <c r="AE142" s="493"/>
      <c r="AF142" s="493"/>
      <c r="AG142" s="493">
        <v>0</v>
      </c>
      <c r="AH142" s="493"/>
      <c r="AI142" s="493"/>
      <c r="AJ142" s="493"/>
      <c r="AK142" s="493"/>
      <c r="AL142" s="493">
        <v>0</v>
      </c>
      <c r="AM142" s="493"/>
      <c r="AN142" s="493"/>
      <c r="AO142" s="493"/>
      <c r="AP142" s="831"/>
      <c r="AQ142" s="831"/>
      <c r="AR142" s="493"/>
      <c r="AS142" s="493"/>
      <c r="AT142" s="493"/>
      <c r="AU142" s="831">
        <v>0</v>
      </c>
      <c r="AV142" s="831"/>
      <c r="AW142" s="831"/>
      <c r="AX142" s="831"/>
      <c r="AY142" s="831">
        <v>0</v>
      </c>
      <c r="AZ142" s="830">
        <v>5</v>
      </c>
      <c r="BA142" s="830">
        <v>20</v>
      </c>
      <c r="BB142" s="830">
        <v>38</v>
      </c>
      <c r="BC142" s="830">
        <v>38</v>
      </c>
      <c r="BD142" s="830">
        <v>96</v>
      </c>
      <c r="BE142" s="830">
        <v>0</v>
      </c>
      <c r="BF142" s="830">
        <v>0</v>
      </c>
      <c r="BG142" s="830">
        <v>0</v>
      </c>
      <c r="BH142" s="830">
        <v>0</v>
      </c>
      <c r="BI142" s="830">
        <v>0</v>
      </c>
      <c r="BJ142" s="770"/>
    </row>
    <row r="143" spans="1:62" s="757" customFormat="1" ht="20.100000000000001" customHeight="1">
      <c r="A143" s="906" t="s">
        <v>1154</v>
      </c>
      <c r="B143" s="906" t="s">
        <v>1155</v>
      </c>
      <c r="C143" s="906" t="s">
        <v>3977</v>
      </c>
      <c r="D143" s="906" t="s">
        <v>5</v>
      </c>
      <c r="E143" s="906" t="s">
        <v>3978</v>
      </c>
      <c r="F143" s="1039">
        <v>36031</v>
      </c>
      <c r="G143" s="907" t="s">
        <v>3979</v>
      </c>
      <c r="H143" s="914">
        <v>1076</v>
      </c>
      <c r="I143" s="1109">
        <v>21312</v>
      </c>
      <c r="J143" s="770" t="s">
        <v>3980</v>
      </c>
      <c r="K143" s="770" t="s">
        <v>3981</v>
      </c>
      <c r="L143" s="491">
        <v>6</v>
      </c>
      <c r="M143" s="491">
        <v>228</v>
      </c>
      <c r="N143" s="494">
        <v>1</v>
      </c>
      <c r="O143" s="493">
        <v>16</v>
      </c>
      <c r="P143" s="493">
        <v>2</v>
      </c>
      <c r="Q143" s="493">
        <v>39</v>
      </c>
      <c r="R143" s="493">
        <v>2</v>
      </c>
      <c r="S143" s="493">
        <v>35</v>
      </c>
      <c r="T143" s="493"/>
      <c r="U143" s="493"/>
      <c r="V143" s="493"/>
      <c r="W143" s="493"/>
      <c r="X143" s="493"/>
      <c r="Y143" s="493"/>
      <c r="Z143" s="494"/>
      <c r="AA143" s="493"/>
      <c r="AB143" s="493"/>
      <c r="AC143" s="493"/>
      <c r="AD143" s="493"/>
      <c r="AE143" s="493"/>
      <c r="AF143" s="493"/>
      <c r="AG143" s="493"/>
      <c r="AH143" s="493"/>
      <c r="AI143" s="493"/>
      <c r="AJ143" s="493"/>
      <c r="AK143" s="493"/>
      <c r="AL143" s="493"/>
      <c r="AM143" s="493"/>
      <c r="AN143" s="493"/>
      <c r="AO143" s="493"/>
      <c r="AP143" s="831"/>
      <c r="AQ143" s="831"/>
      <c r="AR143" s="493"/>
      <c r="AS143" s="493"/>
      <c r="AT143" s="493"/>
      <c r="AU143" s="831"/>
      <c r="AV143" s="831"/>
      <c r="AW143" s="831"/>
      <c r="AX143" s="831"/>
      <c r="AY143" s="831"/>
      <c r="AZ143" s="830">
        <v>5</v>
      </c>
      <c r="BA143" s="830">
        <v>16</v>
      </c>
      <c r="BB143" s="830">
        <v>39</v>
      </c>
      <c r="BC143" s="830">
        <v>35</v>
      </c>
      <c r="BD143" s="830">
        <v>90</v>
      </c>
      <c r="BE143" s="830"/>
      <c r="BF143" s="830"/>
      <c r="BG143" s="830"/>
      <c r="BH143" s="830"/>
      <c r="BI143" s="830"/>
      <c r="BJ143" s="770"/>
    </row>
    <row r="144" spans="1:62" s="757" customFormat="1" ht="20.100000000000001" customHeight="1">
      <c r="A144" s="906" t="s">
        <v>1154</v>
      </c>
      <c r="B144" s="906" t="s">
        <v>1155</v>
      </c>
      <c r="C144" s="906" t="s">
        <v>3906</v>
      </c>
      <c r="D144" s="906" t="s">
        <v>5</v>
      </c>
      <c r="E144" s="906" t="s">
        <v>3982</v>
      </c>
      <c r="F144" s="1035">
        <v>43096</v>
      </c>
      <c r="G144" s="907" t="s">
        <v>3983</v>
      </c>
      <c r="H144" s="914">
        <v>449</v>
      </c>
      <c r="I144" s="1109">
        <v>21382</v>
      </c>
      <c r="J144" s="770" t="s">
        <v>3984</v>
      </c>
      <c r="K144" s="770" t="s">
        <v>3985</v>
      </c>
      <c r="L144" s="491">
        <v>4</v>
      </c>
      <c r="M144" s="491">
        <v>96</v>
      </c>
      <c r="N144" s="494"/>
      <c r="O144" s="493"/>
      <c r="P144" s="493">
        <v>1</v>
      </c>
      <c r="Q144" s="493">
        <v>23</v>
      </c>
      <c r="R144" s="493">
        <v>1</v>
      </c>
      <c r="S144" s="493">
        <v>26</v>
      </c>
      <c r="T144" s="493"/>
      <c r="U144" s="493"/>
      <c r="V144" s="493"/>
      <c r="W144" s="493"/>
      <c r="X144" s="493"/>
      <c r="Y144" s="493"/>
      <c r="Z144" s="494">
        <v>1</v>
      </c>
      <c r="AA144" s="493"/>
      <c r="AB144" s="493">
        <v>17</v>
      </c>
      <c r="AC144" s="493">
        <v>6</v>
      </c>
      <c r="AD144" s="493">
        <v>23</v>
      </c>
      <c r="AE144" s="493"/>
      <c r="AF144" s="493"/>
      <c r="AG144" s="493"/>
      <c r="AH144" s="493">
        <v>1</v>
      </c>
      <c r="AI144" s="493"/>
      <c r="AJ144" s="493">
        <v>7</v>
      </c>
      <c r="AK144" s="493">
        <v>17</v>
      </c>
      <c r="AL144" s="493">
        <v>24</v>
      </c>
      <c r="AM144" s="493"/>
      <c r="AN144" s="493"/>
      <c r="AO144" s="493"/>
      <c r="AP144" s="831"/>
      <c r="AQ144" s="831"/>
      <c r="AR144" s="493"/>
      <c r="AS144" s="493"/>
      <c r="AT144" s="493"/>
      <c r="AU144" s="831"/>
      <c r="AV144" s="831"/>
      <c r="AW144" s="831"/>
      <c r="AX144" s="831"/>
      <c r="AY144" s="831"/>
      <c r="AZ144" s="830">
        <v>4</v>
      </c>
      <c r="BA144" s="830">
        <v>17</v>
      </c>
      <c r="BB144" s="830">
        <v>36</v>
      </c>
      <c r="BC144" s="830">
        <v>43</v>
      </c>
      <c r="BD144" s="830">
        <v>96</v>
      </c>
      <c r="BE144" s="830"/>
      <c r="BF144" s="830"/>
      <c r="BG144" s="830"/>
      <c r="BH144" s="830"/>
      <c r="BI144" s="830"/>
      <c r="BJ144" s="770"/>
    </row>
    <row r="145" spans="1:62" s="757" customFormat="1" ht="20.100000000000001" customHeight="1">
      <c r="A145" s="906" t="s">
        <v>1154</v>
      </c>
      <c r="B145" s="906" t="s">
        <v>1155</v>
      </c>
      <c r="C145" s="906" t="s">
        <v>3906</v>
      </c>
      <c r="D145" s="906" t="s">
        <v>5</v>
      </c>
      <c r="E145" s="906" t="s">
        <v>856</v>
      </c>
      <c r="F145" s="1035">
        <v>36959</v>
      </c>
      <c r="G145" s="907" t="s">
        <v>3986</v>
      </c>
      <c r="H145" s="914">
        <v>621</v>
      </c>
      <c r="I145" s="1109">
        <v>21362</v>
      </c>
      <c r="J145" s="770" t="s">
        <v>3987</v>
      </c>
      <c r="K145" s="770" t="s">
        <v>3988</v>
      </c>
      <c r="L145" s="491">
        <v>5</v>
      </c>
      <c r="M145" s="491">
        <v>150</v>
      </c>
      <c r="N145" s="494">
        <v>1</v>
      </c>
      <c r="O145" s="493">
        <v>40</v>
      </c>
      <c r="P145" s="493">
        <v>2</v>
      </c>
      <c r="Q145" s="493">
        <v>46</v>
      </c>
      <c r="R145" s="493">
        <v>2</v>
      </c>
      <c r="S145" s="493">
        <v>43</v>
      </c>
      <c r="T145" s="493"/>
      <c r="U145" s="493"/>
      <c r="V145" s="493"/>
      <c r="W145" s="493"/>
      <c r="X145" s="493"/>
      <c r="Y145" s="493"/>
      <c r="Z145" s="494"/>
      <c r="AA145" s="493"/>
      <c r="AB145" s="493">
        <v>0</v>
      </c>
      <c r="AC145" s="493"/>
      <c r="AD145" s="493"/>
      <c r="AE145" s="493">
        <v>0</v>
      </c>
      <c r="AF145" s="493"/>
      <c r="AG145" s="493"/>
      <c r="AH145" s="493"/>
      <c r="AI145" s="493"/>
      <c r="AJ145" s="493">
        <v>0</v>
      </c>
      <c r="AK145" s="493"/>
      <c r="AL145" s="493"/>
      <c r="AM145" s="493"/>
      <c r="AN145" s="493"/>
      <c r="AO145" s="493"/>
      <c r="AP145" s="831"/>
      <c r="AQ145" s="831"/>
      <c r="AR145" s="493"/>
      <c r="AS145" s="493">
        <v>0</v>
      </c>
      <c r="AT145" s="493"/>
      <c r="AU145" s="831"/>
      <c r="AV145" s="831"/>
      <c r="AW145" s="831">
        <v>0</v>
      </c>
      <c r="AX145" s="831"/>
      <c r="AY145" s="831"/>
      <c r="AZ145" s="830">
        <v>5</v>
      </c>
      <c r="BA145" s="830">
        <v>40</v>
      </c>
      <c r="BB145" s="830">
        <v>46</v>
      </c>
      <c r="BC145" s="830">
        <v>43</v>
      </c>
      <c r="BD145" s="830">
        <v>129</v>
      </c>
      <c r="BE145" s="830">
        <v>0</v>
      </c>
      <c r="BF145" s="830">
        <v>0</v>
      </c>
      <c r="BG145" s="830">
        <v>0</v>
      </c>
      <c r="BH145" s="830">
        <v>0</v>
      </c>
      <c r="BI145" s="830">
        <v>0</v>
      </c>
      <c r="BJ145" s="770"/>
    </row>
    <row r="146" spans="1:62" s="757" customFormat="1" ht="20.100000000000001" customHeight="1">
      <c r="A146" s="906" t="s">
        <v>1154</v>
      </c>
      <c r="B146" s="906" t="s">
        <v>1155</v>
      </c>
      <c r="C146" s="906" t="s">
        <v>3920</v>
      </c>
      <c r="D146" s="906" t="s">
        <v>5</v>
      </c>
      <c r="E146" s="906" t="s">
        <v>3989</v>
      </c>
      <c r="F146" s="1035">
        <v>39101</v>
      </c>
      <c r="G146" s="907" t="s">
        <v>3990</v>
      </c>
      <c r="H146" s="914">
        <v>611</v>
      </c>
      <c r="I146" s="1109">
        <v>21365</v>
      </c>
      <c r="J146" s="770" t="s">
        <v>3991</v>
      </c>
      <c r="K146" s="770" t="s">
        <v>3992</v>
      </c>
      <c r="L146" s="491">
        <v>6</v>
      </c>
      <c r="M146" s="491">
        <v>156</v>
      </c>
      <c r="N146" s="494">
        <v>0</v>
      </c>
      <c r="O146" s="493">
        <v>0</v>
      </c>
      <c r="P146" s="493">
        <v>0</v>
      </c>
      <c r="Q146" s="493">
        <v>0</v>
      </c>
      <c r="R146" s="493">
        <v>0</v>
      </c>
      <c r="S146" s="493">
        <v>0</v>
      </c>
      <c r="T146" s="493">
        <v>0</v>
      </c>
      <c r="U146" s="493">
        <v>0</v>
      </c>
      <c r="V146" s="493">
        <v>0</v>
      </c>
      <c r="W146" s="493">
        <v>0</v>
      </c>
      <c r="X146" s="493">
        <v>0</v>
      </c>
      <c r="Y146" s="493">
        <v>0</v>
      </c>
      <c r="Z146" s="494">
        <v>0</v>
      </c>
      <c r="AA146" s="493">
        <v>0</v>
      </c>
      <c r="AB146" s="493">
        <v>0</v>
      </c>
      <c r="AC146" s="493">
        <v>0</v>
      </c>
      <c r="AD146" s="493">
        <v>0</v>
      </c>
      <c r="AE146" s="493">
        <v>0</v>
      </c>
      <c r="AF146" s="493">
        <v>0</v>
      </c>
      <c r="AG146" s="493">
        <v>0</v>
      </c>
      <c r="AH146" s="493">
        <v>0</v>
      </c>
      <c r="AI146" s="493">
        <v>0</v>
      </c>
      <c r="AJ146" s="493">
        <v>0</v>
      </c>
      <c r="AK146" s="493">
        <v>0</v>
      </c>
      <c r="AL146" s="493">
        <v>0</v>
      </c>
      <c r="AM146" s="493">
        <v>0</v>
      </c>
      <c r="AN146" s="493">
        <v>0</v>
      </c>
      <c r="AO146" s="493">
        <v>0</v>
      </c>
      <c r="AP146" s="831">
        <v>0</v>
      </c>
      <c r="AQ146" s="831">
        <v>0</v>
      </c>
      <c r="AR146" s="493">
        <v>0</v>
      </c>
      <c r="AS146" s="493">
        <v>0</v>
      </c>
      <c r="AT146" s="493">
        <v>0</v>
      </c>
      <c r="AU146" s="831">
        <v>0</v>
      </c>
      <c r="AV146" s="831">
        <v>0</v>
      </c>
      <c r="AW146" s="831">
        <v>0</v>
      </c>
      <c r="AX146" s="831">
        <v>0</v>
      </c>
      <c r="AY146" s="831">
        <v>0</v>
      </c>
      <c r="AZ146" s="830">
        <v>0</v>
      </c>
      <c r="BA146" s="830">
        <v>0</v>
      </c>
      <c r="BB146" s="830">
        <v>0</v>
      </c>
      <c r="BC146" s="830">
        <v>0</v>
      </c>
      <c r="BD146" s="830">
        <v>0</v>
      </c>
      <c r="BE146" s="830">
        <v>0</v>
      </c>
      <c r="BF146" s="830">
        <v>0</v>
      </c>
      <c r="BG146" s="830">
        <v>0</v>
      </c>
      <c r="BH146" s="830">
        <v>0</v>
      </c>
      <c r="BI146" s="830">
        <v>0</v>
      </c>
      <c r="BJ146" s="770" t="s">
        <v>3993</v>
      </c>
    </row>
    <row r="147" spans="1:62" s="757" customFormat="1" ht="20.100000000000001" customHeight="1">
      <c r="A147" s="906" t="s">
        <v>1154</v>
      </c>
      <c r="B147" s="906" t="s">
        <v>1155</v>
      </c>
      <c r="C147" s="906" t="s">
        <v>3906</v>
      </c>
      <c r="D147" s="906" t="s">
        <v>5</v>
      </c>
      <c r="E147" s="906" t="s">
        <v>3994</v>
      </c>
      <c r="F147" s="1035">
        <v>40709</v>
      </c>
      <c r="G147" s="907" t="s">
        <v>3995</v>
      </c>
      <c r="H147" s="914">
        <v>364</v>
      </c>
      <c r="I147" s="1109">
        <v>21376</v>
      </c>
      <c r="J147" s="770" t="s">
        <v>3996</v>
      </c>
      <c r="K147" s="770" t="s">
        <v>3997</v>
      </c>
      <c r="L147" s="491">
        <v>9</v>
      </c>
      <c r="M147" s="491">
        <v>172</v>
      </c>
      <c r="N147" s="494">
        <v>2</v>
      </c>
      <c r="O147" s="493">
        <v>33</v>
      </c>
      <c r="P147" s="493">
        <v>2</v>
      </c>
      <c r="Q147" s="493">
        <v>50</v>
      </c>
      <c r="R147" s="493">
        <v>3</v>
      </c>
      <c r="S147" s="493">
        <v>60</v>
      </c>
      <c r="T147" s="493"/>
      <c r="U147" s="493"/>
      <c r="V147" s="493"/>
      <c r="W147" s="493"/>
      <c r="X147" s="493"/>
      <c r="Y147" s="493"/>
      <c r="Z147" s="494"/>
      <c r="AA147" s="493"/>
      <c r="AB147" s="493"/>
      <c r="AC147" s="493"/>
      <c r="AD147" s="493">
        <v>0</v>
      </c>
      <c r="AE147" s="493"/>
      <c r="AF147" s="493"/>
      <c r="AG147" s="493">
        <v>0</v>
      </c>
      <c r="AH147" s="493"/>
      <c r="AI147" s="493"/>
      <c r="AJ147" s="493"/>
      <c r="AK147" s="493"/>
      <c r="AL147" s="493">
        <v>0</v>
      </c>
      <c r="AM147" s="493"/>
      <c r="AN147" s="493"/>
      <c r="AO147" s="493"/>
      <c r="AP147" s="831"/>
      <c r="AQ147" s="831"/>
      <c r="AR147" s="493"/>
      <c r="AS147" s="493"/>
      <c r="AT147" s="493"/>
      <c r="AU147" s="831">
        <v>0</v>
      </c>
      <c r="AV147" s="831"/>
      <c r="AW147" s="831"/>
      <c r="AX147" s="831"/>
      <c r="AY147" s="831">
        <v>0</v>
      </c>
      <c r="AZ147" s="830">
        <v>7</v>
      </c>
      <c r="BA147" s="830">
        <v>33</v>
      </c>
      <c r="BB147" s="830">
        <v>50</v>
      </c>
      <c r="BC147" s="830">
        <v>60</v>
      </c>
      <c r="BD147" s="830">
        <v>143</v>
      </c>
      <c r="BE147" s="830">
        <v>0</v>
      </c>
      <c r="BF147" s="830">
        <v>0</v>
      </c>
      <c r="BG147" s="830">
        <v>0</v>
      </c>
      <c r="BH147" s="830">
        <v>0</v>
      </c>
      <c r="BI147" s="830">
        <v>0</v>
      </c>
      <c r="BJ147" s="770"/>
    </row>
    <row r="148" spans="1:62" s="757" customFormat="1" ht="20.100000000000001" customHeight="1">
      <c r="A148" s="906" t="s">
        <v>1154</v>
      </c>
      <c r="B148" s="906" t="s">
        <v>1155</v>
      </c>
      <c r="C148" s="906" t="s">
        <v>3920</v>
      </c>
      <c r="D148" s="906" t="s">
        <v>5</v>
      </c>
      <c r="E148" s="906" t="s">
        <v>3998</v>
      </c>
      <c r="F148" s="1035">
        <v>33282</v>
      </c>
      <c r="G148" s="907" t="s">
        <v>3999</v>
      </c>
      <c r="H148" s="914">
        <v>386</v>
      </c>
      <c r="I148" s="1109">
        <v>21387</v>
      </c>
      <c r="J148" s="770" t="s">
        <v>4000</v>
      </c>
      <c r="K148" s="770" t="s">
        <v>4001</v>
      </c>
      <c r="L148" s="491">
        <v>3</v>
      </c>
      <c r="M148" s="491">
        <v>90</v>
      </c>
      <c r="N148" s="494">
        <v>1</v>
      </c>
      <c r="O148" s="493">
        <v>9</v>
      </c>
      <c r="P148" s="493">
        <v>1</v>
      </c>
      <c r="Q148" s="493">
        <v>15</v>
      </c>
      <c r="R148" s="493">
        <v>1</v>
      </c>
      <c r="S148" s="493">
        <v>15</v>
      </c>
      <c r="T148" s="493">
        <v>0</v>
      </c>
      <c r="U148" s="493">
        <v>0</v>
      </c>
      <c r="V148" s="493">
        <v>0</v>
      </c>
      <c r="W148" s="493">
        <v>0</v>
      </c>
      <c r="X148" s="493">
        <v>0</v>
      </c>
      <c r="Y148" s="493">
        <v>0</v>
      </c>
      <c r="Z148" s="494">
        <v>0</v>
      </c>
      <c r="AA148" s="493">
        <v>0</v>
      </c>
      <c r="AB148" s="493">
        <v>0</v>
      </c>
      <c r="AC148" s="493">
        <v>0</v>
      </c>
      <c r="AD148" s="493">
        <v>0</v>
      </c>
      <c r="AE148" s="493">
        <v>0</v>
      </c>
      <c r="AF148" s="493">
        <v>0</v>
      </c>
      <c r="AG148" s="493">
        <v>0</v>
      </c>
      <c r="AH148" s="493">
        <v>0</v>
      </c>
      <c r="AI148" s="493">
        <v>0</v>
      </c>
      <c r="AJ148" s="493">
        <v>0</v>
      </c>
      <c r="AK148" s="493">
        <v>0</v>
      </c>
      <c r="AL148" s="493">
        <v>0</v>
      </c>
      <c r="AM148" s="493">
        <v>0</v>
      </c>
      <c r="AN148" s="493">
        <v>0</v>
      </c>
      <c r="AO148" s="493">
        <v>0</v>
      </c>
      <c r="AP148" s="831">
        <v>0</v>
      </c>
      <c r="AQ148" s="831">
        <v>0</v>
      </c>
      <c r="AR148" s="493">
        <v>0</v>
      </c>
      <c r="AS148" s="493">
        <v>0</v>
      </c>
      <c r="AT148" s="493">
        <v>0</v>
      </c>
      <c r="AU148" s="831">
        <v>0</v>
      </c>
      <c r="AV148" s="831">
        <v>0</v>
      </c>
      <c r="AW148" s="831">
        <v>0</v>
      </c>
      <c r="AX148" s="831">
        <v>0</v>
      </c>
      <c r="AY148" s="831">
        <v>0</v>
      </c>
      <c r="AZ148" s="830">
        <v>3</v>
      </c>
      <c r="BA148" s="830">
        <v>9</v>
      </c>
      <c r="BB148" s="830">
        <v>15</v>
      </c>
      <c r="BC148" s="830">
        <v>15</v>
      </c>
      <c r="BD148" s="830">
        <v>39</v>
      </c>
      <c r="BE148" s="830">
        <v>0</v>
      </c>
      <c r="BF148" s="830">
        <v>0</v>
      </c>
      <c r="BG148" s="830">
        <v>0</v>
      </c>
      <c r="BH148" s="830">
        <v>0</v>
      </c>
      <c r="BI148" s="830">
        <v>0</v>
      </c>
      <c r="BJ148" s="770"/>
    </row>
    <row r="149" spans="1:62" s="757" customFormat="1" ht="20.100000000000001" customHeight="1">
      <c r="A149" s="906" t="s">
        <v>1154</v>
      </c>
      <c r="B149" s="906" t="s">
        <v>1155</v>
      </c>
      <c r="C149" s="906" t="s">
        <v>3906</v>
      </c>
      <c r="D149" s="906" t="s">
        <v>5</v>
      </c>
      <c r="E149" s="906" t="s">
        <v>4002</v>
      </c>
      <c r="F149" s="1035">
        <v>28838</v>
      </c>
      <c r="G149" s="907" t="s">
        <v>4003</v>
      </c>
      <c r="H149" s="914">
        <v>3659</v>
      </c>
      <c r="I149" s="1109">
        <v>21374</v>
      </c>
      <c r="J149" s="770" t="s">
        <v>4004</v>
      </c>
      <c r="K149" s="770" t="s">
        <v>4005</v>
      </c>
      <c r="L149" s="491">
        <v>10</v>
      </c>
      <c r="M149" s="491">
        <v>300</v>
      </c>
      <c r="N149" s="494">
        <v>1</v>
      </c>
      <c r="O149" s="493">
        <v>18</v>
      </c>
      <c r="P149" s="493">
        <v>2</v>
      </c>
      <c r="Q149" s="493">
        <v>36</v>
      </c>
      <c r="R149" s="493">
        <v>2</v>
      </c>
      <c r="S149" s="493">
        <v>33</v>
      </c>
      <c r="T149" s="493"/>
      <c r="U149" s="493"/>
      <c r="V149" s="493"/>
      <c r="W149" s="493"/>
      <c r="X149" s="493"/>
      <c r="Y149" s="493"/>
      <c r="Z149" s="494"/>
      <c r="AA149" s="493"/>
      <c r="AB149" s="493"/>
      <c r="AC149" s="493"/>
      <c r="AD149" s="493">
        <v>0</v>
      </c>
      <c r="AE149" s="493"/>
      <c r="AF149" s="493"/>
      <c r="AG149" s="493">
        <v>0</v>
      </c>
      <c r="AH149" s="493"/>
      <c r="AI149" s="493"/>
      <c r="AJ149" s="493"/>
      <c r="AK149" s="493"/>
      <c r="AL149" s="493">
        <v>0</v>
      </c>
      <c r="AM149" s="493"/>
      <c r="AN149" s="493"/>
      <c r="AO149" s="493"/>
      <c r="AP149" s="831"/>
      <c r="AQ149" s="831"/>
      <c r="AR149" s="493"/>
      <c r="AS149" s="493"/>
      <c r="AT149" s="493"/>
      <c r="AU149" s="831">
        <v>0</v>
      </c>
      <c r="AV149" s="831"/>
      <c r="AW149" s="831"/>
      <c r="AX149" s="831"/>
      <c r="AY149" s="831">
        <v>0</v>
      </c>
      <c r="AZ149" s="830">
        <v>5</v>
      </c>
      <c r="BA149" s="830">
        <v>18</v>
      </c>
      <c r="BB149" s="830">
        <v>36</v>
      </c>
      <c r="BC149" s="830">
        <v>33</v>
      </c>
      <c r="BD149" s="830">
        <v>87</v>
      </c>
      <c r="BE149" s="830">
        <v>0</v>
      </c>
      <c r="BF149" s="830">
        <v>0</v>
      </c>
      <c r="BG149" s="830">
        <v>0</v>
      </c>
      <c r="BH149" s="830">
        <v>0</v>
      </c>
      <c r="BI149" s="830">
        <v>0</v>
      </c>
      <c r="BJ149" s="770"/>
    </row>
    <row r="150" spans="1:62" s="757" customFormat="1" ht="20.100000000000001" customHeight="1">
      <c r="A150" s="906" t="s">
        <v>1154</v>
      </c>
      <c r="B150" s="906" t="s">
        <v>1155</v>
      </c>
      <c r="C150" s="906" t="s">
        <v>3906</v>
      </c>
      <c r="D150" s="906" t="s">
        <v>5</v>
      </c>
      <c r="E150" s="906" t="s">
        <v>860</v>
      </c>
      <c r="F150" s="1035">
        <v>33624</v>
      </c>
      <c r="G150" s="907" t="s">
        <v>4006</v>
      </c>
      <c r="H150" s="914">
        <v>536</v>
      </c>
      <c r="I150" s="1109">
        <v>21370</v>
      </c>
      <c r="J150" s="770" t="s">
        <v>4007</v>
      </c>
      <c r="K150" s="770" t="s">
        <v>4008</v>
      </c>
      <c r="L150" s="491">
        <v>5</v>
      </c>
      <c r="M150" s="491">
        <v>112</v>
      </c>
      <c r="N150" s="494">
        <v>1</v>
      </c>
      <c r="O150" s="493">
        <v>17</v>
      </c>
      <c r="P150" s="493">
        <v>1</v>
      </c>
      <c r="Q150" s="493">
        <v>17</v>
      </c>
      <c r="R150" s="493">
        <v>1</v>
      </c>
      <c r="S150" s="493">
        <v>7</v>
      </c>
      <c r="T150" s="493"/>
      <c r="U150" s="493"/>
      <c r="V150" s="493"/>
      <c r="W150" s="493"/>
      <c r="X150" s="493"/>
      <c r="Y150" s="493"/>
      <c r="Z150" s="494"/>
      <c r="AA150" s="493"/>
      <c r="AB150" s="493"/>
      <c r="AC150" s="493"/>
      <c r="AD150" s="493">
        <v>0</v>
      </c>
      <c r="AE150" s="493"/>
      <c r="AF150" s="493"/>
      <c r="AG150" s="493">
        <v>0</v>
      </c>
      <c r="AH150" s="493"/>
      <c r="AI150" s="493"/>
      <c r="AJ150" s="493"/>
      <c r="AK150" s="493"/>
      <c r="AL150" s="493">
        <v>0</v>
      </c>
      <c r="AM150" s="493"/>
      <c r="AN150" s="493"/>
      <c r="AO150" s="493"/>
      <c r="AP150" s="831"/>
      <c r="AQ150" s="831"/>
      <c r="AR150" s="493"/>
      <c r="AS150" s="493"/>
      <c r="AT150" s="493"/>
      <c r="AU150" s="831">
        <v>0</v>
      </c>
      <c r="AV150" s="831"/>
      <c r="AW150" s="831"/>
      <c r="AX150" s="831"/>
      <c r="AY150" s="831">
        <v>0</v>
      </c>
      <c r="AZ150" s="830">
        <v>3</v>
      </c>
      <c r="BA150" s="830">
        <v>17</v>
      </c>
      <c r="BB150" s="830">
        <v>17</v>
      </c>
      <c r="BC150" s="830">
        <v>7</v>
      </c>
      <c r="BD150" s="830">
        <v>41</v>
      </c>
      <c r="BE150" s="830">
        <v>0</v>
      </c>
      <c r="BF150" s="830">
        <v>0</v>
      </c>
      <c r="BG150" s="830">
        <v>0</v>
      </c>
      <c r="BH150" s="830">
        <v>0</v>
      </c>
      <c r="BI150" s="830">
        <v>0</v>
      </c>
      <c r="BJ150" s="770"/>
    </row>
    <row r="151" spans="1:62" s="757" customFormat="1" ht="20.100000000000001" customHeight="1">
      <c r="A151" s="906" t="s">
        <v>1154</v>
      </c>
      <c r="B151" s="906" t="s">
        <v>1155</v>
      </c>
      <c r="C151" s="906" t="s">
        <v>4009</v>
      </c>
      <c r="D151" s="906" t="s">
        <v>4010</v>
      </c>
      <c r="E151" s="906" t="s">
        <v>4011</v>
      </c>
      <c r="F151" s="1035">
        <v>34761</v>
      </c>
      <c r="G151" s="1148" t="s">
        <v>4012</v>
      </c>
      <c r="H151" s="933">
        <v>557</v>
      </c>
      <c r="I151" s="1121">
        <v>21363</v>
      </c>
      <c r="J151" s="942" t="s">
        <v>4013</v>
      </c>
      <c r="K151" s="942" t="s">
        <v>4014</v>
      </c>
      <c r="L151" s="503">
        <v>6</v>
      </c>
      <c r="M151" s="503">
        <v>121</v>
      </c>
      <c r="N151" s="494">
        <v>2</v>
      </c>
      <c r="O151" s="493">
        <v>41</v>
      </c>
      <c r="P151" s="493">
        <v>2</v>
      </c>
      <c r="Q151" s="493">
        <v>35</v>
      </c>
      <c r="R151" s="493">
        <v>2</v>
      </c>
      <c r="S151" s="493">
        <v>41</v>
      </c>
      <c r="T151" s="493" t="s">
        <v>255</v>
      </c>
      <c r="U151" s="493" t="s">
        <v>255</v>
      </c>
      <c r="V151" s="493" t="s">
        <v>255</v>
      </c>
      <c r="W151" s="493" t="s">
        <v>255</v>
      </c>
      <c r="X151" s="493" t="s">
        <v>255</v>
      </c>
      <c r="Y151" s="493" t="s">
        <v>255</v>
      </c>
      <c r="Z151" s="494" t="s">
        <v>255</v>
      </c>
      <c r="AA151" s="493" t="s">
        <v>255</v>
      </c>
      <c r="AB151" s="493" t="s">
        <v>255</v>
      </c>
      <c r="AC151" s="493" t="s">
        <v>255</v>
      </c>
      <c r="AD151" s="493" t="s">
        <v>255</v>
      </c>
      <c r="AE151" s="493" t="s">
        <v>255</v>
      </c>
      <c r="AF151" s="493" t="s">
        <v>255</v>
      </c>
      <c r="AG151" s="493" t="s">
        <v>255</v>
      </c>
      <c r="AH151" s="493" t="s">
        <v>255</v>
      </c>
      <c r="AI151" s="493" t="s">
        <v>255</v>
      </c>
      <c r="AJ151" s="493" t="s">
        <v>255</v>
      </c>
      <c r="AK151" s="493" t="s">
        <v>255</v>
      </c>
      <c r="AL151" s="493" t="s">
        <v>255</v>
      </c>
      <c r="AM151" s="493" t="s">
        <v>255</v>
      </c>
      <c r="AN151" s="493" t="s">
        <v>255</v>
      </c>
      <c r="AO151" s="493" t="s">
        <v>255</v>
      </c>
      <c r="AP151" s="831" t="s">
        <v>255</v>
      </c>
      <c r="AQ151" s="831"/>
      <c r="AR151" s="493" t="s">
        <v>255</v>
      </c>
      <c r="AS151" s="493" t="s">
        <v>255</v>
      </c>
      <c r="AT151" s="493" t="s">
        <v>255</v>
      </c>
      <c r="AU151" s="831" t="s">
        <v>255</v>
      </c>
      <c r="AV151" s="831" t="s">
        <v>255</v>
      </c>
      <c r="AW151" s="831" t="s">
        <v>255</v>
      </c>
      <c r="AX151" s="831" t="s">
        <v>255</v>
      </c>
      <c r="AY151" s="831" t="s">
        <v>255</v>
      </c>
      <c r="AZ151" s="830">
        <v>6</v>
      </c>
      <c r="BA151" s="830">
        <v>41</v>
      </c>
      <c r="BB151" s="830">
        <v>35</v>
      </c>
      <c r="BC151" s="830">
        <v>41</v>
      </c>
      <c r="BD151" s="830">
        <v>117</v>
      </c>
      <c r="BE151" s="830">
        <v>0</v>
      </c>
      <c r="BF151" s="830">
        <v>0</v>
      </c>
      <c r="BG151" s="830">
        <v>0</v>
      </c>
      <c r="BH151" s="830">
        <v>0</v>
      </c>
      <c r="BI151" s="830">
        <v>0</v>
      </c>
      <c r="BJ151" s="942"/>
    </row>
    <row r="152" spans="1:62" s="757" customFormat="1" ht="20.100000000000001" customHeight="1">
      <c r="A152" s="906" t="s">
        <v>1154</v>
      </c>
      <c r="B152" s="906" t="s">
        <v>1155</v>
      </c>
      <c r="C152" s="906" t="s">
        <v>3977</v>
      </c>
      <c r="D152" s="906" t="s">
        <v>5</v>
      </c>
      <c r="E152" s="906" t="s">
        <v>4015</v>
      </c>
      <c r="F152" s="1039">
        <v>33256</v>
      </c>
      <c r="G152" s="907" t="s">
        <v>4016</v>
      </c>
      <c r="H152" s="908">
        <v>396</v>
      </c>
      <c r="I152" s="1109">
        <v>21364</v>
      </c>
      <c r="J152" s="770" t="s">
        <v>4017</v>
      </c>
      <c r="K152" s="770" t="s">
        <v>4018</v>
      </c>
      <c r="L152" s="491">
        <v>4</v>
      </c>
      <c r="M152" s="491">
        <v>99</v>
      </c>
      <c r="N152" s="494">
        <v>1</v>
      </c>
      <c r="O152" s="493">
        <v>18</v>
      </c>
      <c r="P152" s="493">
        <v>2</v>
      </c>
      <c r="Q152" s="493">
        <v>34</v>
      </c>
      <c r="R152" s="493">
        <v>1</v>
      </c>
      <c r="S152" s="493">
        <v>26</v>
      </c>
      <c r="T152" s="493"/>
      <c r="U152" s="493"/>
      <c r="V152" s="493"/>
      <c r="W152" s="493"/>
      <c r="X152" s="493"/>
      <c r="Y152" s="493"/>
      <c r="Z152" s="494"/>
      <c r="AA152" s="493"/>
      <c r="AB152" s="493"/>
      <c r="AC152" s="493"/>
      <c r="AD152" s="493">
        <v>0</v>
      </c>
      <c r="AE152" s="493"/>
      <c r="AF152" s="493"/>
      <c r="AG152" s="493">
        <v>0</v>
      </c>
      <c r="AH152" s="493"/>
      <c r="AI152" s="493"/>
      <c r="AJ152" s="493"/>
      <c r="AK152" s="493"/>
      <c r="AL152" s="493">
        <v>0</v>
      </c>
      <c r="AM152" s="493"/>
      <c r="AN152" s="493"/>
      <c r="AO152" s="493"/>
      <c r="AP152" s="831"/>
      <c r="AQ152" s="831"/>
      <c r="AR152" s="493"/>
      <c r="AS152" s="493"/>
      <c r="AT152" s="493"/>
      <c r="AU152" s="831">
        <v>0</v>
      </c>
      <c r="AV152" s="831"/>
      <c r="AW152" s="831"/>
      <c r="AX152" s="831"/>
      <c r="AY152" s="831">
        <v>0</v>
      </c>
      <c r="AZ152" s="830">
        <v>4</v>
      </c>
      <c r="BA152" s="830">
        <v>18</v>
      </c>
      <c r="BB152" s="830">
        <v>34</v>
      </c>
      <c r="BC152" s="830">
        <v>26</v>
      </c>
      <c r="BD152" s="830">
        <v>78</v>
      </c>
      <c r="BE152" s="830">
        <v>0</v>
      </c>
      <c r="BF152" s="830">
        <v>0</v>
      </c>
      <c r="BG152" s="830">
        <v>0</v>
      </c>
      <c r="BH152" s="830">
        <v>0</v>
      </c>
      <c r="BI152" s="830">
        <v>0</v>
      </c>
      <c r="BJ152" s="770"/>
    </row>
    <row r="153" spans="1:62" s="764" customFormat="1" ht="20.100000000000001" customHeight="1">
      <c r="A153" s="915"/>
      <c r="B153" s="941"/>
      <c r="C153" s="941"/>
      <c r="D153" s="941"/>
      <c r="E153" s="546" t="s">
        <v>1156</v>
      </c>
      <c r="F153" s="546">
        <v>18</v>
      </c>
      <c r="G153" s="547"/>
      <c r="H153" s="547"/>
      <c r="I153" s="1110"/>
      <c r="J153" s="546"/>
      <c r="K153" s="546"/>
      <c r="L153" s="829">
        <f t="shared" ref="L153:AQ153" si="74">SUM(L135:L152)</f>
        <v>105</v>
      </c>
      <c r="M153" s="829">
        <f t="shared" si="74"/>
        <v>2862</v>
      </c>
      <c r="N153" s="828">
        <f t="shared" si="74"/>
        <v>21</v>
      </c>
      <c r="O153" s="827">
        <f t="shared" si="74"/>
        <v>367</v>
      </c>
      <c r="P153" s="827">
        <f t="shared" si="74"/>
        <v>28</v>
      </c>
      <c r="Q153" s="827">
        <f t="shared" si="74"/>
        <v>532</v>
      </c>
      <c r="R153" s="827">
        <f t="shared" si="74"/>
        <v>28</v>
      </c>
      <c r="S153" s="827">
        <f t="shared" si="74"/>
        <v>569</v>
      </c>
      <c r="T153" s="827">
        <f t="shared" si="74"/>
        <v>0</v>
      </c>
      <c r="U153" s="827">
        <f t="shared" si="74"/>
        <v>0</v>
      </c>
      <c r="V153" s="827">
        <f t="shared" si="74"/>
        <v>0</v>
      </c>
      <c r="W153" s="827">
        <f t="shared" si="74"/>
        <v>0</v>
      </c>
      <c r="X153" s="827">
        <f t="shared" si="74"/>
        <v>0</v>
      </c>
      <c r="Y153" s="827">
        <f t="shared" si="74"/>
        <v>0</v>
      </c>
      <c r="Z153" s="828">
        <f t="shared" si="74"/>
        <v>1</v>
      </c>
      <c r="AA153" s="827">
        <f t="shared" si="74"/>
        <v>0</v>
      </c>
      <c r="AB153" s="827">
        <f t="shared" si="74"/>
        <v>17</v>
      </c>
      <c r="AC153" s="827">
        <f t="shared" si="74"/>
        <v>6</v>
      </c>
      <c r="AD153" s="827">
        <f t="shared" si="74"/>
        <v>23</v>
      </c>
      <c r="AE153" s="827">
        <f t="shared" si="74"/>
        <v>0</v>
      </c>
      <c r="AF153" s="827">
        <f t="shared" si="74"/>
        <v>0</v>
      </c>
      <c r="AG153" s="827">
        <f t="shared" si="74"/>
        <v>0</v>
      </c>
      <c r="AH153" s="827">
        <f t="shared" si="74"/>
        <v>1</v>
      </c>
      <c r="AI153" s="827">
        <f t="shared" si="74"/>
        <v>0</v>
      </c>
      <c r="AJ153" s="827">
        <f t="shared" si="74"/>
        <v>7</v>
      </c>
      <c r="AK153" s="827">
        <f t="shared" si="74"/>
        <v>17</v>
      </c>
      <c r="AL153" s="827">
        <f t="shared" si="74"/>
        <v>24</v>
      </c>
      <c r="AM153" s="827">
        <f t="shared" si="74"/>
        <v>0</v>
      </c>
      <c r="AN153" s="827">
        <f t="shared" si="74"/>
        <v>0</v>
      </c>
      <c r="AO153" s="827">
        <f t="shared" si="74"/>
        <v>0</v>
      </c>
      <c r="AP153" s="827">
        <f t="shared" si="74"/>
        <v>0</v>
      </c>
      <c r="AQ153" s="827">
        <f t="shared" si="74"/>
        <v>0</v>
      </c>
      <c r="AR153" s="827">
        <f t="shared" ref="AR153:BI153" si="75">SUM(AR135:AR152)</f>
        <v>0</v>
      </c>
      <c r="AS153" s="827">
        <f t="shared" si="75"/>
        <v>0</v>
      </c>
      <c r="AT153" s="827">
        <f t="shared" si="75"/>
        <v>0</v>
      </c>
      <c r="AU153" s="827">
        <f t="shared" si="75"/>
        <v>0</v>
      </c>
      <c r="AV153" s="827">
        <f t="shared" si="75"/>
        <v>0</v>
      </c>
      <c r="AW153" s="827">
        <f t="shared" si="75"/>
        <v>0</v>
      </c>
      <c r="AX153" s="827">
        <f t="shared" si="75"/>
        <v>0</v>
      </c>
      <c r="AY153" s="827">
        <f t="shared" si="75"/>
        <v>0</v>
      </c>
      <c r="AZ153" s="827">
        <f t="shared" si="75"/>
        <v>79</v>
      </c>
      <c r="BA153" s="827">
        <f t="shared" si="75"/>
        <v>384</v>
      </c>
      <c r="BB153" s="827">
        <f t="shared" si="75"/>
        <v>545</v>
      </c>
      <c r="BC153" s="827">
        <f t="shared" si="75"/>
        <v>586</v>
      </c>
      <c r="BD153" s="827">
        <f t="shared" si="75"/>
        <v>1515</v>
      </c>
      <c r="BE153" s="827">
        <f t="shared" si="75"/>
        <v>0</v>
      </c>
      <c r="BF153" s="827">
        <f t="shared" si="75"/>
        <v>0</v>
      </c>
      <c r="BG153" s="827">
        <f t="shared" si="75"/>
        <v>0</v>
      </c>
      <c r="BH153" s="827">
        <f t="shared" si="75"/>
        <v>0</v>
      </c>
      <c r="BI153" s="827">
        <f t="shared" si="75"/>
        <v>0</v>
      </c>
      <c r="BJ153" s="546"/>
    </row>
    <row r="154" spans="1:62" s="764" customFormat="1" ht="20.100000000000001" customHeight="1">
      <c r="A154" s="915"/>
      <c r="B154" s="916"/>
      <c r="C154" s="1258" t="s">
        <v>1157</v>
      </c>
      <c r="D154" s="1259"/>
      <c r="E154" s="1260"/>
      <c r="F154" s="508">
        <f>F134+F153</f>
        <v>29</v>
      </c>
      <c r="G154" s="544"/>
      <c r="H154" s="544"/>
      <c r="I154" s="1115"/>
      <c r="J154" s="508"/>
      <c r="K154" s="508"/>
      <c r="L154" s="826">
        <f t="shared" ref="L154:AQ154" si="76">L134+L153</f>
        <v>131</v>
      </c>
      <c r="M154" s="826">
        <f t="shared" si="76"/>
        <v>3336</v>
      </c>
      <c r="N154" s="825">
        <f t="shared" si="76"/>
        <v>23</v>
      </c>
      <c r="O154" s="824">
        <f t="shared" si="76"/>
        <v>394</v>
      </c>
      <c r="P154" s="824">
        <f t="shared" si="76"/>
        <v>34</v>
      </c>
      <c r="Q154" s="824">
        <f t="shared" si="76"/>
        <v>596</v>
      </c>
      <c r="R154" s="824">
        <f t="shared" si="76"/>
        <v>36</v>
      </c>
      <c r="S154" s="824">
        <f t="shared" si="76"/>
        <v>684</v>
      </c>
      <c r="T154" s="824">
        <f t="shared" si="76"/>
        <v>0</v>
      </c>
      <c r="U154" s="824">
        <f t="shared" si="76"/>
        <v>0</v>
      </c>
      <c r="V154" s="824">
        <f t="shared" si="76"/>
        <v>0</v>
      </c>
      <c r="W154" s="824">
        <f t="shared" si="76"/>
        <v>0</v>
      </c>
      <c r="X154" s="824">
        <f t="shared" si="76"/>
        <v>1</v>
      </c>
      <c r="Y154" s="824">
        <f t="shared" si="76"/>
        <v>3</v>
      </c>
      <c r="Z154" s="825">
        <f t="shared" si="76"/>
        <v>2</v>
      </c>
      <c r="AA154" s="825">
        <f t="shared" si="76"/>
        <v>1</v>
      </c>
      <c r="AB154" s="825">
        <f t="shared" si="76"/>
        <v>20</v>
      </c>
      <c r="AC154" s="825">
        <f t="shared" si="76"/>
        <v>11</v>
      </c>
      <c r="AD154" s="825">
        <f t="shared" si="76"/>
        <v>31</v>
      </c>
      <c r="AE154" s="825">
        <f t="shared" si="76"/>
        <v>1</v>
      </c>
      <c r="AF154" s="825">
        <f t="shared" si="76"/>
        <v>2</v>
      </c>
      <c r="AG154" s="825">
        <f t="shared" si="76"/>
        <v>3</v>
      </c>
      <c r="AH154" s="825">
        <f t="shared" si="76"/>
        <v>3</v>
      </c>
      <c r="AI154" s="825">
        <f t="shared" si="76"/>
        <v>2</v>
      </c>
      <c r="AJ154" s="825">
        <f t="shared" si="76"/>
        <v>22</v>
      </c>
      <c r="AK154" s="825">
        <f t="shared" si="76"/>
        <v>42</v>
      </c>
      <c r="AL154" s="825">
        <f t="shared" si="76"/>
        <v>64</v>
      </c>
      <c r="AM154" s="825">
        <f t="shared" si="76"/>
        <v>4</v>
      </c>
      <c r="AN154" s="825">
        <f t="shared" si="76"/>
        <v>8</v>
      </c>
      <c r="AO154" s="825">
        <f t="shared" si="76"/>
        <v>12</v>
      </c>
      <c r="AP154" s="825">
        <f t="shared" si="76"/>
        <v>1</v>
      </c>
      <c r="AQ154" s="825">
        <f t="shared" si="76"/>
        <v>2</v>
      </c>
      <c r="AR154" s="825">
        <f t="shared" ref="AR154:BI154" si="77">AR134+AR153</f>
        <v>0</v>
      </c>
      <c r="AS154" s="825">
        <f t="shared" si="77"/>
        <v>0</v>
      </c>
      <c r="AT154" s="825">
        <f t="shared" si="77"/>
        <v>0</v>
      </c>
      <c r="AU154" s="825">
        <f t="shared" si="77"/>
        <v>0</v>
      </c>
      <c r="AV154" s="825">
        <f t="shared" si="77"/>
        <v>0</v>
      </c>
      <c r="AW154" s="825">
        <f t="shared" si="77"/>
        <v>0</v>
      </c>
      <c r="AX154" s="825">
        <f t="shared" si="77"/>
        <v>4</v>
      </c>
      <c r="AY154" s="825">
        <f t="shared" si="77"/>
        <v>4</v>
      </c>
      <c r="AZ154" s="825">
        <f t="shared" si="77"/>
        <v>99</v>
      </c>
      <c r="BA154" s="825">
        <f t="shared" si="77"/>
        <v>414</v>
      </c>
      <c r="BB154" s="825">
        <f t="shared" si="77"/>
        <v>629</v>
      </c>
      <c r="BC154" s="825">
        <f t="shared" si="77"/>
        <v>726</v>
      </c>
      <c r="BD154" s="825">
        <f t="shared" si="77"/>
        <v>1769</v>
      </c>
      <c r="BE154" s="825">
        <f t="shared" si="77"/>
        <v>6</v>
      </c>
      <c r="BF154" s="825">
        <f t="shared" si="77"/>
        <v>1</v>
      </c>
      <c r="BG154" s="825">
        <f t="shared" si="77"/>
        <v>6</v>
      </c>
      <c r="BH154" s="825">
        <f t="shared" si="77"/>
        <v>15</v>
      </c>
      <c r="BI154" s="825">
        <f t="shared" si="77"/>
        <v>22</v>
      </c>
      <c r="BJ154" s="508"/>
    </row>
    <row r="155" spans="1:62" s="757" customFormat="1" ht="20.100000000000001" customHeight="1">
      <c r="A155" s="906" t="s">
        <v>891</v>
      </c>
      <c r="B155" s="906" t="s">
        <v>1155</v>
      </c>
      <c r="C155" s="906" t="s">
        <v>4019</v>
      </c>
      <c r="D155" s="906" t="s">
        <v>4</v>
      </c>
      <c r="E155" s="906" t="s">
        <v>4020</v>
      </c>
      <c r="F155" s="1035">
        <v>39142</v>
      </c>
      <c r="G155" s="940" t="s">
        <v>918</v>
      </c>
      <c r="H155" s="914">
        <v>1002</v>
      </c>
      <c r="I155" s="1109">
        <v>21323</v>
      </c>
      <c r="J155" s="770" t="s">
        <v>4021</v>
      </c>
      <c r="K155" s="770" t="s">
        <v>4022</v>
      </c>
      <c r="L155" s="491">
        <v>7</v>
      </c>
      <c r="M155" s="491">
        <v>93</v>
      </c>
      <c r="N155" s="494">
        <v>1</v>
      </c>
      <c r="O155" s="493">
        <v>14</v>
      </c>
      <c r="P155" s="493">
        <v>1</v>
      </c>
      <c r="Q155" s="493">
        <v>19</v>
      </c>
      <c r="R155" s="493">
        <v>2</v>
      </c>
      <c r="S155" s="493">
        <v>35</v>
      </c>
      <c r="T155" s="493">
        <v>1</v>
      </c>
      <c r="U155" s="493">
        <v>3</v>
      </c>
      <c r="V155" s="493">
        <v>1</v>
      </c>
      <c r="W155" s="493">
        <v>4</v>
      </c>
      <c r="X155" s="493">
        <v>1</v>
      </c>
      <c r="Y155" s="493">
        <v>4</v>
      </c>
      <c r="Z155" s="494"/>
      <c r="AA155" s="493"/>
      <c r="AB155" s="493"/>
      <c r="AC155" s="493"/>
      <c r="AD155" s="493">
        <v>0</v>
      </c>
      <c r="AE155" s="493"/>
      <c r="AF155" s="493"/>
      <c r="AG155" s="493">
        <v>0</v>
      </c>
      <c r="AH155" s="493"/>
      <c r="AI155" s="493"/>
      <c r="AJ155" s="493"/>
      <c r="AK155" s="493"/>
      <c r="AL155" s="493">
        <v>0</v>
      </c>
      <c r="AM155" s="493"/>
      <c r="AN155" s="493"/>
      <c r="AO155" s="493"/>
      <c r="AP155" s="831"/>
      <c r="AQ155" s="831"/>
      <c r="AR155" s="493"/>
      <c r="AS155" s="493"/>
      <c r="AT155" s="493"/>
      <c r="AU155" s="831">
        <v>0</v>
      </c>
      <c r="AV155" s="831"/>
      <c r="AW155" s="831"/>
      <c r="AX155" s="831"/>
      <c r="AY155" s="831">
        <v>0</v>
      </c>
      <c r="AZ155" s="830">
        <v>4</v>
      </c>
      <c r="BA155" s="830">
        <v>14</v>
      </c>
      <c r="BB155" s="830">
        <v>19</v>
      </c>
      <c r="BC155" s="830">
        <v>35</v>
      </c>
      <c r="BD155" s="830">
        <v>68</v>
      </c>
      <c r="BE155" s="830">
        <v>3</v>
      </c>
      <c r="BF155" s="830">
        <v>3</v>
      </c>
      <c r="BG155" s="830">
        <v>4</v>
      </c>
      <c r="BH155" s="830">
        <v>4</v>
      </c>
      <c r="BI155" s="830">
        <v>11</v>
      </c>
      <c r="BJ155" s="770"/>
    </row>
    <row r="156" spans="1:62" s="946" customFormat="1" ht="20.100000000000001" customHeight="1">
      <c r="A156" s="931" t="s">
        <v>891</v>
      </c>
      <c r="B156" s="931" t="s">
        <v>1155</v>
      </c>
      <c r="C156" s="931" t="s">
        <v>4023</v>
      </c>
      <c r="D156" s="931" t="s">
        <v>4</v>
      </c>
      <c r="E156" s="931" t="s">
        <v>4024</v>
      </c>
      <c r="F156" s="1035">
        <v>36951</v>
      </c>
      <c r="G156" s="944" t="s">
        <v>4025</v>
      </c>
      <c r="H156" s="942">
        <v>9335</v>
      </c>
      <c r="I156" s="1122">
        <v>21335</v>
      </c>
      <c r="J156" s="942" t="s">
        <v>4026</v>
      </c>
      <c r="K156" s="504" t="s">
        <v>3092</v>
      </c>
      <c r="L156" s="503">
        <v>2</v>
      </c>
      <c r="M156" s="756">
        <v>49</v>
      </c>
      <c r="N156" s="494">
        <v>0</v>
      </c>
      <c r="O156" s="493">
        <v>0</v>
      </c>
      <c r="P156" s="493">
        <v>1</v>
      </c>
      <c r="Q156" s="493">
        <v>4</v>
      </c>
      <c r="R156" s="493">
        <v>1</v>
      </c>
      <c r="S156" s="493">
        <v>25</v>
      </c>
      <c r="T156" s="505">
        <v>0</v>
      </c>
      <c r="U156" s="505">
        <v>0</v>
      </c>
      <c r="V156" s="505">
        <v>0</v>
      </c>
      <c r="W156" s="505">
        <v>0</v>
      </c>
      <c r="X156" s="503">
        <v>0</v>
      </c>
      <c r="Y156" s="503">
        <v>0</v>
      </c>
      <c r="Z156" s="494">
        <v>0</v>
      </c>
      <c r="AA156" s="493">
        <v>0</v>
      </c>
      <c r="AB156" s="493">
        <v>0</v>
      </c>
      <c r="AC156" s="493">
        <v>0</v>
      </c>
      <c r="AD156" s="493">
        <v>0</v>
      </c>
      <c r="AE156" s="493">
        <v>0</v>
      </c>
      <c r="AF156" s="493">
        <v>0</v>
      </c>
      <c r="AG156" s="493">
        <v>0</v>
      </c>
      <c r="AH156" s="493">
        <v>0</v>
      </c>
      <c r="AI156" s="493">
        <v>0</v>
      </c>
      <c r="AJ156" s="493">
        <v>0</v>
      </c>
      <c r="AK156" s="493">
        <v>0</v>
      </c>
      <c r="AL156" s="493">
        <v>0</v>
      </c>
      <c r="AM156" s="505">
        <v>0</v>
      </c>
      <c r="AN156" s="505">
        <v>0</v>
      </c>
      <c r="AO156" s="493">
        <v>0</v>
      </c>
      <c r="AP156" s="831">
        <v>0</v>
      </c>
      <c r="AQ156" s="831">
        <v>0</v>
      </c>
      <c r="AR156" s="493">
        <v>0</v>
      </c>
      <c r="AS156" s="493">
        <v>0</v>
      </c>
      <c r="AT156" s="493">
        <v>0</v>
      </c>
      <c r="AU156" s="831">
        <v>0</v>
      </c>
      <c r="AV156" s="831">
        <v>0</v>
      </c>
      <c r="AW156" s="831">
        <v>0</v>
      </c>
      <c r="AX156" s="831">
        <v>0</v>
      </c>
      <c r="AY156" s="831">
        <v>0</v>
      </c>
      <c r="AZ156" s="830">
        <v>2</v>
      </c>
      <c r="BA156" s="830">
        <v>0</v>
      </c>
      <c r="BB156" s="830">
        <v>4</v>
      </c>
      <c r="BC156" s="830">
        <v>25</v>
      </c>
      <c r="BD156" s="830">
        <v>29</v>
      </c>
      <c r="BE156" s="830">
        <v>0</v>
      </c>
      <c r="BF156" s="830">
        <v>0</v>
      </c>
      <c r="BG156" s="830">
        <v>0</v>
      </c>
      <c r="BH156" s="830">
        <v>0</v>
      </c>
      <c r="BI156" s="830">
        <v>0</v>
      </c>
      <c r="BJ156" s="945"/>
    </row>
    <row r="157" spans="1:62" s="946" customFormat="1" ht="20.100000000000001" customHeight="1">
      <c r="A157" s="931" t="s">
        <v>891</v>
      </c>
      <c r="B157" s="931" t="s">
        <v>1155</v>
      </c>
      <c r="C157" s="931" t="s">
        <v>4019</v>
      </c>
      <c r="D157" s="931" t="s">
        <v>4</v>
      </c>
      <c r="E157" s="931" t="s">
        <v>4027</v>
      </c>
      <c r="F157" s="1039">
        <v>38412</v>
      </c>
      <c r="G157" s="944" t="s">
        <v>920</v>
      </c>
      <c r="H157" s="942">
        <v>7030</v>
      </c>
      <c r="I157" s="1122">
        <v>21341</v>
      </c>
      <c r="J157" s="942" t="s">
        <v>4028</v>
      </c>
      <c r="K157" s="504" t="s">
        <v>3106</v>
      </c>
      <c r="L157" s="503">
        <v>4</v>
      </c>
      <c r="M157" s="756">
        <v>67</v>
      </c>
      <c r="N157" s="494">
        <v>1</v>
      </c>
      <c r="O157" s="493">
        <v>18</v>
      </c>
      <c r="P157" s="493">
        <v>1</v>
      </c>
      <c r="Q157" s="493">
        <v>22</v>
      </c>
      <c r="R157" s="493">
        <v>1</v>
      </c>
      <c r="S157" s="493">
        <v>23</v>
      </c>
      <c r="T157" s="505">
        <v>0</v>
      </c>
      <c r="U157" s="505">
        <v>0</v>
      </c>
      <c r="V157" s="505">
        <v>0</v>
      </c>
      <c r="W157" s="505">
        <v>0</v>
      </c>
      <c r="X157" s="503">
        <v>0</v>
      </c>
      <c r="Y157" s="503">
        <v>0</v>
      </c>
      <c r="Z157" s="494">
        <v>0</v>
      </c>
      <c r="AA157" s="493">
        <v>0</v>
      </c>
      <c r="AB157" s="493">
        <v>0</v>
      </c>
      <c r="AC157" s="493">
        <v>0</v>
      </c>
      <c r="AD157" s="493">
        <v>0</v>
      </c>
      <c r="AE157" s="493">
        <v>0</v>
      </c>
      <c r="AF157" s="493">
        <v>0</v>
      </c>
      <c r="AG157" s="493">
        <v>0</v>
      </c>
      <c r="AH157" s="505">
        <v>0</v>
      </c>
      <c r="AI157" s="503">
        <v>1</v>
      </c>
      <c r="AJ157" s="505">
        <v>0</v>
      </c>
      <c r="AK157" s="505">
        <v>0</v>
      </c>
      <c r="AL157" s="493">
        <v>0</v>
      </c>
      <c r="AM157" s="503">
        <v>1</v>
      </c>
      <c r="AN157" s="503">
        <v>3</v>
      </c>
      <c r="AO157" s="493">
        <v>4</v>
      </c>
      <c r="AP157" s="831">
        <v>0</v>
      </c>
      <c r="AQ157" s="831">
        <v>0</v>
      </c>
      <c r="AR157" s="493">
        <v>0</v>
      </c>
      <c r="AS157" s="493">
        <v>0</v>
      </c>
      <c r="AT157" s="493">
        <v>0</v>
      </c>
      <c r="AU157" s="831">
        <v>0</v>
      </c>
      <c r="AV157" s="831">
        <v>0</v>
      </c>
      <c r="AW157" s="831">
        <v>0</v>
      </c>
      <c r="AX157" s="831">
        <v>0</v>
      </c>
      <c r="AY157" s="831">
        <v>0</v>
      </c>
      <c r="AZ157" s="830">
        <v>3</v>
      </c>
      <c r="BA157" s="830">
        <v>18</v>
      </c>
      <c r="BB157" s="830">
        <v>22</v>
      </c>
      <c r="BC157" s="830">
        <v>23</v>
      </c>
      <c r="BD157" s="830">
        <v>63</v>
      </c>
      <c r="BE157" s="830">
        <v>1</v>
      </c>
      <c r="BF157" s="830">
        <v>0</v>
      </c>
      <c r="BG157" s="830">
        <v>1</v>
      </c>
      <c r="BH157" s="830">
        <v>3</v>
      </c>
      <c r="BI157" s="830">
        <v>4</v>
      </c>
      <c r="BJ157" s="945"/>
    </row>
    <row r="158" spans="1:62" s="946" customFormat="1" ht="20.100000000000001" customHeight="1">
      <c r="A158" s="931" t="s">
        <v>891</v>
      </c>
      <c r="B158" s="931" t="s">
        <v>1155</v>
      </c>
      <c r="C158" s="931" t="s">
        <v>4029</v>
      </c>
      <c r="D158" s="931" t="s">
        <v>4</v>
      </c>
      <c r="E158" s="931" t="s">
        <v>4030</v>
      </c>
      <c r="F158" s="1035">
        <v>39142</v>
      </c>
      <c r="G158" s="944" t="s">
        <v>921</v>
      </c>
      <c r="H158" s="942">
        <v>9459</v>
      </c>
      <c r="I158" s="1122">
        <v>21457</v>
      </c>
      <c r="J158" s="942" t="s">
        <v>4031</v>
      </c>
      <c r="K158" s="504" t="s">
        <v>3110</v>
      </c>
      <c r="L158" s="503">
        <v>3</v>
      </c>
      <c r="M158" s="756">
        <v>49</v>
      </c>
      <c r="N158" s="494"/>
      <c r="O158" s="493"/>
      <c r="P158" s="493">
        <v>1</v>
      </c>
      <c r="Q158" s="493">
        <v>14</v>
      </c>
      <c r="R158" s="493">
        <v>1</v>
      </c>
      <c r="S158" s="493">
        <v>18</v>
      </c>
      <c r="T158" s="505"/>
      <c r="U158" s="505"/>
      <c r="V158" s="505"/>
      <c r="W158" s="505"/>
      <c r="X158" s="503"/>
      <c r="Y158" s="503"/>
      <c r="Z158" s="494"/>
      <c r="AA158" s="493"/>
      <c r="AB158" s="493"/>
      <c r="AC158" s="493"/>
      <c r="AD158" s="493">
        <v>0</v>
      </c>
      <c r="AE158" s="493"/>
      <c r="AF158" s="493"/>
      <c r="AG158" s="493">
        <v>0</v>
      </c>
      <c r="AH158" s="505"/>
      <c r="AI158" s="505">
        <v>1</v>
      </c>
      <c r="AJ158" s="505"/>
      <c r="AK158" s="505"/>
      <c r="AL158" s="493">
        <v>0</v>
      </c>
      <c r="AM158" s="505"/>
      <c r="AN158" s="505">
        <v>1</v>
      </c>
      <c r="AO158" s="493">
        <v>1</v>
      </c>
      <c r="AP158" s="831"/>
      <c r="AQ158" s="831"/>
      <c r="AR158" s="493"/>
      <c r="AS158" s="493"/>
      <c r="AT158" s="493"/>
      <c r="AU158" s="831">
        <v>0</v>
      </c>
      <c r="AV158" s="831"/>
      <c r="AW158" s="831"/>
      <c r="AX158" s="831"/>
      <c r="AY158" s="831">
        <v>0</v>
      </c>
      <c r="AZ158" s="830">
        <v>2</v>
      </c>
      <c r="BA158" s="830">
        <v>0</v>
      </c>
      <c r="BB158" s="830">
        <v>14</v>
      </c>
      <c r="BC158" s="830">
        <v>18</v>
      </c>
      <c r="BD158" s="830">
        <v>32</v>
      </c>
      <c r="BE158" s="830">
        <v>1</v>
      </c>
      <c r="BF158" s="830">
        <v>0</v>
      </c>
      <c r="BG158" s="830">
        <v>0</v>
      </c>
      <c r="BH158" s="830">
        <v>1</v>
      </c>
      <c r="BI158" s="830">
        <v>1</v>
      </c>
      <c r="BJ158" s="945"/>
    </row>
    <row r="159" spans="1:62" s="946" customFormat="1" ht="20.100000000000001" customHeight="1">
      <c r="A159" s="931" t="s">
        <v>891</v>
      </c>
      <c r="B159" s="931" t="s">
        <v>1155</v>
      </c>
      <c r="C159" s="931" t="s">
        <v>4032</v>
      </c>
      <c r="D159" s="931" t="s">
        <v>4</v>
      </c>
      <c r="E159" s="931" t="s">
        <v>4033</v>
      </c>
      <c r="F159" s="1035">
        <v>35855</v>
      </c>
      <c r="G159" s="944" t="s">
        <v>4034</v>
      </c>
      <c r="H159" s="942">
        <v>8032</v>
      </c>
      <c r="I159" s="1122">
        <v>21401</v>
      </c>
      <c r="J159" s="942" t="s">
        <v>4035</v>
      </c>
      <c r="K159" s="504" t="s">
        <v>3143</v>
      </c>
      <c r="L159" s="503">
        <v>1</v>
      </c>
      <c r="M159" s="756">
        <v>26</v>
      </c>
      <c r="N159" s="494"/>
      <c r="O159" s="493"/>
      <c r="P159" s="493"/>
      <c r="Q159" s="493"/>
      <c r="R159" s="493">
        <v>1</v>
      </c>
      <c r="S159" s="493">
        <v>15</v>
      </c>
      <c r="T159" s="505"/>
      <c r="U159" s="505"/>
      <c r="V159" s="505"/>
      <c r="W159" s="505"/>
      <c r="X159" s="503"/>
      <c r="Y159" s="503"/>
      <c r="Z159" s="494"/>
      <c r="AA159" s="493"/>
      <c r="AB159" s="493"/>
      <c r="AC159" s="493"/>
      <c r="AD159" s="493">
        <v>0</v>
      </c>
      <c r="AE159" s="493"/>
      <c r="AF159" s="493"/>
      <c r="AG159" s="493">
        <v>0</v>
      </c>
      <c r="AH159" s="505"/>
      <c r="AI159" s="505"/>
      <c r="AJ159" s="505"/>
      <c r="AK159" s="505"/>
      <c r="AL159" s="493">
        <v>0</v>
      </c>
      <c r="AM159" s="505"/>
      <c r="AN159" s="505"/>
      <c r="AO159" s="493"/>
      <c r="AP159" s="831"/>
      <c r="AQ159" s="831"/>
      <c r="AR159" s="493"/>
      <c r="AS159" s="493"/>
      <c r="AT159" s="493"/>
      <c r="AU159" s="831">
        <v>0</v>
      </c>
      <c r="AV159" s="831"/>
      <c r="AW159" s="831"/>
      <c r="AX159" s="831"/>
      <c r="AY159" s="831">
        <v>0</v>
      </c>
      <c r="AZ159" s="830">
        <v>1</v>
      </c>
      <c r="BA159" s="830">
        <v>0</v>
      </c>
      <c r="BB159" s="830">
        <v>0</v>
      </c>
      <c r="BC159" s="830">
        <v>15</v>
      </c>
      <c r="BD159" s="830">
        <v>15</v>
      </c>
      <c r="BE159" s="830">
        <v>0</v>
      </c>
      <c r="BF159" s="830">
        <v>0</v>
      </c>
      <c r="BG159" s="830">
        <v>0</v>
      </c>
      <c r="BH159" s="830">
        <v>0</v>
      </c>
      <c r="BI159" s="830">
        <v>0</v>
      </c>
      <c r="BJ159" s="945"/>
    </row>
    <row r="160" spans="1:62" s="946" customFormat="1" ht="20.100000000000001" customHeight="1">
      <c r="A160" s="931" t="s">
        <v>891</v>
      </c>
      <c r="B160" s="931" t="s">
        <v>1155</v>
      </c>
      <c r="C160" s="931" t="s">
        <v>4032</v>
      </c>
      <c r="D160" s="931" t="s">
        <v>4</v>
      </c>
      <c r="E160" s="931" t="s">
        <v>4036</v>
      </c>
      <c r="F160" s="1035">
        <v>36229</v>
      </c>
      <c r="G160" s="944" t="s">
        <v>4037</v>
      </c>
      <c r="H160" s="942">
        <v>9652</v>
      </c>
      <c r="I160" s="1122">
        <v>21420</v>
      </c>
      <c r="J160" s="942" t="s">
        <v>4038</v>
      </c>
      <c r="K160" s="504" t="s">
        <v>4039</v>
      </c>
      <c r="L160" s="503">
        <v>1</v>
      </c>
      <c r="M160" s="756">
        <v>26</v>
      </c>
      <c r="N160" s="494"/>
      <c r="O160" s="493"/>
      <c r="P160" s="493"/>
      <c r="Q160" s="493"/>
      <c r="R160" s="493"/>
      <c r="S160" s="493"/>
      <c r="T160" s="505"/>
      <c r="U160" s="505"/>
      <c r="V160" s="505"/>
      <c r="W160" s="505"/>
      <c r="X160" s="503"/>
      <c r="Y160" s="503"/>
      <c r="Z160" s="494"/>
      <c r="AA160" s="493"/>
      <c r="AB160" s="493"/>
      <c r="AC160" s="493"/>
      <c r="AD160" s="493">
        <v>0</v>
      </c>
      <c r="AE160" s="493"/>
      <c r="AF160" s="493"/>
      <c r="AG160" s="493">
        <v>0</v>
      </c>
      <c r="AH160" s="505">
        <v>1</v>
      </c>
      <c r="AI160" s="505"/>
      <c r="AJ160" s="505">
        <v>7</v>
      </c>
      <c r="AK160" s="505">
        <v>9</v>
      </c>
      <c r="AL160" s="493">
        <v>16</v>
      </c>
      <c r="AM160" s="505"/>
      <c r="AN160" s="505"/>
      <c r="AO160" s="493"/>
      <c r="AP160" s="831"/>
      <c r="AQ160" s="831"/>
      <c r="AR160" s="493"/>
      <c r="AS160" s="493"/>
      <c r="AT160" s="493"/>
      <c r="AU160" s="831">
        <v>0</v>
      </c>
      <c r="AV160" s="831"/>
      <c r="AW160" s="831"/>
      <c r="AX160" s="831"/>
      <c r="AY160" s="831">
        <v>0</v>
      </c>
      <c r="AZ160" s="830">
        <v>1</v>
      </c>
      <c r="BA160" s="830">
        <v>0</v>
      </c>
      <c r="BB160" s="830">
        <v>7</v>
      </c>
      <c r="BC160" s="830">
        <v>9</v>
      </c>
      <c r="BD160" s="830">
        <v>16</v>
      </c>
      <c r="BE160" s="830">
        <v>0</v>
      </c>
      <c r="BF160" s="830">
        <v>0</v>
      </c>
      <c r="BG160" s="830">
        <v>0</v>
      </c>
      <c r="BH160" s="830">
        <v>0</v>
      </c>
      <c r="BI160" s="830">
        <v>0</v>
      </c>
      <c r="BJ160" s="945"/>
    </row>
    <row r="161" spans="1:62" s="946" customFormat="1" ht="20.100000000000001" customHeight="1">
      <c r="A161" s="931" t="s">
        <v>891</v>
      </c>
      <c r="B161" s="931" t="s">
        <v>1155</v>
      </c>
      <c r="C161" s="931" t="s">
        <v>4040</v>
      </c>
      <c r="D161" s="931" t="s">
        <v>4</v>
      </c>
      <c r="E161" s="931" t="s">
        <v>4041</v>
      </c>
      <c r="F161" s="1035">
        <v>35855</v>
      </c>
      <c r="G161" s="947" t="s">
        <v>4042</v>
      </c>
      <c r="H161" s="931">
        <v>13293</v>
      </c>
      <c r="I161" s="1122">
        <v>21349</v>
      </c>
      <c r="J161" s="942" t="s">
        <v>4043</v>
      </c>
      <c r="K161" s="504" t="s">
        <v>4044</v>
      </c>
      <c r="L161" s="503">
        <v>1</v>
      </c>
      <c r="M161" s="756">
        <v>26</v>
      </c>
      <c r="N161" s="494"/>
      <c r="O161" s="493"/>
      <c r="P161" s="493"/>
      <c r="Q161" s="493"/>
      <c r="R161" s="493"/>
      <c r="S161" s="493"/>
      <c r="T161" s="505"/>
      <c r="U161" s="505"/>
      <c r="V161" s="505"/>
      <c r="W161" s="505"/>
      <c r="X161" s="503"/>
      <c r="Y161" s="503"/>
      <c r="Z161" s="494"/>
      <c r="AA161" s="493"/>
      <c r="AB161" s="493"/>
      <c r="AC161" s="493"/>
      <c r="AD161" s="493">
        <v>0</v>
      </c>
      <c r="AE161" s="493"/>
      <c r="AF161" s="493"/>
      <c r="AG161" s="493">
        <v>0</v>
      </c>
      <c r="AH161" s="505">
        <v>1</v>
      </c>
      <c r="AI161" s="505"/>
      <c r="AJ161" s="505">
        <v>5</v>
      </c>
      <c r="AK161" s="505">
        <v>10</v>
      </c>
      <c r="AL161" s="493">
        <v>15</v>
      </c>
      <c r="AM161" s="505"/>
      <c r="AN161" s="505"/>
      <c r="AO161" s="493"/>
      <c r="AP161" s="831"/>
      <c r="AQ161" s="831"/>
      <c r="AR161" s="493"/>
      <c r="AS161" s="493"/>
      <c r="AT161" s="493"/>
      <c r="AU161" s="831">
        <v>0</v>
      </c>
      <c r="AV161" s="831"/>
      <c r="AW161" s="831"/>
      <c r="AX161" s="831"/>
      <c r="AY161" s="831">
        <v>0</v>
      </c>
      <c r="AZ161" s="830">
        <v>1</v>
      </c>
      <c r="BA161" s="830">
        <v>0</v>
      </c>
      <c r="BB161" s="830">
        <v>5</v>
      </c>
      <c r="BC161" s="830">
        <v>10</v>
      </c>
      <c r="BD161" s="830">
        <v>15</v>
      </c>
      <c r="BE161" s="830">
        <v>0</v>
      </c>
      <c r="BF161" s="830">
        <v>0</v>
      </c>
      <c r="BG161" s="830">
        <v>0</v>
      </c>
      <c r="BH161" s="830">
        <v>0</v>
      </c>
      <c r="BI161" s="830">
        <v>0</v>
      </c>
      <c r="BJ161" s="945"/>
    </row>
    <row r="162" spans="1:62" s="946" customFormat="1" ht="20.100000000000001" customHeight="1">
      <c r="A162" s="931" t="s">
        <v>891</v>
      </c>
      <c r="B162" s="931" t="s">
        <v>1155</v>
      </c>
      <c r="C162" s="931" t="s">
        <v>4040</v>
      </c>
      <c r="D162" s="931" t="s">
        <v>4</v>
      </c>
      <c r="E162" s="931" t="s">
        <v>4045</v>
      </c>
      <c r="F162" s="1035">
        <v>36220</v>
      </c>
      <c r="G162" s="940" t="s">
        <v>4046</v>
      </c>
      <c r="H162" s="906">
        <v>5050</v>
      </c>
      <c r="I162" s="1077">
        <v>21347</v>
      </c>
      <c r="J162" s="493" t="s">
        <v>4047</v>
      </c>
      <c r="K162" s="493" t="s">
        <v>4048</v>
      </c>
      <c r="L162" s="506">
        <v>4</v>
      </c>
      <c r="M162" s="499">
        <v>67</v>
      </c>
      <c r="N162" s="494">
        <v>1</v>
      </c>
      <c r="O162" s="493">
        <v>15</v>
      </c>
      <c r="P162" s="493">
        <v>1</v>
      </c>
      <c r="Q162" s="493">
        <v>19</v>
      </c>
      <c r="R162" s="493">
        <v>1</v>
      </c>
      <c r="S162" s="493">
        <v>25</v>
      </c>
      <c r="T162" s="505"/>
      <c r="U162" s="505"/>
      <c r="V162" s="505"/>
      <c r="W162" s="505"/>
      <c r="X162" s="503"/>
      <c r="Y162" s="503"/>
      <c r="Z162" s="494"/>
      <c r="AA162" s="493"/>
      <c r="AB162" s="493"/>
      <c r="AC162" s="493"/>
      <c r="AD162" s="493">
        <v>0</v>
      </c>
      <c r="AE162" s="493"/>
      <c r="AF162" s="493"/>
      <c r="AG162" s="493">
        <v>0</v>
      </c>
      <c r="AH162" s="493"/>
      <c r="AI162" s="493">
        <v>1</v>
      </c>
      <c r="AJ162" s="493"/>
      <c r="AK162" s="493"/>
      <c r="AL162" s="493">
        <v>0</v>
      </c>
      <c r="AM162" s="493">
        <v>3</v>
      </c>
      <c r="AN162" s="493">
        <v>1</v>
      </c>
      <c r="AO162" s="493">
        <v>4</v>
      </c>
      <c r="AP162" s="831"/>
      <c r="AQ162" s="831"/>
      <c r="AR162" s="493"/>
      <c r="AS162" s="493"/>
      <c r="AT162" s="493"/>
      <c r="AU162" s="831">
        <v>0</v>
      </c>
      <c r="AV162" s="831"/>
      <c r="AW162" s="831"/>
      <c r="AX162" s="831"/>
      <c r="AY162" s="831">
        <v>0</v>
      </c>
      <c r="AZ162" s="830">
        <v>3</v>
      </c>
      <c r="BA162" s="830">
        <v>15</v>
      </c>
      <c r="BB162" s="830">
        <v>19</v>
      </c>
      <c r="BC162" s="830">
        <v>25</v>
      </c>
      <c r="BD162" s="830">
        <v>59</v>
      </c>
      <c r="BE162" s="830">
        <v>1</v>
      </c>
      <c r="BF162" s="830">
        <v>0</v>
      </c>
      <c r="BG162" s="830">
        <v>3</v>
      </c>
      <c r="BH162" s="830">
        <v>1</v>
      </c>
      <c r="BI162" s="830">
        <v>4</v>
      </c>
      <c r="BJ162" s="770"/>
    </row>
    <row r="163" spans="1:62" s="946" customFormat="1" ht="20.100000000000001" customHeight="1">
      <c r="A163" s="931" t="s">
        <v>891</v>
      </c>
      <c r="B163" s="931" t="s">
        <v>1155</v>
      </c>
      <c r="C163" s="931" t="s">
        <v>4049</v>
      </c>
      <c r="D163" s="931" t="s">
        <v>4</v>
      </c>
      <c r="E163" s="931" t="s">
        <v>4050</v>
      </c>
      <c r="F163" s="1035">
        <v>31837</v>
      </c>
      <c r="G163" s="944" t="s">
        <v>4051</v>
      </c>
      <c r="H163" s="942">
        <v>239</v>
      </c>
      <c r="I163" s="1122">
        <v>21408</v>
      </c>
      <c r="J163" s="942" t="s">
        <v>4052</v>
      </c>
      <c r="K163" s="504" t="s">
        <v>3177</v>
      </c>
      <c r="L163" s="503">
        <v>2</v>
      </c>
      <c r="M163" s="756">
        <v>49</v>
      </c>
      <c r="N163" s="494"/>
      <c r="O163" s="493"/>
      <c r="P163" s="493">
        <v>1</v>
      </c>
      <c r="Q163" s="493">
        <v>9</v>
      </c>
      <c r="R163" s="493">
        <v>1</v>
      </c>
      <c r="S163" s="493">
        <v>8</v>
      </c>
      <c r="T163" s="505"/>
      <c r="U163" s="505"/>
      <c r="V163" s="505"/>
      <c r="W163" s="505"/>
      <c r="X163" s="503"/>
      <c r="Y163" s="503"/>
      <c r="Z163" s="494"/>
      <c r="AA163" s="493"/>
      <c r="AB163" s="493"/>
      <c r="AC163" s="493"/>
      <c r="AD163" s="493">
        <v>0</v>
      </c>
      <c r="AE163" s="493"/>
      <c r="AF163" s="493"/>
      <c r="AG163" s="493">
        <v>0</v>
      </c>
      <c r="AH163" s="505"/>
      <c r="AI163" s="505"/>
      <c r="AJ163" s="505"/>
      <c r="AK163" s="505"/>
      <c r="AL163" s="493">
        <v>0</v>
      </c>
      <c r="AM163" s="505"/>
      <c r="AN163" s="505"/>
      <c r="AO163" s="493"/>
      <c r="AP163" s="831"/>
      <c r="AQ163" s="831"/>
      <c r="AR163" s="493"/>
      <c r="AS163" s="493"/>
      <c r="AT163" s="493"/>
      <c r="AU163" s="831">
        <v>0</v>
      </c>
      <c r="AV163" s="831"/>
      <c r="AW163" s="831"/>
      <c r="AX163" s="831"/>
      <c r="AY163" s="831">
        <v>0</v>
      </c>
      <c r="AZ163" s="830">
        <v>2</v>
      </c>
      <c r="BA163" s="830">
        <v>0</v>
      </c>
      <c r="BB163" s="830">
        <v>9</v>
      </c>
      <c r="BC163" s="830">
        <v>8</v>
      </c>
      <c r="BD163" s="830">
        <v>17</v>
      </c>
      <c r="BE163" s="830">
        <v>0</v>
      </c>
      <c r="BF163" s="830">
        <v>0</v>
      </c>
      <c r="BG163" s="830">
        <v>0</v>
      </c>
      <c r="BH163" s="830">
        <v>0</v>
      </c>
      <c r="BI163" s="830">
        <v>0</v>
      </c>
      <c r="BJ163" s="945"/>
    </row>
    <row r="164" spans="1:62" s="946" customFormat="1" ht="20.100000000000001" customHeight="1">
      <c r="A164" s="931" t="s">
        <v>891</v>
      </c>
      <c r="B164" s="931" t="s">
        <v>1155</v>
      </c>
      <c r="C164" s="931" t="s">
        <v>4053</v>
      </c>
      <c r="D164" s="931" t="s">
        <v>4</v>
      </c>
      <c r="E164" s="931" t="s">
        <v>4054</v>
      </c>
      <c r="F164" s="1039">
        <v>34394</v>
      </c>
      <c r="G164" s="944" t="s">
        <v>4055</v>
      </c>
      <c r="H164" s="942">
        <v>15370</v>
      </c>
      <c r="I164" s="1122">
        <v>21359</v>
      </c>
      <c r="J164" s="942" t="s">
        <v>4056</v>
      </c>
      <c r="K164" s="504" t="s">
        <v>4057</v>
      </c>
      <c r="L164" s="503">
        <v>3</v>
      </c>
      <c r="M164" s="756">
        <v>49</v>
      </c>
      <c r="N164" s="494"/>
      <c r="O164" s="493"/>
      <c r="P164" s="493">
        <v>1</v>
      </c>
      <c r="Q164" s="493">
        <v>22</v>
      </c>
      <c r="R164" s="493">
        <v>1</v>
      </c>
      <c r="S164" s="493">
        <v>23</v>
      </c>
      <c r="T164" s="505"/>
      <c r="U164" s="505"/>
      <c r="V164" s="505"/>
      <c r="W164" s="505"/>
      <c r="X164" s="503"/>
      <c r="Y164" s="503"/>
      <c r="Z164" s="494"/>
      <c r="AA164" s="493"/>
      <c r="AB164" s="493"/>
      <c r="AC164" s="493"/>
      <c r="AD164" s="493">
        <v>0</v>
      </c>
      <c r="AE164" s="493"/>
      <c r="AF164" s="493"/>
      <c r="AG164" s="493">
        <v>0</v>
      </c>
      <c r="AH164" s="505"/>
      <c r="AI164" s="505"/>
      <c r="AJ164" s="505"/>
      <c r="AK164" s="505"/>
      <c r="AL164" s="493">
        <v>0</v>
      </c>
      <c r="AM164" s="505"/>
      <c r="AN164" s="505"/>
      <c r="AO164" s="493"/>
      <c r="AP164" s="831"/>
      <c r="AQ164" s="831">
        <v>1</v>
      </c>
      <c r="AR164" s="493"/>
      <c r="AS164" s="493"/>
      <c r="AT164" s="493"/>
      <c r="AU164" s="831">
        <v>0</v>
      </c>
      <c r="AV164" s="831"/>
      <c r="AW164" s="831">
        <v>1</v>
      </c>
      <c r="AX164" s="831">
        <v>3</v>
      </c>
      <c r="AY164" s="831">
        <v>4</v>
      </c>
      <c r="AZ164" s="830">
        <v>2</v>
      </c>
      <c r="BA164" s="830">
        <v>0</v>
      </c>
      <c r="BB164" s="830">
        <v>22</v>
      </c>
      <c r="BC164" s="830">
        <v>23</v>
      </c>
      <c r="BD164" s="830">
        <v>45</v>
      </c>
      <c r="BE164" s="830">
        <v>1</v>
      </c>
      <c r="BF164" s="830">
        <v>0</v>
      </c>
      <c r="BG164" s="830">
        <v>1</v>
      </c>
      <c r="BH164" s="830">
        <v>3</v>
      </c>
      <c r="BI164" s="830">
        <v>4</v>
      </c>
      <c r="BJ164" s="945"/>
    </row>
    <row r="165" spans="1:62" s="946" customFormat="1" ht="20.100000000000001" customHeight="1">
      <c r="A165" s="931" t="s">
        <v>891</v>
      </c>
      <c r="B165" s="931" t="s">
        <v>1155</v>
      </c>
      <c r="C165" s="931" t="s">
        <v>4058</v>
      </c>
      <c r="D165" s="931" t="s">
        <v>4</v>
      </c>
      <c r="E165" s="931" t="s">
        <v>4059</v>
      </c>
      <c r="F165" s="1035">
        <v>31472</v>
      </c>
      <c r="G165" s="944" t="s">
        <v>4060</v>
      </c>
      <c r="H165" s="942">
        <v>2154</v>
      </c>
      <c r="I165" s="1122">
        <v>21317</v>
      </c>
      <c r="J165" s="942" t="s">
        <v>4061</v>
      </c>
      <c r="K165" s="504" t="s">
        <v>3185</v>
      </c>
      <c r="L165" s="503">
        <v>3</v>
      </c>
      <c r="M165" s="756">
        <v>49</v>
      </c>
      <c r="N165" s="494"/>
      <c r="O165" s="493"/>
      <c r="P165" s="493">
        <v>1</v>
      </c>
      <c r="Q165" s="493">
        <v>3</v>
      </c>
      <c r="R165" s="493">
        <v>1</v>
      </c>
      <c r="S165" s="493">
        <v>9</v>
      </c>
      <c r="T165" s="505"/>
      <c r="U165" s="505"/>
      <c r="V165" s="505"/>
      <c r="W165" s="505"/>
      <c r="X165" s="503"/>
      <c r="Y165" s="503"/>
      <c r="Z165" s="494"/>
      <c r="AA165" s="493"/>
      <c r="AB165" s="493"/>
      <c r="AC165" s="493"/>
      <c r="AD165" s="493">
        <v>0</v>
      </c>
      <c r="AE165" s="493"/>
      <c r="AF165" s="493"/>
      <c r="AG165" s="493">
        <v>0</v>
      </c>
      <c r="AH165" s="505"/>
      <c r="AI165" s="505">
        <v>1</v>
      </c>
      <c r="AJ165" s="505"/>
      <c r="AK165" s="505"/>
      <c r="AL165" s="493">
        <v>0</v>
      </c>
      <c r="AM165" s="505">
        <v>1</v>
      </c>
      <c r="AN165" s="505">
        <v>3</v>
      </c>
      <c r="AO165" s="493">
        <v>4</v>
      </c>
      <c r="AP165" s="831"/>
      <c r="AQ165" s="831"/>
      <c r="AR165" s="493"/>
      <c r="AS165" s="493"/>
      <c r="AT165" s="493"/>
      <c r="AU165" s="831">
        <v>0</v>
      </c>
      <c r="AV165" s="831"/>
      <c r="AW165" s="831"/>
      <c r="AX165" s="831"/>
      <c r="AY165" s="831">
        <v>0</v>
      </c>
      <c r="AZ165" s="830">
        <v>2</v>
      </c>
      <c r="BA165" s="830">
        <v>0</v>
      </c>
      <c r="BB165" s="830">
        <v>3</v>
      </c>
      <c r="BC165" s="830">
        <v>9</v>
      </c>
      <c r="BD165" s="830">
        <v>12</v>
      </c>
      <c r="BE165" s="830">
        <v>1</v>
      </c>
      <c r="BF165" s="830">
        <v>0</v>
      </c>
      <c r="BG165" s="830">
        <v>1</v>
      </c>
      <c r="BH165" s="830">
        <v>3</v>
      </c>
      <c r="BI165" s="830">
        <v>4</v>
      </c>
      <c r="BJ165" s="945"/>
    </row>
    <row r="166" spans="1:62" s="946" customFormat="1" ht="20.100000000000001" customHeight="1">
      <c r="A166" s="931" t="s">
        <v>891</v>
      </c>
      <c r="B166" s="931" t="s">
        <v>1155</v>
      </c>
      <c r="C166" s="931" t="s">
        <v>4062</v>
      </c>
      <c r="D166" s="931" t="s">
        <v>4</v>
      </c>
      <c r="E166" s="931" t="s">
        <v>4063</v>
      </c>
      <c r="F166" s="1035">
        <v>38777</v>
      </c>
      <c r="G166" s="944" t="s">
        <v>4064</v>
      </c>
      <c r="H166" s="931">
        <v>13355</v>
      </c>
      <c r="I166" s="1122">
        <v>21323</v>
      </c>
      <c r="J166" s="942" t="s">
        <v>4065</v>
      </c>
      <c r="K166" s="504" t="s">
        <v>3231</v>
      </c>
      <c r="L166" s="503">
        <v>2</v>
      </c>
      <c r="M166" s="756">
        <v>49</v>
      </c>
      <c r="N166" s="494"/>
      <c r="O166" s="493"/>
      <c r="P166" s="493">
        <v>1</v>
      </c>
      <c r="Q166" s="493">
        <v>14</v>
      </c>
      <c r="R166" s="493">
        <v>1</v>
      </c>
      <c r="S166" s="493">
        <v>23</v>
      </c>
      <c r="T166" s="505"/>
      <c r="U166" s="505"/>
      <c r="V166" s="505"/>
      <c r="W166" s="505"/>
      <c r="X166" s="503"/>
      <c r="Y166" s="503"/>
      <c r="Z166" s="494"/>
      <c r="AA166" s="493"/>
      <c r="AB166" s="493"/>
      <c r="AC166" s="493"/>
      <c r="AD166" s="493">
        <v>0</v>
      </c>
      <c r="AE166" s="493"/>
      <c r="AF166" s="493"/>
      <c r="AG166" s="493">
        <v>0</v>
      </c>
      <c r="AH166" s="505"/>
      <c r="AI166" s="505"/>
      <c r="AJ166" s="505"/>
      <c r="AK166" s="505"/>
      <c r="AL166" s="493">
        <v>0</v>
      </c>
      <c r="AM166" s="505"/>
      <c r="AN166" s="505"/>
      <c r="AO166" s="493"/>
      <c r="AP166" s="831"/>
      <c r="AQ166" s="831"/>
      <c r="AR166" s="493"/>
      <c r="AS166" s="493"/>
      <c r="AT166" s="493"/>
      <c r="AU166" s="831">
        <v>0</v>
      </c>
      <c r="AV166" s="831"/>
      <c r="AW166" s="831"/>
      <c r="AX166" s="831"/>
      <c r="AY166" s="831">
        <v>0</v>
      </c>
      <c r="AZ166" s="830">
        <v>2</v>
      </c>
      <c r="BA166" s="830">
        <v>0</v>
      </c>
      <c r="BB166" s="830">
        <v>14</v>
      </c>
      <c r="BC166" s="830">
        <v>23</v>
      </c>
      <c r="BD166" s="830">
        <v>37</v>
      </c>
      <c r="BE166" s="830">
        <v>0</v>
      </c>
      <c r="BF166" s="830">
        <v>0</v>
      </c>
      <c r="BG166" s="830">
        <v>0</v>
      </c>
      <c r="BH166" s="830">
        <v>0</v>
      </c>
      <c r="BI166" s="830">
        <v>0</v>
      </c>
      <c r="BJ166" s="945"/>
    </row>
    <row r="167" spans="1:62" s="946" customFormat="1" ht="20.100000000000001" customHeight="1">
      <c r="A167" s="931" t="s">
        <v>891</v>
      </c>
      <c r="B167" s="931" t="s">
        <v>1155</v>
      </c>
      <c r="C167" s="931" t="s">
        <v>4062</v>
      </c>
      <c r="D167" s="931" t="s">
        <v>4</v>
      </c>
      <c r="E167" s="931" t="s">
        <v>4066</v>
      </c>
      <c r="F167" s="1035">
        <v>38412</v>
      </c>
      <c r="G167" s="944" t="s">
        <v>4067</v>
      </c>
      <c r="H167" s="942">
        <v>13508</v>
      </c>
      <c r="I167" s="1122">
        <v>21342</v>
      </c>
      <c r="J167" s="942" t="s">
        <v>4068</v>
      </c>
      <c r="K167" s="504" t="s">
        <v>4069</v>
      </c>
      <c r="L167" s="503">
        <v>3</v>
      </c>
      <c r="M167" s="756">
        <v>67</v>
      </c>
      <c r="N167" s="494">
        <v>1</v>
      </c>
      <c r="O167" s="493">
        <v>8</v>
      </c>
      <c r="P167" s="493">
        <v>1</v>
      </c>
      <c r="Q167" s="493">
        <v>18</v>
      </c>
      <c r="R167" s="493">
        <v>1</v>
      </c>
      <c r="S167" s="493">
        <v>19</v>
      </c>
      <c r="T167" s="505">
        <v>0</v>
      </c>
      <c r="U167" s="505">
        <v>0</v>
      </c>
      <c r="V167" s="505">
        <v>0</v>
      </c>
      <c r="W167" s="505">
        <v>0</v>
      </c>
      <c r="X167" s="503">
        <v>0</v>
      </c>
      <c r="Y167" s="503">
        <v>0</v>
      </c>
      <c r="Z167" s="494">
        <v>0</v>
      </c>
      <c r="AA167" s="493">
        <v>0</v>
      </c>
      <c r="AB167" s="493">
        <v>0</v>
      </c>
      <c r="AC167" s="493">
        <v>0</v>
      </c>
      <c r="AD167" s="493">
        <v>0</v>
      </c>
      <c r="AE167" s="493">
        <v>0</v>
      </c>
      <c r="AF167" s="493">
        <v>0</v>
      </c>
      <c r="AG167" s="493">
        <v>0</v>
      </c>
      <c r="AH167" s="505">
        <v>0</v>
      </c>
      <c r="AI167" s="505">
        <v>0</v>
      </c>
      <c r="AJ167" s="505">
        <v>0</v>
      </c>
      <c r="AK167" s="505">
        <v>0</v>
      </c>
      <c r="AL167" s="493">
        <v>0</v>
      </c>
      <c r="AM167" s="505">
        <v>0</v>
      </c>
      <c r="AN167" s="505">
        <v>0</v>
      </c>
      <c r="AO167" s="493">
        <v>0</v>
      </c>
      <c r="AP167" s="831">
        <v>0</v>
      </c>
      <c r="AQ167" s="831">
        <v>0</v>
      </c>
      <c r="AR167" s="493">
        <v>0</v>
      </c>
      <c r="AS167" s="493">
        <v>0</v>
      </c>
      <c r="AT167" s="493">
        <v>0</v>
      </c>
      <c r="AU167" s="831">
        <v>0</v>
      </c>
      <c r="AV167" s="831">
        <v>0</v>
      </c>
      <c r="AW167" s="831">
        <v>0</v>
      </c>
      <c r="AX167" s="831">
        <v>0</v>
      </c>
      <c r="AY167" s="831">
        <v>0</v>
      </c>
      <c r="AZ167" s="830">
        <v>3</v>
      </c>
      <c r="BA167" s="830">
        <v>8</v>
      </c>
      <c r="BB167" s="830">
        <v>18</v>
      </c>
      <c r="BC167" s="830">
        <v>19</v>
      </c>
      <c r="BD167" s="830">
        <v>45</v>
      </c>
      <c r="BE167" s="830">
        <v>0</v>
      </c>
      <c r="BF167" s="830">
        <v>0</v>
      </c>
      <c r="BG167" s="830">
        <v>0</v>
      </c>
      <c r="BH167" s="830">
        <v>0</v>
      </c>
      <c r="BI167" s="830">
        <v>0</v>
      </c>
      <c r="BJ167" s="945"/>
    </row>
    <row r="168" spans="1:62" s="946" customFormat="1" ht="20.100000000000001" customHeight="1">
      <c r="A168" s="931" t="s">
        <v>891</v>
      </c>
      <c r="B168" s="931" t="s">
        <v>1155</v>
      </c>
      <c r="C168" s="931" t="s">
        <v>4062</v>
      </c>
      <c r="D168" s="931" t="s">
        <v>4</v>
      </c>
      <c r="E168" s="931" t="s">
        <v>4070</v>
      </c>
      <c r="F168" s="1035">
        <v>36951</v>
      </c>
      <c r="G168" s="944" t="s">
        <v>927</v>
      </c>
      <c r="H168" s="942">
        <v>29211</v>
      </c>
      <c r="I168" s="1122">
        <v>21321</v>
      </c>
      <c r="J168" s="942" t="s">
        <v>4071</v>
      </c>
      <c r="K168" s="504" t="s">
        <v>3254</v>
      </c>
      <c r="L168" s="503">
        <v>3</v>
      </c>
      <c r="M168" s="756">
        <v>67</v>
      </c>
      <c r="N168" s="494">
        <v>1</v>
      </c>
      <c r="O168" s="493">
        <v>6</v>
      </c>
      <c r="P168" s="493">
        <v>1</v>
      </c>
      <c r="Q168" s="493">
        <v>15</v>
      </c>
      <c r="R168" s="493">
        <v>1</v>
      </c>
      <c r="S168" s="493">
        <v>23</v>
      </c>
      <c r="T168" s="505"/>
      <c r="U168" s="505"/>
      <c r="V168" s="505"/>
      <c r="W168" s="505"/>
      <c r="X168" s="503"/>
      <c r="Y168" s="503"/>
      <c r="Z168" s="494"/>
      <c r="AA168" s="493"/>
      <c r="AB168" s="493"/>
      <c r="AC168" s="493"/>
      <c r="AD168" s="493">
        <v>0</v>
      </c>
      <c r="AE168" s="493"/>
      <c r="AF168" s="493"/>
      <c r="AG168" s="493">
        <v>0</v>
      </c>
      <c r="AH168" s="505"/>
      <c r="AI168" s="505"/>
      <c r="AJ168" s="505"/>
      <c r="AK168" s="505"/>
      <c r="AL168" s="493">
        <v>0</v>
      </c>
      <c r="AM168" s="505"/>
      <c r="AN168" s="505"/>
      <c r="AO168" s="493"/>
      <c r="AP168" s="831"/>
      <c r="AQ168" s="831"/>
      <c r="AR168" s="493"/>
      <c r="AS168" s="493"/>
      <c r="AT168" s="493"/>
      <c r="AU168" s="831">
        <v>0</v>
      </c>
      <c r="AV168" s="831"/>
      <c r="AW168" s="831"/>
      <c r="AX168" s="831"/>
      <c r="AY168" s="831">
        <v>0</v>
      </c>
      <c r="AZ168" s="830">
        <v>3</v>
      </c>
      <c r="BA168" s="830">
        <v>6</v>
      </c>
      <c r="BB168" s="830">
        <v>15</v>
      </c>
      <c r="BC168" s="830">
        <v>23</v>
      </c>
      <c r="BD168" s="830">
        <v>44</v>
      </c>
      <c r="BE168" s="830">
        <v>0</v>
      </c>
      <c r="BF168" s="830">
        <v>0</v>
      </c>
      <c r="BG168" s="830">
        <v>0</v>
      </c>
      <c r="BH168" s="830">
        <v>0</v>
      </c>
      <c r="BI168" s="830">
        <v>0</v>
      </c>
      <c r="BJ168" s="945"/>
    </row>
    <row r="169" spans="1:62" s="946" customFormat="1" ht="20.100000000000001" customHeight="1">
      <c r="A169" s="931" t="s">
        <v>891</v>
      </c>
      <c r="B169" s="931" t="s">
        <v>1155</v>
      </c>
      <c r="C169" s="931" t="s">
        <v>4062</v>
      </c>
      <c r="D169" s="931" t="s">
        <v>4</v>
      </c>
      <c r="E169" s="931" t="s">
        <v>4072</v>
      </c>
      <c r="F169" s="1035">
        <v>38047</v>
      </c>
      <c r="G169" s="944" t="s">
        <v>4073</v>
      </c>
      <c r="H169" s="942">
        <v>10925</v>
      </c>
      <c r="I169" s="1122">
        <v>21319</v>
      </c>
      <c r="J169" s="942" t="s">
        <v>4074</v>
      </c>
      <c r="K169" s="504" t="s">
        <v>3257</v>
      </c>
      <c r="L169" s="503">
        <v>3</v>
      </c>
      <c r="M169" s="503">
        <v>67</v>
      </c>
      <c r="N169" s="494">
        <v>1</v>
      </c>
      <c r="O169" s="493">
        <v>17</v>
      </c>
      <c r="P169" s="493">
        <v>1</v>
      </c>
      <c r="Q169" s="493">
        <v>23</v>
      </c>
      <c r="R169" s="493">
        <v>1</v>
      </c>
      <c r="S169" s="493">
        <v>26</v>
      </c>
      <c r="T169" s="505">
        <v>0</v>
      </c>
      <c r="U169" s="505">
        <v>0</v>
      </c>
      <c r="V169" s="505">
        <v>0</v>
      </c>
      <c r="W169" s="505">
        <v>0</v>
      </c>
      <c r="X169" s="503">
        <v>0</v>
      </c>
      <c r="Y169" s="503">
        <v>0</v>
      </c>
      <c r="Z169" s="494">
        <v>0</v>
      </c>
      <c r="AA169" s="493">
        <v>0</v>
      </c>
      <c r="AB169" s="493">
        <v>0</v>
      </c>
      <c r="AC169" s="493">
        <v>0</v>
      </c>
      <c r="AD169" s="493">
        <v>0</v>
      </c>
      <c r="AE169" s="493">
        <v>0</v>
      </c>
      <c r="AF169" s="493">
        <v>0</v>
      </c>
      <c r="AG169" s="493">
        <v>0</v>
      </c>
      <c r="AH169" s="505">
        <v>0</v>
      </c>
      <c r="AI169" s="505">
        <v>0</v>
      </c>
      <c r="AJ169" s="505">
        <v>0</v>
      </c>
      <c r="AK169" s="505">
        <v>0</v>
      </c>
      <c r="AL169" s="493">
        <v>0</v>
      </c>
      <c r="AM169" s="505">
        <v>0</v>
      </c>
      <c r="AN169" s="505">
        <v>0</v>
      </c>
      <c r="AO169" s="493">
        <v>0</v>
      </c>
      <c r="AP169" s="831">
        <v>0</v>
      </c>
      <c r="AQ169" s="831">
        <v>0</v>
      </c>
      <c r="AR169" s="493">
        <v>0</v>
      </c>
      <c r="AS169" s="493">
        <v>0</v>
      </c>
      <c r="AT169" s="493">
        <v>0</v>
      </c>
      <c r="AU169" s="831">
        <v>0</v>
      </c>
      <c r="AV169" s="831">
        <v>0</v>
      </c>
      <c r="AW169" s="831">
        <v>0</v>
      </c>
      <c r="AX169" s="831">
        <v>0</v>
      </c>
      <c r="AY169" s="831">
        <v>0</v>
      </c>
      <c r="AZ169" s="830">
        <v>3</v>
      </c>
      <c r="BA169" s="830">
        <v>17</v>
      </c>
      <c r="BB169" s="830">
        <v>23</v>
      </c>
      <c r="BC169" s="830">
        <v>26</v>
      </c>
      <c r="BD169" s="830">
        <v>66</v>
      </c>
      <c r="BE169" s="830">
        <v>0</v>
      </c>
      <c r="BF169" s="830">
        <v>0</v>
      </c>
      <c r="BG169" s="830">
        <v>0</v>
      </c>
      <c r="BH169" s="830">
        <v>0</v>
      </c>
      <c r="BI169" s="830">
        <v>0</v>
      </c>
      <c r="BJ169" s="945"/>
    </row>
    <row r="170" spans="1:62" s="764" customFormat="1" ht="20.100000000000001" customHeight="1">
      <c r="A170" s="915"/>
      <c r="B170" s="941"/>
      <c r="C170" s="941"/>
      <c r="D170" s="941"/>
      <c r="E170" s="546" t="s">
        <v>1161</v>
      </c>
      <c r="F170" s="546">
        <v>15</v>
      </c>
      <c r="G170" s="547"/>
      <c r="H170" s="547"/>
      <c r="I170" s="1110"/>
      <c r="J170" s="546"/>
      <c r="K170" s="546"/>
      <c r="L170" s="829">
        <f t="shared" ref="L170:AQ170" si="78">SUM(L155:L169)</f>
        <v>42</v>
      </c>
      <c r="M170" s="829">
        <f t="shared" si="78"/>
        <v>800</v>
      </c>
      <c r="N170" s="838">
        <f t="shared" si="78"/>
        <v>6</v>
      </c>
      <c r="O170" s="829">
        <f t="shared" si="78"/>
        <v>78</v>
      </c>
      <c r="P170" s="829">
        <f t="shared" si="78"/>
        <v>12</v>
      </c>
      <c r="Q170" s="829">
        <f t="shared" si="78"/>
        <v>182</v>
      </c>
      <c r="R170" s="829">
        <f t="shared" si="78"/>
        <v>14</v>
      </c>
      <c r="S170" s="829">
        <f t="shared" si="78"/>
        <v>272</v>
      </c>
      <c r="T170" s="829">
        <f t="shared" si="78"/>
        <v>1</v>
      </c>
      <c r="U170" s="829">
        <f t="shared" si="78"/>
        <v>3</v>
      </c>
      <c r="V170" s="829">
        <f t="shared" si="78"/>
        <v>1</v>
      </c>
      <c r="W170" s="829">
        <f t="shared" si="78"/>
        <v>4</v>
      </c>
      <c r="X170" s="829">
        <f t="shared" si="78"/>
        <v>1</v>
      </c>
      <c r="Y170" s="829">
        <f t="shared" si="78"/>
        <v>4</v>
      </c>
      <c r="Z170" s="838">
        <f t="shared" si="78"/>
        <v>0</v>
      </c>
      <c r="AA170" s="829">
        <f t="shared" si="78"/>
        <v>0</v>
      </c>
      <c r="AB170" s="829">
        <f t="shared" si="78"/>
        <v>0</v>
      </c>
      <c r="AC170" s="829">
        <f t="shared" si="78"/>
        <v>0</v>
      </c>
      <c r="AD170" s="829">
        <f t="shared" si="78"/>
        <v>0</v>
      </c>
      <c r="AE170" s="829">
        <f t="shared" si="78"/>
        <v>0</v>
      </c>
      <c r="AF170" s="829">
        <f t="shared" si="78"/>
        <v>0</v>
      </c>
      <c r="AG170" s="829">
        <f t="shared" si="78"/>
        <v>0</v>
      </c>
      <c r="AH170" s="829">
        <f t="shared" si="78"/>
        <v>2</v>
      </c>
      <c r="AI170" s="829">
        <f t="shared" si="78"/>
        <v>4</v>
      </c>
      <c r="AJ170" s="829">
        <f t="shared" si="78"/>
        <v>12</v>
      </c>
      <c r="AK170" s="829">
        <f t="shared" si="78"/>
        <v>19</v>
      </c>
      <c r="AL170" s="829">
        <f t="shared" si="78"/>
        <v>31</v>
      </c>
      <c r="AM170" s="829">
        <f t="shared" si="78"/>
        <v>5</v>
      </c>
      <c r="AN170" s="829">
        <f t="shared" si="78"/>
        <v>8</v>
      </c>
      <c r="AO170" s="829">
        <f t="shared" si="78"/>
        <v>13</v>
      </c>
      <c r="AP170" s="829">
        <f t="shared" si="78"/>
        <v>0</v>
      </c>
      <c r="AQ170" s="829">
        <f t="shared" si="78"/>
        <v>1</v>
      </c>
      <c r="AR170" s="829">
        <f t="shared" ref="AR170:BI170" si="79">SUM(AR155:AR169)</f>
        <v>0</v>
      </c>
      <c r="AS170" s="829">
        <f t="shared" si="79"/>
        <v>0</v>
      </c>
      <c r="AT170" s="829">
        <f t="shared" si="79"/>
        <v>0</v>
      </c>
      <c r="AU170" s="829">
        <f t="shared" si="79"/>
        <v>0</v>
      </c>
      <c r="AV170" s="829">
        <f t="shared" si="79"/>
        <v>0</v>
      </c>
      <c r="AW170" s="829">
        <f t="shared" si="79"/>
        <v>1</v>
      </c>
      <c r="AX170" s="829">
        <f t="shared" si="79"/>
        <v>3</v>
      </c>
      <c r="AY170" s="829">
        <f t="shared" si="79"/>
        <v>4</v>
      </c>
      <c r="AZ170" s="829">
        <f t="shared" si="79"/>
        <v>34</v>
      </c>
      <c r="BA170" s="829">
        <f t="shared" si="79"/>
        <v>78</v>
      </c>
      <c r="BB170" s="829">
        <f t="shared" si="79"/>
        <v>194</v>
      </c>
      <c r="BC170" s="829">
        <f t="shared" si="79"/>
        <v>291</v>
      </c>
      <c r="BD170" s="829">
        <f t="shared" si="79"/>
        <v>563</v>
      </c>
      <c r="BE170" s="829">
        <f t="shared" si="79"/>
        <v>8</v>
      </c>
      <c r="BF170" s="829">
        <f t="shared" si="79"/>
        <v>3</v>
      </c>
      <c r="BG170" s="829">
        <f t="shared" si="79"/>
        <v>10</v>
      </c>
      <c r="BH170" s="829">
        <f t="shared" si="79"/>
        <v>15</v>
      </c>
      <c r="BI170" s="829">
        <f t="shared" si="79"/>
        <v>28</v>
      </c>
      <c r="BJ170" s="546"/>
    </row>
    <row r="171" spans="1:62" s="757" customFormat="1" ht="20.100000000000001" customHeight="1">
      <c r="A171" s="906" t="s">
        <v>891</v>
      </c>
      <c r="B171" s="906" t="s">
        <v>1155</v>
      </c>
      <c r="C171" s="906" t="s">
        <v>1162</v>
      </c>
      <c r="D171" s="906" t="s">
        <v>308</v>
      </c>
      <c r="E171" s="906" t="s">
        <v>4075</v>
      </c>
      <c r="F171" s="1039">
        <v>40967</v>
      </c>
      <c r="G171" s="940" t="s">
        <v>4076</v>
      </c>
      <c r="H171" s="908">
        <v>544</v>
      </c>
      <c r="I171" s="1109">
        <v>21356</v>
      </c>
      <c r="J171" s="770" t="s">
        <v>4077</v>
      </c>
      <c r="K171" s="770" t="s">
        <v>4078</v>
      </c>
      <c r="L171" s="491">
        <v>11</v>
      </c>
      <c r="M171" s="491">
        <v>247</v>
      </c>
      <c r="N171" s="494">
        <v>4</v>
      </c>
      <c r="O171" s="493">
        <v>64</v>
      </c>
      <c r="P171" s="493">
        <v>4</v>
      </c>
      <c r="Q171" s="493">
        <v>95</v>
      </c>
      <c r="R171" s="493">
        <v>3</v>
      </c>
      <c r="S171" s="493">
        <v>83</v>
      </c>
      <c r="T171" s="493"/>
      <c r="U171" s="493"/>
      <c r="V171" s="493"/>
      <c r="W171" s="493"/>
      <c r="X171" s="493"/>
      <c r="Y171" s="493"/>
      <c r="Z171" s="494"/>
      <c r="AA171" s="493"/>
      <c r="AB171" s="493"/>
      <c r="AC171" s="493"/>
      <c r="AD171" s="493">
        <v>0</v>
      </c>
      <c r="AE171" s="493"/>
      <c r="AF171" s="493"/>
      <c r="AG171" s="493">
        <v>0</v>
      </c>
      <c r="AH171" s="493"/>
      <c r="AI171" s="493"/>
      <c r="AJ171" s="493"/>
      <c r="AK171" s="493"/>
      <c r="AL171" s="493">
        <v>0</v>
      </c>
      <c r="AM171" s="493"/>
      <c r="AN171" s="493"/>
      <c r="AO171" s="493"/>
      <c r="AP171" s="831"/>
      <c r="AQ171" s="831"/>
      <c r="AR171" s="493"/>
      <c r="AS171" s="493"/>
      <c r="AT171" s="493"/>
      <c r="AU171" s="831">
        <v>0</v>
      </c>
      <c r="AV171" s="831"/>
      <c r="AW171" s="831"/>
      <c r="AX171" s="831"/>
      <c r="AY171" s="831">
        <v>0</v>
      </c>
      <c r="AZ171" s="830">
        <v>11</v>
      </c>
      <c r="BA171" s="830">
        <v>64</v>
      </c>
      <c r="BB171" s="830">
        <v>95</v>
      </c>
      <c r="BC171" s="830">
        <v>83</v>
      </c>
      <c r="BD171" s="830">
        <v>242</v>
      </c>
      <c r="BE171" s="831">
        <v>0</v>
      </c>
      <c r="BF171" s="831">
        <v>0</v>
      </c>
      <c r="BG171" s="831">
        <v>0</v>
      </c>
      <c r="BH171" s="831">
        <v>0</v>
      </c>
      <c r="BI171" s="831">
        <v>0</v>
      </c>
      <c r="BJ171" s="770"/>
    </row>
    <row r="172" spans="1:62" s="757" customFormat="1" ht="20.100000000000001" customHeight="1">
      <c r="A172" s="906" t="s">
        <v>891</v>
      </c>
      <c r="B172" s="906" t="s">
        <v>1155</v>
      </c>
      <c r="C172" s="906" t="s">
        <v>1162</v>
      </c>
      <c r="D172" s="906" t="s">
        <v>308</v>
      </c>
      <c r="E172" s="906" t="s">
        <v>4079</v>
      </c>
      <c r="F172" s="1039">
        <v>40235</v>
      </c>
      <c r="G172" s="940" t="s">
        <v>4080</v>
      </c>
      <c r="H172" s="914">
        <v>205</v>
      </c>
      <c r="I172" s="1109">
        <v>21360</v>
      </c>
      <c r="J172" s="770" t="s">
        <v>4081</v>
      </c>
      <c r="K172" s="770" t="s">
        <v>4082</v>
      </c>
      <c r="L172" s="491">
        <v>5</v>
      </c>
      <c r="M172" s="491">
        <v>127</v>
      </c>
      <c r="N172" s="494">
        <v>2</v>
      </c>
      <c r="O172" s="493">
        <v>17</v>
      </c>
      <c r="P172" s="493">
        <v>1</v>
      </c>
      <c r="Q172" s="493">
        <v>20</v>
      </c>
      <c r="R172" s="493">
        <v>2</v>
      </c>
      <c r="S172" s="493">
        <v>48</v>
      </c>
      <c r="T172" s="493"/>
      <c r="U172" s="493"/>
      <c r="V172" s="493"/>
      <c r="W172" s="493"/>
      <c r="X172" s="493"/>
      <c r="Y172" s="493"/>
      <c r="Z172" s="494"/>
      <c r="AA172" s="493"/>
      <c r="AB172" s="493"/>
      <c r="AC172" s="493"/>
      <c r="AD172" s="493">
        <v>0</v>
      </c>
      <c r="AE172" s="493"/>
      <c r="AF172" s="493"/>
      <c r="AG172" s="493">
        <v>0</v>
      </c>
      <c r="AH172" s="493"/>
      <c r="AI172" s="493"/>
      <c r="AJ172" s="493"/>
      <c r="AK172" s="493"/>
      <c r="AL172" s="493">
        <v>0</v>
      </c>
      <c r="AM172" s="493"/>
      <c r="AN172" s="493"/>
      <c r="AO172" s="493"/>
      <c r="AP172" s="831"/>
      <c r="AQ172" s="831"/>
      <c r="AR172" s="493"/>
      <c r="AS172" s="493"/>
      <c r="AT172" s="493"/>
      <c r="AU172" s="831">
        <v>0</v>
      </c>
      <c r="AV172" s="831"/>
      <c r="AW172" s="831"/>
      <c r="AX172" s="831"/>
      <c r="AY172" s="831">
        <v>0</v>
      </c>
      <c r="AZ172" s="830">
        <v>5</v>
      </c>
      <c r="BA172" s="830">
        <v>17</v>
      </c>
      <c r="BB172" s="830">
        <v>20</v>
      </c>
      <c r="BC172" s="830">
        <v>48</v>
      </c>
      <c r="BD172" s="830">
        <v>85</v>
      </c>
      <c r="BE172" s="831">
        <v>0</v>
      </c>
      <c r="BF172" s="831">
        <v>0</v>
      </c>
      <c r="BG172" s="831">
        <v>0</v>
      </c>
      <c r="BH172" s="831">
        <v>0</v>
      </c>
      <c r="BI172" s="831">
        <v>0</v>
      </c>
      <c r="BJ172" s="770"/>
    </row>
    <row r="173" spans="1:62" s="757" customFormat="1" ht="20.100000000000001" customHeight="1">
      <c r="A173" s="906" t="s">
        <v>891</v>
      </c>
      <c r="B173" s="906" t="s">
        <v>1155</v>
      </c>
      <c r="C173" s="906" t="s">
        <v>1160</v>
      </c>
      <c r="D173" s="906" t="s">
        <v>308</v>
      </c>
      <c r="E173" s="906" t="s">
        <v>4083</v>
      </c>
      <c r="F173" s="1039">
        <v>37335</v>
      </c>
      <c r="G173" s="940" t="s">
        <v>4084</v>
      </c>
      <c r="H173" s="914">
        <v>675</v>
      </c>
      <c r="I173" s="1109">
        <v>21319</v>
      </c>
      <c r="J173" s="770" t="s">
        <v>4085</v>
      </c>
      <c r="K173" s="770" t="s">
        <v>4086</v>
      </c>
      <c r="L173" s="491">
        <v>16</v>
      </c>
      <c r="M173" s="491">
        <v>375</v>
      </c>
      <c r="N173" s="494">
        <v>2</v>
      </c>
      <c r="O173" s="493">
        <v>42</v>
      </c>
      <c r="P173" s="493">
        <v>5</v>
      </c>
      <c r="Q173" s="493">
        <v>107</v>
      </c>
      <c r="R173" s="493">
        <v>4</v>
      </c>
      <c r="S173" s="493">
        <v>94</v>
      </c>
      <c r="T173" s="493"/>
      <c r="U173" s="493"/>
      <c r="V173" s="493"/>
      <c r="W173" s="493"/>
      <c r="X173" s="493"/>
      <c r="Y173" s="493"/>
      <c r="Z173" s="494"/>
      <c r="AA173" s="493"/>
      <c r="AB173" s="493"/>
      <c r="AC173" s="493"/>
      <c r="AD173" s="493">
        <v>0</v>
      </c>
      <c r="AE173" s="493"/>
      <c r="AF173" s="493"/>
      <c r="AG173" s="493">
        <v>0</v>
      </c>
      <c r="AH173" s="493"/>
      <c r="AI173" s="493"/>
      <c r="AJ173" s="493"/>
      <c r="AK173" s="493"/>
      <c r="AL173" s="493">
        <v>0</v>
      </c>
      <c r="AM173" s="493"/>
      <c r="AN173" s="493"/>
      <c r="AO173" s="493"/>
      <c r="AP173" s="831"/>
      <c r="AQ173" s="831"/>
      <c r="AR173" s="493"/>
      <c r="AS173" s="493"/>
      <c r="AT173" s="493"/>
      <c r="AU173" s="831">
        <v>0</v>
      </c>
      <c r="AV173" s="831"/>
      <c r="AW173" s="831"/>
      <c r="AX173" s="831"/>
      <c r="AY173" s="831">
        <v>0</v>
      </c>
      <c r="AZ173" s="830">
        <v>11</v>
      </c>
      <c r="BA173" s="830">
        <v>42</v>
      </c>
      <c r="BB173" s="830">
        <v>107</v>
      </c>
      <c r="BC173" s="830">
        <v>94</v>
      </c>
      <c r="BD173" s="830">
        <v>243</v>
      </c>
      <c r="BE173" s="831">
        <v>0</v>
      </c>
      <c r="BF173" s="831">
        <v>0</v>
      </c>
      <c r="BG173" s="831">
        <v>0</v>
      </c>
      <c r="BH173" s="831">
        <v>0</v>
      </c>
      <c r="BI173" s="831">
        <v>0</v>
      </c>
      <c r="BJ173" s="770"/>
    </row>
    <row r="174" spans="1:62" s="757" customFormat="1" ht="20.100000000000001" customHeight="1">
      <c r="A174" s="906" t="s">
        <v>891</v>
      </c>
      <c r="B174" s="906" t="s">
        <v>1155</v>
      </c>
      <c r="C174" s="906" t="s">
        <v>1163</v>
      </c>
      <c r="D174" s="906" t="s">
        <v>308</v>
      </c>
      <c r="E174" s="906" t="s">
        <v>4087</v>
      </c>
      <c r="F174" s="1039">
        <v>33989</v>
      </c>
      <c r="G174" s="940" t="s">
        <v>4088</v>
      </c>
      <c r="H174" s="914">
        <v>102</v>
      </c>
      <c r="I174" s="1109">
        <v>21458</v>
      </c>
      <c r="J174" s="770" t="s">
        <v>4089</v>
      </c>
      <c r="K174" s="770" t="s">
        <v>4090</v>
      </c>
      <c r="L174" s="491">
        <v>2</v>
      </c>
      <c r="M174" s="491">
        <v>60</v>
      </c>
      <c r="N174" s="494"/>
      <c r="O174" s="493"/>
      <c r="P174" s="493"/>
      <c r="Q174" s="493"/>
      <c r="R174" s="493"/>
      <c r="S174" s="493"/>
      <c r="T174" s="493"/>
      <c r="U174" s="493"/>
      <c r="V174" s="493"/>
      <c r="W174" s="493"/>
      <c r="X174" s="493"/>
      <c r="Y174" s="493"/>
      <c r="Z174" s="494">
        <v>1</v>
      </c>
      <c r="AA174" s="493"/>
      <c r="AB174" s="493">
        <v>14</v>
      </c>
      <c r="AC174" s="493">
        <v>16</v>
      </c>
      <c r="AD174" s="493">
        <v>30</v>
      </c>
      <c r="AE174" s="493"/>
      <c r="AF174" s="493"/>
      <c r="AG174" s="493">
        <v>0</v>
      </c>
      <c r="AH174" s="493">
        <v>1</v>
      </c>
      <c r="AI174" s="493"/>
      <c r="AJ174" s="493">
        <v>9</v>
      </c>
      <c r="AK174" s="493">
        <v>21</v>
      </c>
      <c r="AL174" s="493">
        <v>30</v>
      </c>
      <c r="AM174" s="493"/>
      <c r="AN174" s="493"/>
      <c r="AO174" s="493"/>
      <c r="AP174" s="831"/>
      <c r="AQ174" s="831"/>
      <c r="AR174" s="493"/>
      <c r="AS174" s="493"/>
      <c r="AT174" s="493"/>
      <c r="AU174" s="831">
        <v>0</v>
      </c>
      <c r="AV174" s="831"/>
      <c r="AW174" s="831"/>
      <c r="AX174" s="831"/>
      <c r="AY174" s="831">
        <v>0</v>
      </c>
      <c r="AZ174" s="830">
        <v>2</v>
      </c>
      <c r="BA174" s="830">
        <v>14</v>
      </c>
      <c r="BB174" s="830">
        <v>25</v>
      </c>
      <c r="BC174" s="830">
        <v>21</v>
      </c>
      <c r="BD174" s="830">
        <v>60</v>
      </c>
      <c r="BE174" s="831">
        <v>0</v>
      </c>
      <c r="BF174" s="831">
        <v>0</v>
      </c>
      <c r="BG174" s="831">
        <v>0</v>
      </c>
      <c r="BH174" s="831">
        <v>0</v>
      </c>
      <c r="BI174" s="831">
        <v>0</v>
      </c>
      <c r="BJ174" s="770"/>
    </row>
    <row r="175" spans="1:62" s="757" customFormat="1" ht="20.100000000000001" customHeight="1">
      <c r="A175" s="906" t="s">
        <v>891</v>
      </c>
      <c r="B175" s="906" t="s">
        <v>1155</v>
      </c>
      <c r="C175" s="906" t="s">
        <v>1159</v>
      </c>
      <c r="D175" s="906" t="s">
        <v>308</v>
      </c>
      <c r="E175" s="906" t="s">
        <v>4091</v>
      </c>
      <c r="F175" s="1039">
        <v>42752</v>
      </c>
      <c r="G175" s="940" t="s">
        <v>4092</v>
      </c>
      <c r="H175" s="908">
        <v>1050</v>
      </c>
      <c r="I175" s="1109">
        <v>21348</v>
      </c>
      <c r="J175" s="770" t="s">
        <v>4093</v>
      </c>
      <c r="K175" s="770" t="s">
        <v>4094</v>
      </c>
      <c r="L175" s="491">
        <v>12</v>
      </c>
      <c r="M175" s="491">
        <v>283</v>
      </c>
      <c r="N175" s="494">
        <v>3</v>
      </c>
      <c r="O175" s="493">
        <v>49</v>
      </c>
      <c r="P175" s="493">
        <v>4</v>
      </c>
      <c r="Q175" s="493">
        <v>86</v>
      </c>
      <c r="R175" s="493">
        <v>3</v>
      </c>
      <c r="S175" s="493">
        <v>71</v>
      </c>
      <c r="T175" s="493"/>
      <c r="U175" s="493"/>
      <c r="V175" s="493"/>
      <c r="W175" s="493"/>
      <c r="X175" s="493"/>
      <c r="Y175" s="493"/>
      <c r="Z175" s="494"/>
      <c r="AA175" s="493"/>
      <c r="AB175" s="493"/>
      <c r="AC175" s="493"/>
      <c r="AD175" s="493">
        <v>0</v>
      </c>
      <c r="AE175" s="493"/>
      <c r="AF175" s="493"/>
      <c r="AG175" s="493">
        <v>0</v>
      </c>
      <c r="AH175" s="493"/>
      <c r="AI175" s="493"/>
      <c r="AJ175" s="493"/>
      <c r="AK175" s="493"/>
      <c r="AL175" s="493">
        <v>0</v>
      </c>
      <c r="AM175" s="493"/>
      <c r="AN175" s="493"/>
      <c r="AO175" s="493"/>
      <c r="AP175" s="831"/>
      <c r="AQ175" s="831"/>
      <c r="AR175" s="493"/>
      <c r="AS175" s="493"/>
      <c r="AT175" s="493"/>
      <c r="AU175" s="831">
        <v>0</v>
      </c>
      <c r="AV175" s="831"/>
      <c r="AW175" s="831"/>
      <c r="AX175" s="831"/>
      <c r="AY175" s="831">
        <v>0</v>
      </c>
      <c r="AZ175" s="830">
        <v>10</v>
      </c>
      <c r="BA175" s="830">
        <v>49</v>
      </c>
      <c r="BB175" s="830">
        <v>86</v>
      </c>
      <c r="BC175" s="830">
        <v>71</v>
      </c>
      <c r="BD175" s="830">
        <v>206</v>
      </c>
      <c r="BE175" s="831">
        <v>0</v>
      </c>
      <c r="BF175" s="831">
        <v>0</v>
      </c>
      <c r="BG175" s="831">
        <v>0</v>
      </c>
      <c r="BH175" s="831">
        <v>0</v>
      </c>
      <c r="BI175" s="831">
        <v>0</v>
      </c>
      <c r="BJ175" s="770"/>
    </row>
    <row r="176" spans="1:62" s="757" customFormat="1" ht="20.100000000000001" customHeight="1">
      <c r="A176" s="906" t="s">
        <v>891</v>
      </c>
      <c r="B176" s="906" t="s">
        <v>1155</v>
      </c>
      <c r="C176" s="906" t="s">
        <v>1164</v>
      </c>
      <c r="D176" s="906" t="s">
        <v>308</v>
      </c>
      <c r="E176" s="906" t="s">
        <v>883</v>
      </c>
      <c r="F176" s="1039">
        <v>39477</v>
      </c>
      <c r="G176" s="940" t="s">
        <v>4095</v>
      </c>
      <c r="H176" s="908">
        <v>1098</v>
      </c>
      <c r="I176" s="1109">
        <v>21411</v>
      </c>
      <c r="J176" s="770" t="s">
        <v>4096</v>
      </c>
      <c r="K176" s="770" t="s">
        <v>4097</v>
      </c>
      <c r="L176" s="491">
        <v>9</v>
      </c>
      <c r="M176" s="491">
        <v>201</v>
      </c>
      <c r="N176" s="494">
        <v>3</v>
      </c>
      <c r="O176" s="493">
        <v>55</v>
      </c>
      <c r="P176" s="493">
        <v>3</v>
      </c>
      <c r="Q176" s="493">
        <v>66</v>
      </c>
      <c r="R176" s="493">
        <v>3</v>
      </c>
      <c r="S176" s="493">
        <v>50</v>
      </c>
      <c r="T176" s="493"/>
      <c r="U176" s="493"/>
      <c r="V176" s="493"/>
      <c r="W176" s="493"/>
      <c r="X176" s="493"/>
      <c r="Y176" s="493"/>
      <c r="Z176" s="494"/>
      <c r="AA176" s="493"/>
      <c r="AB176" s="493"/>
      <c r="AC176" s="493"/>
      <c r="AD176" s="493">
        <v>0</v>
      </c>
      <c r="AE176" s="493"/>
      <c r="AF176" s="493"/>
      <c r="AG176" s="493">
        <v>0</v>
      </c>
      <c r="AH176" s="493"/>
      <c r="AI176" s="493"/>
      <c r="AJ176" s="493"/>
      <c r="AK176" s="493"/>
      <c r="AL176" s="493">
        <v>0</v>
      </c>
      <c r="AM176" s="493"/>
      <c r="AN176" s="493"/>
      <c r="AO176" s="493"/>
      <c r="AP176" s="831"/>
      <c r="AQ176" s="831"/>
      <c r="AR176" s="493"/>
      <c r="AS176" s="493"/>
      <c r="AT176" s="493"/>
      <c r="AU176" s="831">
        <v>0</v>
      </c>
      <c r="AV176" s="831"/>
      <c r="AW176" s="831"/>
      <c r="AX176" s="831"/>
      <c r="AY176" s="831">
        <v>0</v>
      </c>
      <c r="AZ176" s="830">
        <v>9</v>
      </c>
      <c r="BA176" s="830">
        <v>55</v>
      </c>
      <c r="BB176" s="830">
        <v>66</v>
      </c>
      <c r="BC176" s="830">
        <v>50</v>
      </c>
      <c r="BD176" s="830">
        <v>171</v>
      </c>
      <c r="BE176" s="831">
        <v>0</v>
      </c>
      <c r="BF176" s="831">
        <v>0</v>
      </c>
      <c r="BG176" s="831">
        <v>0</v>
      </c>
      <c r="BH176" s="831">
        <v>0</v>
      </c>
      <c r="BI176" s="831">
        <v>0</v>
      </c>
      <c r="BJ176" s="770"/>
    </row>
    <row r="177" spans="1:62" s="757" customFormat="1" ht="20.100000000000001" customHeight="1">
      <c r="A177" s="906" t="s">
        <v>891</v>
      </c>
      <c r="B177" s="906" t="s">
        <v>1155</v>
      </c>
      <c r="C177" s="906" t="s">
        <v>894</v>
      </c>
      <c r="D177" s="906" t="s">
        <v>308</v>
      </c>
      <c r="E177" s="906" t="s">
        <v>4098</v>
      </c>
      <c r="F177" s="1035">
        <v>40660</v>
      </c>
      <c r="G177" s="940" t="s">
        <v>4099</v>
      </c>
      <c r="H177" s="914">
        <v>533</v>
      </c>
      <c r="I177" s="1109">
        <v>21401</v>
      </c>
      <c r="J177" s="770" t="s">
        <v>4100</v>
      </c>
      <c r="K177" s="770" t="s">
        <v>4101</v>
      </c>
      <c r="L177" s="491">
        <v>12</v>
      </c>
      <c r="M177" s="491">
        <v>252</v>
      </c>
      <c r="N177" s="494">
        <v>2</v>
      </c>
      <c r="O177" s="493">
        <v>12</v>
      </c>
      <c r="P177" s="493">
        <v>2</v>
      </c>
      <c r="Q177" s="493">
        <v>28</v>
      </c>
      <c r="R177" s="493">
        <v>2</v>
      </c>
      <c r="S177" s="493">
        <v>33</v>
      </c>
      <c r="T177" s="493"/>
      <c r="U177" s="493"/>
      <c r="V177" s="493"/>
      <c r="W177" s="493"/>
      <c r="X177" s="493"/>
      <c r="Y177" s="493"/>
      <c r="Z177" s="494"/>
      <c r="AA177" s="493"/>
      <c r="AB177" s="493"/>
      <c r="AC177" s="493"/>
      <c r="AD177" s="493">
        <v>0</v>
      </c>
      <c r="AE177" s="493"/>
      <c r="AF177" s="493"/>
      <c r="AG177" s="493">
        <v>0</v>
      </c>
      <c r="AH177" s="493"/>
      <c r="AI177" s="493"/>
      <c r="AJ177" s="493"/>
      <c r="AK177" s="493"/>
      <c r="AL177" s="493">
        <v>0</v>
      </c>
      <c r="AM177" s="493"/>
      <c r="AN177" s="493"/>
      <c r="AO177" s="493"/>
      <c r="AP177" s="831"/>
      <c r="AQ177" s="831"/>
      <c r="AR177" s="493"/>
      <c r="AS177" s="493"/>
      <c r="AT177" s="493"/>
      <c r="AU177" s="831">
        <v>0</v>
      </c>
      <c r="AV177" s="831"/>
      <c r="AW177" s="831"/>
      <c r="AX177" s="831"/>
      <c r="AY177" s="831">
        <v>0</v>
      </c>
      <c r="AZ177" s="830">
        <v>6</v>
      </c>
      <c r="BA177" s="830">
        <v>12</v>
      </c>
      <c r="BB177" s="830">
        <v>28</v>
      </c>
      <c r="BC177" s="830">
        <v>33</v>
      </c>
      <c r="BD177" s="830">
        <v>73</v>
      </c>
      <c r="BE177" s="831">
        <v>0</v>
      </c>
      <c r="BF177" s="831">
        <v>0</v>
      </c>
      <c r="BG177" s="831">
        <v>0</v>
      </c>
      <c r="BH177" s="831">
        <v>0</v>
      </c>
      <c r="BI177" s="831">
        <v>0</v>
      </c>
      <c r="BJ177" s="770"/>
    </row>
    <row r="178" spans="1:62" s="757" customFormat="1" ht="20.100000000000001" customHeight="1">
      <c r="A178" s="906" t="s">
        <v>891</v>
      </c>
      <c r="B178" s="906" t="s">
        <v>1155</v>
      </c>
      <c r="C178" s="906" t="s">
        <v>892</v>
      </c>
      <c r="D178" s="906" t="s">
        <v>308</v>
      </c>
      <c r="E178" s="906" t="s">
        <v>4102</v>
      </c>
      <c r="F178" s="1039">
        <v>34306</v>
      </c>
      <c r="G178" s="940" t="s">
        <v>4103</v>
      </c>
      <c r="H178" s="914">
        <v>1120</v>
      </c>
      <c r="I178" s="1109">
        <v>21337</v>
      </c>
      <c r="J178" s="770" t="s">
        <v>4104</v>
      </c>
      <c r="K178" s="770" t="s">
        <v>4105</v>
      </c>
      <c r="L178" s="491">
        <v>6</v>
      </c>
      <c r="M178" s="491">
        <v>170</v>
      </c>
      <c r="N178" s="494">
        <v>2</v>
      </c>
      <c r="O178" s="493">
        <v>27</v>
      </c>
      <c r="P178" s="493">
        <v>2</v>
      </c>
      <c r="Q178" s="493">
        <v>46</v>
      </c>
      <c r="R178" s="493">
        <v>2</v>
      </c>
      <c r="S178" s="493">
        <v>55</v>
      </c>
      <c r="T178" s="493"/>
      <c r="U178" s="493"/>
      <c r="V178" s="493"/>
      <c r="W178" s="493"/>
      <c r="X178" s="493"/>
      <c r="Y178" s="493"/>
      <c r="Z178" s="494"/>
      <c r="AA178" s="493"/>
      <c r="AB178" s="493"/>
      <c r="AC178" s="493"/>
      <c r="AD178" s="493">
        <v>0</v>
      </c>
      <c r="AE178" s="493"/>
      <c r="AF178" s="493"/>
      <c r="AG178" s="493">
        <v>0</v>
      </c>
      <c r="AH178" s="493"/>
      <c r="AI178" s="493"/>
      <c r="AJ178" s="493"/>
      <c r="AK178" s="493"/>
      <c r="AL178" s="493">
        <v>0</v>
      </c>
      <c r="AM178" s="493"/>
      <c r="AN178" s="493"/>
      <c r="AO178" s="493"/>
      <c r="AP178" s="831"/>
      <c r="AQ178" s="831"/>
      <c r="AR178" s="493"/>
      <c r="AS178" s="493"/>
      <c r="AT178" s="493"/>
      <c r="AU178" s="831">
        <v>0</v>
      </c>
      <c r="AV178" s="831"/>
      <c r="AW178" s="831"/>
      <c r="AX178" s="831"/>
      <c r="AY178" s="831">
        <v>0</v>
      </c>
      <c r="AZ178" s="830">
        <v>6</v>
      </c>
      <c r="BA178" s="830">
        <v>27</v>
      </c>
      <c r="BB178" s="830">
        <v>46</v>
      </c>
      <c r="BC178" s="830">
        <v>55</v>
      </c>
      <c r="BD178" s="830">
        <v>128</v>
      </c>
      <c r="BE178" s="831">
        <v>0</v>
      </c>
      <c r="BF178" s="831">
        <v>0</v>
      </c>
      <c r="BG178" s="831">
        <v>0</v>
      </c>
      <c r="BH178" s="831">
        <v>0</v>
      </c>
      <c r="BI178" s="831">
        <v>0</v>
      </c>
      <c r="BJ178" s="770"/>
    </row>
    <row r="179" spans="1:62" s="757" customFormat="1" ht="20.100000000000001" customHeight="1">
      <c r="A179" s="906" t="s">
        <v>891</v>
      </c>
      <c r="B179" s="906" t="s">
        <v>1155</v>
      </c>
      <c r="C179" s="906" t="s">
        <v>1227</v>
      </c>
      <c r="D179" s="906" t="s">
        <v>308</v>
      </c>
      <c r="E179" s="906" t="s">
        <v>4106</v>
      </c>
      <c r="F179" s="1039">
        <v>25809</v>
      </c>
      <c r="G179" s="940" t="s">
        <v>4107</v>
      </c>
      <c r="H179" s="914">
        <v>768</v>
      </c>
      <c r="I179" s="1109">
        <v>21360</v>
      </c>
      <c r="J179" s="770" t="s">
        <v>4108</v>
      </c>
      <c r="K179" s="770" t="s">
        <v>4109</v>
      </c>
      <c r="L179" s="491">
        <v>4</v>
      </c>
      <c r="M179" s="491">
        <v>150</v>
      </c>
      <c r="N179" s="494"/>
      <c r="O179" s="493"/>
      <c r="P179" s="493"/>
      <c r="Q179" s="493"/>
      <c r="R179" s="493"/>
      <c r="S179" s="493"/>
      <c r="T179" s="493"/>
      <c r="U179" s="493"/>
      <c r="V179" s="493"/>
      <c r="W179" s="493"/>
      <c r="X179" s="493"/>
      <c r="Y179" s="493"/>
      <c r="Z179" s="494"/>
      <c r="AA179" s="493"/>
      <c r="AB179" s="493"/>
      <c r="AC179" s="493"/>
      <c r="AD179" s="493">
        <v>0</v>
      </c>
      <c r="AE179" s="493"/>
      <c r="AF179" s="493"/>
      <c r="AG179" s="493">
        <v>0</v>
      </c>
      <c r="AH179" s="493"/>
      <c r="AI179" s="493"/>
      <c r="AJ179" s="493"/>
      <c r="AK179" s="493"/>
      <c r="AL179" s="493">
        <v>0</v>
      </c>
      <c r="AM179" s="493"/>
      <c r="AN179" s="493"/>
      <c r="AO179" s="493"/>
      <c r="AP179" s="831">
        <v>4</v>
      </c>
      <c r="AQ179" s="831"/>
      <c r="AR179" s="493">
        <v>26</v>
      </c>
      <c r="AS179" s="493">
        <v>30</v>
      </c>
      <c r="AT179" s="493">
        <v>49</v>
      </c>
      <c r="AU179" s="831">
        <v>105</v>
      </c>
      <c r="AV179" s="831"/>
      <c r="AW179" s="831"/>
      <c r="AX179" s="831"/>
      <c r="AY179" s="831">
        <v>0</v>
      </c>
      <c r="AZ179" s="830">
        <v>4</v>
      </c>
      <c r="BA179" s="830">
        <v>26</v>
      </c>
      <c r="BB179" s="830">
        <v>30</v>
      </c>
      <c r="BC179" s="830">
        <v>49</v>
      </c>
      <c r="BD179" s="830">
        <v>105</v>
      </c>
      <c r="BE179" s="831">
        <v>0</v>
      </c>
      <c r="BF179" s="831">
        <v>0</v>
      </c>
      <c r="BG179" s="831">
        <v>0</v>
      </c>
      <c r="BH179" s="831">
        <v>0</v>
      </c>
      <c r="BI179" s="831">
        <v>0</v>
      </c>
      <c r="BJ179" s="770"/>
    </row>
    <row r="180" spans="1:62" s="757" customFormat="1" ht="20.100000000000001" customHeight="1">
      <c r="A180" s="906" t="s">
        <v>891</v>
      </c>
      <c r="B180" s="906" t="s">
        <v>1155</v>
      </c>
      <c r="C180" s="906" t="s">
        <v>894</v>
      </c>
      <c r="D180" s="906" t="s">
        <v>308</v>
      </c>
      <c r="E180" s="906" t="s">
        <v>4110</v>
      </c>
      <c r="F180" s="1039">
        <v>30326</v>
      </c>
      <c r="G180" s="940" t="s">
        <v>4111</v>
      </c>
      <c r="H180" s="908">
        <v>437</v>
      </c>
      <c r="I180" s="1109">
        <v>21397</v>
      </c>
      <c r="J180" s="770" t="s">
        <v>4112</v>
      </c>
      <c r="K180" s="770" t="s">
        <v>4113</v>
      </c>
      <c r="L180" s="491">
        <v>4</v>
      </c>
      <c r="M180" s="491">
        <v>120</v>
      </c>
      <c r="N180" s="494">
        <v>1</v>
      </c>
      <c r="O180" s="493">
        <v>13</v>
      </c>
      <c r="P180" s="493">
        <v>1</v>
      </c>
      <c r="Q180" s="493">
        <v>23</v>
      </c>
      <c r="R180" s="493">
        <v>2</v>
      </c>
      <c r="S180" s="493">
        <v>48</v>
      </c>
      <c r="T180" s="493"/>
      <c r="U180" s="493"/>
      <c r="V180" s="493"/>
      <c r="W180" s="493"/>
      <c r="X180" s="493"/>
      <c r="Y180" s="493"/>
      <c r="Z180" s="494"/>
      <c r="AA180" s="493"/>
      <c r="AB180" s="493"/>
      <c r="AC180" s="493"/>
      <c r="AD180" s="493">
        <v>0</v>
      </c>
      <c r="AE180" s="493"/>
      <c r="AF180" s="493"/>
      <c r="AG180" s="493">
        <v>0</v>
      </c>
      <c r="AH180" s="493"/>
      <c r="AI180" s="493"/>
      <c r="AJ180" s="493"/>
      <c r="AK180" s="493"/>
      <c r="AL180" s="493">
        <v>0</v>
      </c>
      <c r="AM180" s="493"/>
      <c r="AN180" s="493"/>
      <c r="AO180" s="493"/>
      <c r="AP180" s="831"/>
      <c r="AQ180" s="831"/>
      <c r="AR180" s="493"/>
      <c r="AS180" s="493"/>
      <c r="AT180" s="493"/>
      <c r="AU180" s="831">
        <v>0</v>
      </c>
      <c r="AV180" s="831"/>
      <c r="AW180" s="831"/>
      <c r="AX180" s="831"/>
      <c r="AY180" s="831">
        <v>0</v>
      </c>
      <c r="AZ180" s="830">
        <v>4</v>
      </c>
      <c r="BA180" s="830">
        <v>13</v>
      </c>
      <c r="BB180" s="830">
        <v>23</v>
      </c>
      <c r="BC180" s="830">
        <v>48</v>
      </c>
      <c r="BD180" s="830">
        <v>84</v>
      </c>
      <c r="BE180" s="831">
        <v>0</v>
      </c>
      <c r="BF180" s="831">
        <v>0</v>
      </c>
      <c r="BG180" s="831">
        <v>0</v>
      </c>
      <c r="BH180" s="831">
        <v>0</v>
      </c>
      <c r="BI180" s="831">
        <v>0</v>
      </c>
      <c r="BJ180" s="770"/>
    </row>
    <row r="181" spans="1:62" s="757" customFormat="1" ht="20.100000000000001" customHeight="1">
      <c r="A181" s="906" t="s">
        <v>891</v>
      </c>
      <c r="B181" s="906" t="s">
        <v>1155</v>
      </c>
      <c r="C181" s="906" t="s">
        <v>894</v>
      </c>
      <c r="D181" s="906" t="s">
        <v>308</v>
      </c>
      <c r="E181" s="906" t="s">
        <v>4114</v>
      </c>
      <c r="F181" s="1039">
        <v>31106</v>
      </c>
      <c r="G181" s="940" t="s">
        <v>4115</v>
      </c>
      <c r="H181" s="914">
        <v>343</v>
      </c>
      <c r="I181" s="1109">
        <v>21401</v>
      </c>
      <c r="J181" s="770" t="s">
        <v>4116</v>
      </c>
      <c r="K181" s="770" t="s">
        <v>4117</v>
      </c>
      <c r="L181" s="491">
        <v>3</v>
      </c>
      <c r="M181" s="491">
        <v>83</v>
      </c>
      <c r="N181" s="494">
        <v>1</v>
      </c>
      <c r="O181" s="493">
        <v>26</v>
      </c>
      <c r="P181" s="493">
        <v>1</v>
      </c>
      <c r="Q181" s="493">
        <v>28</v>
      </c>
      <c r="R181" s="493">
        <v>1</v>
      </c>
      <c r="S181" s="493">
        <v>29</v>
      </c>
      <c r="T181" s="493"/>
      <c r="U181" s="493"/>
      <c r="V181" s="493"/>
      <c r="W181" s="493"/>
      <c r="X181" s="493"/>
      <c r="Y181" s="493"/>
      <c r="Z181" s="494"/>
      <c r="AA181" s="493"/>
      <c r="AB181" s="493"/>
      <c r="AC181" s="493"/>
      <c r="AD181" s="493"/>
      <c r="AE181" s="493"/>
      <c r="AF181" s="493"/>
      <c r="AG181" s="493"/>
      <c r="AH181" s="493"/>
      <c r="AI181" s="493"/>
      <c r="AJ181" s="493"/>
      <c r="AK181" s="493"/>
      <c r="AL181" s="493"/>
      <c r="AM181" s="493"/>
      <c r="AN181" s="493"/>
      <c r="AO181" s="493"/>
      <c r="AP181" s="831"/>
      <c r="AQ181" s="831"/>
      <c r="AR181" s="493"/>
      <c r="AS181" s="493"/>
      <c r="AT181" s="493"/>
      <c r="AU181" s="831"/>
      <c r="AV181" s="831"/>
      <c r="AW181" s="831"/>
      <c r="AX181" s="831"/>
      <c r="AY181" s="831">
        <v>0</v>
      </c>
      <c r="AZ181" s="830">
        <v>3</v>
      </c>
      <c r="BA181" s="830">
        <v>26</v>
      </c>
      <c r="BB181" s="830">
        <v>28</v>
      </c>
      <c r="BC181" s="830">
        <v>29</v>
      </c>
      <c r="BD181" s="830">
        <v>83</v>
      </c>
      <c r="BE181" s="831">
        <v>0</v>
      </c>
      <c r="BF181" s="831">
        <v>0</v>
      </c>
      <c r="BG181" s="831">
        <v>0</v>
      </c>
      <c r="BH181" s="831">
        <v>0</v>
      </c>
      <c r="BI181" s="831">
        <v>0</v>
      </c>
      <c r="BJ181" s="770"/>
    </row>
    <row r="182" spans="1:62" s="757" customFormat="1" ht="20.100000000000001" customHeight="1">
      <c r="A182" s="906" t="s">
        <v>891</v>
      </c>
      <c r="B182" s="906" t="s">
        <v>1155</v>
      </c>
      <c r="C182" s="906" t="s">
        <v>1159</v>
      </c>
      <c r="D182" s="906" t="s">
        <v>308</v>
      </c>
      <c r="E182" s="906" t="s">
        <v>4118</v>
      </c>
      <c r="F182" s="1039">
        <v>31450</v>
      </c>
      <c r="G182" s="940" t="s">
        <v>4119</v>
      </c>
      <c r="H182" s="914">
        <v>134</v>
      </c>
      <c r="I182" s="1109">
        <v>21439</v>
      </c>
      <c r="J182" s="770" t="s">
        <v>4120</v>
      </c>
      <c r="K182" s="770" t="s">
        <v>4121</v>
      </c>
      <c r="L182" s="491">
        <v>2</v>
      </c>
      <c r="M182" s="491">
        <v>60</v>
      </c>
      <c r="N182" s="494"/>
      <c r="O182" s="493"/>
      <c r="P182" s="493"/>
      <c r="Q182" s="493"/>
      <c r="R182" s="493">
        <v>1</v>
      </c>
      <c r="S182" s="493">
        <v>7</v>
      </c>
      <c r="T182" s="493"/>
      <c r="U182" s="493"/>
      <c r="V182" s="493"/>
      <c r="W182" s="493"/>
      <c r="X182" s="493"/>
      <c r="Y182" s="493"/>
      <c r="Z182" s="494">
        <v>1</v>
      </c>
      <c r="AA182" s="493"/>
      <c r="AB182" s="493">
        <v>1</v>
      </c>
      <c r="AC182" s="493">
        <v>3</v>
      </c>
      <c r="AD182" s="493">
        <v>4</v>
      </c>
      <c r="AE182" s="493"/>
      <c r="AF182" s="493"/>
      <c r="AG182" s="493">
        <v>0</v>
      </c>
      <c r="AH182" s="493"/>
      <c r="AI182" s="493"/>
      <c r="AJ182" s="493"/>
      <c r="AK182" s="493"/>
      <c r="AL182" s="493">
        <v>0</v>
      </c>
      <c r="AM182" s="493"/>
      <c r="AN182" s="493"/>
      <c r="AO182" s="493"/>
      <c r="AP182" s="831"/>
      <c r="AQ182" s="831"/>
      <c r="AR182" s="493"/>
      <c r="AS182" s="493"/>
      <c r="AT182" s="493"/>
      <c r="AU182" s="831">
        <v>0</v>
      </c>
      <c r="AV182" s="831"/>
      <c r="AW182" s="831"/>
      <c r="AX182" s="831"/>
      <c r="AY182" s="831">
        <v>0</v>
      </c>
      <c r="AZ182" s="830">
        <v>2</v>
      </c>
      <c r="BA182" s="830">
        <v>1</v>
      </c>
      <c r="BB182" s="830">
        <v>3</v>
      </c>
      <c r="BC182" s="830">
        <v>7</v>
      </c>
      <c r="BD182" s="830">
        <v>11</v>
      </c>
      <c r="BE182" s="831">
        <v>0</v>
      </c>
      <c r="BF182" s="831">
        <v>0</v>
      </c>
      <c r="BG182" s="831">
        <v>0</v>
      </c>
      <c r="BH182" s="831">
        <v>0</v>
      </c>
      <c r="BI182" s="831">
        <v>0</v>
      </c>
      <c r="BJ182" s="770" t="s">
        <v>4122</v>
      </c>
    </row>
    <row r="183" spans="1:62" s="757" customFormat="1" ht="20.100000000000001" customHeight="1">
      <c r="A183" s="906" t="s">
        <v>891</v>
      </c>
      <c r="B183" s="906" t="s">
        <v>1155</v>
      </c>
      <c r="C183" s="906" t="s">
        <v>893</v>
      </c>
      <c r="D183" s="906" t="s">
        <v>308</v>
      </c>
      <c r="E183" s="906" t="s">
        <v>4123</v>
      </c>
      <c r="F183" s="1035">
        <v>35184</v>
      </c>
      <c r="G183" s="940" t="s">
        <v>4124</v>
      </c>
      <c r="H183" s="914">
        <v>672</v>
      </c>
      <c r="I183" s="1109">
        <v>21422</v>
      </c>
      <c r="J183" s="770" t="s">
        <v>4125</v>
      </c>
      <c r="K183" s="770" t="s">
        <v>4126</v>
      </c>
      <c r="L183" s="491">
        <v>5</v>
      </c>
      <c r="M183" s="491">
        <v>136</v>
      </c>
      <c r="N183" s="494">
        <v>1</v>
      </c>
      <c r="O183" s="493">
        <v>30</v>
      </c>
      <c r="P183" s="493">
        <v>2</v>
      </c>
      <c r="Q183" s="493">
        <v>30</v>
      </c>
      <c r="R183" s="493">
        <v>2</v>
      </c>
      <c r="S183" s="493">
        <v>34</v>
      </c>
      <c r="T183" s="493"/>
      <c r="U183" s="493"/>
      <c r="V183" s="493"/>
      <c r="W183" s="493"/>
      <c r="X183" s="493"/>
      <c r="Y183" s="493"/>
      <c r="Z183" s="494"/>
      <c r="AA183" s="493"/>
      <c r="AB183" s="493"/>
      <c r="AC183" s="493"/>
      <c r="AD183" s="493">
        <v>0</v>
      </c>
      <c r="AE183" s="493"/>
      <c r="AF183" s="493"/>
      <c r="AG183" s="493">
        <v>0</v>
      </c>
      <c r="AH183" s="493"/>
      <c r="AI183" s="493"/>
      <c r="AJ183" s="493"/>
      <c r="AK183" s="493"/>
      <c r="AL183" s="493">
        <v>0</v>
      </c>
      <c r="AM183" s="493"/>
      <c r="AN183" s="493"/>
      <c r="AO183" s="493"/>
      <c r="AP183" s="831"/>
      <c r="AQ183" s="831"/>
      <c r="AR183" s="493"/>
      <c r="AS183" s="493"/>
      <c r="AT183" s="493"/>
      <c r="AU183" s="831">
        <v>0</v>
      </c>
      <c r="AV183" s="831"/>
      <c r="AW183" s="831"/>
      <c r="AX183" s="831"/>
      <c r="AY183" s="831">
        <v>0</v>
      </c>
      <c r="AZ183" s="830">
        <v>5</v>
      </c>
      <c r="BA183" s="830">
        <v>30</v>
      </c>
      <c r="BB183" s="830">
        <v>30</v>
      </c>
      <c r="BC183" s="830">
        <v>34</v>
      </c>
      <c r="BD183" s="830">
        <v>94</v>
      </c>
      <c r="BE183" s="831">
        <v>0</v>
      </c>
      <c r="BF183" s="831">
        <v>0</v>
      </c>
      <c r="BG183" s="831">
        <v>0</v>
      </c>
      <c r="BH183" s="831">
        <v>0</v>
      </c>
      <c r="BI183" s="831">
        <v>0</v>
      </c>
      <c r="BJ183" s="770"/>
    </row>
    <row r="184" spans="1:62" s="757" customFormat="1" ht="20.100000000000001" customHeight="1">
      <c r="A184" s="906" t="s">
        <v>891</v>
      </c>
      <c r="B184" s="906" t="s">
        <v>1155</v>
      </c>
      <c r="C184" s="906" t="s">
        <v>1158</v>
      </c>
      <c r="D184" s="906" t="s">
        <v>308</v>
      </c>
      <c r="E184" s="906" t="s">
        <v>843</v>
      </c>
      <c r="F184" s="1039">
        <v>39426</v>
      </c>
      <c r="G184" s="940" t="s">
        <v>4127</v>
      </c>
      <c r="H184" s="908">
        <v>752</v>
      </c>
      <c r="I184" s="1109">
        <v>21327</v>
      </c>
      <c r="J184" s="770" t="s">
        <v>4128</v>
      </c>
      <c r="K184" s="770" t="s">
        <v>4129</v>
      </c>
      <c r="L184" s="491">
        <v>13</v>
      </c>
      <c r="M184" s="491">
        <v>299</v>
      </c>
      <c r="N184" s="494">
        <v>3</v>
      </c>
      <c r="O184" s="493">
        <v>45</v>
      </c>
      <c r="P184" s="493">
        <v>3</v>
      </c>
      <c r="Q184" s="493">
        <v>64</v>
      </c>
      <c r="R184" s="493">
        <v>4</v>
      </c>
      <c r="S184" s="493">
        <v>85</v>
      </c>
      <c r="T184" s="493"/>
      <c r="U184" s="493"/>
      <c r="V184" s="493"/>
      <c r="W184" s="493"/>
      <c r="X184" s="493"/>
      <c r="Y184" s="493"/>
      <c r="Z184" s="494"/>
      <c r="AA184" s="493"/>
      <c r="AB184" s="493"/>
      <c r="AC184" s="493"/>
      <c r="AD184" s="493">
        <v>0</v>
      </c>
      <c r="AE184" s="493"/>
      <c r="AF184" s="493"/>
      <c r="AG184" s="493">
        <v>0</v>
      </c>
      <c r="AH184" s="493"/>
      <c r="AI184" s="493"/>
      <c r="AJ184" s="493"/>
      <c r="AK184" s="493"/>
      <c r="AL184" s="493">
        <v>0</v>
      </c>
      <c r="AM184" s="493"/>
      <c r="AN184" s="493"/>
      <c r="AO184" s="493"/>
      <c r="AP184" s="831"/>
      <c r="AQ184" s="831"/>
      <c r="AR184" s="493"/>
      <c r="AS184" s="493"/>
      <c r="AT184" s="493"/>
      <c r="AU184" s="831">
        <v>0</v>
      </c>
      <c r="AV184" s="831"/>
      <c r="AW184" s="831"/>
      <c r="AX184" s="831"/>
      <c r="AY184" s="831">
        <v>0</v>
      </c>
      <c r="AZ184" s="830">
        <v>10</v>
      </c>
      <c r="BA184" s="830">
        <v>45</v>
      </c>
      <c r="BB184" s="830">
        <v>64</v>
      </c>
      <c r="BC184" s="830">
        <v>85</v>
      </c>
      <c r="BD184" s="830">
        <v>194</v>
      </c>
      <c r="BE184" s="831">
        <v>0</v>
      </c>
      <c r="BF184" s="831">
        <v>0</v>
      </c>
      <c r="BG184" s="831">
        <v>0</v>
      </c>
      <c r="BH184" s="831">
        <v>0</v>
      </c>
      <c r="BI184" s="831">
        <v>0</v>
      </c>
      <c r="BJ184" s="770"/>
    </row>
    <row r="185" spans="1:62" s="757" customFormat="1" ht="20.100000000000001" customHeight="1">
      <c r="A185" s="906" t="s">
        <v>891</v>
      </c>
      <c r="B185" s="906" t="s">
        <v>1155</v>
      </c>
      <c r="C185" s="906" t="s">
        <v>1159</v>
      </c>
      <c r="D185" s="906" t="s">
        <v>308</v>
      </c>
      <c r="E185" s="906" t="s">
        <v>4130</v>
      </c>
      <c r="F185" s="1035">
        <v>39056</v>
      </c>
      <c r="G185" s="940" t="s">
        <v>4131</v>
      </c>
      <c r="H185" s="914">
        <v>517</v>
      </c>
      <c r="I185" s="1109">
        <v>21351</v>
      </c>
      <c r="J185" s="770" t="s">
        <v>4132</v>
      </c>
      <c r="K185" s="770" t="s">
        <v>4132</v>
      </c>
      <c r="L185" s="491">
        <v>5</v>
      </c>
      <c r="M185" s="491">
        <v>128</v>
      </c>
      <c r="N185" s="494">
        <v>1</v>
      </c>
      <c r="O185" s="493">
        <v>22</v>
      </c>
      <c r="P185" s="493">
        <v>1</v>
      </c>
      <c r="Q185" s="493">
        <v>25</v>
      </c>
      <c r="R185" s="493">
        <v>1</v>
      </c>
      <c r="S185" s="493">
        <v>28</v>
      </c>
      <c r="T185" s="493"/>
      <c r="U185" s="493"/>
      <c r="V185" s="493"/>
      <c r="W185" s="493"/>
      <c r="X185" s="493"/>
      <c r="Y185" s="493"/>
      <c r="Z185" s="494">
        <v>1</v>
      </c>
      <c r="AA185" s="493"/>
      <c r="AB185" s="493">
        <v>7</v>
      </c>
      <c r="AC185" s="493">
        <v>17</v>
      </c>
      <c r="AD185" s="493">
        <v>24</v>
      </c>
      <c r="AE185" s="493"/>
      <c r="AF185" s="493"/>
      <c r="AG185" s="493">
        <v>0</v>
      </c>
      <c r="AH185" s="493">
        <v>1</v>
      </c>
      <c r="AI185" s="493"/>
      <c r="AJ185" s="493">
        <v>4</v>
      </c>
      <c r="AK185" s="493">
        <v>21</v>
      </c>
      <c r="AL185" s="493">
        <v>25</v>
      </c>
      <c r="AM185" s="493"/>
      <c r="AN185" s="493"/>
      <c r="AO185" s="493"/>
      <c r="AP185" s="831"/>
      <c r="AQ185" s="831"/>
      <c r="AR185" s="493"/>
      <c r="AS185" s="493"/>
      <c r="AT185" s="493"/>
      <c r="AU185" s="831">
        <v>0</v>
      </c>
      <c r="AV185" s="831"/>
      <c r="AW185" s="831"/>
      <c r="AX185" s="831"/>
      <c r="AY185" s="831">
        <v>0</v>
      </c>
      <c r="AZ185" s="830">
        <v>5</v>
      </c>
      <c r="BA185" s="830">
        <v>29</v>
      </c>
      <c r="BB185" s="830">
        <v>46</v>
      </c>
      <c r="BC185" s="830">
        <v>49</v>
      </c>
      <c r="BD185" s="830">
        <v>124</v>
      </c>
      <c r="BE185" s="831">
        <v>0</v>
      </c>
      <c r="BF185" s="831">
        <v>0</v>
      </c>
      <c r="BG185" s="831">
        <v>0</v>
      </c>
      <c r="BH185" s="831">
        <v>0</v>
      </c>
      <c r="BI185" s="831">
        <v>0</v>
      </c>
      <c r="BJ185" s="770"/>
    </row>
    <row r="186" spans="1:62" s="757" customFormat="1" ht="20.100000000000001" customHeight="1">
      <c r="A186" s="906" t="s">
        <v>891</v>
      </c>
      <c r="B186" s="906" t="s">
        <v>1155</v>
      </c>
      <c r="C186" s="906" t="s">
        <v>1165</v>
      </c>
      <c r="D186" s="906" t="s">
        <v>308</v>
      </c>
      <c r="E186" s="906" t="s">
        <v>4133</v>
      </c>
      <c r="F186" s="1039">
        <v>33255</v>
      </c>
      <c r="G186" s="940" t="s">
        <v>4134</v>
      </c>
      <c r="H186" s="914">
        <v>331</v>
      </c>
      <c r="I186" s="1109">
        <v>21398</v>
      </c>
      <c r="J186" s="770" t="s">
        <v>4135</v>
      </c>
      <c r="K186" s="770" t="s">
        <v>4136</v>
      </c>
      <c r="L186" s="491">
        <v>2</v>
      </c>
      <c r="M186" s="491">
        <v>60</v>
      </c>
      <c r="N186" s="494">
        <v>0</v>
      </c>
      <c r="O186" s="493">
        <v>0</v>
      </c>
      <c r="P186" s="493">
        <v>0</v>
      </c>
      <c r="Q186" s="493">
        <v>0</v>
      </c>
      <c r="R186" s="493">
        <v>0</v>
      </c>
      <c r="S186" s="493">
        <v>0</v>
      </c>
      <c r="T186" s="493">
        <v>0</v>
      </c>
      <c r="U186" s="493">
        <v>0</v>
      </c>
      <c r="V186" s="493">
        <v>0</v>
      </c>
      <c r="W186" s="493">
        <v>0</v>
      </c>
      <c r="X186" s="493">
        <v>0</v>
      </c>
      <c r="Y186" s="493">
        <v>0</v>
      </c>
      <c r="Z186" s="494">
        <v>0</v>
      </c>
      <c r="AA186" s="493">
        <v>0</v>
      </c>
      <c r="AB186" s="493">
        <v>0</v>
      </c>
      <c r="AC186" s="493">
        <v>0</v>
      </c>
      <c r="AD186" s="493">
        <v>0</v>
      </c>
      <c r="AE186" s="493">
        <v>0</v>
      </c>
      <c r="AF186" s="493">
        <v>0</v>
      </c>
      <c r="AG186" s="493">
        <v>0</v>
      </c>
      <c r="AH186" s="493">
        <v>0</v>
      </c>
      <c r="AI186" s="493">
        <v>0</v>
      </c>
      <c r="AJ186" s="493">
        <v>0</v>
      </c>
      <c r="AK186" s="493">
        <v>0</v>
      </c>
      <c r="AL186" s="493">
        <v>0</v>
      </c>
      <c r="AM186" s="493">
        <v>0</v>
      </c>
      <c r="AN186" s="493">
        <v>0</v>
      </c>
      <c r="AO186" s="493">
        <v>0</v>
      </c>
      <c r="AP186" s="831">
        <v>0</v>
      </c>
      <c r="AQ186" s="831">
        <v>0</v>
      </c>
      <c r="AR186" s="493">
        <v>0</v>
      </c>
      <c r="AS186" s="493">
        <v>0</v>
      </c>
      <c r="AT186" s="493">
        <v>0</v>
      </c>
      <c r="AU186" s="831">
        <v>0</v>
      </c>
      <c r="AV186" s="831">
        <v>0</v>
      </c>
      <c r="AW186" s="831">
        <v>0</v>
      </c>
      <c r="AX186" s="831">
        <v>0</v>
      </c>
      <c r="AY186" s="831">
        <v>0</v>
      </c>
      <c r="AZ186" s="830">
        <v>0</v>
      </c>
      <c r="BA186" s="830">
        <v>0</v>
      </c>
      <c r="BB186" s="830">
        <v>0</v>
      </c>
      <c r="BC186" s="830">
        <v>0</v>
      </c>
      <c r="BD186" s="830">
        <v>0</v>
      </c>
      <c r="BE186" s="831">
        <v>0</v>
      </c>
      <c r="BF186" s="831">
        <v>0</v>
      </c>
      <c r="BG186" s="831">
        <v>0</v>
      </c>
      <c r="BH186" s="831">
        <v>0</v>
      </c>
      <c r="BI186" s="831">
        <v>0</v>
      </c>
      <c r="BJ186" s="770" t="s">
        <v>4137</v>
      </c>
    </row>
    <row r="187" spans="1:62" s="757" customFormat="1" ht="20.100000000000001" customHeight="1">
      <c r="A187" s="906" t="s">
        <v>891</v>
      </c>
      <c r="B187" s="906" t="s">
        <v>1155</v>
      </c>
      <c r="C187" s="906" t="s">
        <v>894</v>
      </c>
      <c r="D187" s="906" t="s">
        <v>308</v>
      </c>
      <c r="E187" s="906" t="s">
        <v>4138</v>
      </c>
      <c r="F187" s="1039">
        <v>33669</v>
      </c>
      <c r="G187" s="940" t="s">
        <v>4139</v>
      </c>
      <c r="H187" s="914">
        <v>225</v>
      </c>
      <c r="I187" s="1109">
        <v>21402</v>
      </c>
      <c r="J187" s="770" t="s">
        <v>4140</v>
      </c>
      <c r="K187" s="770" t="s">
        <v>4141</v>
      </c>
      <c r="L187" s="491">
        <v>2</v>
      </c>
      <c r="M187" s="491">
        <v>50</v>
      </c>
      <c r="N187" s="494"/>
      <c r="O187" s="493"/>
      <c r="P187" s="493"/>
      <c r="Q187" s="493"/>
      <c r="R187" s="493">
        <v>1</v>
      </c>
      <c r="S187" s="493">
        <v>11</v>
      </c>
      <c r="T187" s="493"/>
      <c r="U187" s="493"/>
      <c r="V187" s="493"/>
      <c r="W187" s="493"/>
      <c r="X187" s="493"/>
      <c r="Y187" s="493"/>
      <c r="Z187" s="494">
        <v>1</v>
      </c>
      <c r="AA187" s="493"/>
      <c r="AB187" s="493">
        <v>4</v>
      </c>
      <c r="AC187" s="493">
        <v>8</v>
      </c>
      <c r="AD187" s="493">
        <v>12</v>
      </c>
      <c r="AE187" s="493"/>
      <c r="AF187" s="493"/>
      <c r="AG187" s="493">
        <v>0</v>
      </c>
      <c r="AH187" s="493"/>
      <c r="AI187" s="493"/>
      <c r="AJ187" s="493"/>
      <c r="AK187" s="493"/>
      <c r="AL187" s="493">
        <v>0</v>
      </c>
      <c r="AM187" s="493"/>
      <c r="AN187" s="493"/>
      <c r="AO187" s="493"/>
      <c r="AP187" s="831"/>
      <c r="AQ187" s="831"/>
      <c r="AR187" s="493"/>
      <c r="AS187" s="493"/>
      <c r="AT187" s="493"/>
      <c r="AU187" s="831">
        <v>0</v>
      </c>
      <c r="AV187" s="831"/>
      <c r="AW187" s="831"/>
      <c r="AX187" s="831"/>
      <c r="AY187" s="831">
        <v>0</v>
      </c>
      <c r="AZ187" s="830">
        <v>2</v>
      </c>
      <c r="BA187" s="830">
        <v>4</v>
      </c>
      <c r="BB187" s="830">
        <v>8</v>
      </c>
      <c r="BC187" s="830">
        <v>11</v>
      </c>
      <c r="BD187" s="830">
        <v>23</v>
      </c>
      <c r="BE187" s="831">
        <v>0</v>
      </c>
      <c r="BF187" s="831">
        <v>0</v>
      </c>
      <c r="BG187" s="831">
        <v>0</v>
      </c>
      <c r="BH187" s="831">
        <v>0</v>
      </c>
      <c r="BI187" s="831">
        <v>0</v>
      </c>
      <c r="BJ187" s="770"/>
    </row>
    <row r="188" spans="1:62" s="757" customFormat="1" ht="20.100000000000001" customHeight="1">
      <c r="A188" s="906" t="s">
        <v>891</v>
      </c>
      <c r="B188" s="906" t="s">
        <v>1155</v>
      </c>
      <c r="C188" s="906" t="s">
        <v>1159</v>
      </c>
      <c r="D188" s="906" t="s">
        <v>308</v>
      </c>
      <c r="E188" s="906" t="s">
        <v>4142</v>
      </c>
      <c r="F188" s="1035">
        <v>42752</v>
      </c>
      <c r="G188" s="940" t="s">
        <v>4143</v>
      </c>
      <c r="H188" s="914">
        <v>825</v>
      </c>
      <c r="I188" s="1109">
        <v>21347</v>
      </c>
      <c r="J188" s="770" t="s">
        <v>4144</v>
      </c>
      <c r="K188" s="770" t="s">
        <v>4145</v>
      </c>
      <c r="L188" s="491">
        <v>7</v>
      </c>
      <c r="M188" s="491">
        <v>160</v>
      </c>
      <c r="N188" s="494">
        <v>2</v>
      </c>
      <c r="O188" s="493">
        <v>32</v>
      </c>
      <c r="P188" s="493">
        <v>2</v>
      </c>
      <c r="Q188" s="493">
        <v>46</v>
      </c>
      <c r="R188" s="493">
        <v>3</v>
      </c>
      <c r="S188" s="493">
        <v>64</v>
      </c>
      <c r="T188" s="493">
        <v>0</v>
      </c>
      <c r="U188" s="493">
        <v>0</v>
      </c>
      <c r="V188" s="493">
        <v>0</v>
      </c>
      <c r="W188" s="493">
        <v>0</v>
      </c>
      <c r="X188" s="493">
        <v>0</v>
      </c>
      <c r="Y188" s="493">
        <v>0</v>
      </c>
      <c r="Z188" s="494">
        <v>0</v>
      </c>
      <c r="AA188" s="493">
        <v>0</v>
      </c>
      <c r="AB188" s="493">
        <v>0</v>
      </c>
      <c r="AC188" s="493">
        <v>0</v>
      </c>
      <c r="AD188" s="493">
        <v>0</v>
      </c>
      <c r="AE188" s="493">
        <v>0</v>
      </c>
      <c r="AF188" s="493">
        <v>0</v>
      </c>
      <c r="AG188" s="493">
        <v>0</v>
      </c>
      <c r="AH188" s="493">
        <v>0</v>
      </c>
      <c r="AI188" s="493">
        <v>0</v>
      </c>
      <c r="AJ188" s="493">
        <v>0</v>
      </c>
      <c r="AK188" s="493">
        <v>0</v>
      </c>
      <c r="AL188" s="493">
        <v>0</v>
      </c>
      <c r="AM188" s="493">
        <v>0</v>
      </c>
      <c r="AN188" s="493">
        <v>0</v>
      </c>
      <c r="AO188" s="493">
        <v>0</v>
      </c>
      <c r="AP188" s="831">
        <v>0</v>
      </c>
      <c r="AQ188" s="831">
        <v>0</v>
      </c>
      <c r="AR188" s="493">
        <v>0</v>
      </c>
      <c r="AS188" s="493">
        <v>0</v>
      </c>
      <c r="AT188" s="493">
        <v>0</v>
      </c>
      <c r="AU188" s="831">
        <v>0</v>
      </c>
      <c r="AV188" s="831">
        <v>0</v>
      </c>
      <c r="AW188" s="831">
        <v>0</v>
      </c>
      <c r="AX188" s="831">
        <v>0</v>
      </c>
      <c r="AY188" s="831">
        <v>0</v>
      </c>
      <c r="AZ188" s="830">
        <v>7</v>
      </c>
      <c r="BA188" s="830">
        <v>32</v>
      </c>
      <c r="BB188" s="830">
        <v>46</v>
      </c>
      <c r="BC188" s="830">
        <v>64</v>
      </c>
      <c r="BD188" s="830">
        <v>142</v>
      </c>
      <c r="BE188" s="831">
        <v>0</v>
      </c>
      <c r="BF188" s="831">
        <v>0</v>
      </c>
      <c r="BG188" s="831">
        <v>0</v>
      </c>
      <c r="BH188" s="831">
        <v>0</v>
      </c>
      <c r="BI188" s="831">
        <v>0</v>
      </c>
      <c r="BJ188" s="770"/>
    </row>
    <row r="189" spans="1:62" s="757" customFormat="1" ht="20.100000000000001" customHeight="1">
      <c r="A189" s="906" t="s">
        <v>891</v>
      </c>
      <c r="B189" s="906" t="s">
        <v>1155</v>
      </c>
      <c r="C189" s="906" t="s">
        <v>892</v>
      </c>
      <c r="D189" s="906" t="s">
        <v>308</v>
      </c>
      <c r="E189" s="906" t="s">
        <v>4146</v>
      </c>
      <c r="F189" s="1039">
        <v>36132</v>
      </c>
      <c r="G189" s="940" t="s">
        <v>4147</v>
      </c>
      <c r="H189" s="914">
        <v>495</v>
      </c>
      <c r="I189" s="1109">
        <v>21336</v>
      </c>
      <c r="J189" s="770" t="s">
        <v>4148</v>
      </c>
      <c r="K189" s="770" t="s">
        <v>4149</v>
      </c>
      <c r="L189" s="491">
        <v>4</v>
      </c>
      <c r="M189" s="491">
        <v>93</v>
      </c>
      <c r="N189" s="494">
        <v>1</v>
      </c>
      <c r="O189" s="493">
        <v>6</v>
      </c>
      <c r="P189" s="493">
        <v>1</v>
      </c>
      <c r="Q189" s="493">
        <v>21</v>
      </c>
      <c r="R189" s="493">
        <v>2</v>
      </c>
      <c r="S189" s="493">
        <v>27</v>
      </c>
      <c r="T189" s="493"/>
      <c r="U189" s="493"/>
      <c r="V189" s="493"/>
      <c r="W189" s="493"/>
      <c r="X189" s="493"/>
      <c r="Y189" s="493"/>
      <c r="Z189" s="494"/>
      <c r="AA189" s="493"/>
      <c r="AB189" s="493"/>
      <c r="AC189" s="493"/>
      <c r="AD189" s="493">
        <v>0</v>
      </c>
      <c r="AE189" s="493"/>
      <c r="AF189" s="493"/>
      <c r="AG189" s="493">
        <v>0</v>
      </c>
      <c r="AH189" s="493"/>
      <c r="AI189" s="493"/>
      <c r="AJ189" s="493"/>
      <c r="AK189" s="493"/>
      <c r="AL189" s="493">
        <v>0</v>
      </c>
      <c r="AM189" s="493"/>
      <c r="AN189" s="493"/>
      <c r="AO189" s="493"/>
      <c r="AP189" s="831"/>
      <c r="AQ189" s="831"/>
      <c r="AR189" s="493"/>
      <c r="AS189" s="493"/>
      <c r="AT189" s="493"/>
      <c r="AU189" s="831">
        <v>0</v>
      </c>
      <c r="AV189" s="831"/>
      <c r="AW189" s="831"/>
      <c r="AX189" s="831"/>
      <c r="AY189" s="831">
        <v>0</v>
      </c>
      <c r="AZ189" s="830">
        <v>4</v>
      </c>
      <c r="BA189" s="830">
        <v>6</v>
      </c>
      <c r="BB189" s="830">
        <v>21</v>
      </c>
      <c r="BC189" s="830">
        <v>27</v>
      </c>
      <c r="BD189" s="830">
        <v>54</v>
      </c>
      <c r="BE189" s="831">
        <v>0</v>
      </c>
      <c r="BF189" s="831">
        <v>0</v>
      </c>
      <c r="BG189" s="831">
        <v>0</v>
      </c>
      <c r="BH189" s="831">
        <v>0</v>
      </c>
      <c r="BI189" s="831">
        <v>0</v>
      </c>
      <c r="BJ189" s="770"/>
    </row>
    <row r="190" spans="1:62" s="757" customFormat="1" ht="20.100000000000001" customHeight="1">
      <c r="A190" s="906" t="s">
        <v>891</v>
      </c>
      <c r="B190" s="906" t="s">
        <v>1155</v>
      </c>
      <c r="C190" s="906" t="s">
        <v>892</v>
      </c>
      <c r="D190" s="906" t="s">
        <v>308</v>
      </c>
      <c r="E190" s="906" t="s">
        <v>4150</v>
      </c>
      <c r="F190" s="1039">
        <v>34302</v>
      </c>
      <c r="G190" s="940" t="s">
        <v>4151</v>
      </c>
      <c r="H190" s="914">
        <v>398</v>
      </c>
      <c r="I190" s="1109">
        <v>21332</v>
      </c>
      <c r="J190" s="770" t="s">
        <v>4152</v>
      </c>
      <c r="K190" s="770" t="s">
        <v>4153</v>
      </c>
      <c r="L190" s="491">
        <v>5</v>
      </c>
      <c r="M190" s="491">
        <v>96</v>
      </c>
      <c r="N190" s="494">
        <v>2</v>
      </c>
      <c r="O190" s="493">
        <v>36</v>
      </c>
      <c r="P190" s="493">
        <v>1</v>
      </c>
      <c r="Q190" s="493">
        <v>21</v>
      </c>
      <c r="R190" s="493">
        <v>2</v>
      </c>
      <c r="S190" s="493">
        <v>39</v>
      </c>
      <c r="T190" s="493">
        <v>0</v>
      </c>
      <c r="U190" s="493">
        <v>0</v>
      </c>
      <c r="V190" s="493">
        <v>0</v>
      </c>
      <c r="W190" s="493">
        <v>0</v>
      </c>
      <c r="X190" s="493">
        <v>0</v>
      </c>
      <c r="Y190" s="493">
        <v>0</v>
      </c>
      <c r="Z190" s="494">
        <v>0</v>
      </c>
      <c r="AA190" s="493">
        <v>0</v>
      </c>
      <c r="AB190" s="493">
        <v>0</v>
      </c>
      <c r="AC190" s="493">
        <v>0</v>
      </c>
      <c r="AD190" s="493">
        <v>0</v>
      </c>
      <c r="AE190" s="493">
        <v>0</v>
      </c>
      <c r="AF190" s="493">
        <v>0</v>
      </c>
      <c r="AG190" s="493">
        <v>0</v>
      </c>
      <c r="AH190" s="493">
        <v>0</v>
      </c>
      <c r="AI190" s="493">
        <v>0</v>
      </c>
      <c r="AJ190" s="493">
        <v>0</v>
      </c>
      <c r="AK190" s="493"/>
      <c r="AL190" s="493">
        <v>0</v>
      </c>
      <c r="AM190" s="493">
        <v>0</v>
      </c>
      <c r="AN190" s="493">
        <v>0</v>
      </c>
      <c r="AO190" s="493">
        <v>0</v>
      </c>
      <c r="AP190" s="831">
        <v>0</v>
      </c>
      <c r="AQ190" s="831">
        <v>0</v>
      </c>
      <c r="AR190" s="493">
        <v>0</v>
      </c>
      <c r="AS190" s="493"/>
      <c r="AT190" s="493">
        <v>0</v>
      </c>
      <c r="AU190" s="831">
        <v>0</v>
      </c>
      <c r="AV190" s="831">
        <v>0</v>
      </c>
      <c r="AW190" s="831"/>
      <c r="AX190" s="831">
        <v>0</v>
      </c>
      <c r="AY190" s="831">
        <v>0</v>
      </c>
      <c r="AZ190" s="830">
        <v>5</v>
      </c>
      <c r="BA190" s="830">
        <v>36</v>
      </c>
      <c r="BB190" s="830">
        <v>21</v>
      </c>
      <c r="BC190" s="830">
        <v>39</v>
      </c>
      <c r="BD190" s="830">
        <v>96</v>
      </c>
      <c r="BE190" s="831">
        <v>0</v>
      </c>
      <c r="BF190" s="831">
        <v>0</v>
      </c>
      <c r="BG190" s="831">
        <v>0</v>
      </c>
      <c r="BH190" s="831">
        <v>0</v>
      </c>
      <c r="BI190" s="831">
        <v>0</v>
      </c>
      <c r="BJ190" s="770"/>
    </row>
    <row r="191" spans="1:62" s="757" customFormat="1" ht="20.100000000000001" customHeight="1">
      <c r="A191" s="906" t="s">
        <v>891</v>
      </c>
      <c r="B191" s="906" t="s">
        <v>1155</v>
      </c>
      <c r="C191" s="906" t="s">
        <v>1228</v>
      </c>
      <c r="D191" s="906" t="s">
        <v>308</v>
      </c>
      <c r="E191" s="906" t="s">
        <v>4154</v>
      </c>
      <c r="F191" s="1035">
        <v>39044</v>
      </c>
      <c r="G191" s="940" t="s">
        <v>929</v>
      </c>
      <c r="H191" s="908">
        <v>587</v>
      </c>
      <c r="I191" s="1109">
        <v>21457</v>
      </c>
      <c r="J191" s="770" t="s">
        <v>4155</v>
      </c>
      <c r="K191" s="770" t="s">
        <v>4156</v>
      </c>
      <c r="L191" s="491">
        <v>6</v>
      </c>
      <c r="M191" s="491">
        <v>170</v>
      </c>
      <c r="N191" s="494">
        <v>2</v>
      </c>
      <c r="O191" s="493">
        <v>23</v>
      </c>
      <c r="P191" s="493">
        <v>2</v>
      </c>
      <c r="Q191" s="493">
        <v>32</v>
      </c>
      <c r="R191" s="493">
        <v>1</v>
      </c>
      <c r="S191" s="493">
        <v>27</v>
      </c>
      <c r="T191" s="493"/>
      <c r="U191" s="493"/>
      <c r="V191" s="493"/>
      <c r="W191" s="493"/>
      <c r="X191" s="493"/>
      <c r="Y191" s="493"/>
      <c r="Z191" s="494"/>
      <c r="AA191" s="493"/>
      <c r="AB191" s="493"/>
      <c r="AC191" s="493"/>
      <c r="AD191" s="493">
        <v>0</v>
      </c>
      <c r="AE191" s="493"/>
      <c r="AF191" s="493"/>
      <c r="AG191" s="493">
        <v>0</v>
      </c>
      <c r="AH191" s="493"/>
      <c r="AI191" s="493"/>
      <c r="AJ191" s="493"/>
      <c r="AK191" s="493"/>
      <c r="AL191" s="493">
        <v>0</v>
      </c>
      <c r="AM191" s="493"/>
      <c r="AN191" s="493"/>
      <c r="AO191" s="493"/>
      <c r="AP191" s="831"/>
      <c r="AQ191" s="831"/>
      <c r="AR191" s="493"/>
      <c r="AS191" s="493"/>
      <c r="AT191" s="493"/>
      <c r="AU191" s="831">
        <v>0</v>
      </c>
      <c r="AV191" s="831"/>
      <c r="AW191" s="831"/>
      <c r="AX191" s="831"/>
      <c r="AY191" s="831">
        <v>0</v>
      </c>
      <c r="AZ191" s="830">
        <v>5</v>
      </c>
      <c r="BA191" s="830">
        <v>23</v>
      </c>
      <c r="BB191" s="830">
        <v>32</v>
      </c>
      <c r="BC191" s="830">
        <v>27</v>
      </c>
      <c r="BD191" s="830">
        <v>82</v>
      </c>
      <c r="BE191" s="831">
        <v>0</v>
      </c>
      <c r="BF191" s="831">
        <v>0</v>
      </c>
      <c r="BG191" s="831">
        <v>0</v>
      </c>
      <c r="BH191" s="831">
        <v>0</v>
      </c>
      <c r="BI191" s="831">
        <v>0</v>
      </c>
      <c r="BJ191" s="770"/>
    </row>
    <row r="192" spans="1:62" s="757" customFormat="1" ht="20.100000000000001" customHeight="1">
      <c r="A192" s="906" t="s">
        <v>891</v>
      </c>
      <c r="B192" s="906" t="s">
        <v>1155</v>
      </c>
      <c r="C192" s="906" t="s">
        <v>892</v>
      </c>
      <c r="D192" s="906" t="s">
        <v>308</v>
      </c>
      <c r="E192" s="906" t="s">
        <v>4157</v>
      </c>
      <c r="F192" s="1035">
        <v>34106</v>
      </c>
      <c r="G192" s="940" t="s">
        <v>4158</v>
      </c>
      <c r="H192" s="908">
        <v>600</v>
      </c>
      <c r="I192" s="1109">
        <v>21331</v>
      </c>
      <c r="J192" s="770" t="s">
        <v>1370</v>
      </c>
      <c r="K192" s="770" t="s">
        <v>1369</v>
      </c>
      <c r="L192" s="491">
        <v>6</v>
      </c>
      <c r="M192" s="491">
        <v>200</v>
      </c>
      <c r="N192" s="494">
        <v>1</v>
      </c>
      <c r="O192" s="493">
        <v>19</v>
      </c>
      <c r="P192" s="493">
        <v>2</v>
      </c>
      <c r="Q192" s="493">
        <v>42</v>
      </c>
      <c r="R192" s="493">
        <v>1</v>
      </c>
      <c r="S192" s="493">
        <v>17</v>
      </c>
      <c r="T192" s="493">
        <v>0</v>
      </c>
      <c r="U192" s="493">
        <v>0</v>
      </c>
      <c r="V192" s="493">
        <v>0</v>
      </c>
      <c r="W192" s="493">
        <v>0</v>
      </c>
      <c r="X192" s="493">
        <v>0</v>
      </c>
      <c r="Y192" s="493">
        <v>0</v>
      </c>
      <c r="Z192" s="494"/>
      <c r="AA192" s="493"/>
      <c r="AB192" s="493"/>
      <c r="AC192" s="493"/>
      <c r="AD192" s="493">
        <v>0</v>
      </c>
      <c r="AE192" s="493"/>
      <c r="AF192" s="493"/>
      <c r="AG192" s="493">
        <v>0</v>
      </c>
      <c r="AH192" s="493"/>
      <c r="AI192" s="493"/>
      <c r="AJ192" s="493"/>
      <c r="AK192" s="493"/>
      <c r="AL192" s="493">
        <v>0</v>
      </c>
      <c r="AM192" s="493"/>
      <c r="AN192" s="493"/>
      <c r="AO192" s="493"/>
      <c r="AP192" s="831"/>
      <c r="AQ192" s="831"/>
      <c r="AR192" s="493"/>
      <c r="AS192" s="493"/>
      <c r="AT192" s="493"/>
      <c r="AU192" s="831">
        <v>0</v>
      </c>
      <c r="AV192" s="831"/>
      <c r="AW192" s="831"/>
      <c r="AX192" s="831"/>
      <c r="AY192" s="831">
        <v>0</v>
      </c>
      <c r="AZ192" s="830">
        <v>4</v>
      </c>
      <c r="BA192" s="830">
        <v>19</v>
      </c>
      <c r="BB192" s="830">
        <v>42</v>
      </c>
      <c r="BC192" s="830">
        <v>17</v>
      </c>
      <c r="BD192" s="830">
        <v>78</v>
      </c>
      <c r="BE192" s="831">
        <v>0</v>
      </c>
      <c r="BF192" s="831">
        <v>0</v>
      </c>
      <c r="BG192" s="831">
        <v>0</v>
      </c>
      <c r="BH192" s="831">
        <v>0</v>
      </c>
      <c r="BI192" s="831">
        <v>0</v>
      </c>
      <c r="BJ192" s="948"/>
    </row>
    <row r="193" spans="1:69" s="764" customFormat="1" ht="20.100000000000001" customHeight="1">
      <c r="A193" s="915"/>
      <c r="B193" s="941"/>
      <c r="C193" s="941"/>
      <c r="D193" s="941"/>
      <c r="E193" s="546" t="s">
        <v>1156</v>
      </c>
      <c r="F193" s="546">
        <v>22</v>
      </c>
      <c r="G193" s="547"/>
      <c r="H193" s="547"/>
      <c r="I193" s="1110"/>
      <c r="J193" s="546"/>
      <c r="K193" s="546"/>
      <c r="L193" s="829">
        <f t="shared" ref="L193:AQ193" si="80">SUM(L171:L192)</f>
        <v>141</v>
      </c>
      <c r="M193" s="829">
        <f t="shared" si="80"/>
        <v>3520</v>
      </c>
      <c r="N193" s="838">
        <f t="shared" si="80"/>
        <v>33</v>
      </c>
      <c r="O193" s="829">
        <f t="shared" si="80"/>
        <v>518</v>
      </c>
      <c r="P193" s="829">
        <f t="shared" si="80"/>
        <v>37</v>
      </c>
      <c r="Q193" s="829">
        <f t="shared" si="80"/>
        <v>780</v>
      </c>
      <c r="R193" s="829">
        <f t="shared" si="80"/>
        <v>40</v>
      </c>
      <c r="S193" s="829">
        <f t="shared" si="80"/>
        <v>850</v>
      </c>
      <c r="T193" s="829">
        <f t="shared" si="80"/>
        <v>0</v>
      </c>
      <c r="U193" s="829">
        <f t="shared" si="80"/>
        <v>0</v>
      </c>
      <c r="V193" s="829">
        <f t="shared" si="80"/>
        <v>0</v>
      </c>
      <c r="W193" s="829">
        <f t="shared" si="80"/>
        <v>0</v>
      </c>
      <c r="X193" s="829">
        <f t="shared" si="80"/>
        <v>0</v>
      </c>
      <c r="Y193" s="829">
        <f t="shared" si="80"/>
        <v>0</v>
      </c>
      <c r="Z193" s="838">
        <f t="shared" si="80"/>
        <v>4</v>
      </c>
      <c r="AA193" s="829">
        <f t="shared" si="80"/>
        <v>0</v>
      </c>
      <c r="AB193" s="829">
        <f t="shared" si="80"/>
        <v>26</v>
      </c>
      <c r="AC193" s="829">
        <f t="shared" si="80"/>
        <v>44</v>
      </c>
      <c r="AD193" s="829">
        <f t="shared" si="80"/>
        <v>70</v>
      </c>
      <c r="AE193" s="829">
        <f t="shared" si="80"/>
        <v>0</v>
      </c>
      <c r="AF193" s="829">
        <f t="shared" si="80"/>
        <v>0</v>
      </c>
      <c r="AG193" s="829">
        <f t="shared" si="80"/>
        <v>0</v>
      </c>
      <c r="AH193" s="829">
        <f t="shared" si="80"/>
        <v>2</v>
      </c>
      <c r="AI193" s="829">
        <f t="shared" si="80"/>
        <v>0</v>
      </c>
      <c r="AJ193" s="829">
        <f t="shared" si="80"/>
        <v>13</v>
      </c>
      <c r="AK193" s="829">
        <f t="shared" si="80"/>
        <v>42</v>
      </c>
      <c r="AL193" s="829">
        <f t="shared" si="80"/>
        <v>55</v>
      </c>
      <c r="AM193" s="829">
        <f t="shared" si="80"/>
        <v>0</v>
      </c>
      <c r="AN193" s="829">
        <f t="shared" si="80"/>
        <v>0</v>
      </c>
      <c r="AO193" s="829">
        <f t="shared" si="80"/>
        <v>0</v>
      </c>
      <c r="AP193" s="829">
        <f t="shared" si="80"/>
        <v>4</v>
      </c>
      <c r="AQ193" s="829">
        <f t="shared" si="80"/>
        <v>0</v>
      </c>
      <c r="AR193" s="829">
        <f t="shared" ref="AR193:BI193" si="81">SUM(AR171:AR192)</f>
        <v>26</v>
      </c>
      <c r="AS193" s="829">
        <f t="shared" si="81"/>
        <v>30</v>
      </c>
      <c r="AT193" s="829">
        <f t="shared" si="81"/>
        <v>49</v>
      </c>
      <c r="AU193" s="829">
        <f t="shared" si="81"/>
        <v>105</v>
      </c>
      <c r="AV193" s="829">
        <f t="shared" si="81"/>
        <v>0</v>
      </c>
      <c r="AW193" s="829">
        <f t="shared" si="81"/>
        <v>0</v>
      </c>
      <c r="AX193" s="829">
        <f t="shared" si="81"/>
        <v>0</v>
      </c>
      <c r="AY193" s="829">
        <f t="shared" si="81"/>
        <v>0</v>
      </c>
      <c r="AZ193" s="829">
        <f t="shared" si="81"/>
        <v>120</v>
      </c>
      <c r="BA193" s="829">
        <f t="shared" si="81"/>
        <v>570</v>
      </c>
      <c r="BB193" s="829">
        <f t="shared" si="81"/>
        <v>867</v>
      </c>
      <c r="BC193" s="829">
        <f t="shared" si="81"/>
        <v>941</v>
      </c>
      <c r="BD193" s="829">
        <f t="shared" si="81"/>
        <v>2378</v>
      </c>
      <c r="BE193" s="829">
        <f t="shared" si="81"/>
        <v>0</v>
      </c>
      <c r="BF193" s="829">
        <f t="shared" si="81"/>
        <v>0</v>
      </c>
      <c r="BG193" s="829">
        <f t="shared" si="81"/>
        <v>0</v>
      </c>
      <c r="BH193" s="829">
        <f t="shared" si="81"/>
        <v>0</v>
      </c>
      <c r="BI193" s="829">
        <f t="shared" si="81"/>
        <v>0</v>
      </c>
      <c r="BJ193" s="546"/>
    </row>
    <row r="194" spans="1:69" s="764" customFormat="1" ht="20.100000000000001" customHeight="1">
      <c r="A194" s="915"/>
      <c r="B194" s="916"/>
      <c r="C194" s="1258" t="s">
        <v>1275</v>
      </c>
      <c r="D194" s="1259"/>
      <c r="E194" s="1260"/>
      <c r="F194" s="508">
        <f>F170+F193</f>
        <v>37</v>
      </c>
      <c r="G194" s="544"/>
      <c r="H194" s="544"/>
      <c r="I194" s="1115"/>
      <c r="J194" s="508"/>
      <c r="K194" s="508"/>
      <c r="L194" s="826">
        <f t="shared" ref="L194:AQ194" si="82">L170+L193</f>
        <v>183</v>
      </c>
      <c r="M194" s="826">
        <f t="shared" si="82"/>
        <v>4320</v>
      </c>
      <c r="N194" s="825">
        <f t="shared" si="82"/>
        <v>39</v>
      </c>
      <c r="O194" s="824">
        <f t="shared" si="82"/>
        <v>596</v>
      </c>
      <c r="P194" s="824">
        <f t="shared" si="82"/>
        <v>49</v>
      </c>
      <c r="Q194" s="824">
        <f t="shared" si="82"/>
        <v>962</v>
      </c>
      <c r="R194" s="824">
        <f t="shared" si="82"/>
        <v>54</v>
      </c>
      <c r="S194" s="824">
        <f t="shared" si="82"/>
        <v>1122</v>
      </c>
      <c r="T194" s="824">
        <f t="shared" si="82"/>
        <v>1</v>
      </c>
      <c r="U194" s="824">
        <f t="shared" si="82"/>
        <v>3</v>
      </c>
      <c r="V194" s="824">
        <f t="shared" si="82"/>
        <v>1</v>
      </c>
      <c r="W194" s="824">
        <f t="shared" si="82"/>
        <v>4</v>
      </c>
      <c r="X194" s="824">
        <f t="shared" si="82"/>
        <v>1</v>
      </c>
      <c r="Y194" s="824">
        <f t="shared" si="82"/>
        <v>4</v>
      </c>
      <c r="Z194" s="825">
        <f t="shared" si="82"/>
        <v>4</v>
      </c>
      <c r="AA194" s="824">
        <f t="shared" si="82"/>
        <v>0</v>
      </c>
      <c r="AB194" s="824">
        <f t="shared" si="82"/>
        <v>26</v>
      </c>
      <c r="AC194" s="824">
        <f t="shared" si="82"/>
        <v>44</v>
      </c>
      <c r="AD194" s="824">
        <f t="shared" si="82"/>
        <v>70</v>
      </c>
      <c r="AE194" s="824">
        <f t="shared" si="82"/>
        <v>0</v>
      </c>
      <c r="AF194" s="824">
        <f t="shared" si="82"/>
        <v>0</v>
      </c>
      <c r="AG194" s="824">
        <f t="shared" si="82"/>
        <v>0</v>
      </c>
      <c r="AH194" s="824">
        <f t="shared" si="82"/>
        <v>4</v>
      </c>
      <c r="AI194" s="824">
        <f t="shared" si="82"/>
        <v>4</v>
      </c>
      <c r="AJ194" s="824">
        <f t="shared" si="82"/>
        <v>25</v>
      </c>
      <c r="AK194" s="824">
        <f t="shared" si="82"/>
        <v>61</v>
      </c>
      <c r="AL194" s="824">
        <f t="shared" si="82"/>
        <v>86</v>
      </c>
      <c r="AM194" s="824">
        <f t="shared" si="82"/>
        <v>5</v>
      </c>
      <c r="AN194" s="824">
        <f t="shared" si="82"/>
        <v>8</v>
      </c>
      <c r="AO194" s="824">
        <f t="shared" si="82"/>
        <v>13</v>
      </c>
      <c r="AP194" s="824">
        <f t="shared" si="82"/>
        <v>4</v>
      </c>
      <c r="AQ194" s="824">
        <f t="shared" si="82"/>
        <v>1</v>
      </c>
      <c r="AR194" s="824">
        <f t="shared" ref="AR194:BI194" si="83">AR170+AR193</f>
        <v>26</v>
      </c>
      <c r="AS194" s="824">
        <f t="shared" si="83"/>
        <v>30</v>
      </c>
      <c r="AT194" s="824">
        <f t="shared" si="83"/>
        <v>49</v>
      </c>
      <c r="AU194" s="824">
        <f t="shared" si="83"/>
        <v>105</v>
      </c>
      <c r="AV194" s="824">
        <f t="shared" si="83"/>
        <v>0</v>
      </c>
      <c r="AW194" s="824">
        <f t="shared" si="83"/>
        <v>1</v>
      </c>
      <c r="AX194" s="824">
        <f t="shared" si="83"/>
        <v>3</v>
      </c>
      <c r="AY194" s="824">
        <f t="shared" si="83"/>
        <v>4</v>
      </c>
      <c r="AZ194" s="824">
        <f t="shared" si="83"/>
        <v>154</v>
      </c>
      <c r="BA194" s="824">
        <f t="shared" si="83"/>
        <v>648</v>
      </c>
      <c r="BB194" s="824">
        <f t="shared" si="83"/>
        <v>1061</v>
      </c>
      <c r="BC194" s="824">
        <f t="shared" si="83"/>
        <v>1232</v>
      </c>
      <c r="BD194" s="824">
        <f t="shared" si="83"/>
        <v>2941</v>
      </c>
      <c r="BE194" s="824">
        <f t="shared" si="83"/>
        <v>8</v>
      </c>
      <c r="BF194" s="824">
        <f t="shared" si="83"/>
        <v>3</v>
      </c>
      <c r="BG194" s="824">
        <f t="shared" si="83"/>
        <v>10</v>
      </c>
      <c r="BH194" s="824">
        <f t="shared" si="83"/>
        <v>15</v>
      </c>
      <c r="BI194" s="824">
        <f t="shared" si="83"/>
        <v>28</v>
      </c>
      <c r="BJ194" s="508"/>
    </row>
    <row r="195" spans="1:69" s="764" customFormat="1" ht="20.100000000000001" customHeight="1">
      <c r="A195" s="1067"/>
      <c r="B195" s="1067"/>
      <c r="C195" s="1296" t="s">
        <v>943</v>
      </c>
      <c r="D195" s="1297"/>
      <c r="E195" s="1298"/>
      <c r="F195" s="540">
        <f>F170+F134</f>
        <v>26</v>
      </c>
      <c r="G195" s="540">
        <f>G170+G134</f>
        <v>0</v>
      </c>
      <c r="H195" s="540"/>
      <c r="I195" s="1118"/>
      <c r="J195" s="540"/>
      <c r="K195" s="540"/>
      <c r="L195" s="540">
        <f t="shared" ref="L195:AQ195" si="84">L170+L134</f>
        <v>68</v>
      </c>
      <c r="M195" s="540">
        <f t="shared" si="84"/>
        <v>1274</v>
      </c>
      <c r="N195" s="540">
        <f t="shared" si="84"/>
        <v>8</v>
      </c>
      <c r="O195" s="540">
        <f t="shared" si="84"/>
        <v>105</v>
      </c>
      <c r="P195" s="540">
        <f t="shared" si="84"/>
        <v>18</v>
      </c>
      <c r="Q195" s="540">
        <f t="shared" si="84"/>
        <v>246</v>
      </c>
      <c r="R195" s="540">
        <f t="shared" si="84"/>
        <v>22</v>
      </c>
      <c r="S195" s="540">
        <f t="shared" si="84"/>
        <v>387</v>
      </c>
      <c r="T195" s="540">
        <f t="shared" si="84"/>
        <v>1</v>
      </c>
      <c r="U195" s="540">
        <f t="shared" si="84"/>
        <v>3</v>
      </c>
      <c r="V195" s="540">
        <f t="shared" si="84"/>
        <v>1</v>
      </c>
      <c r="W195" s="540">
        <f t="shared" si="84"/>
        <v>4</v>
      </c>
      <c r="X195" s="540">
        <f t="shared" si="84"/>
        <v>2</v>
      </c>
      <c r="Y195" s="540">
        <f t="shared" si="84"/>
        <v>7</v>
      </c>
      <c r="Z195" s="540">
        <f t="shared" si="84"/>
        <v>1</v>
      </c>
      <c r="AA195" s="540">
        <f t="shared" si="84"/>
        <v>1</v>
      </c>
      <c r="AB195" s="540">
        <f t="shared" si="84"/>
        <v>3</v>
      </c>
      <c r="AC195" s="540">
        <f t="shared" si="84"/>
        <v>5</v>
      </c>
      <c r="AD195" s="540">
        <f t="shared" si="84"/>
        <v>8</v>
      </c>
      <c r="AE195" s="540">
        <f t="shared" si="84"/>
        <v>1</v>
      </c>
      <c r="AF195" s="540">
        <f t="shared" si="84"/>
        <v>2</v>
      </c>
      <c r="AG195" s="540">
        <f t="shared" si="84"/>
        <v>3</v>
      </c>
      <c r="AH195" s="540">
        <f t="shared" si="84"/>
        <v>4</v>
      </c>
      <c r="AI195" s="540">
        <f t="shared" si="84"/>
        <v>6</v>
      </c>
      <c r="AJ195" s="540">
        <f t="shared" si="84"/>
        <v>27</v>
      </c>
      <c r="AK195" s="540">
        <f t="shared" si="84"/>
        <v>44</v>
      </c>
      <c r="AL195" s="540">
        <f t="shared" si="84"/>
        <v>71</v>
      </c>
      <c r="AM195" s="540">
        <f t="shared" si="84"/>
        <v>9</v>
      </c>
      <c r="AN195" s="540">
        <f t="shared" si="84"/>
        <v>16</v>
      </c>
      <c r="AO195" s="540">
        <f t="shared" si="84"/>
        <v>25</v>
      </c>
      <c r="AP195" s="540">
        <f t="shared" si="84"/>
        <v>1</v>
      </c>
      <c r="AQ195" s="540">
        <f t="shared" si="84"/>
        <v>3</v>
      </c>
      <c r="AR195" s="540">
        <f t="shared" ref="AR195:BI195" si="85">AR170+AR134</f>
        <v>0</v>
      </c>
      <c r="AS195" s="540">
        <f t="shared" si="85"/>
        <v>0</v>
      </c>
      <c r="AT195" s="540">
        <f t="shared" si="85"/>
        <v>0</v>
      </c>
      <c r="AU195" s="540">
        <f t="shared" si="85"/>
        <v>0</v>
      </c>
      <c r="AV195" s="540">
        <f t="shared" si="85"/>
        <v>0</v>
      </c>
      <c r="AW195" s="540">
        <f t="shared" si="85"/>
        <v>1</v>
      </c>
      <c r="AX195" s="540">
        <f t="shared" si="85"/>
        <v>7</v>
      </c>
      <c r="AY195" s="540">
        <f t="shared" si="85"/>
        <v>8</v>
      </c>
      <c r="AZ195" s="540">
        <f t="shared" si="85"/>
        <v>54</v>
      </c>
      <c r="BA195" s="540">
        <f t="shared" si="85"/>
        <v>108</v>
      </c>
      <c r="BB195" s="540">
        <f t="shared" si="85"/>
        <v>278</v>
      </c>
      <c r="BC195" s="540">
        <f t="shared" si="85"/>
        <v>431</v>
      </c>
      <c r="BD195" s="540">
        <f t="shared" si="85"/>
        <v>817</v>
      </c>
      <c r="BE195" s="540">
        <f t="shared" si="85"/>
        <v>14</v>
      </c>
      <c r="BF195" s="540">
        <f t="shared" si="85"/>
        <v>4</v>
      </c>
      <c r="BG195" s="540">
        <f t="shared" si="85"/>
        <v>16</v>
      </c>
      <c r="BH195" s="540">
        <f t="shared" si="85"/>
        <v>30</v>
      </c>
      <c r="BI195" s="540">
        <f t="shared" si="85"/>
        <v>50</v>
      </c>
      <c r="BJ195" s="540"/>
    </row>
    <row r="196" spans="1:69" s="764" customFormat="1" ht="20.100000000000001" customHeight="1">
      <c r="A196" s="915"/>
      <c r="B196" s="916"/>
      <c r="C196" s="1278" t="s">
        <v>1229</v>
      </c>
      <c r="D196" s="1279"/>
      <c r="E196" s="1280"/>
      <c r="F196" s="536">
        <f>F193+F153</f>
        <v>40</v>
      </c>
      <c r="G196" s="536">
        <f>G193+G153</f>
        <v>0</v>
      </c>
      <c r="H196" s="536"/>
      <c r="I196" s="1123"/>
      <c r="J196" s="536"/>
      <c r="K196" s="536"/>
      <c r="L196" s="536">
        <f t="shared" ref="L196:AQ196" si="86">L193+L153</f>
        <v>246</v>
      </c>
      <c r="M196" s="536">
        <f t="shared" si="86"/>
        <v>6382</v>
      </c>
      <c r="N196" s="536">
        <f t="shared" si="86"/>
        <v>54</v>
      </c>
      <c r="O196" s="536">
        <f t="shared" si="86"/>
        <v>885</v>
      </c>
      <c r="P196" s="536">
        <f t="shared" si="86"/>
        <v>65</v>
      </c>
      <c r="Q196" s="536">
        <f t="shared" si="86"/>
        <v>1312</v>
      </c>
      <c r="R196" s="536">
        <f t="shared" si="86"/>
        <v>68</v>
      </c>
      <c r="S196" s="536">
        <f t="shared" si="86"/>
        <v>1419</v>
      </c>
      <c r="T196" s="536">
        <f t="shared" si="86"/>
        <v>0</v>
      </c>
      <c r="U196" s="536">
        <f t="shared" si="86"/>
        <v>0</v>
      </c>
      <c r="V196" s="536">
        <f t="shared" si="86"/>
        <v>0</v>
      </c>
      <c r="W196" s="536">
        <f t="shared" si="86"/>
        <v>0</v>
      </c>
      <c r="X196" s="536">
        <f t="shared" si="86"/>
        <v>0</v>
      </c>
      <c r="Y196" s="536">
        <f t="shared" si="86"/>
        <v>0</v>
      </c>
      <c r="Z196" s="536">
        <f t="shared" si="86"/>
        <v>5</v>
      </c>
      <c r="AA196" s="536">
        <f t="shared" si="86"/>
        <v>0</v>
      </c>
      <c r="AB196" s="536">
        <f t="shared" si="86"/>
        <v>43</v>
      </c>
      <c r="AC196" s="536">
        <f t="shared" si="86"/>
        <v>50</v>
      </c>
      <c r="AD196" s="536">
        <f t="shared" si="86"/>
        <v>93</v>
      </c>
      <c r="AE196" s="536">
        <f t="shared" si="86"/>
        <v>0</v>
      </c>
      <c r="AF196" s="536">
        <f t="shared" si="86"/>
        <v>0</v>
      </c>
      <c r="AG196" s="536">
        <f t="shared" si="86"/>
        <v>0</v>
      </c>
      <c r="AH196" s="536">
        <f t="shared" si="86"/>
        <v>3</v>
      </c>
      <c r="AI196" s="536">
        <f t="shared" si="86"/>
        <v>0</v>
      </c>
      <c r="AJ196" s="536">
        <f t="shared" si="86"/>
        <v>20</v>
      </c>
      <c r="AK196" s="536">
        <f t="shared" si="86"/>
        <v>59</v>
      </c>
      <c r="AL196" s="536">
        <f t="shared" si="86"/>
        <v>79</v>
      </c>
      <c r="AM196" s="536">
        <f t="shared" si="86"/>
        <v>0</v>
      </c>
      <c r="AN196" s="536">
        <f t="shared" si="86"/>
        <v>0</v>
      </c>
      <c r="AO196" s="536">
        <f t="shared" si="86"/>
        <v>0</v>
      </c>
      <c r="AP196" s="536">
        <f t="shared" si="86"/>
        <v>4</v>
      </c>
      <c r="AQ196" s="536">
        <f t="shared" si="86"/>
        <v>0</v>
      </c>
      <c r="AR196" s="536">
        <f t="shared" ref="AR196:BI196" si="87">AR193+AR153</f>
        <v>26</v>
      </c>
      <c r="AS196" s="536">
        <f t="shared" si="87"/>
        <v>30</v>
      </c>
      <c r="AT196" s="536">
        <f t="shared" si="87"/>
        <v>49</v>
      </c>
      <c r="AU196" s="536">
        <f t="shared" si="87"/>
        <v>105</v>
      </c>
      <c r="AV196" s="536">
        <f t="shared" si="87"/>
        <v>0</v>
      </c>
      <c r="AW196" s="536">
        <f t="shared" si="87"/>
        <v>0</v>
      </c>
      <c r="AX196" s="536">
        <f t="shared" si="87"/>
        <v>0</v>
      </c>
      <c r="AY196" s="536">
        <f t="shared" si="87"/>
        <v>0</v>
      </c>
      <c r="AZ196" s="536">
        <f t="shared" si="87"/>
        <v>199</v>
      </c>
      <c r="BA196" s="536">
        <f t="shared" si="87"/>
        <v>954</v>
      </c>
      <c r="BB196" s="536">
        <f t="shared" si="87"/>
        <v>1412</v>
      </c>
      <c r="BC196" s="536">
        <f t="shared" si="87"/>
        <v>1527</v>
      </c>
      <c r="BD196" s="536">
        <f t="shared" si="87"/>
        <v>3893</v>
      </c>
      <c r="BE196" s="536">
        <f t="shared" si="87"/>
        <v>0</v>
      </c>
      <c r="BF196" s="536">
        <f t="shared" si="87"/>
        <v>0</v>
      </c>
      <c r="BG196" s="536">
        <f t="shared" si="87"/>
        <v>0</v>
      </c>
      <c r="BH196" s="536">
        <f t="shared" si="87"/>
        <v>0</v>
      </c>
      <c r="BI196" s="536">
        <f t="shared" si="87"/>
        <v>0</v>
      </c>
      <c r="BJ196" s="536"/>
    </row>
    <row r="197" spans="1:69" s="764" customFormat="1" ht="20.100000000000001" customHeight="1">
      <c r="A197" s="1284" t="s">
        <v>1230</v>
      </c>
      <c r="B197" s="1285"/>
      <c r="C197" s="1285"/>
      <c r="D197" s="1285"/>
      <c r="E197" s="1286"/>
      <c r="F197" s="509">
        <f>F154+F194</f>
        <v>66</v>
      </c>
      <c r="G197" s="509">
        <f>G154+G194</f>
        <v>0</v>
      </c>
      <c r="H197" s="509"/>
      <c r="I197" s="1120"/>
      <c r="J197" s="509"/>
      <c r="K197" s="509"/>
      <c r="L197" s="509">
        <f t="shared" ref="L197:AQ197" si="88">L154+L194</f>
        <v>314</v>
      </c>
      <c r="M197" s="509">
        <f t="shared" si="88"/>
        <v>7656</v>
      </c>
      <c r="N197" s="509">
        <f t="shared" si="88"/>
        <v>62</v>
      </c>
      <c r="O197" s="509">
        <f t="shared" si="88"/>
        <v>990</v>
      </c>
      <c r="P197" s="509">
        <f t="shared" si="88"/>
        <v>83</v>
      </c>
      <c r="Q197" s="509">
        <f t="shared" si="88"/>
        <v>1558</v>
      </c>
      <c r="R197" s="509">
        <f t="shared" si="88"/>
        <v>90</v>
      </c>
      <c r="S197" s="509">
        <f t="shared" si="88"/>
        <v>1806</v>
      </c>
      <c r="T197" s="509">
        <f t="shared" si="88"/>
        <v>1</v>
      </c>
      <c r="U197" s="509">
        <f t="shared" si="88"/>
        <v>3</v>
      </c>
      <c r="V197" s="509">
        <f t="shared" si="88"/>
        <v>1</v>
      </c>
      <c r="W197" s="509">
        <f t="shared" si="88"/>
        <v>4</v>
      </c>
      <c r="X197" s="509">
        <f t="shared" si="88"/>
        <v>2</v>
      </c>
      <c r="Y197" s="509">
        <f t="shared" si="88"/>
        <v>7</v>
      </c>
      <c r="Z197" s="509">
        <f t="shared" si="88"/>
        <v>6</v>
      </c>
      <c r="AA197" s="509">
        <f t="shared" si="88"/>
        <v>1</v>
      </c>
      <c r="AB197" s="509">
        <f t="shared" si="88"/>
        <v>46</v>
      </c>
      <c r="AC197" s="509">
        <f t="shared" si="88"/>
        <v>55</v>
      </c>
      <c r="AD197" s="509">
        <f t="shared" si="88"/>
        <v>101</v>
      </c>
      <c r="AE197" s="509">
        <f t="shared" si="88"/>
        <v>1</v>
      </c>
      <c r="AF197" s="509">
        <f t="shared" si="88"/>
        <v>2</v>
      </c>
      <c r="AG197" s="509">
        <f t="shared" si="88"/>
        <v>3</v>
      </c>
      <c r="AH197" s="509">
        <f t="shared" si="88"/>
        <v>7</v>
      </c>
      <c r="AI197" s="509">
        <f t="shared" si="88"/>
        <v>6</v>
      </c>
      <c r="AJ197" s="509">
        <f t="shared" si="88"/>
        <v>47</v>
      </c>
      <c r="AK197" s="509">
        <f t="shared" si="88"/>
        <v>103</v>
      </c>
      <c r="AL197" s="509">
        <f t="shared" si="88"/>
        <v>150</v>
      </c>
      <c r="AM197" s="509">
        <f t="shared" si="88"/>
        <v>9</v>
      </c>
      <c r="AN197" s="509">
        <f t="shared" si="88"/>
        <v>16</v>
      </c>
      <c r="AO197" s="509">
        <f t="shared" si="88"/>
        <v>25</v>
      </c>
      <c r="AP197" s="509">
        <f t="shared" si="88"/>
        <v>5</v>
      </c>
      <c r="AQ197" s="509">
        <f t="shared" si="88"/>
        <v>3</v>
      </c>
      <c r="AR197" s="509">
        <f t="shared" ref="AR197:BI197" si="89">AR154+AR194</f>
        <v>26</v>
      </c>
      <c r="AS197" s="509">
        <f t="shared" si="89"/>
        <v>30</v>
      </c>
      <c r="AT197" s="509">
        <f t="shared" si="89"/>
        <v>49</v>
      </c>
      <c r="AU197" s="509">
        <f t="shared" si="89"/>
        <v>105</v>
      </c>
      <c r="AV197" s="509">
        <f t="shared" si="89"/>
        <v>0</v>
      </c>
      <c r="AW197" s="509">
        <f t="shared" si="89"/>
        <v>1</v>
      </c>
      <c r="AX197" s="509">
        <f t="shared" si="89"/>
        <v>7</v>
      </c>
      <c r="AY197" s="509">
        <f t="shared" si="89"/>
        <v>8</v>
      </c>
      <c r="AZ197" s="509">
        <f t="shared" si="89"/>
        <v>253</v>
      </c>
      <c r="BA197" s="509">
        <f t="shared" si="89"/>
        <v>1062</v>
      </c>
      <c r="BB197" s="509">
        <f t="shared" si="89"/>
        <v>1690</v>
      </c>
      <c r="BC197" s="509">
        <f t="shared" si="89"/>
        <v>1958</v>
      </c>
      <c r="BD197" s="509">
        <f t="shared" si="89"/>
        <v>4710</v>
      </c>
      <c r="BE197" s="509">
        <f t="shared" si="89"/>
        <v>14</v>
      </c>
      <c r="BF197" s="509">
        <f t="shared" si="89"/>
        <v>4</v>
      </c>
      <c r="BG197" s="509">
        <f t="shared" si="89"/>
        <v>16</v>
      </c>
      <c r="BH197" s="509">
        <f t="shared" si="89"/>
        <v>30</v>
      </c>
      <c r="BI197" s="509">
        <f t="shared" si="89"/>
        <v>50</v>
      </c>
      <c r="BJ197" s="509"/>
    </row>
    <row r="198" spans="1:69" s="814" customFormat="1" ht="20.100000000000001" customHeight="1">
      <c r="A198" s="906" t="s">
        <v>4159</v>
      </c>
      <c r="B198" s="906" t="s">
        <v>9</v>
      </c>
      <c r="C198" s="906" t="s">
        <v>4160</v>
      </c>
      <c r="D198" s="906" t="s">
        <v>4</v>
      </c>
      <c r="E198" s="906" t="s">
        <v>4161</v>
      </c>
      <c r="F198" s="1035">
        <v>31107</v>
      </c>
      <c r="G198" s="907" t="s">
        <v>4162</v>
      </c>
      <c r="H198" s="908">
        <v>15981</v>
      </c>
      <c r="I198" s="1109">
        <v>21969</v>
      </c>
      <c r="J198" s="938" t="s">
        <v>4163</v>
      </c>
      <c r="K198" s="938" t="s">
        <v>4164</v>
      </c>
      <c r="L198" s="491">
        <v>3</v>
      </c>
      <c r="M198" s="491">
        <v>75</v>
      </c>
      <c r="N198" s="494">
        <v>0</v>
      </c>
      <c r="O198" s="493">
        <v>0</v>
      </c>
      <c r="P198" s="493">
        <v>1</v>
      </c>
      <c r="Q198" s="493">
        <v>14</v>
      </c>
      <c r="R198" s="493">
        <v>2</v>
      </c>
      <c r="S198" s="493">
        <v>18</v>
      </c>
      <c r="T198" s="493">
        <v>0</v>
      </c>
      <c r="U198" s="493">
        <v>0</v>
      </c>
      <c r="V198" s="493">
        <v>0</v>
      </c>
      <c r="W198" s="493">
        <v>0</v>
      </c>
      <c r="X198" s="493">
        <v>0</v>
      </c>
      <c r="Y198" s="493">
        <v>0</v>
      </c>
      <c r="Z198" s="494">
        <v>0</v>
      </c>
      <c r="AA198" s="493">
        <v>0</v>
      </c>
      <c r="AB198" s="493">
        <v>0</v>
      </c>
      <c r="AC198" s="493">
        <v>0</v>
      </c>
      <c r="AD198" s="493">
        <v>0</v>
      </c>
      <c r="AE198" s="493">
        <v>0</v>
      </c>
      <c r="AF198" s="493">
        <v>0</v>
      </c>
      <c r="AG198" s="493">
        <v>0</v>
      </c>
      <c r="AH198" s="493">
        <v>0</v>
      </c>
      <c r="AI198" s="493">
        <v>0</v>
      </c>
      <c r="AJ198" s="493">
        <v>0</v>
      </c>
      <c r="AK198" s="493">
        <v>0</v>
      </c>
      <c r="AL198" s="493">
        <v>0</v>
      </c>
      <c r="AM198" s="493">
        <v>0</v>
      </c>
      <c r="AN198" s="493">
        <v>0</v>
      </c>
      <c r="AO198" s="493">
        <v>0</v>
      </c>
      <c r="AP198" s="831">
        <v>0</v>
      </c>
      <c r="AQ198" s="831">
        <v>0</v>
      </c>
      <c r="AR198" s="493">
        <v>0</v>
      </c>
      <c r="AS198" s="493">
        <v>0</v>
      </c>
      <c r="AT198" s="493">
        <v>0</v>
      </c>
      <c r="AU198" s="831">
        <v>0</v>
      </c>
      <c r="AV198" s="831">
        <v>0</v>
      </c>
      <c r="AW198" s="831">
        <v>0</v>
      </c>
      <c r="AX198" s="831">
        <v>0</v>
      </c>
      <c r="AY198" s="831">
        <v>0</v>
      </c>
      <c r="AZ198" s="830">
        <v>3</v>
      </c>
      <c r="BA198" s="830">
        <v>0</v>
      </c>
      <c r="BB198" s="830">
        <v>14</v>
      </c>
      <c r="BC198" s="830">
        <v>18</v>
      </c>
      <c r="BD198" s="830">
        <v>32</v>
      </c>
      <c r="BE198" s="830">
        <v>0</v>
      </c>
      <c r="BF198" s="830">
        <v>0</v>
      </c>
      <c r="BG198" s="830">
        <v>0</v>
      </c>
      <c r="BH198" s="830">
        <v>0</v>
      </c>
      <c r="BI198" s="830">
        <v>0</v>
      </c>
      <c r="BJ198" s="770"/>
      <c r="BK198" s="757"/>
      <c r="BL198" s="757"/>
      <c r="BM198" s="757"/>
      <c r="BN198" s="757"/>
      <c r="BO198" s="757"/>
      <c r="BP198" s="757"/>
      <c r="BQ198" s="757"/>
    </row>
    <row r="199" spans="1:69" s="814" customFormat="1" ht="20.100000000000001" customHeight="1">
      <c r="A199" s="906" t="s">
        <v>4159</v>
      </c>
      <c r="B199" s="906" t="s">
        <v>9</v>
      </c>
      <c r="C199" s="906" t="s">
        <v>4160</v>
      </c>
      <c r="D199" s="906" t="s">
        <v>4</v>
      </c>
      <c r="E199" s="906" t="s">
        <v>4165</v>
      </c>
      <c r="F199" s="1035">
        <v>44075</v>
      </c>
      <c r="G199" s="907" t="s">
        <v>4166</v>
      </c>
      <c r="H199" s="908">
        <v>8672.19</v>
      </c>
      <c r="I199" s="1109">
        <v>21980</v>
      </c>
      <c r="J199" s="938" t="s">
        <v>4167</v>
      </c>
      <c r="K199" s="938" t="s">
        <v>4168</v>
      </c>
      <c r="L199" s="491">
        <v>3</v>
      </c>
      <c r="M199" s="491">
        <v>67</v>
      </c>
      <c r="N199" s="494">
        <v>1</v>
      </c>
      <c r="O199" s="493">
        <v>15</v>
      </c>
      <c r="P199" s="493">
        <v>1</v>
      </c>
      <c r="Q199" s="493">
        <v>23</v>
      </c>
      <c r="R199" s="493">
        <v>1</v>
      </c>
      <c r="S199" s="493">
        <v>26</v>
      </c>
      <c r="T199" s="493"/>
      <c r="U199" s="493"/>
      <c r="V199" s="493"/>
      <c r="W199" s="493"/>
      <c r="X199" s="493"/>
      <c r="Y199" s="493"/>
      <c r="Z199" s="494"/>
      <c r="AA199" s="493"/>
      <c r="AB199" s="493"/>
      <c r="AC199" s="493"/>
      <c r="AD199" s="493">
        <v>0</v>
      </c>
      <c r="AE199" s="493"/>
      <c r="AF199" s="493"/>
      <c r="AG199" s="493">
        <v>0</v>
      </c>
      <c r="AH199" s="493"/>
      <c r="AI199" s="493"/>
      <c r="AJ199" s="493"/>
      <c r="AK199" s="493"/>
      <c r="AL199" s="493">
        <v>0</v>
      </c>
      <c r="AM199" s="493"/>
      <c r="AN199" s="493"/>
      <c r="AO199" s="493"/>
      <c r="AP199" s="831"/>
      <c r="AQ199" s="831"/>
      <c r="AR199" s="493"/>
      <c r="AS199" s="493"/>
      <c r="AT199" s="493"/>
      <c r="AU199" s="831">
        <v>0</v>
      </c>
      <c r="AV199" s="831"/>
      <c r="AW199" s="831"/>
      <c r="AX199" s="831"/>
      <c r="AY199" s="831">
        <v>0</v>
      </c>
      <c r="AZ199" s="830">
        <v>3</v>
      </c>
      <c r="BA199" s="830">
        <v>15</v>
      </c>
      <c r="BB199" s="830">
        <v>23</v>
      </c>
      <c r="BC199" s="830">
        <v>26</v>
      </c>
      <c r="BD199" s="830">
        <v>64</v>
      </c>
      <c r="BE199" s="830">
        <v>0</v>
      </c>
      <c r="BF199" s="830">
        <v>0</v>
      </c>
      <c r="BG199" s="830">
        <v>0</v>
      </c>
      <c r="BH199" s="830">
        <v>0</v>
      </c>
      <c r="BI199" s="830">
        <v>0</v>
      </c>
      <c r="BJ199" s="770"/>
      <c r="BK199" s="757"/>
      <c r="BL199" s="757"/>
      <c r="BM199" s="757"/>
      <c r="BN199" s="757"/>
      <c r="BO199" s="757"/>
      <c r="BP199" s="757"/>
      <c r="BQ199" s="757"/>
    </row>
    <row r="200" spans="1:69" s="764" customFormat="1" ht="20.100000000000001" customHeight="1">
      <c r="A200" s="915"/>
      <c r="B200" s="941"/>
      <c r="C200" s="941"/>
      <c r="D200" s="941"/>
      <c r="E200" s="546" t="s">
        <v>912</v>
      </c>
      <c r="F200" s="546">
        <v>2</v>
      </c>
      <c r="G200" s="550"/>
      <c r="H200" s="909"/>
      <c r="I200" s="1110"/>
      <c r="J200" s="546"/>
      <c r="K200" s="546"/>
      <c r="L200" s="829">
        <f>SUM(L198:L199)</f>
        <v>6</v>
      </c>
      <c r="M200" s="829">
        <f t="shared" ref="M200:BJ200" si="90">SUM(M198:M199)</f>
        <v>142</v>
      </c>
      <c r="N200" s="829">
        <f t="shared" si="90"/>
        <v>1</v>
      </c>
      <c r="O200" s="829">
        <f t="shared" si="90"/>
        <v>15</v>
      </c>
      <c r="P200" s="829">
        <f t="shared" si="90"/>
        <v>2</v>
      </c>
      <c r="Q200" s="829">
        <f t="shared" si="90"/>
        <v>37</v>
      </c>
      <c r="R200" s="829">
        <f t="shared" si="90"/>
        <v>3</v>
      </c>
      <c r="S200" s="829">
        <f t="shared" si="90"/>
        <v>44</v>
      </c>
      <c r="T200" s="829">
        <f t="shared" si="90"/>
        <v>0</v>
      </c>
      <c r="U200" s="829">
        <f t="shared" si="90"/>
        <v>0</v>
      </c>
      <c r="V200" s="829">
        <f t="shared" si="90"/>
        <v>0</v>
      </c>
      <c r="W200" s="829">
        <f t="shared" si="90"/>
        <v>0</v>
      </c>
      <c r="X200" s="829">
        <f t="shared" si="90"/>
        <v>0</v>
      </c>
      <c r="Y200" s="829">
        <f t="shared" si="90"/>
        <v>0</v>
      </c>
      <c r="Z200" s="829">
        <f t="shared" si="90"/>
        <v>0</v>
      </c>
      <c r="AA200" s="829">
        <f t="shared" si="90"/>
        <v>0</v>
      </c>
      <c r="AB200" s="829">
        <f t="shared" si="90"/>
        <v>0</v>
      </c>
      <c r="AC200" s="829">
        <f t="shared" si="90"/>
        <v>0</v>
      </c>
      <c r="AD200" s="829">
        <f t="shared" si="90"/>
        <v>0</v>
      </c>
      <c r="AE200" s="829">
        <f t="shared" si="90"/>
        <v>0</v>
      </c>
      <c r="AF200" s="829">
        <f t="shared" si="90"/>
        <v>0</v>
      </c>
      <c r="AG200" s="829">
        <f t="shared" si="90"/>
        <v>0</v>
      </c>
      <c r="AH200" s="829">
        <f t="shared" si="90"/>
        <v>0</v>
      </c>
      <c r="AI200" s="829">
        <f t="shared" si="90"/>
        <v>0</v>
      </c>
      <c r="AJ200" s="829">
        <f t="shared" si="90"/>
        <v>0</v>
      </c>
      <c r="AK200" s="829">
        <f t="shared" si="90"/>
        <v>0</v>
      </c>
      <c r="AL200" s="829">
        <f t="shared" si="90"/>
        <v>0</v>
      </c>
      <c r="AM200" s="829">
        <f t="shared" si="90"/>
        <v>0</v>
      </c>
      <c r="AN200" s="829">
        <f t="shared" si="90"/>
        <v>0</v>
      </c>
      <c r="AO200" s="829">
        <f t="shared" si="90"/>
        <v>0</v>
      </c>
      <c r="AP200" s="829">
        <f t="shared" si="90"/>
        <v>0</v>
      </c>
      <c r="AQ200" s="829">
        <f t="shared" si="90"/>
        <v>0</v>
      </c>
      <c r="AR200" s="829">
        <f t="shared" si="90"/>
        <v>0</v>
      </c>
      <c r="AS200" s="829">
        <f t="shared" si="90"/>
        <v>0</v>
      </c>
      <c r="AT200" s="829">
        <f t="shared" si="90"/>
        <v>0</v>
      </c>
      <c r="AU200" s="829">
        <f t="shared" si="90"/>
        <v>0</v>
      </c>
      <c r="AV200" s="829">
        <f t="shared" si="90"/>
        <v>0</v>
      </c>
      <c r="AW200" s="829">
        <f t="shared" si="90"/>
        <v>0</v>
      </c>
      <c r="AX200" s="829">
        <f t="shared" si="90"/>
        <v>0</v>
      </c>
      <c r="AY200" s="829">
        <f t="shared" si="90"/>
        <v>0</v>
      </c>
      <c r="AZ200" s="829">
        <f t="shared" si="90"/>
        <v>6</v>
      </c>
      <c r="BA200" s="829">
        <f t="shared" si="90"/>
        <v>15</v>
      </c>
      <c r="BB200" s="829">
        <f t="shared" si="90"/>
        <v>37</v>
      </c>
      <c r="BC200" s="829">
        <f t="shared" si="90"/>
        <v>44</v>
      </c>
      <c r="BD200" s="829">
        <f t="shared" si="90"/>
        <v>96</v>
      </c>
      <c r="BE200" s="829">
        <f t="shared" si="90"/>
        <v>0</v>
      </c>
      <c r="BF200" s="829">
        <f t="shared" si="90"/>
        <v>0</v>
      </c>
      <c r="BG200" s="829">
        <f t="shared" si="90"/>
        <v>0</v>
      </c>
      <c r="BH200" s="829">
        <f t="shared" si="90"/>
        <v>0</v>
      </c>
      <c r="BI200" s="829">
        <f t="shared" si="90"/>
        <v>0</v>
      </c>
      <c r="BJ200" s="829">
        <f t="shared" si="90"/>
        <v>0</v>
      </c>
    </row>
    <row r="201" spans="1:69" s="814" customFormat="1" ht="20.100000000000001" customHeight="1">
      <c r="A201" s="906" t="s">
        <v>1168</v>
      </c>
      <c r="B201" s="906" t="s">
        <v>1167</v>
      </c>
      <c r="C201" s="906" t="s">
        <v>4169</v>
      </c>
      <c r="D201" s="906" t="s">
        <v>5</v>
      </c>
      <c r="E201" s="906" t="s">
        <v>4170</v>
      </c>
      <c r="F201" s="1035">
        <v>35125</v>
      </c>
      <c r="G201" s="907" t="s">
        <v>4171</v>
      </c>
      <c r="H201" s="908">
        <v>153</v>
      </c>
      <c r="I201" s="1109">
        <v>21969</v>
      </c>
      <c r="J201" s="770" t="s">
        <v>4172</v>
      </c>
      <c r="K201" s="770" t="s">
        <v>4173</v>
      </c>
      <c r="L201" s="491">
        <v>4</v>
      </c>
      <c r="M201" s="491">
        <v>130</v>
      </c>
      <c r="N201" s="494">
        <v>1</v>
      </c>
      <c r="O201" s="493">
        <v>11</v>
      </c>
      <c r="P201" s="493">
        <v>1</v>
      </c>
      <c r="Q201" s="493">
        <v>26</v>
      </c>
      <c r="R201" s="493">
        <v>2</v>
      </c>
      <c r="S201" s="493">
        <v>29</v>
      </c>
      <c r="T201" s="493"/>
      <c r="U201" s="493"/>
      <c r="V201" s="493"/>
      <c r="W201" s="493"/>
      <c r="X201" s="493"/>
      <c r="Y201" s="493"/>
      <c r="Z201" s="494"/>
      <c r="AA201" s="493"/>
      <c r="AB201" s="493"/>
      <c r="AC201" s="493"/>
      <c r="AD201" s="493">
        <v>0</v>
      </c>
      <c r="AE201" s="493"/>
      <c r="AF201" s="493"/>
      <c r="AG201" s="493">
        <v>0</v>
      </c>
      <c r="AH201" s="493"/>
      <c r="AI201" s="493"/>
      <c r="AJ201" s="493"/>
      <c r="AK201" s="493"/>
      <c r="AL201" s="493">
        <v>0</v>
      </c>
      <c r="AM201" s="493"/>
      <c r="AN201" s="493"/>
      <c r="AO201" s="493"/>
      <c r="AP201" s="831"/>
      <c r="AQ201" s="831"/>
      <c r="AR201" s="493"/>
      <c r="AS201" s="493"/>
      <c r="AT201" s="493"/>
      <c r="AU201" s="831">
        <v>0</v>
      </c>
      <c r="AV201" s="831"/>
      <c r="AW201" s="831"/>
      <c r="AX201" s="831"/>
      <c r="AY201" s="831">
        <v>0</v>
      </c>
      <c r="AZ201" s="830">
        <v>4</v>
      </c>
      <c r="BA201" s="830">
        <v>11</v>
      </c>
      <c r="BB201" s="830">
        <v>26</v>
      </c>
      <c r="BC201" s="830">
        <v>29</v>
      </c>
      <c r="BD201" s="830">
        <v>66</v>
      </c>
      <c r="BE201" s="830">
        <v>0</v>
      </c>
      <c r="BF201" s="830">
        <v>0</v>
      </c>
      <c r="BG201" s="830">
        <v>0</v>
      </c>
      <c r="BH201" s="830">
        <v>0</v>
      </c>
      <c r="BI201" s="830">
        <v>0</v>
      </c>
      <c r="BJ201" s="770"/>
      <c r="BK201" s="757"/>
      <c r="BL201" s="757"/>
      <c r="BM201" s="757"/>
      <c r="BN201" s="757"/>
      <c r="BO201" s="757"/>
      <c r="BP201" s="757"/>
      <c r="BQ201" s="757"/>
    </row>
    <row r="202" spans="1:69" s="757" customFormat="1" ht="20.100000000000001" customHeight="1">
      <c r="A202" s="906" t="s">
        <v>1166</v>
      </c>
      <c r="B202" s="906" t="s">
        <v>217</v>
      </c>
      <c r="C202" s="906" t="s">
        <v>4169</v>
      </c>
      <c r="D202" s="906" t="s">
        <v>5</v>
      </c>
      <c r="E202" s="906" t="s">
        <v>4174</v>
      </c>
      <c r="F202" s="1035">
        <v>39508</v>
      </c>
      <c r="G202" s="907" t="s">
        <v>4175</v>
      </c>
      <c r="H202" s="908">
        <v>518</v>
      </c>
      <c r="I202" s="1124">
        <v>21966</v>
      </c>
      <c r="J202" s="770" t="s">
        <v>4176</v>
      </c>
      <c r="K202" s="770" t="s">
        <v>4177</v>
      </c>
      <c r="L202" s="491">
        <v>7</v>
      </c>
      <c r="M202" s="491">
        <v>149</v>
      </c>
      <c r="N202" s="494">
        <v>2</v>
      </c>
      <c r="O202" s="493">
        <v>31</v>
      </c>
      <c r="P202" s="493">
        <v>2</v>
      </c>
      <c r="Q202" s="493">
        <v>41</v>
      </c>
      <c r="R202" s="493">
        <v>2</v>
      </c>
      <c r="S202" s="493">
        <v>39</v>
      </c>
      <c r="T202" s="493"/>
      <c r="U202" s="493"/>
      <c r="V202" s="493"/>
      <c r="W202" s="493"/>
      <c r="X202" s="493"/>
      <c r="Y202" s="493"/>
      <c r="Z202" s="494"/>
      <c r="AA202" s="493"/>
      <c r="AB202" s="493"/>
      <c r="AC202" s="493"/>
      <c r="AD202" s="493">
        <v>0</v>
      </c>
      <c r="AE202" s="493"/>
      <c r="AF202" s="493"/>
      <c r="AG202" s="493">
        <v>0</v>
      </c>
      <c r="AH202" s="493"/>
      <c r="AI202" s="493"/>
      <c r="AJ202" s="493"/>
      <c r="AK202" s="493"/>
      <c r="AL202" s="493">
        <v>0</v>
      </c>
      <c r="AM202" s="493"/>
      <c r="AN202" s="493"/>
      <c r="AO202" s="493"/>
      <c r="AP202" s="831"/>
      <c r="AQ202" s="831"/>
      <c r="AR202" s="493"/>
      <c r="AS202" s="493"/>
      <c r="AT202" s="493"/>
      <c r="AU202" s="831">
        <v>0</v>
      </c>
      <c r="AV202" s="831"/>
      <c r="AW202" s="831"/>
      <c r="AX202" s="831"/>
      <c r="AY202" s="831">
        <v>0</v>
      </c>
      <c r="AZ202" s="830">
        <v>6</v>
      </c>
      <c r="BA202" s="830">
        <v>31</v>
      </c>
      <c r="BB202" s="830">
        <v>41</v>
      </c>
      <c r="BC202" s="830">
        <v>39</v>
      </c>
      <c r="BD202" s="830">
        <v>111</v>
      </c>
      <c r="BE202" s="830">
        <v>0</v>
      </c>
      <c r="BF202" s="830">
        <v>0</v>
      </c>
      <c r="BG202" s="830">
        <v>0</v>
      </c>
      <c r="BH202" s="830">
        <v>0</v>
      </c>
      <c r="BI202" s="830">
        <v>0</v>
      </c>
      <c r="BJ202" s="770"/>
    </row>
    <row r="203" spans="1:69" s="814" customFormat="1" ht="20.100000000000001" customHeight="1">
      <c r="A203" s="906" t="s">
        <v>1168</v>
      </c>
      <c r="B203" s="906" t="s">
        <v>1167</v>
      </c>
      <c r="C203" s="906" t="s">
        <v>4178</v>
      </c>
      <c r="D203" s="906" t="s">
        <v>5</v>
      </c>
      <c r="E203" s="906" t="s">
        <v>4179</v>
      </c>
      <c r="F203" s="1035">
        <v>34030</v>
      </c>
      <c r="G203" s="907" t="s">
        <v>930</v>
      </c>
      <c r="H203" s="908">
        <v>1052</v>
      </c>
      <c r="I203" s="1109">
        <v>21976</v>
      </c>
      <c r="J203" s="770" t="s">
        <v>4180</v>
      </c>
      <c r="K203" s="770" t="s">
        <v>4181</v>
      </c>
      <c r="L203" s="491">
        <v>5</v>
      </c>
      <c r="M203" s="491">
        <v>135</v>
      </c>
      <c r="N203" s="494">
        <v>1</v>
      </c>
      <c r="O203" s="493">
        <v>21</v>
      </c>
      <c r="P203" s="493">
        <v>2</v>
      </c>
      <c r="Q203" s="493">
        <v>31</v>
      </c>
      <c r="R203" s="493">
        <v>1</v>
      </c>
      <c r="S203" s="493">
        <v>30</v>
      </c>
      <c r="T203" s="493"/>
      <c r="U203" s="493"/>
      <c r="V203" s="493"/>
      <c r="W203" s="493"/>
      <c r="X203" s="493"/>
      <c r="Y203" s="493"/>
      <c r="Z203" s="494"/>
      <c r="AA203" s="493"/>
      <c r="AB203" s="493"/>
      <c r="AC203" s="493"/>
      <c r="AD203" s="493">
        <v>0</v>
      </c>
      <c r="AE203" s="493"/>
      <c r="AF203" s="493"/>
      <c r="AG203" s="493">
        <v>0</v>
      </c>
      <c r="AH203" s="493"/>
      <c r="AI203" s="493"/>
      <c r="AJ203" s="493"/>
      <c r="AK203" s="493"/>
      <c r="AL203" s="493">
        <v>0</v>
      </c>
      <c r="AM203" s="493"/>
      <c r="AN203" s="493"/>
      <c r="AO203" s="493"/>
      <c r="AP203" s="831"/>
      <c r="AQ203" s="831"/>
      <c r="AR203" s="493"/>
      <c r="AS203" s="493"/>
      <c r="AT203" s="493"/>
      <c r="AU203" s="831">
        <v>0</v>
      </c>
      <c r="AV203" s="831"/>
      <c r="AW203" s="831"/>
      <c r="AX203" s="831"/>
      <c r="AY203" s="831">
        <v>0</v>
      </c>
      <c r="AZ203" s="830">
        <v>4</v>
      </c>
      <c r="BA203" s="830">
        <v>21</v>
      </c>
      <c r="BB203" s="830">
        <v>31</v>
      </c>
      <c r="BC203" s="830">
        <v>30</v>
      </c>
      <c r="BD203" s="830">
        <v>82</v>
      </c>
      <c r="BE203" s="830">
        <v>0</v>
      </c>
      <c r="BF203" s="830">
        <v>0</v>
      </c>
      <c r="BG203" s="830">
        <v>0</v>
      </c>
      <c r="BH203" s="830">
        <v>0</v>
      </c>
      <c r="BI203" s="830">
        <v>0</v>
      </c>
      <c r="BJ203" s="770"/>
      <c r="BK203" s="757"/>
      <c r="BL203" s="757"/>
      <c r="BM203" s="757"/>
      <c r="BN203" s="757"/>
      <c r="BO203" s="757"/>
      <c r="BP203" s="757"/>
      <c r="BQ203" s="757"/>
    </row>
    <row r="204" spans="1:69" s="814" customFormat="1" ht="20.100000000000001" customHeight="1">
      <c r="A204" s="906" t="s">
        <v>1166</v>
      </c>
      <c r="B204" s="906" t="s">
        <v>1167</v>
      </c>
      <c r="C204" s="906" t="s">
        <v>4178</v>
      </c>
      <c r="D204" s="906" t="s">
        <v>5</v>
      </c>
      <c r="E204" s="906" t="s">
        <v>4182</v>
      </c>
      <c r="F204" s="1035">
        <v>34759</v>
      </c>
      <c r="G204" s="907" t="s">
        <v>4183</v>
      </c>
      <c r="H204" s="908">
        <v>563</v>
      </c>
      <c r="I204" s="1109">
        <v>21977</v>
      </c>
      <c r="J204" s="770" t="s">
        <v>4184</v>
      </c>
      <c r="K204" s="770" t="s">
        <v>4185</v>
      </c>
      <c r="L204" s="491">
        <v>5</v>
      </c>
      <c r="M204" s="491">
        <v>160</v>
      </c>
      <c r="N204" s="494">
        <v>1</v>
      </c>
      <c r="O204" s="493">
        <v>30</v>
      </c>
      <c r="P204" s="493">
        <v>2</v>
      </c>
      <c r="Q204" s="493">
        <v>36</v>
      </c>
      <c r="R204" s="493">
        <v>2</v>
      </c>
      <c r="S204" s="493">
        <v>38</v>
      </c>
      <c r="T204" s="493"/>
      <c r="U204" s="493"/>
      <c r="V204" s="493"/>
      <c r="W204" s="493"/>
      <c r="X204" s="493"/>
      <c r="Y204" s="493"/>
      <c r="Z204" s="494"/>
      <c r="AA204" s="493"/>
      <c r="AB204" s="493"/>
      <c r="AC204" s="493"/>
      <c r="AD204" s="493">
        <v>0</v>
      </c>
      <c r="AE204" s="493"/>
      <c r="AF204" s="493"/>
      <c r="AG204" s="493">
        <v>0</v>
      </c>
      <c r="AH204" s="493"/>
      <c r="AI204" s="493"/>
      <c r="AJ204" s="493"/>
      <c r="AK204" s="493"/>
      <c r="AL204" s="493">
        <v>0</v>
      </c>
      <c r="AM204" s="493"/>
      <c r="AN204" s="493"/>
      <c r="AO204" s="493"/>
      <c r="AP204" s="831"/>
      <c r="AQ204" s="831"/>
      <c r="AR204" s="493"/>
      <c r="AS204" s="493"/>
      <c r="AT204" s="493"/>
      <c r="AU204" s="831">
        <v>0</v>
      </c>
      <c r="AV204" s="831"/>
      <c r="AW204" s="831"/>
      <c r="AX204" s="831"/>
      <c r="AY204" s="831">
        <v>0</v>
      </c>
      <c r="AZ204" s="830">
        <v>5</v>
      </c>
      <c r="BA204" s="830">
        <v>30</v>
      </c>
      <c r="BB204" s="830">
        <v>36</v>
      </c>
      <c r="BC204" s="830">
        <v>38</v>
      </c>
      <c r="BD204" s="830">
        <v>104</v>
      </c>
      <c r="BE204" s="830">
        <v>0</v>
      </c>
      <c r="BF204" s="830">
        <v>0</v>
      </c>
      <c r="BG204" s="830">
        <v>0</v>
      </c>
      <c r="BH204" s="830">
        <v>0</v>
      </c>
      <c r="BI204" s="830">
        <v>0</v>
      </c>
      <c r="BJ204" s="770"/>
      <c r="BK204" s="757"/>
      <c r="BL204" s="757"/>
      <c r="BM204" s="757"/>
      <c r="BN204" s="757"/>
      <c r="BO204" s="757"/>
      <c r="BP204" s="757"/>
      <c r="BQ204" s="757"/>
    </row>
    <row r="205" spans="1:69" s="814" customFormat="1" ht="20.100000000000001" customHeight="1">
      <c r="A205" s="906" t="s">
        <v>1166</v>
      </c>
      <c r="B205" s="906" t="s">
        <v>1167</v>
      </c>
      <c r="C205" s="906" t="s">
        <v>4186</v>
      </c>
      <c r="D205" s="906" t="s">
        <v>5</v>
      </c>
      <c r="E205" s="906" t="s">
        <v>848</v>
      </c>
      <c r="F205" s="1035">
        <v>35039</v>
      </c>
      <c r="G205" s="907" t="s">
        <v>4187</v>
      </c>
      <c r="H205" s="908">
        <v>633</v>
      </c>
      <c r="I205" s="1109">
        <v>21974</v>
      </c>
      <c r="J205" s="770" t="s">
        <v>4188</v>
      </c>
      <c r="K205" s="770" t="s">
        <v>4189</v>
      </c>
      <c r="L205" s="491">
        <v>5</v>
      </c>
      <c r="M205" s="491">
        <v>170</v>
      </c>
      <c r="N205" s="494">
        <v>2</v>
      </c>
      <c r="O205" s="493">
        <v>13</v>
      </c>
      <c r="P205" s="493">
        <v>1</v>
      </c>
      <c r="Q205" s="493">
        <v>10</v>
      </c>
      <c r="R205" s="493">
        <v>2</v>
      </c>
      <c r="S205" s="493">
        <v>37</v>
      </c>
      <c r="T205" s="493"/>
      <c r="U205" s="493"/>
      <c r="V205" s="493"/>
      <c r="W205" s="493"/>
      <c r="X205" s="493"/>
      <c r="Y205" s="493"/>
      <c r="Z205" s="494"/>
      <c r="AA205" s="493"/>
      <c r="AB205" s="493"/>
      <c r="AC205" s="493"/>
      <c r="AD205" s="493">
        <v>0</v>
      </c>
      <c r="AE205" s="493"/>
      <c r="AF205" s="493"/>
      <c r="AG205" s="493">
        <v>0</v>
      </c>
      <c r="AH205" s="493"/>
      <c r="AI205" s="493"/>
      <c r="AJ205" s="493"/>
      <c r="AK205" s="493"/>
      <c r="AL205" s="493">
        <v>0</v>
      </c>
      <c r="AM205" s="493"/>
      <c r="AN205" s="493"/>
      <c r="AO205" s="493"/>
      <c r="AP205" s="831"/>
      <c r="AQ205" s="831"/>
      <c r="AR205" s="493"/>
      <c r="AS205" s="493"/>
      <c r="AT205" s="493"/>
      <c r="AU205" s="831">
        <v>0</v>
      </c>
      <c r="AV205" s="831"/>
      <c r="AW205" s="831"/>
      <c r="AX205" s="831"/>
      <c r="AY205" s="831">
        <v>0</v>
      </c>
      <c r="AZ205" s="830">
        <v>5</v>
      </c>
      <c r="BA205" s="830">
        <v>13</v>
      </c>
      <c r="BB205" s="830">
        <v>10</v>
      </c>
      <c r="BC205" s="830">
        <v>37</v>
      </c>
      <c r="BD205" s="830">
        <v>60</v>
      </c>
      <c r="BE205" s="830">
        <v>0</v>
      </c>
      <c r="BF205" s="830">
        <v>0</v>
      </c>
      <c r="BG205" s="830">
        <v>0</v>
      </c>
      <c r="BH205" s="830">
        <v>0</v>
      </c>
      <c r="BI205" s="830">
        <v>0</v>
      </c>
      <c r="BJ205" s="770"/>
      <c r="BK205" s="757"/>
      <c r="BL205" s="757"/>
      <c r="BM205" s="757"/>
      <c r="BN205" s="757"/>
      <c r="BO205" s="757"/>
      <c r="BP205" s="757"/>
      <c r="BQ205" s="757"/>
    </row>
    <row r="206" spans="1:69" s="814" customFormat="1" ht="20.100000000000001" customHeight="1">
      <c r="A206" s="906" t="s">
        <v>1166</v>
      </c>
      <c r="B206" s="906" t="s">
        <v>1167</v>
      </c>
      <c r="C206" s="906" t="s">
        <v>4186</v>
      </c>
      <c r="D206" s="906" t="s">
        <v>5</v>
      </c>
      <c r="E206" s="906" t="s">
        <v>895</v>
      </c>
      <c r="F206" s="1035">
        <v>34338</v>
      </c>
      <c r="G206" s="907" t="s">
        <v>4190</v>
      </c>
      <c r="H206" s="908">
        <v>761</v>
      </c>
      <c r="I206" s="1109">
        <v>21967</v>
      </c>
      <c r="J206" s="770" t="s">
        <v>4191</v>
      </c>
      <c r="K206" s="770" t="s">
        <v>4192</v>
      </c>
      <c r="L206" s="491">
        <v>7</v>
      </c>
      <c r="M206" s="491">
        <v>150</v>
      </c>
      <c r="N206" s="494">
        <v>2</v>
      </c>
      <c r="O206" s="493">
        <v>44</v>
      </c>
      <c r="P206" s="493">
        <v>2</v>
      </c>
      <c r="Q206" s="493">
        <v>49</v>
      </c>
      <c r="R206" s="493">
        <v>2</v>
      </c>
      <c r="S206" s="493">
        <v>56</v>
      </c>
      <c r="T206" s="493"/>
      <c r="U206" s="493"/>
      <c r="V206" s="493"/>
      <c r="W206" s="493"/>
      <c r="X206" s="493"/>
      <c r="Y206" s="493"/>
      <c r="Z206" s="494"/>
      <c r="AA206" s="493"/>
      <c r="AB206" s="493"/>
      <c r="AC206" s="493"/>
      <c r="AD206" s="493">
        <v>0</v>
      </c>
      <c r="AE206" s="493"/>
      <c r="AF206" s="493"/>
      <c r="AG206" s="493">
        <v>0</v>
      </c>
      <c r="AH206" s="493"/>
      <c r="AI206" s="493"/>
      <c r="AJ206" s="493"/>
      <c r="AK206" s="493"/>
      <c r="AL206" s="493">
        <v>0</v>
      </c>
      <c r="AM206" s="493"/>
      <c r="AN206" s="493"/>
      <c r="AO206" s="493"/>
      <c r="AP206" s="831"/>
      <c r="AQ206" s="831"/>
      <c r="AR206" s="493"/>
      <c r="AS206" s="493"/>
      <c r="AT206" s="493"/>
      <c r="AU206" s="831">
        <v>0</v>
      </c>
      <c r="AV206" s="831"/>
      <c r="AW206" s="831"/>
      <c r="AX206" s="831"/>
      <c r="AY206" s="831">
        <v>0</v>
      </c>
      <c r="AZ206" s="830">
        <v>6</v>
      </c>
      <c r="BA206" s="830">
        <v>44</v>
      </c>
      <c r="BB206" s="830">
        <v>49</v>
      </c>
      <c r="BC206" s="830">
        <v>56</v>
      </c>
      <c r="BD206" s="830">
        <v>149</v>
      </c>
      <c r="BE206" s="830">
        <v>0</v>
      </c>
      <c r="BF206" s="830">
        <v>0</v>
      </c>
      <c r="BG206" s="830">
        <v>0</v>
      </c>
      <c r="BH206" s="830">
        <v>0</v>
      </c>
      <c r="BI206" s="830">
        <v>0</v>
      </c>
      <c r="BJ206" s="770"/>
      <c r="BK206" s="757"/>
      <c r="BL206" s="757"/>
      <c r="BM206" s="757"/>
      <c r="BN206" s="757"/>
      <c r="BO206" s="757"/>
      <c r="BP206" s="757"/>
      <c r="BQ206" s="757"/>
    </row>
    <row r="207" spans="1:69" s="814" customFormat="1" ht="20.100000000000001" customHeight="1">
      <c r="A207" s="906" t="s">
        <v>1166</v>
      </c>
      <c r="B207" s="906" t="s">
        <v>1167</v>
      </c>
      <c r="C207" s="906" t="s">
        <v>4186</v>
      </c>
      <c r="D207" s="906" t="s">
        <v>5</v>
      </c>
      <c r="E207" s="906" t="s">
        <v>3998</v>
      </c>
      <c r="F207" s="1035">
        <v>34737</v>
      </c>
      <c r="G207" s="907" t="s">
        <v>4193</v>
      </c>
      <c r="H207" s="908">
        <v>1244</v>
      </c>
      <c r="I207" s="1109">
        <v>21974</v>
      </c>
      <c r="J207" s="770" t="s">
        <v>4194</v>
      </c>
      <c r="K207" s="770" t="s">
        <v>4195</v>
      </c>
      <c r="L207" s="491">
        <v>9</v>
      </c>
      <c r="M207" s="491">
        <v>270</v>
      </c>
      <c r="N207" s="494">
        <v>2</v>
      </c>
      <c r="O207" s="493">
        <v>38</v>
      </c>
      <c r="P207" s="493">
        <v>2</v>
      </c>
      <c r="Q207" s="493">
        <v>40</v>
      </c>
      <c r="R207" s="493">
        <v>2</v>
      </c>
      <c r="S207" s="493">
        <v>52</v>
      </c>
      <c r="T207" s="493"/>
      <c r="U207" s="493"/>
      <c r="V207" s="493"/>
      <c r="W207" s="493"/>
      <c r="X207" s="493"/>
      <c r="Y207" s="493"/>
      <c r="Z207" s="494"/>
      <c r="AA207" s="493"/>
      <c r="AB207" s="493"/>
      <c r="AC207" s="493"/>
      <c r="AD207" s="493">
        <v>0</v>
      </c>
      <c r="AE207" s="493"/>
      <c r="AF207" s="493"/>
      <c r="AG207" s="493">
        <v>0</v>
      </c>
      <c r="AH207" s="493"/>
      <c r="AI207" s="493"/>
      <c r="AJ207" s="493"/>
      <c r="AK207" s="493"/>
      <c r="AL207" s="493">
        <v>0</v>
      </c>
      <c r="AM207" s="493"/>
      <c r="AN207" s="493"/>
      <c r="AO207" s="493"/>
      <c r="AP207" s="831"/>
      <c r="AQ207" s="831"/>
      <c r="AR207" s="493"/>
      <c r="AS207" s="493"/>
      <c r="AT207" s="493"/>
      <c r="AU207" s="831">
        <v>0</v>
      </c>
      <c r="AV207" s="831"/>
      <c r="AW207" s="831"/>
      <c r="AX207" s="831"/>
      <c r="AY207" s="831">
        <v>0</v>
      </c>
      <c r="AZ207" s="830">
        <v>6</v>
      </c>
      <c r="BA207" s="830">
        <v>38</v>
      </c>
      <c r="BB207" s="830">
        <v>40</v>
      </c>
      <c r="BC207" s="830">
        <v>52</v>
      </c>
      <c r="BD207" s="830">
        <v>130</v>
      </c>
      <c r="BE207" s="830">
        <v>0</v>
      </c>
      <c r="BF207" s="830">
        <v>0</v>
      </c>
      <c r="BG207" s="830">
        <v>0</v>
      </c>
      <c r="BH207" s="830">
        <v>0</v>
      </c>
      <c r="BI207" s="830">
        <v>0</v>
      </c>
      <c r="BJ207" s="770"/>
      <c r="BK207" s="757"/>
      <c r="BL207" s="757"/>
      <c r="BM207" s="757"/>
      <c r="BN207" s="757"/>
      <c r="BO207" s="757"/>
      <c r="BP207" s="757"/>
      <c r="BQ207" s="757"/>
    </row>
    <row r="208" spans="1:69" s="757" customFormat="1" ht="20.100000000000001" customHeight="1">
      <c r="A208" s="906" t="s">
        <v>1168</v>
      </c>
      <c r="B208" s="906" t="s">
        <v>217</v>
      </c>
      <c r="C208" s="906" t="s">
        <v>4186</v>
      </c>
      <c r="D208" s="906" t="s">
        <v>5</v>
      </c>
      <c r="E208" s="906" t="s">
        <v>4196</v>
      </c>
      <c r="F208" s="1035">
        <v>34292</v>
      </c>
      <c r="G208" s="907" t="s">
        <v>4197</v>
      </c>
      <c r="H208" s="908">
        <v>688</v>
      </c>
      <c r="I208" s="1109">
        <v>21968</v>
      </c>
      <c r="J208" s="770" t="s">
        <v>4198</v>
      </c>
      <c r="K208" s="770" t="s">
        <v>4199</v>
      </c>
      <c r="L208" s="491">
        <v>6</v>
      </c>
      <c r="M208" s="491">
        <v>220</v>
      </c>
      <c r="N208" s="494">
        <v>2</v>
      </c>
      <c r="O208" s="493">
        <v>33</v>
      </c>
      <c r="P208" s="493">
        <v>2</v>
      </c>
      <c r="Q208" s="493">
        <v>47</v>
      </c>
      <c r="R208" s="493">
        <v>2</v>
      </c>
      <c r="S208" s="493">
        <v>57</v>
      </c>
      <c r="T208" s="493"/>
      <c r="U208" s="493"/>
      <c r="V208" s="493"/>
      <c r="W208" s="493"/>
      <c r="X208" s="493"/>
      <c r="Y208" s="493"/>
      <c r="Z208" s="494"/>
      <c r="AA208" s="493"/>
      <c r="AB208" s="493"/>
      <c r="AC208" s="493"/>
      <c r="AD208" s="493">
        <v>0</v>
      </c>
      <c r="AE208" s="493"/>
      <c r="AF208" s="493"/>
      <c r="AG208" s="493">
        <v>0</v>
      </c>
      <c r="AH208" s="493"/>
      <c r="AI208" s="493"/>
      <c r="AJ208" s="493"/>
      <c r="AK208" s="493"/>
      <c r="AL208" s="493">
        <v>0</v>
      </c>
      <c r="AM208" s="493"/>
      <c r="AN208" s="493"/>
      <c r="AO208" s="493"/>
      <c r="AP208" s="831"/>
      <c r="AQ208" s="831"/>
      <c r="AR208" s="493"/>
      <c r="AS208" s="493"/>
      <c r="AT208" s="493"/>
      <c r="AU208" s="831">
        <v>0</v>
      </c>
      <c r="AV208" s="831"/>
      <c r="AW208" s="831"/>
      <c r="AX208" s="831"/>
      <c r="AY208" s="831">
        <v>0</v>
      </c>
      <c r="AZ208" s="830">
        <v>6</v>
      </c>
      <c r="BA208" s="830">
        <v>33</v>
      </c>
      <c r="BB208" s="830">
        <v>47</v>
      </c>
      <c r="BC208" s="830">
        <v>57</v>
      </c>
      <c r="BD208" s="830">
        <v>137</v>
      </c>
      <c r="BE208" s="830">
        <v>0</v>
      </c>
      <c r="BF208" s="830">
        <v>0</v>
      </c>
      <c r="BG208" s="830">
        <v>0</v>
      </c>
      <c r="BH208" s="830">
        <v>0</v>
      </c>
      <c r="BI208" s="830">
        <v>0</v>
      </c>
      <c r="BJ208" s="770"/>
    </row>
    <row r="209" spans="1:69" s="757" customFormat="1" ht="20.100000000000001" customHeight="1">
      <c r="A209" s="906" t="s">
        <v>1166</v>
      </c>
      <c r="B209" s="906" t="s">
        <v>9</v>
      </c>
      <c r="C209" s="906" t="s">
        <v>4200</v>
      </c>
      <c r="D209" s="906" t="s">
        <v>5</v>
      </c>
      <c r="E209" s="906" t="s">
        <v>4201</v>
      </c>
      <c r="F209" s="1035">
        <v>34017</v>
      </c>
      <c r="G209" s="907" t="s">
        <v>4202</v>
      </c>
      <c r="H209" s="908">
        <v>626.04</v>
      </c>
      <c r="I209" s="1109">
        <v>21910</v>
      </c>
      <c r="J209" s="770" t="s">
        <v>4203</v>
      </c>
      <c r="K209" s="770" t="s">
        <v>4204</v>
      </c>
      <c r="L209" s="491">
        <v>6</v>
      </c>
      <c r="M209" s="491">
        <v>135</v>
      </c>
      <c r="N209" s="494">
        <v>2</v>
      </c>
      <c r="O209" s="493">
        <v>26</v>
      </c>
      <c r="P209" s="493">
        <v>2</v>
      </c>
      <c r="Q209" s="493">
        <v>46</v>
      </c>
      <c r="R209" s="493">
        <v>2</v>
      </c>
      <c r="S209" s="493">
        <v>51</v>
      </c>
      <c r="T209" s="493"/>
      <c r="U209" s="493"/>
      <c r="V209" s="493"/>
      <c r="W209" s="493"/>
      <c r="X209" s="493"/>
      <c r="Y209" s="493"/>
      <c r="Z209" s="494"/>
      <c r="AA209" s="493"/>
      <c r="AB209" s="493"/>
      <c r="AC209" s="493"/>
      <c r="AD209" s="493">
        <v>0</v>
      </c>
      <c r="AE209" s="493"/>
      <c r="AF209" s="493"/>
      <c r="AG209" s="493">
        <v>0</v>
      </c>
      <c r="AH209" s="493"/>
      <c r="AI209" s="493"/>
      <c r="AJ209" s="493"/>
      <c r="AK209" s="493"/>
      <c r="AL209" s="493">
        <v>0</v>
      </c>
      <c r="AM209" s="493"/>
      <c r="AN209" s="493"/>
      <c r="AO209" s="493"/>
      <c r="AP209" s="831"/>
      <c r="AQ209" s="831"/>
      <c r="AR209" s="493"/>
      <c r="AS209" s="493"/>
      <c r="AT209" s="493"/>
      <c r="AU209" s="831">
        <v>0</v>
      </c>
      <c r="AV209" s="831"/>
      <c r="AW209" s="831"/>
      <c r="AX209" s="831"/>
      <c r="AY209" s="831">
        <v>0</v>
      </c>
      <c r="AZ209" s="830">
        <v>6</v>
      </c>
      <c r="BA209" s="830">
        <v>26</v>
      </c>
      <c r="BB209" s="830">
        <v>46</v>
      </c>
      <c r="BC209" s="830">
        <v>51</v>
      </c>
      <c r="BD209" s="830">
        <v>123</v>
      </c>
      <c r="BE209" s="830">
        <v>0</v>
      </c>
      <c r="BF209" s="830">
        <v>0</v>
      </c>
      <c r="BG209" s="830">
        <v>0</v>
      </c>
      <c r="BH209" s="830">
        <v>0</v>
      </c>
      <c r="BI209" s="830">
        <v>0</v>
      </c>
      <c r="BJ209" s="770"/>
    </row>
    <row r="210" spans="1:69" s="757" customFormat="1" ht="20.100000000000001" customHeight="1">
      <c r="A210" s="906" t="s">
        <v>1168</v>
      </c>
      <c r="B210" s="906" t="s">
        <v>217</v>
      </c>
      <c r="C210" s="906" t="s">
        <v>4205</v>
      </c>
      <c r="D210" s="906" t="s">
        <v>5</v>
      </c>
      <c r="E210" s="906" t="s">
        <v>4206</v>
      </c>
      <c r="F210" s="1035">
        <v>34288</v>
      </c>
      <c r="G210" s="949" t="s">
        <v>4207</v>
      </c>
      <c r="H210" s="908">
        <v>371.34</v>
      </c>
      <c r="I210" s="1109">
        <v>21924</v>
      </c>
      <c r="J210" s="770" t="s">
        <v>4208</v>
      </c>
      <c r="K210" s="770" t="s">
        <v>4209</v>
      </c>
      <c r="L210" s="491">
        <v>4</v>
      </c>
      <c r="M210" s="491">
        <v>120</v>
      </c>
      <c r="N210" s="494">
        <v>1</v>
      </c>
      <c r="O210" s="493">
        <v>7</v>
      </c>
      <c r="P210" s="493">
        <v>1</v>
      </c>
      <c r="Q210" s="493">
        <v>15</v>
      </c>
      <c r="R210" s="493">
        <v>1</v>
      </c>
      <c r="S210" s="493">
        <v>22</v>
      </c>
      <c r="T210" s="493"/>
      <c r="U210" s="493"/>
      <c r="V210" s="493"/>
      <c r="W210" s="493"/>
      <c r="X210" s="493"/>
      <c r="Y210" s="493"/>
      <c r="Z210" s="494"/>
      <c r="AA210" s="493"/>
      <c r="AB210" s="493"/>
      <c r="AC210" s="493"/>
      <c r="AD210" s="493">
        <v>0</v>
      </c>
      <c r="AE210" s="493"/>
      <c r="AF210" s="493"/>
      <c r="AG210" s="493">
        <v>0</v>
      </c>
      <c r="AH210" s="493"/>
      <c r="AI210" s="493"/>
      <c r="AJ210" s="493"/>
      <c r="AK210" s="493"/>
      <c r="AL210" s="493">
        <v>0</v>
      </c>
      <c r="AM210" s="493"/>
      <c r="AN210" s="493"/>
      <c r="AO210" s="493"/>
      <c r="AP210" s="831"/>
      <c r="AQ210" s="831"/>
      <c r="AR210" s="493"/>
      <c r="AS210" s="493"/>
      <c r="AT210" s="493"/>
      <c r="AU210" s="831">
        <v>0</v>
      </c>
      <c r="AV210" s="831"/>
      <c r="AW210" s="831"/>
      <c r="AX210" s="831"/>
      <c r="AY210" s="831">
        <v>0</v>
      </c>
      <c r="AZ210" s="830">
        <v>3</v>
      </c>
      <c r="BA210" s="830">
        <v>7</v>
      </c>
      <c r="BB210" s="830">
        <v>15</v>
      </c>
      <c r="BC210" s="830">
        <v>22</v>
      </c>
      <c r="BD210" s="830">
        <v>44</v>
      </c>
      <c r="BE210" s="830">
        <v>0</v>
      </c>
      <c r="BF210" s="830">
        <v>0</v>
      </c>
      <c r="BG210" s="830">
        <v>0</v>
      </c>
      <c r="BH210" s="830">
        <v>0</v>
      </c>
      <c r="BI210" s="830">
        <v>0</v>
      </c>
      <c r="BJ210" s="770"/>
    </row>
    <row r="211" spans="1:69" s="814" customFormat="1" ht="20.100000000000001" customHeight="1">
      <c r="A211" s="906" t="s">
        <v>1166</v>
      </c>
      <c r="B211" s="906" t="s">
        <v>1167</v>
      </c>
      <c r="C211" s="906" t="s">
        <v>4205</v>
      </c>
      <c r="D211" s="906" t="s">
        <v>5</v>
      </c>
      <c r="E211" s="906" t="s">
        <v>896</v>
      </c>
      <c r="F211" s="1035">
        <v>39713</v>
      </c>
      <c r="G211" s="907" t="s">
        <v>4210</v>
      </c>
      <c r="H211" s="908">
        <v>1200.0999999999999</v>
      </c>
      <c r="I211" s="1109">
        <v>21912</v>
      </c>
      <c r="J211" s="770" t="s">
        <v>4211</v>
      </c>
      <c r="K211" s="770" t="s">
        <v>4212</v>
      </c>
      <c r="L211" s="491">
        <v>10</v>
      </c>
      <c r="M211" s="491">
        <v>266</v>
      </c>
      <c r="N211" s="494">
        <v>3</v>
      </c>
      <c r="O211" s="493">
        <v>81</v>
      </c>
      <c r="P211" s="493">
        <v>4</v>
      </c>
      <c r="Q211" s="493">
        <v>105</v>
      </c>
      <c r="R211" s="493">
        <v>3</v>
      </c>
      <c r="S211" s="493">
        <v>80</v>
      </c>
      <c r="T211" s="493"/>
      <c r="U211" s="493"/>
      <c r="V211" s="493"/>
      <c r="W211" s="493"/>
      <c r="X211" s="493"/>
      <c r="Y211" s="493"/>
      <c r="Z211" s="494"/>
      <c r="AA211" s="493"/>
      <c r="AB211" s="493"/>
      <c r="AC211" s="493"/>
      <c r="AD211" s="493">
        <v>0</v>
      </c>
      <c r="AE211" s="493"/>
      <c r="AF211" s="493"/>
      <c r="AG211" s="493">
        <v>0</v>
      </c>
      <c r="AH211" s="493"/>
      <c r="AI211" s="493"/>
      <c r="AJ211" s="493"/>
      <c r="AK211" s="493"/>
      <c r="AL211" s="493">
        <v>0</v>
      </c>
      <c r="AM211" s="493"/>
      <c r="AN211" s="493"/>
      <c r="AO211" s="493"/>
      <c r="AP211" s="831"/>
      <c r="AQ211" s="831"/>
      <c r="AR211" s="493"/>
      <c r="AS211" s="493"/>
      <c r="AT211" s="493"/>
      <c r="AU211" s="831">
        <v>0</v>
      </c>
      <c r="AV211" s="831"/>
      <c r="AW211" s="831"/>
      <c r="AX211" s="831"/>
      <c r="AY211" s="831">
        <v>0</v>
      </c>
      <c r="AZ211" s="830">
        <v>10</v>
      </c>
      <c r="BA211" s="830">
        <v>81</v>
      </c>
      <c r="BB211" s="830">
        <v>105</v>
      </c>
      <c r="BC211" s="830">
        <v>80</v>
      </c>
      <c r="BD211" s="830">
        <v>266</v>
      </c>
      <c r="BE211" s="830">
        <v>0</v>
      </c>
      <c r="BF211" s="830">
        <v>0</v>
      </c>
      <c r="BG211" s="830">
        <v>0</v>
      </c>
      <c r="BH211" s="830">
        <v>0</v>
      </c>
      <c r="BI211" s="830">
        <v>0</v>
      </c>
      <c r="BJ211" s="770"/>
      <c r="BK211" s="757"/>
      <c r="BL211" s="757"/>
      <c r="BM211" s="757"/>
      <c r="BN211" s="757"/>
      <c r="BO211" s="757"/>
      <c r="BP211" s="757"/>
      <c r="BQ211" s="757"/>
    </row>
    <row r="212" spans="1:69" s="814" customFormat="1" ht="20.100000000000001" customHeight="1">
      <c r="A212" s="906" t="s">
        <v>1166</v>
      </c>
      <c r="B212" s="906" t="s">
        <v>1167</v>
      </c>
      <c r="C212" s="906" t="s">
        <v>4213</v>
      </c>
      <c r="D212" s="906" t="s">
        <v>5</v>
      </c>
      <c r="E212" s="906" t="s">
        <v>4214</v>
      </c>
      <c r="F212" s="1035">
        <v>34396</v>
      </c>
      <c r="G212" s="907" t="s">
        <v>4215</v>
      </c>
      <c r="H212" s="908">
        <v>572</v>
      </c>
      <c r="I212" s="1109">
        <v>21920</v>
      </c>
      <c r="J212" s="770" t="s">
        <v>4216</v>
      </c>
      <c r="K212" s="770" t="s">
        <v>4217</v>
      </c>
      <c r="L212" s="491">
        <v>6</v>
      </c>
      <c r="M212" s="491">
        <v>210</v>
      </c>
      <c r="N212" s="494">
        <v>2</v>
      </c>
      <c r="O212" s="493">
        <v>39</v>
      </c>
      <c r="P212" s="493">
        <v>2</v>
      </c>
      <c r="Q212" s="493">
        <v>48</v>
      </c>
      <c r="R212" s="493">
        <v>2</v>
      </c>
      <c r="S212" s="493">
        <v>44</v>
      </c>
      <c r="T212" s="493"/>
      <c r="U212" s="493"/>
      <c r="V212" s="493"/>
      <c r="W212" s="493"/>
      <c r="X212" s="493"/>
      <c r="Y212" s="493"/>
      <c r="Z212" s="494"/>
      <c r="AA212" s="493"/>
      <c r="AB212" s="493"/>
      <c r="AC212" s="493"/>
      <c r="AD212" s="493">
        <v>0</v>
      </c>
      <c r="AE212" s="493"/>
      <c r="AF212" s="493"/>
      <c r="AG212" s="493">
        <v>0</v>
      </c>
      <c r="AH212" s="493"/>
      <c r="AI212" s="493"/>
      <c r="AJ212" s="493"/>
      <c r="AK212" s="493"/>
      <c r="AL212" s="493">
        <v>0</v>
      </c>
      <c r="AM212" s="493"/>
      <c r="AN212" s="493"/>
      <c r="AO212" s="493"/>
      <c r="AP212" s="831"/>
      <c r="AQ212" s="831"/>
      <c r="AR212" s="493"/>
      <c r="AS212" s="493"/>
      <c r="AT212" s="493"/>
      <c r="AU212" s="831">
        <v>0</v>
      </c>
      <c r="AV212" s="831"/>
      <c r="AW212" s="831"/>
      <c r="AX212" s="831"/>
      <c r="AY212" s="831">
        <v>0</v>
      </c>
      <c r="AZ212" s="830">
        <v>6</v>
      </c>
      <c r="BA212" s="830">
        <v>39</v>
      </c>
      <c r="BB212" s="830">
        <v>48</v>
      </c>
      <c r="BC212" s="830">
        <v>44</v>
      </c>
      <c r="BD212" s="830">
        <v>131</v>
      </c>
      <c r="BE212" s="830">
        <v>0</v>
      </c>
      <c r="BF212" s="830">
        <v>0</v>
      </c>
      <c r="BG212" s="830">
        <v>0</v>
      </c>
      <c r="BH212" s="830">
        <v>0</v>
      </c>
      <c r="BI212" s="830">
        <v>0</v>
      </c>
      <c r="BJ212" s="770"/>
      <c r="BK212" s="757"/>
      <c r="BL212" s="757"/>
      <c r="BM212" s="757"/>
      <c r="BN212" s="757"/>
      <c r="BO212" s="757"/>
      <c r="BP212" s="757"/>
      <c r="BQ212" s="757"/>
    </row>
    <row r="213" spans="1:69" s="814" customFormat="1" ht="20.100000000000001" customHeight="1">
      <c r="A213" s="770" t="s">
        <v>1168</v>
      </c>
      <c r="B213" s="770" t="s">
        <v>1167</v>
      </c>
      <c r="C213" s="770" t="s">
        <v>4213</v>
      </c>
      <c r="D213" s="770" t="s">
        <v>5</v>
      </c>
      <c r="E213" s="770" t="s">
        <v>4218</v>
      </c>
      <c r="F213" s="1035">
        <v>39192</v>
      </c>
      <c r="G213" s="907" t="s">
        <v>4219</v>
      </c>
      <c r="H213" s="908">
        <v>397</v>
      </c>
      <c r="I213" s="1109">
        <v>21931</v>
      </c>
      <c r="J213" s="770" t="s">
        <v>4220</v>
      </c>
      <c r="K213" s="770" t="s">
        <v>4221</v>
      </c>
      <c r="L213" s="491">
        <v>3</v>
      </c>
      <c r="M213" s="491">
        <v>120</v>
      </c>
      <c r="N213" s="494">
        <v>0</v>
      </c>
      <c r="O213" s="493">
        <v>0</v>
      </c>
      <c r="P213" s="493">
        <v>1</v>
      </c>
      <c r="Q213" s="493">
        <v>40</v>
      </c>
      <c r="R213" s="493">
        <v>2</v>
      </c>
      <c r="S213" s="493">
        <v>42</v>
      </c>
      <c r="T213" s="493">
        <v>0</v>
      </c>
      <c r="U213" s="493">
        <v>0</v>
      </c>
      <c r="V213" s="493">
        <v>0</v>
      </c>
      <c r="W213" s="493">
        <v>0</v>
      </c>
      <c r="X213" s="493">
        <v>0</v>
      </c>
      <c r="Y213" s="493">
        <v>0</v>
      </c>
      <c r="Z213" s="494">
        <v>0</v>
      </c>
      <c r="AA213" s="493">
        <v>0</v>
      </c>
      <c r="AB213" s="493">
        <v>0</v>
      </c>
      <c r="AC213" s="493">
        <v>0</v>
      </c>
      <c r="AD213" s="493">
        <v>0</v>
      </c>
      <c r="AE213" s="493">
        <v>0</v>
      </c>
      <c r="AF213" s="493">
        <v>0</v>
      </c>
      <c r="AG213" s="493">
        <v>0</v>
      </c>
      <c r="AH213" s="493">
        <v>0</v>
      </c>
      <c r="AI213" s="493">
        <v>0</v>
      </c>
      <c r="AJ213" s="493">
        <v>0</v>
      </c>
      <c r="AK213" s="493">
        <v>0</v>
      </c>
      <c r="AL213" s="493">
        <v>0</v>
      </c>
      <c r="AM213" s="493">
        <v>0</v>
      </c>
      <c r="AN213" s="493">
        <v>0</v>
      </c>
      <c r="AO213" s="493">
        <v>0</v>
      </c>
      <c r="AP213" s="831">
        <v>0</v>
      </c>
      <c r="AQ213" s="831">
        <v>0</v>
      </c>
      <c r="AR213" s="493">
        <v>0</v>
      </c>
      <c r="AS213" s="493">
        <v>0</v>
      </c>
      <c r="AT213" s="493">
        <v>0</v>
      </c>
      <c r="AU213" s="831">
        <v>0</v>
      </c>
      <c r="AV213" s="831">
        <v>0</v>
      </c>
      <c r="AW213" s="831">
        <v>0</v>
      </c>
      <c r="AX213" s="831">
        <v>0</v>
      </c>
      <c r="AY213" s="831">
        <v>0</v>
      </c>
      <c r="AZ213" s="830">
        <v>3</v>
      </c>
      <c r="BA213" s="830">
        <v>0</v>
      </c>
      <c r="BB213" s="830">
        <v>40</v>
      </c>
      <c r="BC213" s="830">
        <v>42</v>
      </c>
      <c r="BD213" s="830">
        <v>82</v>
      </c>
      <c r="BE213" s="830">
        <v>0</v>
      </c>
      <c r="BF213" s="830">
        <v>0</v>
      </c>
      <c r="BG213" s="830">
        <v>0</v>
      </c>
      <c r="BH213" s="830">
        <v>0</v>
      </c>
      <c r="BI213" s="830">
        <v>0</v>
      </c>
      <c r="BJ213" s="770"/>
      <c r="BK213" s="757"/>
      <c r="BL213" s="757"/>
      <c r="BM213" s="757"/>
      <c r="BN213" s="757"/>
      <c r="BO213" s="757"/>
      <c r="BP213" s="757"/>
      <c r="BQ213" s="757"/>
    </row>
    <row r="214" spans="1:69" s="814" customFormat="1" ht="20.100000000000001" customHeight="1">
      <c r="A214" s="906" t="s">
        <v>1168</v>
      </c>
      <c r="B214" s="906" t="s">
        <v>1167</v>
      </c>
      <c r="C214" s="906" t="s">
        <v>4213</v>
      </c>
      <c r="D214" s="906" t="s">
        <v>5</v>
      </c>
      <c r="E214" s="906" t="s">
        <v>4222</v>
      </c>
      <c r="F214" s="1035">
        <v>35208</v>
      </c>
      <c r="G214" s="907" t="s">
        <v>4223</v>
      </c>
      <c r="H214" s="908">
        <v>424.1</v>
      </c>
      <c r="I214" s="1125">
        <v>21932</v>
      </c>
      <c r="J214" s="770" t="s">
        <v>4224</v>
      </c>
      <c r="K214" s="770" t="s">
        <v>4225</v>
      </c>
      <c r="L214" s="491">
        <v>3</v>
      </c>
      <c r="M214" s="491">
        <v>90</v>
      </c>
      <c r="N214" s="494">
        <v>1</v>
      </c>
      <c r="O214" s="493">
        <v>14</v>
      </c>
      <c r="P214" s="493">
        <v>1</v>
      </c>
      <c r="Q214" s="493">
        <v>24</v>
      </c>
      <c r="R214" s="493">
        <v>1</v>
      </c>
      <c r="S214" s="493">
        <v>15</v>
      </c>
      <c r="T214" s="493"/>
      <c r="U214" s="493"/>
      <c r="V214" s="493"/>
      <c r="W214" s="493"/>
      <c r="X214" s="493"/>
      <c r="Y214" s="493"/>
      <c r="Z214" s="494"/>
      <c r="AA214" s="493"/>
      <c r="AB214" s="493"/>
      <c r="AC214" s="493"/>
      <c r="AD214" s="493">
        <v>0</v>
      </c>
      <c r="AE214" s="493"/>
      <c r="AF214" s="493"/>
      <c r="AG214" s="493">
        <v>0</v>
      </c>
      <c r="AH214" s="493"/>
      <c r="AI214" s="493"/>
      <c r="AJ214" s="493"/>
      <c r="AK214" s="493"/>
      <c r="AL214" s="493">
        <v>0</v>
      </c>
      <c r="AM214" s="493"/>
      <c r="AN214" s="493"/>
      <c r="AO214" s="493"/>
      <c r="AP214" s="831"/>
      <c r="AQ214" s="831"/>
      <c r="AR214" s="493"/>
      <c r="AS214" s="493"/>
      <c r="AT214" s="493"/>
      <c r="AU214" s="831">
        <v>0</v>
      </c>
      <c r="AV214" s="831"/>
      <c r="AW214" s="831"/>
      <c r="AX214" s="831"/>
      <c r="AY214" s="831">
        <v>0</v>
      </c>
      <c r="AZ214" s="830">
        <v>3</v>
      </c>
      <c r="BA214" s="830">
        <v>14</v>
      </c>
      <c r="BB214" s="830">
        <v>24</v>
      </c>
      <c r="BC214" s="830">
        <v>15</v>
      </c>
      <c r="BD214" s="830">
        <v>53</v>
      </c>
      <c r="BE214" s="830">
        <v>0</v>
      </c>
      <c r="BF214" s="830">
        <v>0</v>
      </c>
      <c r="BG214" s="830">
        <v>0</v>
      </c>
      <c r="BH214" s="830">
        <v>0</v>
      </c>
      <c r="BI214" s="830">
        <v>0</v>
      </c>
      <c r="BJ214" s="770"/>
      <c r="BK214" s="757"/>
      <c r="BL214" s="757"/>
      <c r="BM214" s="757"/>
      <c r="BN214" s="757"/>
      <c r="BO214" s="757"/>
      <c r="BP214" s="757"/>
      <c r="BQ214" s="757"/>
    </row>
    <row r="215" spans="1:69" s="814" customFormat="1" ht="20.100000000000001" customHeight="1">
      <c r="A215" s="906" t="s">
        <v>1166</v>
      </c>
      <c r="B215" s="906" t="s">
        <v>217</v>
      </c>
      <c r="C215" s="906" t="s">
        <v>4226</v>
      </c>
      <c r="D215" s="906" t="s">
        <v>5</v>
      </c>
      <c r="E215" s="906" t="s">
        <v>4227</v>
      </c>
      <c r="F215" s="1035">
        <v>34394</v>
      </c>
      <c r="G215" s="907" t="s">
        <v>4228</v>
      </c>
      <c r="H215" s="908">
        <v>186</v>
      </c>
      <c r="I215" s="1109">
        <v>21937</v>
      </c>
      <c r="J215" s="770" t="s">
        <v>4229</v>
      </c>
      <c r="K215" s="770" t="s">
        <v>4230</v>
      </c>
      <c r="L215" s="491">
        <v>4</v>
      </c>
      <c r="M215" s="491">
        <v>120</v>
      </c>
      <c r="N215" s="494">
        <v>1</v>
      </c>
      <c r="O215" s="493">
        <v>17</v>
      </c>
      <c r="P215" s="493">
        <v>1</v>
      </c>
      <c r="Q215" s="493">
        <v>26</v>
      </c>
      <c r="R215" s="493">
        <v>1</v>
      </c>
      <c r="S215" s="493">
        <v>27</v>
      </c>
      <c r="T215" s="493"/>
      <c r="U215" s="493"/>
      <c r="V215" s="493"/>
      <c r="W215" s="493"/>
      <c r="X215" s="493"/>
      <c r="Y215" s="493"/>
      <c r="Z215" s="494"/>
      <c r="AA215" s="493"/>
      <c r="AB215" s="493"/>
      <c r="AC215" s="493"/>
      <c r="AD215" s="493">
        <v>0</v>
      </c>
      <c r="AE215" s="493"/>
      <c r="AF215" s="493"/>
      <c r="AG215" s="493">
        <v>0</v>
      </c>
      <c r="AH215" s="493"/>
      <c r="AI215" s="493"/>
      <c r="AJ215" s="493"/>
      <c r="AK215" s="493"/>
      <c r="AL215" s="493">
        <v>0</v>
      </c>
      <c r="AM215" s="493"/>
      <c r="AN215" s="493"/>
      <c r="AO215" s="493"/>
      <c r="AP215" s="831"/>
      <c r="AQ215" s="831"/>
      <c r="AR215" s="493"/>
      <c r="AS215" s="493"/>
      <c r="AT215" s="493"/>
      <c r="AU215" s="831">
        <v>0</v>
      </c>
      <c r="AV215" s="831"/>
      <c r="AW215" s="831"/>
      <c r="AX215" s="831"/>
      <c r="AY215" s="831">
        <v>0</v>
      </c>
      <c r="AZ215" s="830">
        <v>3</v>
      </c>
      <c r="BA215" s="830">
        <v>17</v>
      </c>
      <c r="BB215" s="830">
        <v>26</v>
      </c>
      <c r="BC215" s="830">
        <v>27</v>
      </c>
      <c r="BD215" s="830">
        <v>70</v>
      </c>
      <c r="BE215" s="830">
        <v>0</v>
      </c>
      <c r="BF215" s="830">
        <v>0</v>
      </c>
      <c r="BG215" s="830">
        <v>0</v>
      </c>
      <c r="BH215" s="830">
        <v>0</v>
      </c>
      <c r="BI215" s="830">
        <v>0</v>
      </c>
      <c r="BJ215" s="770"/>
      <c r="BK215" s="757"/>
      <c r="BL215" s="757"/>
      <c r="BM215" s="757"/>
      <c r="BN215" s="757"/>
      <c r="BO215" s="757"/>
      <c r="BP215" s="757"/>
      <c r="BQ215" s="757"/>
    </row>
    <row r="216" spans="1:69" s="814" customFormat="1" ht="20.100000000000001" customHeight="1">
      <c r="A216" s="906" t="s">
        <v>1168</v>
      </c>
      <c r="B216" s="906" t="s">
        <v>9</v>
      </c>
      <c r="C216" s="906" t="s">
        <v>4226</v>
      </c>
      <c r="D216" s="906" t="s">
        <v>5</v>
      </c>
      <c r="E216" s="906" t="s">
        <v>4231</v>
      </c>
      <c r="F216" s="1035">
        <v>35977</v>
      </c>
      <c r="G216" s="907" t="s">
        <v>4232</v>
      </c>
      <c r="H216" s="908">
        <v>582</v>
      </c>
      <c r="I216" s="1109">
        <v>21928</v>
      </c>
      <c r="J216" s="770" t="s">
        <v>4233</v>
      </c>
      <c r="K216" s="770" t="s">
        <v>4234</v>
      </c>
      <c r="L216" s="491">
        <v>6</v>
      </c>
      <c r="M216" s="491">
        <v>200</v>
      </c>
      <c r="N216" s="494">
        <v>1</v>
      </c>
      <c r="O216" s="493">
        <v>14</v>
      </c>
      <c r="P216" s="493">
        <v>2</v>
      </c>
      <c r="Q216" s="493">
        <v>20</v>
      </c>
      <c r="R216" s="493">
        <v>2</v>
      </c>
      <c r="S216" s="493">
        <v>30</v>
      </c>
      <c r="T216" s="493"/>
      <c r="U216" s="493"/>
      <c r="V216" s="493"/>
      <c r="W216" s="493"/>
      <c r="X216" s="493"/>
      <c r="Y216" s="493"/>
      <c r="Z216" s="494"/>
      <c r="AA216" s="493"/>
      <c r="AB216" s="493"/>
      <c r="AC216" s="493"/>
      <c r="AD216" s="493">
        <v>0</v>
      </c>
      <c r="AE216" s="493"/>
      <c r="AF216" s="493"/>
      <c r="AG216" s="493">
        <v>0</v>
      </c>
      <c r="AH216" s="493"/>
      <c r="AI216" s="493"/>
      <c r="AJ216" s="493"/>
      <c r="AK216" s="493"/>
      <c r="AL216" s="493">
        <v>0</v>
      </c>
      <c r="AM216" s="493"/>
      <c r="AN216" s="493"/>
      <c r="AO216" s="493"/>
      <c r="AP216" s="831"/>
      <c r="AQ216" s="831"/>
      <c r="AR216" s="493"/>
      <c r="AS216" s="493"/>
      <c r="AT216" s="493"/>
      <c r="AU216" s="831">
        <v>0</v>
      </c>
      <c r="AV216" s="831"/>
      <c r="AW216" s="831"/>
      <c r="AX216" s="831"/>
      <c r="AY216" s="831">
        <v>0</v>
      </c>
      <c r="AZ216" s="830">
        <v>5</v>
      </c>
      <c r="BA216" s="830">
        <v>14</v>
      </c>
      <c r="BB216" s="830">
        <v>20</v>
      </c>
      <c r="BC216" s="830">
        <v>30</v>
      </c>
      <c r="BD216" s="830">
        <v>64</v>
      </c>
      <c r="BE216" s="830">
        <v>0</v>
      </c>
      <c r="BF216" s="830">
        <v>0</v>
      </c>
      <c r="BG216" s="830">
        <v>0</v>
      </c>
      <c r="BH216" s="830">
        <v>0</v>
      </c>
      <c r="BI216" s="830">
        <v>0</v>
      </c>
      <c r="BJ216" s="770"/>
      <c r="BK216" s="757"/>
      <c r="BL216" s="757"/>
      <c r="BM216" s="757"/>
      <c r="BN216" s="757"/>
      <c r="BO216" s="757"/>
      <c r="BP216" s="757"/>
      <c r="BQ216" s="757"/>
    </row>
    <row r="217" spans="1:69" s="814" customFormat="1" ht="20.100000000000001" customHeight="1">
      <c r="A217" s="906" t="s">
        <v>1166</v>
      </c>
      <c r="B217" s="906" t="s">
        <v>1167</v>
      </c>
      <c r="C217" s="906" t="s">
        <v>4226</v>
      </c>
      <c r="D217" s="906" t="s">
        <v>5</v>
      </c>
      <c r="E217" s="906" t="s">
        <v>4235</v>
      </c>
      <c r="F217" s="1035">
        <v>33912</v>
      </c>
      <c r="G217" s="907" t="s">
        <v>4236</v>
      </c>
      <c r="H217" s="908">
        <v>867.75</v>
      </c>
      <c r="I217" s="1109">
        <v>21933</v>
      </c>
      <c r="J217" s="770" t="s">
        <v>4237</v>
      </c>
      <c r="K217" s="770" t="s">
        <v>4238</v>
      </c>
      <c r="L217" s="491">
        <v>6</v>
      </c>
      <c r="M217" s="491">
        <v>210</v>
      </c>
      <c r="N217" s="494">
        <v>2</v>
      </c>
      <c r="O217" s="493">
        <v>22</v>
      </c>
      <c r="P217" s="493">
        <v>2</v>
      </c>
      <c r="Q217" s="493">
        <v>26</v>
      </c>
      <c r="R217" s="493">
        <v>2</v>
      </c>
      <c r="S217" s="493">
        <v>41</v>
      </c>
      <c r="T217" s="493"/>
      <c r="U217" s="493"/>
      <c r="V217" s="493"/>
      <c r="W217" s="493"/>
      <c r="X217" s="493"/>
      <c r="Y217" s="493"/>
      <c r="Z217" s="494"/>
      <c r="AA217" s="493"/>
      <c r="AB217" s="493"/>
      <c r="AC217" s="493"/>
      <c r="AD217" s="493">
        <v>0</v>
      </c>
      <c r="AE217" s="493"/>
      <c r="AF217" s="493"/>
      <c r="AG217" s="493">
        <v>0</v>
      </c>
      <c r="AH217" s="493"/>
      <c r="AI217" s="493"/>
      <c r="AJ217" s="493"/>
      <c r="AK217" s="493"/>
      <c r="AL217" s="493">
        <v>0</v>
      </c>
      <c r="AM217" s="493"/>
      <c r="AN217" s="493"/>
      <c r="AO217" s="493"/>
      <c r="AP217" s="831"/>
      <c r="AQ217" s="831"/>
      <c r="AR217" s="493"/>
      <c r="AS217" s="493"/>
      <c r="AT217" s="493"/>
      <c r="AU217" s="831">
        <v>0</v>
      </c>
      <c r="AV217" s="831"/>
      <c r="AW217" s="831"/>
      <c r="AX217" s="831"/>
      <c r="AY217" s="831">
        <v>0</v>
      </c>
      <c r="AZ217" s="830">
        <v>6</v>
      </c>
      <c r="BA217" s="830">
        <v>22</v>
      </c>
      <c r="BB217" s="830">
        <v>26</v>
      </c>
      <c r="BC217" s="830">
        <v>41</v>
      </c>
      <c r="BD217" s="830">
        <v>89</v>
      </c>
      <c r="BE217" s="830">
        <v>0</v>
      </c>
      <c r="BF217" s="830">
        <v>0</v>
      </c>
      <c r="BG217" s="830">
        <v>0</v>
      </c>
      <c r="BH217" s="830">
        <v>0</v>
      </c>
      <c r="BI217" s="830">
        <v>0</v>
      </c>
      <c r="BJ217" s="770"/>
      <c r="BK217" s="757"/>
      <c r="BL217" s="757"/>
      <c r="BM217" s="757"/>
      <c r="BN217" s="757"/>
      <c r="BO217" s="757"/>
      <c r="BP217" s="757"/>
      <c r="BQ217" s="757"/>
    </row>
    <row r="218" spans="1:69" s="814" customFormat="1" ht="20.100000000000001" customHeight="1">
      <c r="A218" s="906" t="s">
        <v>1168</v>
      </c>
      <c r="B218" s="906" t="s">
        <v>1167</v>
      </c>
      <c r="C218" s="906" t="s">
        <v>4226</v>
      </c>
      <c r="D218" s="906" t="s">
        <v>5</v>
      </c>
      <c r="E218" s="906" t="s">
        <v>844</v>
      </c>
      <c r="F218" s="1035">
        <v>35850</v>
      </c>
      <c r="G218" s="907" t="s">
        <v>4239</v>
      </c>
      <c r="H218" s="908">
        <v>390</v>
      </c>
      <c r="I218" s="1109">
        <v>21937</v>
      </c>
      <c r="J218" s="770" t="s">
        <v>4240</v>
      </c>
      <c r="K218" s="770">
        <v>8130453</v>
      </c>
      <c r="L218" s="491">
        <v>4</v>
      </c>
      <c r="M218" s="491">
        <v>120</v>
      </c>
      <c r="N218" s="494">
        <v>1</v>
      </c>
      <c r="O218" s="493">
        <v>10</v>
      </c>
      <c r="P218" s="493">
        <v>1</v>
      </c>
      <c r="Q218" s="493">
        <v>16</v>
      </c>
      <c r="R218" s="493">
        <v>1</v>
      </c>
      <c r="S218" s="493">
        <v>21</v>
      </c>
      <c r="T218" s="493"/>
      <c r="U218" s="493"/>
      <c r="V218" s="493"/>
      <c r="W218" s="493"/>
      <c r="X218" s="493"/>
      <c r="Y218" s="493"/>
      <c r="Z218" s="494"/>
      <c r="AA218" s="493"/>
      <c r="AB218" s="493"/>
      <c r="AC218" s="493"/>
      <c r="AD218" s="493">
        <v>0</v>
      </c>
      <c r="AE218" s="493"/>
      <c r="AF218" s="493"/>
      <c r="AG218" s="493">
        <v>0</v>
      </c>
      <c r="AH218" s="493"/>
      <c r="AI218" s="493"/>
      <c r="AJ218" s="493"/>
      <c r="AK218" s="493"/>
      <c r="AL218" s="493">
        <v>0</v>
      </c>
      <c r="AM218" s="493"/>
      <c r="AN218" s="493"/>
      <c r="AO218" s="493"/>
      <c r="AP218" s="831"/>
      <c r="AQ218" s="831"/>
      <c r="AR218" s="493"/>
      <c r="AS218" s="493"/>
      <c r="AT218" s="493"/>
      <c r="AU218" s="831">
        <v>0</v>
      </c>
      <c r="AV218" s="831"/>
      <c r="AW218" s="831"/>
      <c r="AX218" s="831"/>
      <c r="AY218" s="831">
        <v>0</v>
      </c>
      <c r="AZ218" s="830">
        <v>3</v>
      </c>
      <c r="BA218" s="830">
        <v>10</v>
      </c>
      <c r="BB218" s="830">
        <v>16</v>
      </c>
      <c r="BC218" s="830">
        <v>21</v>
      </c>
      <c r="BD218" s="830">
        <v>47</v>
      </c>
      <c r="BE218" s="830">
        <v>0</v>
      </c>
      <c r="BF218" s="830">
        <v>0</v>
      </c>
      <c r="BG218" s="830">
        <v>0</v>
      </c>
      <c r="BH218" s="830">
        <v>0</v>
      </c>
      <c r="BI218" s="830">
        <v>0</v>
      </c>
      <c r="BJ218" s="770"/>
      <c r="BK218" s="757"/>
      <c r="BL218" s="757"/>
      <c r="BM218" s="757"/>
      <c r="BN218" s="757"/>
      <c r="BO218" s="757"/>
      <c r="BP218" s="757"/>
      <c r="BQ218" s="757"/>
    </row>
    <row r="219" spans="1:69" s="764" customFormat="1" ht="20.100000000000001" customHeight="1">
      <c r="A219" s="915"/>
      <c r="B219" s="941"/>
      <c r="C219" s="941"/>
      <c r="D219" s="941"/>
      <c r="E219" s="546" t="s">
        <v>1156</v>
      </c>
      <c r="F219" s="546">
        <v>18</v>
      </c>
      <c r="G219" s="550"/>
      <c r="H219" s="909"/>
      <c r="I219" s="1110"/>
      <c r="J219" s="546"/>
      <c r="K219" s="546"/>
      <c r="L219" s="829">
        <f t="shared" ref="L219:AQ219" si="91">SUM(L201:L218)</f>
        <v>100</v>
      </c>
      <c r="M219" s="829">
        <f t="shared" si="91"/>
        <v>2975</v>
      </c>
      <c r="N219" s="838">
        <f t="shared" si="91"/>
        <v>27</v>
      </c>
      <c r="O219" s="829">
        <f t="shared" si="91"/>
        <v>451</v>
      </c>
      <c r="P219" s="829">
        <f t="shared" si="91"/>
        <v>31</v>
      </c>
      <c r="Q219" s="829">
        <f t="shared" si="91"/>
        <v>646</v>
      </c>
      <c r="R219" s="829">
        <f t="shared" si="91"/>
        <v>32</v>
      </c>
      <c r="S219" s="829">
        <f t="shared" si="91"/>
        <v>711</v>
      </c>
      <c r="T219" s="829">
        <f t="shared" si="91"/>
        <v>0</v>
      </c>
      <c r="U219" s="829">
        <f t="shared" si="91"/>
        <v>0</v>
      </c>
      <c r="V219" s="829">
        <f t="shared" si="91"/>
        <v>0</v>
      </c>
      <c r="W219" s="829">
        <f t="shared" si="91"/>
        <v>0</v>
      </c>
      <c r="X219" s="829">
        <f t="shared" si="91"/>
        <v>0</v>
      </c>
      <c r="Y219" s="829">
        <f t="shared" si="91"/>
        <v>0</v>
      </c>
      <c r="Z219" s="838">
        <f t="shared" si="91"/>
        <v>0</v>
      </c>
      <c r="AA219" s="829">
        <f t="shared" si="91"/>
        <v>0</v>
      </c>
      <c r="AB219" s="829">
        <f t="shared" si="91"/>
        <v>0</v>
      </c>
      <c r="AC219" s="829">
        <f t="shared" si="91"/>
        <v>0</v>
      </c>
      <c r="AD219" s="829">
        <f t="shared" si="91"/>
        <v>0</v>
      </c>
      <c r="AE219" s="829">
        <f t="shared" si="91"/>
        <v>0</v>
      </c>
      <c r="AF219" s="829">
        <f t="shared" si="91"/>
        <v>0</v>
      </c>
      <c r="AG219" s="829">
        <f t="shared" si="91"/>
        <v>0</v>
      </c>
      <c r="AH219" s="829">
        <f t="shared" si="91"/>
        <v>0</v>
      </c>
      <c r="AI219" s="829">
        <f t="shared" si="91"/>
        <v>0</v>
      </c>
      <c r="AJ219" s="829">
        <f t="shared" si="91"/>
        <v>0</v>
      </c>
      <c r="AK219" s="829">
        <f t="shared" si="91"/>
        <v>0</v>
      </c>
      <c r="AL219" s="829">
        <f t="shared" si="91"/>
        <v>0</v>
      </c>
      <c r="AM219" s="829">
        <f t="shared" si="91"/>
        <v>0</v>
      </c>
      <c r="AN219" s="829">
        <f t="shared" si="91"/>
        <v>0</v>
      </c>
      <c r="AO219" s="829">
        <f t="shared" si="91"/>
        <v>0</v>
      </c>
      <c r="AP219" s="829">
        <f t="shared" si="91"/>
        <v>0</v>
      </c>
      <c r="AQ219" s="829">
        <f t="shared" si="91"/>
        <v>0</v>
      </c>
      <c r="AR219" s="829">
        <f t="shared" ref="AR219:BI219" si="92">SUM(AR201:AR218)</f>
        <v>0</v>
      </c>
      <c r="AS219" s="829">
        <f t="shared" si="92"/>
        <v>0</v>
      </c>
      <c r="AT219" s="829">
        <f t="shared" si="92"/>
        <v>0</v>
      </c>
      <c r="AU219" s="829">
        <f t="shared" si="92"/>
        <v>0</v>
      </c>
      <c r="AV219" s="829">
        <f t="shared" si="92"/>
        <v>0</v>
      </c>
      <c r="AW219" s="829">
        <f t="shared" si="92"/>
        <v>0</v>
      </c>
      <c r="AX219" s="829">
        <f t="shared" si="92"/>
        <v>0</v>
      </c>
      <c r="AY219" s="829">
        <f t="shared" si="92"/>
        <v>0</v>
      </c>
      <c r="AZ219" s="829">
        <f t="shared" si="92"/>
        <v>90</v>
      </c>
      <c r="BA219" s="829">
        <f t="shared" si="92"/>
        <v>451</v>
      </c>
      <c r="BB219" s="829">
        <f t="shared" si="92"/>
        <v>646</v>
      </c>
      <c r="BC219" s="829">
        <f t="shared" si="92"/>
        <v>711</v>
      </c>
      <c r="BD219" s="829">
        <f t="shared" si="92"/>
        <v>1808</v>
      </c>
      <c r="BE219" s="829">
        <f t="shared" si="92"/>
        <v>0</v>
      </c>
      <c r="BF219" s="829">
        <f t="shared" si="92"/>
        <v>0</v>
      </c>
      <c r="BG219" s="829">
        <f t="shared" si="92"/>
        <v>0</v>
      </c>
      <c r="BH219" s="829">
        <f t="shared" si="92"/>
        <v>0</v>
      </c>
      <c r="BI219" s="829">
        <f t="shared" si="92"/>
        <v>0</v>
      </c>
      <c r="BJ219" s="829"/>
    </row>
    <row r="220" spans="1:69" s="764" customFormat="1" ht="20.100000000000001" customHeight="1">
      <c r="A220" s="915"/>
      <c r="B220" s="916"/>
      <c r="C220" s="1258" t="s">
        <v>1276</v>
      </c>
      <c r="D220" s="1259"/>
      <c r="E220" s="1260"/>
      <c r="F220" s="508">
        <f>SUM(F219+F200)</f>
        <v>20</v>
      </c>
      <c r="G220" s="552"/>
      <c r="H220" s="926"/>
      <c r="I220" s="1115"/>
      <c r="J220" s="508"/>
      <c r="K220" s="508"/>
      <c r="L220" s="570">
        <f t="shared" ref="L220:AQ220" si="93">SUM(L219+L200)</f>
        <v>106</v>
      </c>
      <c r="M220" s="570">
        <f t="shared" si="93"/>
        <v>3117</v>
      </c>
      <c r="N220" s="571">
        <f t="shared" si="93"/>
        <v>28</v>
      </c>
      <c r="O220" s="570">
        <f t="shared" si="93"/>
        <v>466</v>
      </c>
      <c r="P220" s="570">
        <f t="shared" si="93"/>
        <v>33</v>
      </c>
      <c r="Q220" s="570">
        <f t="shared" si="93"/>
        <v>683</v>
      </c>
      <c r="R220" s="570">
        <f t="shared" si="93"/>
        <v>35</v>
      </c>
      <c r="S220" s="570">
        <f t="shared" si="93"/>
        <v>755</v>
      </c>
      <c r="T220" s="570">
        <f t="shared" si="93"/>
        <v>0</v>
      </c>
      <c r="U220" s="570">
        <f t="shared" si="93"/>
        <v>0</v>
      </c>
      <c r="V220" s="570">
        <f t="shared" si="93"/>
        <v>0</v>
      </c>
      <c r="W220" s="570">
        <f t="shared" si="93"/>
        <v>0</v>
      </c>
      <c r="X220" s="570">
        <f t="shared" si="93"/>
        <v>0</v>
      </c>
      <c r="Y220" s="570">
        <f t="shared" si="93"/>
        <v>0</v>
      </c>
      <c r="Z220" s="571">
        <f t="shared" si="93"/>
        <v>0</v>
      </c>
      <c r="AA220" s="570">
        <f t="shared" si="93"/>
        <v>0</v>
      </c>
      <c r="AB220" s="570">
        <f t="shared" si="93"/>
        <v>0</v>
      </c>
      <c r="AC220" s="570">
        <f t="shared" si="93"/>
        <v>0</v>
      </c>
      <c r="AD220" s="570">
        <f t="shared" si="93"/>
        <v>0</v>
      </c>
      <c r="AE220" s="570">
        <f t="shared" si="93"/>
        <v>0</v>
      </c>
      <c r="AF220" s="570">
        <f t="shared" si="93"/>
        <v>0</v>
      </c>
      <c r="AG220" s="570">
        <f t="shared" si="93"/>
        <v>0</v>
      </c>
      <c r="AH220" s="570">
        <f t="shared" si="93"/>
        <v>0</v>
      </c>
      <c r="AI220" s="570">
        <f t="shared" si="93"/>
        <v>0</v>
      </c>
      <c r="AJ220" s="570">
        <f t="shared" si="93"/>
        <v>0</v>
      </c>
      <c r="AK220" s="570">
        <f t="shared" si="93"/>
        <v>0</v>
      </c>
      <c r="AL220" s="570">
        <f t="shared" si="93"/>
        <v>0</v>
      </c>
      <c r="AM220" s="570">
        <f t="shared" si="93"/>
        <v>0</v>
      </c>
      <c r="AN220" s="570">
        <f t="shared" si="93"/>
        <v>0</v>
      </c>
      <c r="AO220" s="570">
        <f t="shared" si="93"/>
        <v>0</v>
      </c>
      <c r="AP220" s="570">
        <f t="shared" si="93"/>
        <v>0</v>
      </c>
      <c r="AQ220" s="570">
        <f t="shared" si="93"/>
        <v>0</v>
      </c>
      <c r="AR220" s="570">
        <f t="shared" ref="AR220:BI220" si="94">SUM(AR219+AR200)</f>
        <v>0</v>
      </c>
      <c r="AS220" s="570">
        <f t="shared" si="94"/>
        <v>0</v>
      </c>
      <c r="AT220" s="570">
        <f t="shared" si="94"/>
        <v>0</v>
      </c>
      <c r="AU220" s="570">
        <f t="shared" si="94"/>
        <v>0</v>
      </c>
      <c r="AV220" s="570">
        <f t="shared" si="94"/>
        <v>0</v>
      </c>
      <c r="AW220" s="570">
        <f t="shared" si="94"/>
        <v>0</v>
      </c>
      <c r="AX220" s="570">
        <f t="shared" si="94"/>
        <v>0</v>
      </c>
      <c r="AY220" s="570">
        <f t="shared" si="94"/>
        <v>0</v>
      </c>
      <c r="AZ220" s="570">
        <f t="shared" si="94"/>
        <v>96</v>
      </c>
      <c r="BA220" s="570">
        <f t="shared" si="94"/>
        <v>466</v>
      </c>
      <c r="BB220" s="570">
        <f t="shared" si="94"/>
        <v>683</v>
      </c>
      <c r="BC220" s="570">
        <f t="shared" si="94"/>
        <v>755</v>
      </c>
      <c r="BD220" s="570">
        <f t="shared" si="94"/>
        <v>1904</v>
      </c>
      <c r="BE220" s="570">
        <f t="shared" si="94"/>
        <v>0</v>
      </c>
      <c r="BF220" s="570">
        <f t="shared" si="94"/>
        <v>0</v>
      </c>
      <c r="BG220" s="570">
        <f t="shared" si="94"/>
        <v>0</v>
      </c>
      <c r="BH220" s="570">
        <f t="shared" si="94"/>
        <v>0</v>
      </c>
      <c r="BI220" s="570">
        <f t="shared" si="94"/>
        <v>0</v>
      </c>
      <c r="BJ220" s="570"/>
    </row>
    <row r="221" spans="1:69" s="757" customFormat="1" ht="20.100000000000001" customHeight="1">
      <c r="A221" s="906" t="s">
        <v>1169</v>
      </c>
      <c r="B221" s="906" t="s">
        <v>1167</v>
      </c>
      <c r="C221" s="906" t="s">
        <v>4241</v>
      </c>
      <c r="D221" s="906" t="s">
        <v>4</v>
      </c>
      <c r="E221" s="906" t="s">
        <v>4242</v>
      </c>
      <c r="F221" s="1035">
        <v>43770</v>
      </c>
      <c r="G221" s="907" t="s">
        <v>4243</v>
      </c>
      <c r="H221" s="908">
        <v>11877</v>
      </c>
      <c r="I221" s="1109">
        <v>21915</v>
      </c>
      <c r="J221" s="770" t="s">
        <v>4244</v>
      </c>
      <c r="K221" s="770" t="s">
        <v>4245</v>
      </c>
      <c r="L221" s="491">
        <v>2</v>
      </c>
      <c r="M221" s="491">
        <v>49</v>
      </c>
      <c r="N221" s="494">
        <v>0</v>
      </c>
      <c r="O221" s="493">
        <v>0</v>
      </c>
      <c r="P221" s="493">
        <v>1</v>
      </c>
      <c r="Q221" s="493">
        <v>11</v>
      </c>
      <c r="R221" s="493">
        <v>1</v>
      </c>
      <c r="S221" s="493">
        <v>12</v>
      </c>
      <c r="T221" s="493">
        <v>0</v>
      </c>
      <c r="U221" s="493">
        <v>0</v>
      </c>
      <c r="V221" s="493">
        <v>0</v>
      </c>
      <c r="W221" s="493">
        <v>0</v>
      </c>
      <c r="X221" s="493">
        <v>0</v>
      </c>
      <c r="Y221" s="493">
        <v>0</v>
      </c>
      <c r="Z221" s="494">
        <v>0</v>
      </c>
      <c r="AA221" s="493">
        <v>0</v>
      </c>
      <c r="AB221" s="493">
        <v>0</v>
      </c>
      <c r="AC221" s="493">
        <v>0</v>
      </c>
      <c r="AD221" s="493">
        <v>0</v>
      </c>
      <c r="AE221" s="493">
        <v>0</v>
      </c>
      <c r="AF221" s="493">
        <v>0</v>
      </c>
      <c r="AG221" s="493">
        <v>0</v>
      </c>
      <c r="AH221" s="493">
        <v>0</v>
      </c>
      <c r="AI221" s="493">
        <v>0</v>
      </c>
      <c r="AJ221" s="493">
        <v>0</v>
      </c>
      <c r="AK221" s="493">
        <v>0</v>
      </c>
      <c r="AL221" s="493">
        <v>0</v>
      </c>
      <c r="AM221" s="493">
        <v>0</v>
      </c>
      <c r="AN221" s="493">
        <v>0</v>
      </c>
      <c r="AO221" s="493">
        <v>0</v>
      </c>
      <c r="AP221" s="831">
        <v>0</v>
      </c>
      <c r="AQ221" s="831">
        <v>0</v>
      </c>
      <c r="AR221" s="493">
        <v>0</v>
      </c>
      <c r="AS221" s="493">
        <v>0</v>
      </c>
      <c r="AT221" s="493">
        <v>0</v>
      </c>
      <c r="AU221" s="831">
        <v>0</v>
      </c>
      <c r="AV221" s="831">
        <v>0</v>
      </c>
      <c r="AW221" s="831">
        <v>0</v>
      </c>
      <c r="AX221" s="831">
        <v>0</v>
      </c>
      <c r="AY221" s="831">
        <v>0</v>
      </c>
      <c r="AZ221" s="830">
        <v>2</v>
      </c>
      <c r="BA221" s="830">
        <v>0</v>
      </c>
      <c r="BB221" s="830">
        <v>11</v>
      </c>
      <c r="BC221" s="830">
        <v>12</v>
      </c>
      <c r="BD221" s="830">
        <v>23</v>
      </c>
      <c r="BE221" s="830">
        <v>0</v>
      </c>
      <c r="BF221" s="830">
        <v>0</v>
      </c>
      <c r="BG221" s="830">
        <v>0</v>
      </c>
      <c r="BH221" s="830">
        <v>0</v>
      </c>
      <c r="BI221" s="830">
        <v>0</v>
      </c>
      <c r="BJ221" s="770"/>
    </row>
    <row r="222" spans="1:69" s="757" customFormat="1" ht="20.100000000000001" customHeight="1">
      <c r="A222" s="906" t="s">
        <v>1169</v>
      </c>
      <c r="B222" s="906" t="s">
        <v>1167</v>
      </c>
      <c r="C222" s="906" t="s">
        <v>4246</v>
      </c>
      <c r="D222" s="906" t="s">
        <v>4</v>
      </c>
      <c r="E222" s="906" t="s">
        <v>4247</v>
      </c>
      <c r="F222" s="1035">
        <v>31486</v>
      </c>
      <c r="G222" s="907" t="s">
        <v>4248</v>
      </c>
      <c r="H222" s="908">
        <v>14866</v>
      </c>
      <c r="I222" s="1109">
        <v>21941</v>
      </c>
      <c r="J222" s="770" t="s">
        <v>4249</v>
      </c>
      <c r="K222" s="770" t="s">
        <v>4250</v>
      </c>
      <c r="L222" s="491">
        <v>2</v>
      </c>
      <c r="M222" s="491">
        <v>49</v>
      </c>
      <c r="N222" s="494"/>
      <c r="O222" s="493"/>
      <c r="P222" s="493">
        <v>1</v>
      </c>
      <c r="Q222" s="493">
        <v>14</v>
      </c>
      <c r="R222" s="493">
        <v>1</v>
      </c>
      <c r="S222" s="493">
        <v>22</v>
      </c>
      <c r="T222" s="493"/>
      <c r="U222" s="493"/>
      <c r="V222" s="493"/>
      <c r="W222" s="493"/>
      <c r="X222" s="493"/>
      <c r="Y222" s="493"/>
      <c r="Z222" s="494"/>
      <c r="AA222" s="493"/>
      <c r="AB222" s="493"/>
      <c r="AC222" s="493"/>
      <c r="AD222" s="493">
        <v>0</v>
      </c>
      <c r="AE222" s="493"/>
      <c r="AF222" s="493"/>
      <c r="AG222" s="493">
        <v>0</v>
      </c>
      <c r="AH222" s="493"/>
      <c r="AI222" s="493"/>
      <c r="AJ222" s="493"/>
      <c r="AK222" s="493"/>
      <c r="AL222" s="493">
        <v>0</v>
      </c>
      <c r="AM222" s="493"/>
      <c r="AN222" s="493"/>
      <c r="AO222" s="493"/>
      <c r="AP222" s="831"/>
      <c r="AQ222" s="831"/>
      <c r="AR222" s="493"/>
      <c r="AS222" s="493"/>
      <c r="AT222" s="493"/>
      <c r="AU222" s="831">
        <v>0</v>
      </c>
      <c r="AV222" s="831"/>
      <c r="AW222" s="831"/>
      <c r="AX222" s="831"/>
      <c r="AY222" s="831">
        <v>0</v>
      </c>
      <c r="AZ222" s="830">
        <v>2</v>
      </c>
      <c r="BA222" s="830">
        <v>0</v>
      </c>
      <c r="BB222" s="830">
        <v>14</v>
      </c>
      <c r="BC222" s="830">
        <v>22</v>
      </c>
      <c r="BD222" s="830">
        <v>36</v>
      </c>
      <c r="BE222" s="830">
        <v>0</v>
      </c>
      <c r="BF222" s="830">
        <v>0</v>
      </c>
      <c r="BG222" s="830">
        <v>0</v>
      </c>
      <c r="BH222" s="830">
        <v>0</v>
      </c>
      <c r="BI222" s="830">
        <v>0</v>
      </c>
      <c r="BJ222" s="770"/>
    </row>
    <row r="223" spans="1:69" s="764" customFormat="1" ht="20.100000000000001" customHeight="1">
      <c r="A223" s="915"/>
      <c r="B223" s="941"/>
      <c r="C223" s="941"/>
      <c r="D223" s="941"/>
      <c r="E223" s="546" t="s">
        <v>912</v>
      </c>
      <c r="F223" s="546">
        <v>2</v>
      </c>
      <c r="G223" s="550"/>
      <c r="H223" s="909"/>
      <c r="I223" s="1110"/>
      <c r="J223" s="546"/>
      <c r="K223" s="546"/>
      <c r="L223" s="829">
        <f t="shared" ref="L223:AQ223" si="95">SUM(L221:L222)</f>
        <v>4</v>
      </c>
      <c r="M223" s="829">
        <f t="shared" si="95"/>
        <v>98</v>
      </c>
      <c r="N223" s="838">
        <f t="shared" si="95"/>
        <v>0</v>
      </c>
      <c r="O223" s="829">
        <f t="shared" si="95"/>
        <v>0</v>
      </c>
      <c r="P223" s="829">
        <f t="shared" si="95"/>
        <v>2</v>
      </c>
      <c r="Q223" s="829">
        <f t="shared" si="95"/>
        <v>25</v>
      </c>
      <c r="R223" s="829">
        <f t="shared" si="95"/>
        <v>2</v>
      </c>
      <c r="S223" s="829">
        <f t="shared" si="95"/>
        <v>34</v>
      </c>
      <c r="T223" s="829">
        <f t="shared" si="95"/>
        <v>0</v>
      </c>
      <c r="U223" s="829">
        <f t="shared" si="95"/>
        <v>0</v>
      </c>
      <c r="V223" s="829">
        <f t="shared" si="95"/>
        <v>0</v>
      </c>
      <c r="W223" s="829">
        <f t="shared" si="95"/>
        <v>0</v>
      </c>
      <c r="X223" s="829">
        <f t="shared" si="95"/>
        <v>0</v>
      </c>
      <c r="Y223" s="829">
        <f t="shared" si="95"/>
        <v>0</v>
      </c>
      <c r="Z223" s="838">
        <f t="shared" si="95"/>
        <v>0</v>
      </c>
      <c r="AA223" s="829">
        <f t="shared" si="95"/>
        <v>0</v>
      </c>
      <c r="AB223" s="829">
        <f t="shared" si="95"/>
        <v>0</v>
      </c>
      <c r="AC223" s="829">
        <f t="shared" si="95"/>
        <v>0</v>
      </c>
      <c r="AD223" s="829">
        <f t="shared" si="95"/>
        <v>0</v>
      </c>
      <c r="AE223" s="829">
        <f t="shared" si="95"/>
        <v>0</v>
      </c>
      <c r="AF223" s="829">
        <f t="shared" si="95"/>
        <v>0</v>
      </c>
      <c r="AG223" s="829">
        <f t="shared" si="95"/>
        <v>0</v>
      </c>
      <c r="AH223" s="829">
        <f t="shared" si="95"/>
        <v>0</v>
      </c>
      <c r="AI223" s="829">
        <f t="shared" si="95"/>
        <v>0</v>
      </c>
      <c r="AJ223" s="829">
        <f t="shared" si="95"/>
        <v>0</v>
      </c>
      <c r="AK223" s="829">
        <f t="shared" si="95"/>
        <v>0</v>
      </c>
      <c r="AL223" s="829">
        <f t="shared" si="95"/>
        <v>0</v>
      </c>
      <c r="AM223" s="829">
        <f t="shared" si="95"/>
        <v>0</v>
      </c>
      <c r="AN223" s="829">
        <f t="shared" si="95"/>
        <v>0</v>
      </c>
      <c r="AO223" s="829">
        <f t="shared" si="95"/>
        <v>0</v>
      </c>
      <c r="AP223" s="829">
        <f t="shared" si="95"/>
        <v>0</v>
      </c>
      <c r="AQ223" s="829">
        <f t="shared" si="95"/>
        <v>0</v>
      </c>
      <c r="AR223" s="829">
        <f t="shared" ref="AR223:BI223" si="96">SUM(AR221:AR222)</f>
        <v>0</v>
      </c>
      <c r="AS223" s="829">
        <f t="shared" si="96"/>
        <v>0</v>
      </c>
      <c r="AT223" s="829">
        <f t="shared" si="96"/>
        <v>0</v>
      </c>
      <c r="AU223" s="829">
        <f t="shared" si="96"/>
        <v>0</v>
      </c>
      <c r="AV223" s="829">
        <f t="shared" si="96"/>
        <v>0</v>
      </c>
      <c r="AW223" s="829">
        <f t="shared" si="96"/>
        <v>0</v>
      </c>
      <c r="AX223" s="829">
        <f t="shared" si="96"/>
        <v>0</v>
      </c>
      <c r="AY223" s="829">
        <f t="shared" si="96"/>
        <v>0</v>
      </c>
      <c r="AZ223" s="829">
        <f t="shared" si="96"/>
        <v>4</v>
      </c>
      <c r="BA223" s="829">
        <f t="shared" si="96"/>
        <v>0</v>
      </c>
      <c r="BB223" s="829">
        <f t="shared" si="96"/>
        <v>25</v>
      </c>
      <c r="BC223" s="829">
        <f t="shared" si="96"/>
        <v>34</v>
      </c>
      <c r="BD223" s="829">
        <f t="shared" si="96"/>
        <v>59</v>
      </c>
      <c r="BE223" s="829">
        <f t="shared" si="96"/>
        <v>0</v>
      </c>
      <c r="BF223" s="829">
        <f t="shared" si="96"/>
        <v>0</v>
      </c>
      <c r="BG223" s="829">
        <f t="shared" si="96"/>
        <v>0</v>
      </c>
      <c r="BH223" s="829">
        <f t="shared" si="96"/>
        <v>0</v>
      </c>
      <c r="BI223" s="829">
        <f t="shared" si="96"/>
        <v>0</v>
      </c>
      <c r="BJ223" s="829"/>
    </row>
    <row r="224" spans="1:69" s="814" customFormat="1" ht="20.100000000000001" customHeight="1">
      <c r="A224" s="906" t="s">
        <v>4251</v>
      </c>
      <c r="B224" s="906" t="s">
        <v>9</v>
      </c>
      <c r="C224" s="906" t="s">
        <v>4252</v>
      </c>
      <c r="D224" s="906" t="s">
        <v>5</v>
      </c>
      <c r="E224" s="906" t="s">
        <v>4253</v>
      </c>
      <c r="F224" s="1035">
        <v>34779</v>
      </c>
      <c r="G224" s="907" t="s">
        <v>4254</v>
      </c>
      <c r="H224" s="908">
        <v>945</v>
      </c>
      <c r="I224" s="1109">
        <v>21945</v>
      </c>
      <c r="J224" s="770" t="s">
        <v>4255</v>
      </c>
      <c r="K224" s="770" t="s">
        <v>4256</v>
      </c>
      <c r="L224" s="491">
        <v>7</v>
      </c>
      <c r="M224" s="491">
        <v>210</v>
      </c>
      <c r="N224" s="494">
        <v>2</v>
      </c>
      <c r="O224" s="493">
        <v>31</v>
      </c>
      <c r="P224" s="493">
        <v>2</v>
      </c>
      <c r="Q224" s="493">
        <v>41</v>
      </c>
      <c r="R224" s="493">
        <v>2</v>
      </c>
      <c r="S224" s="493">
        <v>50</v>
      </c>
      <c r="T224" s="493"/>
      <c r="U224" s="493"/>
      <c r="V224" s="493"/>
      <c r="W224" s="493"/>
      <c r="X224" s="493"/>
      <c r="Y224" s="819"/>
      <c r="Z224" s="494"/>
      <c r="AA224" s="493"/>
      <c r="AB224" s="493"/>
      <c r="AC224" s="493"/>
      <c r="AD224" s="493">
        <v>0</v>
      </c>
      <c r="AE224" s="493"/>
      <c r="AF224" s="493"/>
      <c r="AG224" s="493">
        <v>0</v>
      </c>
      <c r="AH224" s="493"/>
      <c r="AI224" s="493"/>
      <c r="AJ224" s="493"/>
      <c r="AK224" s="493"/>
      <c r="AL224" s="493">
        <v>0</v>
      </c>
      <c r="AM224" s="493"/>
      <c r="AN224" s="493"/>
      <c r="AO224" s="493"/>
      <c r="AP224" s="840"/>
      <c r="AQ224" s="840"/>
      <c r="AR224" s="493"/>
      <c r="AS224" s="493"/>
      <c r="AT224" s="493"/>
      <c r="AU224" s="840">
        <v>0</v>
      </c>
      <c r="AV224" s="840"/>
      <c r="AW224" s="840"/>
      <c r="AX224" s="840"/>
      <c r="AY224" s="840">
        <v>0</v>
      </c>
      <c r="AZ224" s="844">
        <v>6</v>
      </c>
      <c r="BA224" s="844">
        <v>31</v>
      </c>
      <c r="BB224" s="844">
        <v>41</v>
      </c>
      <c r="BC224" s="844">
        <v>50</v>
      </c>
      <c r="BD224" s="844">
        <v>122</v>
      </c>
      <c r="BE224" s="844">
        <v>0</v>
      </c>
      <c r="BF224" s="844">
        <v>0</v>
      </c>
      <c r="BG224" s="844">
        <v>0</v>
      </c>
      <c r="BH224" s="844">
        <v>0</v>
      </c>
      <c r="BI224" s="844">
        <v>0</v>
      </c>
      <c r="BJ224" s="901"/>
      <c r="BK224" s="757"/>
      <c r="BL224" s="757"/>
      <c r="BM224" s="757"/>
      <c r="BN224" s="757"/>
      <c r="BO224" s="757"/>
      <c r="BP224" s="757"/>
      <c r="BQ224" s="757"/>
    </row>
    <row r="225" spans="1:69" s="814" customFormat="1" ht="20.100000000000001" customHeight="1">
      <c r="A225" s="906" t="s">
        <v>4251</v>
      </c>
      <c r="B225" s="906" t="s">
        <v>9</v>
      </c>
      <c r="C225" s="906" t="s">
        <v>4252</v>
      </c>
      <c r="D225" s="906" t="s">
        <v>5</v>
      </c>
      <c r="E225" s="906" t="s">
        <v>4257</v>
      </c>
      <c r="F225" s="1035">
        <v>40343</v>
      </c>
      <c r="G225" s="907" t="s">
        <v>4258</v>
      </c>
      <c r="H225" s="908">
        <v>370</v>
      </c>
      <c r="I225" s="1109">
        <v>21953</v>
      </c>
      <c r="J225" s="770" t="s">
        <v>4259</v>
      </c>
      <c r="K225" s="770" t="s">
        <v>4260</v>
      </c>
      <c r="L225" s="491">
        <v>8</v>
      </c>
      <c r="M225" s="491">
        <v>211</v>
      </c>
      <c r="N225" s="494">
        <v>2</v>
      </c>
      <c r="O225" s="493">
        <v>21</v>
      </c>
      <c r="P225" s="493">
        <v>2</v>
      </c>
      <c r="Q225" s="493">
        <v>27</v>
      </c>
      <c r="R225" s="493">
        <v>2</v>
      </c>
      <c r="S225" s="493">
        <v>27</v>
      </c>
      <c r="T225" s="493">
        <v>0</v>
      </c>
      <c r="U225" s="493">
        <v>0</v>
      </c>
      <c r="V225" s="493">
        <v>0</v>
      </c>
      <c r="W225" s="493">
        <v>0</v>
      </c>
      <c r="X225" s="493">
        <v>0</v>
      </c>
      <c r="Y225" s="819">
        <v>0</v>
      </c>
      <c r="Z225" s="494">
        <v>0</v>
      </c>
      <c r="AA225" s="493">
        <v>0</v>
      </c>
      <c r="AB225" s="493">
        <v>0</v>
      </c>
      <c r="AC225" s="493">
        <v>0</v>
      </c>
      <c r="AD225" s="493">
        <v>0</v>
      </c>
      <c r="AE225" s="493"/>
      <c r="AF225" s="493">
        <v>0</v>
      </c>
      <c r="AG225" s="493">
        <v>0</v>
      </c>
      <c r="AH225" s="493"/>
      <c r="AI225" s="493"/>
      <c r="AJ225" s="493"/>
      <c r="AK225" s="493"/>
      <c r="AL225" s="493">
        <v>0</v>
      </c>
      <c r="AM225" s="493"/>
      <c r="AN225" s="493"/>
      <c r="AO225" s="493"/>
      <c r="AP225" s="840"/>
      <c r="AQ225" s="840"/>
      <c r="AR225" s="493"/>
      <c r="AS225" s="493"/>
      <c r="AT225" s="493"/>
      <c r="AU225" s="840">
        <v>0</v>
      </c>
      <c r="AV225" s="840"/>
      <c r="AW225" s="840"/>
      <c r="AX225" s="840"/>
      <c r="AY225" s="840">
        <v>0</v>
      </c>
      <c r="AZ225" s="844">
        <v>6</v>
      </c>
      <c r="BA225" s="844">
        <v>21</v>
      </c>
      <c r="BB225" s="844">
        <v>27</v>
      </c>
      <c r="BC225" s="844">
        <v>27</v>
      </c>
      <c r="BD225" s="844">
        <v>75</v>
      </c>
      <c r="BE225" s="844">
        <v>0</v>
      </c>
      <c r="BF225" s="844">
        <v>0</v>
      </c>
      <c r="BG225" s="844">
        <v>0</v>
      </c>
      <c r="BH225" s="844">
        <v>0</v>
      </c>
      <c r="BI225" s="844">
        <v>0</v>
      </c>
      <c r="BJ225" s="901"/>
      <c r="BK225" s="757"/>
      <c r="BL225" s="757"/>
      <c r="BM225" s="757"/>
      <c r="BN225" s="757"/>
      <c r="BO225" s="757"/>
      <c r="BP225" s="757"/>
      <c r="BQ225" s="757"/>
    </row>
    <row r="226" spans="1:69" s="757" customFormat="1" ht="20.100000000000001" customHeight="1">
      <c r="A226" s="904" t="s">
        <v>4251</v>
      </c>
      <c r="B226" s="904" t="s">
        <v>9</v>
      </c>
      <c r="C226" s="904" t="s">
        <v>4252</v>
      </c>
      <c r="D226" s="904" t="s">
        <v>5</v>
      </c>
      <c r="E226" s="904" t="s">
        <v>4261</v>
      </c>
      <c r="F226" s="1042">
        <v>40414</v>
      </c>
      <c r="G226" s="902" t="s">
        <v>4262</v>
      </c>
      <c r="H226" s="903">
        <v>496</v>
      </c>
      <c r="I226" s="1107">
        <v>21952</v>
      </c>
      <c r="J226" s="901" t="s">
        <v>4263</v>
      </c>
      <c r="K226" s="901" t="s">
        <v>4264</v>
      </c>
      <c r="L226" s="517">
        <v>5</v>
      </c>
      <c r="M226" s="517">
        <v>103</v>
      </c>
      <c r="N226" s="518">
        <v>1</v>
      </c>
      <c r="O226" s="519">
        <v>14</v>
      </c>
      <c r="P226" s="519">
        <v>2</v>
      </c>
      <c r="Q226" s="519">
        <v>27</v>
      </c>
      <c r="R226" s="519">
        <v>2</v>
      </c>
      <c r="S226" s="519">
        <v>46</v>
      </c>
      <c r="T226" s="519"/>
      <c r="U226" s="519"/>
      <c r="V226" s="519"/>
      <c r="W226" s="519"/>
      <c r="X226" s="519"/>
      <c r="Y226" s="822"/>
      <c r="Z226" s="518"/>
      <c r="AA226" s="519"/>
      <c r="AB226" s="519"/>
      <c r="AC226" s="519"/>
      <c r="AD226" s="493">
        <v>0</v>
      </c>
      <c r="AE226" s="519"/>
      <c r="AF226" s="519"/>
      <c r="AG226" s="519">
        <v>0</v>
      </c>
      <c r="AH226" s="519"/>
      <c r="AI226" s="519"/>
      <c r="AJ226" s="519"/>
      <c r="AK226" s="519"/>
      <c r="AL226" s="519">
        <v>0</v>
      </c>
      <c r="AM226" s="519"/>
      <c r="AN226" s="519"/>
      <c r="AO226" s="519"/>
      <c r="AP226" s="846"/>
      <c r="AQ226" s="846"/>
      <c r="AR226" s="519"/>
      <c r="AS226" s="519"/>
      <c r="AT226" s="519"/>
      <c r="AU226" s="846">
        <v>0</v>
      </c>
      <c r="AV226" s="846"/>
      <c r="AW226" s="846"/>
      <c r="AX226" s="846"/>
      <c r="AY226" s="846">
        <v>0</v>
      </c>
      <c r="AZ226" s="844">
        <v>5</v>
      </c>
      <c r="BA226" s="844">
        <v>14</v>
      </c>
      <c r="BB226" s="844">
        <v>27</v>
      </c>
      <c r="BC226" s="844">
        <v>46</v>
      </c>
      <c r="BD226" s="844">
        <v>87</v>
      </c>
      <c r="BE226" s="844">
        <v>0</v>
      </c>
      <c r="BF226" s="844">
        <v>0</v>
      </c>
      <c r="BG226" s="844">
        <v>0</v>
      </c>
      <c r="BH226" s="844">
        <v>0</v>
      </c>
      <c r="BI226" s="844">
        <v>0</v>
      </c>
      <c r="BJ226" s="901"/>
    </row>
    <row r="227" spans="1:69" s="814" customFormat="1" ht="20.100000000000001" customHeight="1">
      <c r="A227" s="906" t="s">
        <v>4251</v>
      </c>
      <c r="B227" s="770" t="s">
        <v>9</v>
      </c>
      <c r="C227" s="770" t="s">
        <v>4265</v>
      </c>
      <c r="D227" s="770" t="s">
        <v>5</v>
      </c>
      <c r="E227" s="770" t="s">
        <v>4266</v>
      </c>
      <c r="F227" s="1035">
        <v>32933</v>
      </c>
      <c r="G227" s="951" t="s">
        <v>4267</v>
      </c>
      <c r="H227" s="908">
        <v>566.79999999999995</v>
      </c>
      <c r="I227" s="1109">
        <v>21955</v>
      </c>
      <c r="J227" s="770" t="s">
        <v>4268</v>
      </c>
      <c r="K227" s="770" t="s">
        <v>4269</v>
      </c>
      <c r="L227" s="491">
        <v>6</v>
      </c>
      <c r="M227" s="491">
        <v>139</v>
      </c>
      <c r="N227" s="494">
        <v>2</v>
      </c>
      <c r="O227" s="493">
        <v>39</v>
      </c>
      <c r="P227" s="493">
        <v>2</v>
      </c>
      <c r="Q227" s="493">
        <v>41</v>
      </c>
      <c r="R227" s="493">
        <v>2</v>
      </c>
      <c r="S227" s="493">
        <v>56</v>
      </c>
      <c r="T227" s="493"/>
      <c r="U227" s="493"/>
      <c r="V227" s="493"/>
      <c r="W227" s="493"/>
      <c r="X227" s="493"/>
      <c r="Y227" s="819"/>
      <c r="Z227" s="494"/>
      <c r="AA227" s="493"/>
      <c r="AB227" s="493"/>
      <c r="AC227" s="493"/>
      <c r="AD227" s="493">
        <v>0</v>
      </c>
      <c r="AE227" s="493"/>
      <c r="AF227" s="493"/>
      <c r="AG227" s="493">
        <v>0</v>
      </c>
      <c r="AH227" s="493"/>
      <c r="AI227" s="493"/>
      <c r="AJ227" s="493"/>
      <c r="AK227" s="493"/>
      <c r="AL227" s="493">
        <v>0</v>
      </c>
      <c r="AM227" s="493"/>
      <c r="AN227" s="493"/>
      <c r="AO227" s="493"/>
      <c r="AP227" s="840"/>
      <c r="AQ227" s="840"/>
      <c r="AR227" s="493"/>
      <c r="AS227" s="493"/>
      <c r="AT227" s="493"/>
      <c r="AU227" s="840">
        <v>0</v>
      </c>
      <c r="AV227" s="840"/>
      <c r="AW227" s="840"/>
      <c r="AX227" s="840"/>
      <c r="AY227" s="840">
        <v>0</v>
      </c>
      <c r="AZ227" s="844">
        <v>6</v>
      </c>
      <c r="BA227" s="844">
        <v>39</v>
      </c>
      <c r="BB227" s="844">
        <v>41</v>
      </c>
      <c r="BC227" s="844">
        <v>56</v>
      </c>
      <c r="BD227" s="844">
        <v>136</v>
      </c>
      <c r="BE227" s="844">
        <v>0</v>
      </c>
      <c r="BF227" s="844">
        <v>0</v>
      </c>
      <c r="BG227" s="844">
        <v>0</v>
      </c>
      <c r="BH227" s="844">
        <v>0</v>
      </c>
      <c r="BI227" s="844">
        <v>0</v>
      </c>
      <c r="BJ227" s="901"/>
      <c r="BK227" s="757"/>
      <c r="BL227" s="757"/>
      <c r="BM227" s="757"/>
      <c r="BN227" s="757"/>
      <c r="BO227" s="757"/>
      <c r="BP227" s="757"/>
      <c r="BQ227" s="757"/>
    </row>
    <row r="228" spans="1:69" s="814" customFormat="1" ht="20.100000000000001" customHeight="1">
      <c r="A228" s="906" t="s">
        <v>4251</v>
      </c>
      <c r="B228" s="906" t="s">
        <v>9</v>
      </c>
      <c r="C228" s="906" t="s">
        <v>4265</v>
      </c>
      <c r="D228" s="906" t="s">
        <v>5</v>
      </c>
      <c r="E228" s="906" t="s">
        <v>4270</v>
      </c>
      <c r="F228" s="1035">
        <v>34687</v>
      </c>
      <c r="G228" s="907" t="s">
        <v>4271</v>
      </c>
      <c r="H228" s="908">
        <v>688</v>
      </c>
      <c r="I228" s="1109">
        <v>21957</v>
      </c>
      <c r="J228" s="770" t="s">
        <v>4272</v>
      </c>
      <c r="K228" s="770" t="s">
        <v>4273</v>
      </c>
      <c r="L228" s="491">
        <v>6</v>
      </c>
      <c r="M228" s="491">
        <v>210</v>
      </c>
      <c r="N228" s="494">
        <v>2</v>
      </c>
      <c r="O228" s="493">
        <v>61</v>
      </c>
      <c r="P228" s="493">
        <v>2</v>
      </c>
      <c r="Q228" s="493">
        <v>63</v>
      </c>
      <c r="R228" s="493">
        <v>2</v>
      </c>
      <c r="S228" s="493">
        <v>64</v>
      </c>
      <c r="T228" s="493"/>
      <c r="U228" s="493"/>
      <c r="V228" s="493"/>
      <c r="W228" s="493"/>
      <c r="X228" s="493"/>
      <c r="Y228" s="819"/>
      <c r="Z228" s="494"/>
      <c r="AA228" s="493"/>
      <c r="AB228" s="493"/>
      <c r="AC228" s="493"/>
      <c r="AD228" s="493">
        <v>0</v>
      </c>
      <c r="AE228" s="493"/>
      <c r="AF228" s="493"/>
      <c r="AG228" s="493">
        <v>0</v>
      </c>
      <c r="AH228" s="493"/>
      <c r="AI228" s="493"/>
      <c r="AJ228" s="493"/>
      <c r="AK228" s="493"/>
      <c r="AL228" s="493">
        <v>0</v>
      </c>
      <c r="AM228" s="493"/>
      <c r="AN228" s="493"/>
      <c r="AO228" s="493"/>
      <c r="AP228" s="840"/>
      <c r="AQ228" s="840"/>
      <c r="AR228" s="493"/>
      <c r="AS228" s="493"/>
      <c r="AT228" s="493"/>
      <c r="AU228" s="840">
        <v>0</v>
      </c>
      <c r="AV228" s="840"/>
      <c r="AW228" s="840"/>
      <c r="AX228" s="840"/>
      <c r="AY228" s="840">
        <v>0</v>
      </c>
      <c r="AZ228" s="844">
        <v>6</v>
      </c>
      <c r="BA228" s="844">
        <v>61</v>
      </c>
      <c r="BB228" s="844">
        <v>63</v>
      </c>
      <c r="BC228" s="844">
        <v>64</v>
      </c>
      <c r="BD228" s="844">
        <v>188</v>
      </c>
      <c r="BE228" s="844">
        <v>0</v>
      </c>
      <c r="BF228" s="844">
        <v>0</v>
      </c>
      <c r="BG228" s="844">
        <v>0</v>
      </c>
      <c r="BH228" s="844">
        <v>0</v>
      </c>
      <c r="BI228" s="844">
        <v>0</v>
      </c>
      <c r="BJ228" s="901"/>
      <c r="BK228" s="757"/>
      <c r="BL228" s="757"/>
      <c r="BM228" s="757"/>
      <c r="BN228" s="757"/>
      <c r="BO228" s="757"/>
      <c r="BP228" s="757"/>
      <c r="BQ228" s="757"/>
    </row>
    <row r="229" spans="1:69" s="946" customFormat="1" ht="20.100000000000001" customHeight="1">
      <c r="A229" s="906" t="s">
        <v>4251</v>
      </c>
      <c r="B229" s="906" t="s">
        <v>9</v>
      </c>
      <c r="C229" s="906" t="s">
        <v>4241</v>
      </c>
      <c r="D229" s="906" t="s">
        <v>5</v>
      </c>
      <c r="E229" s="906" t="s">
        <v>4274</v>
      </c>
      <c r="F229" s="1035">
        <v>30315</v>
      </c>
      <c r="G229" s="907" t="s">
        <v>4275</v>
      </c>
      <c r="H229" s="908">
        <v>2100</v>
      </c>
      <c r="I229" s="1109">
        <v>21902</v>
      </c>
      <c r="J229" s="770" t="s">
        <v>4276</v>
      </c>
      <c r="K229" s="770" t="s">
        <v>4277</v>
      </c>
      <c r="L229" s="491">
        <v>10</v>
      </c>
      <c r="M229" s="491">
        <v>390</v>
      </c>
      <c r="N229" s="494">
        <v>4</v>
      </c>
      <c r="O229" s="493">
        <v>91</v>
      </c>
      <c r="P229" s="493">
        <v>4</v>
      </c>
      <c r="Q229" s="493">
        <v>87</v>
      </c>
      <c r="R229" s="493">
        <v>1</v>
      </c>
      <c r="S229" s="493">
        <v>30</v>
      </c>
      <c r="T229" s="493"/>
      <c r="U229" s="493"/>
      <c r="V229" s="493"/>
      <c r="W229" s="493"/>
      <c r="X229" s="493"/>
      <c r="Y229" s="819"/>
      <c r="Z229" s="494"/>
      <c r="AA229" s="493"/>
      <c r="AB229" s="493"/>
      <c r="AC229" s="493"/>
      <c r="AD229" s="493">
        <v>0</v>
      </c>
      <c r="AE229" s="493"/>
      <c r="AF229" s="493"/>
      <c r="AG229" s="493">
        <v>0</v>
      </c>
      <c r="AH229" s="493"/>
      <c r="AI229" s="493"/>
      <c r="AJ229" s="493"/>
      <c r="AK229" s="493"/>
      <c r="AL229" s="493">
        <v>0</v>
      </c>
      <c r="AM229" s="493"/>
      <c r="AN229" s="493"/>
      <c r="AO229" s="493"/>
      <c r="AP229" s="840"/>
      <c r="AQ229" s="840"/>
      <c r="AR229" s="493"/>
      <c r="AS229" s="493"/>
      <c r="AT229" s="493"/>
      <c r="AU229" s="840">
        <v>0</v>
      </c>
      <c r="AV229" s="840"/>
      <c r="AW229" s="840"/>
      <c r="AX229" s="840"/>
      <c r="AY229" s="840">
        <v>0</v>
      </c>
      <c r="AZ229" s="844">
        <v>9</v>
      </c>
      <c r="BA229" s="844">
        <v>91</v>
      </c>
      <c r="BB229" s="844">
        <v>87</v>
      </c>
      <c r="BC229" s="844">
        <v>30</v>
      </c>
      <c r="BD229" s="844">
        <v>208</v>
      </c>
      <c r="BE229" s="844">
        <v>0</v>
      </c>
      <c r="BF229" s="844">
        <v>0</v>
      </c>
      <c r="BG229" s="844">
        <v>0</v>
      </c>
      <c r="BH229" s="844">
        <v>0</v>
      </c>
      <c r="BI229" s="844">
        <v>0</v>
      </c>
      <c r="BJ229" s="901"/>
      <c r="BK229" s="757"/>
      <c r="BL229" s="757"/>
      <c r="BM229" s="757"/>
      <c r="BN229" s="757"/>
      <c r="BO229" s="757"/>
      <c r="BP229" s="757"/>
      <c r="BQ229" s="757"/>
    </row>
    <row r="230" spans="1:69" s="814" customFormat="1" ht="20.100000000000001" customHeight="1">
      <c r="A230" s="906" t="s">
        <v>4251</v>
      </c>
      <c r="B230" s="906" t="s">
        <v>9</v>
      </c>
      <c r="C230" s="906" t="s">
        <v>4241</v>
      </c>
      <c r="D230" s="906" t="s">
        <v>5</v>
      </c>
      <c r="E230" s="906" t="s">
        <v>4278</v>
      </c>
      <c r="F230" s="1035">
        <v>34734</v>
      </c>
      <c r="G230" s="907" t="s">
        <v>4279</v>
      </c>
      <c r="H230" s="908">
        <v>745</v>
      </c>
      <c r="I230" s="1109">
        <v>21916</v>
      </c>
      <c r="J230" s="770" t="s">
        <v>4280</v>
      </c>
      <c r="K230" s="770" t="s">
        <v>4281</v>
      </c>
      <c r="L230" s="491">
        <v>7</v>
      </c>
      <c r="M230" s="491">
        <v>177</v>
      </c>
      <c r="N230" s="494">
        <v>2</v>
      </c>
      <c r="O230" s="493">
        <v>44</v>
      </c>
      <c r="P230" s="493">
        <v>2</v>
      </c>
      <c r="Q230" s="493">
        <v>52</v>
      </c>
      <c r="R230" s="493">
        <v>2</v>
      </c>
      <c r="S230" s="493">
        <v>56</v>
      </c>
      <c r="T230" s="493"/>
      <c r="U230" s="493"/>
      <c r="V230" s="493"/>
      <c r="W230" s="493"/>
      <c r="X230" s="493"/>
      <c r="Y230" s="819"/>
      <c r="Z230" s="494"/>
      <c r="AA230" s="493"/>
      <c r="AB230" s="493"/>
      <c r="AC230" s="493"/>
      <c r="AD230" s="493">
        <v>0</v>
      </c>
      <c r="AE230" s="493"/>
      <c r="AF230" s="493"/>
      <c r="AG230" s="493">
        <v>0</v>
      </c>
      <c r="AH230" s="493"/>
      <c r="AI230" s="493"/>
      <c r="AJ230" s="493"/>
      <c r="AK230" s="493"/>
      <c r="AL230" s="493">
        <v>0</v>
      </c>
      <c r="AM230" s="493"/>
      <c r="AN230" s="493"/>
      <c r="AO230" s="493"/>
      <c r="AP230" s="840">
        <v>1</v>
      </c>
      <c r="AQ230" s="840"/>
      <c r="AR230" s="493">
        <v>3</v>
      </c>
      <c r="AS230" s="493">
        <v>19</v>
      </c>
      <c r="AT230" s="493">
        <v>3</v>
      </c>
      <c r="AU230" s="840">
        <v>25</v>
      </c>
      <c r="AV230" s="840"/>
      <c r="AW230" s="840"/>
      <c r="AX230" s="840"/>
      <c r="AY230" s="840">
        <v>0</v>
      </c>
      <c r="AZ230" s="844">
        <v>7</v>
      </c>
      <c r="BA230" s="844">
        <v>47</v>
      </c>
      <c r="BB230" s="844">
        <v>71</v>
      </c>
      <c r="BC230" s="844">
        <v>59</v>
      </c>
      <c r="BD230" s="844">
        <v>177</v>
      </c>
      <c r="BE230" s="844">
        <v>0</v>
      </c>
      <c r="BF230" s="844">
        <v>0</v>
      </c>
      <c r="BG230" s="844">
        <v>0</v>
      </c>
      <c r="BH230" s="844">
        <v>0</v>
      </c>
      <c r="BI230" s="844">
        <v>0</v>
      </c>
      <c r="BJ230" s="901"/>
      <c r="BK230" s="757"/>
      <c r="BL230" s="757"/>
      <c r="BM230" s="757"/>
      <c r="BN230" s="757"/>
      <c r="BO230" s="757"/>
      <c r="BP230" s="757"/>
      <c r="BQ230" s="757"/>
    </row>
    <row r="231" spans="1:69" s="757" customFormat="1" ht="20.100000000000001" customHeight="1">
      <c r="A231" s="904" t="s">
        <v>4251</v>
      </c>
      <c r="B231" s="904" t="s">
        <v>9</v>
      </c>
      <c r="C231" s="904" t="s">
        <v>4241</v>
      </c>
      <c r="D231" s="904" t="s">
        <v>5</v>
      </c>
      <c r="E231" s="904" t="s">
        <v>4282</v>
      </c>
      <c r="F231" s="1042">
        <v>38848</v>
      </c>
      <c r="G231" s="952" t="s">
        <v>4283</v>
      </c>
      <c r="H231" s="922">
        <v>1089</v>
      </c>
      <c r="I231" s="1107">
        <v>21917</v>
      </c>
      <c r="J231" s="901" t="s">
        <v>4284</v>
      </c>
      <c r="K231" s="901" t="s">
        <v>4285</v>
      </c>
      <c r="L231" s="517">
        <v>6</v>
      </c>
      <c r="M231" s="517">
        <v>180</v>
      </c>
      <c r="N231" s="518">
        <v>2</v>
      </c>
      <c r="O231" s="519">
        <v>43</v>
      </c>
      <c r="P231" s="519">
        <v>2</v>
      </c>
      <c r="Q231" s="519">
        <v>49</v>
      </c>
      <c r="R231" s="519">
        <v>2</v>
      </c>
      <c r="S231" s="519">
        <v>48</v>
      </c>
      <c r="T231" s="519"/>
      <c r="U231" s="519"/>
      <c r="V231" s="519"/>
      <c r="W231" s="519"/>
      <c r="X231" s="519"/>
      <c r="Y231" s="822"/>
      <c r="Z231" s="518"/>
      <c r="AA231" s="519"/>
      <c r="AB231" s="519"/>
      <c r="AC231" s="519"/>
      <c r="AD231" s="519">
        <v>0</v>
      </c>
      <c r="AE231" s="519"/>
      <c r="AF231" s="519"/>
      <c r="AG231" s="519">
        <v>0</v>
      </c>
      <c r="AH231" s="519"/>
      <c r="AI231" s="519"/>
      <c r="AJ231" s="519"/>
      <c r="AK231" s="519"/>
      <c r="AL231" s="519">
        <v>0</v>
      </c>
      <c r="AM231" s="519"/>
      <c r="AN231" s="519"/>
      <c r="AO231" s="519"/>
      <c r="AP231" s="845"/>
      <c r="AQ231" s="845"/>
      <c r="AR231" s="519"/>
      <c r="AS231" s="519"/>
      <c r="AT231" s="519"/>
      <c r="AU231" s="845">
        <v>0</v>
      </c>
      <c r="AV231" s="845"/>
      <c r="AW231" s="845"/>
      <c r="AX231" s="845"/>
      <c r="AY231" s="845">
        <v>0</v>
      </c>
      <c r="AZ231" s="844">
        <v>6</v>
      </c>
      <c r="BA231" s="844">
        <v>43</v>
      </c>
      <c r="BB231" s="844">
        <v>49</v>
      </c>
      <c r="BC231" s="844">
        <v>48</v>
      </c>
      <c r="BD231" s="844">
        <v>140</v>
      </c>
      <c r="BE231" s="844">
        <v>0</v>
      </c>
      <c r="BF231" s="844">
        <v>0</v>
      </c>
      <c r="BG231" s="844">
        <v>0</v>
      </c>
      <c r="BH231" s="844">
        <v>0</v>
      </c>
      <c r="BI231" s="844">
        <v>0</v>
      </c>
      <c r="BJ231" s="901"/>
    </row>
    <row r="232" spans="1:69" s="764" customFormat="1" ht="20.100000000000001" customHeight="1">
      <c r="A232" s="915"/>
      <c r="B232" s="941"/>
      <c r="C232" s="941"/>
      <c r="D232" s="941"/>
      <c r="E232" s="546" t="s">
        <v>1156</v>
      </c>
      <c r="F232" s="546">
        <v>8</v>
      </c>
      <c r="G232" s="550"/>
      <c r="H232" s="909"/>
      <c r="I232" s="1110"/>
      <c r="J232" s="546"/>
      <c r="K232" s="546"/>
      <c r="L232" s="829">
        <f t="shared" ref="L232:AQ232" si="97">SUM(L224:L231)</f>
        <v>55</v>
      </c>
      <c r="M232" s="829">
        <f t="shared" si="97"/>
        <v>1620</v>
      </c>
      <c r="N232" s="838">
        <f t="shared" si="97"/>
        <v>17</v>
      </c>
      <c r="O232" s="829">
        <f t="shared" si="97"/>
        <v>344</v>
      </c>
      <c r="P232" s="829">
        <f t="shared" si="97"/>
        <v>18</v>
      </c>
      <c r="Q232" s="829">
        <f t="shared" si="97"/>
        <v>387</v>
      </c>
      <c r="R232" s="829">
        <f t="shared" si="97"/>
        <v>15</v>
      </c>
      <c r="S232" s="829">
        <f t="shared" si="97"/>
        <v>377</v>
      </c>
      <c r="T232" s="829">
        <f t="shared" si="97"/>
        <v>0</v>
      </c>
      <c r="U232" s="829">
        <f t="shared" si="97"/>
        <v>0</v>
      </c>
      <c r="V232" s="829">
        <f t="shared" si="97"/>
        <v>0</v>
      </c>
      <c r="W232" s="829">
        <f t="shared" si="97"/>
        <v>0</v>
      </c>
      <c r="X232" s="829">
        <f t="shared" si="97"/>
        <v>0</v>
      </c>
      <c r="Y232" s="829">
        <f t="shared" si="97"/>
        <v>0</v>
      </c>
      <c r="Z232" s="838">
        <f t="shared" si="97"/>
        <v>0</v>
      </c>
      <c r="AA232" s="829">
        <f t="shared" si="97"/>
        <v>0</v>
      </c>
      <c r="AB232" s="829">
        <f t="shared" si="97"/>
        <v>0</v>
      </c>
      <c r="AC232" s="829">
        <f t="shared" si="97"/>
        <v>0</v>
      </c>
      <c r="AD232" s="829">
        <f t="shared" si="97"/>
        <v>0</v>
      </c>
      <c r="AE232" s="829">
        <f t="shared" si="97"/>
        <v>0</v>
      </c>
      <c r="AF232" s="829">
        <f t="shared" si="97"/>
        <v>0</v>
      </c>
      <c r="AG232" s="829">
        <f t="shared" si="97"/>
        <v>0</v>
      </c>
      <c r="AH232" s="829">
        <f t="shared" si="97"/>
        <v>0</v>
      </c>
      <c r="AI232" s="829">
        <f t="shared" si="97"/>
        <v>0</v>
      </c>
      <c r="AJ232" s="829">
        <f t="shared" si="97"/>
        <v>0</v>
      </c>
      <c r="AK232" s="829">
        <f t="shared" si="97"/>
        <v>0</v>
      </c>
      <c r="AL232" s="829">
        <f t="shared" si="97"/>
        <v>0</v>
      </c>
      <c r="AM232" s="829">
        <f t="shared" si="97"/>
        <v>0</v>
      </c>
      <c r="AN232" s="829">
        <f t="shared" si="97"/>
        <v>0</v>
      </c>
      <c r="AO232" s="829">
        <f t="shared" si="97"/>
        <v>0</v>
      </c>
      <c r="AP232" s="829">
        <f t="shared" si="97"/>
        <v>1</v>
      </c>
      <c r="AQ232" s="829">
        <f t="shared" si="97"/>
        <v>0</v>
      </c>
      <c r="AR232" s="829">
        <f t="shared" ref="AR232:BI232" si="98">SUM(AR224:AR231)</f>
        <v>3</v>
      </c>
      <c r="AS232" s="829">
        <f t="shared" si="98"/>
        <v>19</v>
      </c>
      <c r="AT232" s="829">
        <f t="shared" si="98"/>
        <v>3</v>
      </c>
      <c r="AU232" s="829">
        <f t="shared" si="98"/>
        <v>25</v>
      </c>
      <c r="AV232" s="829">
        <f t="shared" si="98"/>
        <v>0</v>
      </c>
      <c r="AW232" s="829">
        <f t="shared" si="98"/>
        <v>0</v>
      </c>
      <c r="AX232" s="829">
        <f t="shared" si="98"/>
        <v>0</v>
      </c>
      <c r="AY232" s="829">
        <f t="shared" si="98"/>
        <v>0</v>
      </c>
      <c r="AZ232" s="829">
        <f t="shared" si="98"/>
        <v>51</v>
      </c>
      <c r="BA232" s="829">
        <f t="shared" si="98"/>
        <v>347</v>
      </c>
      <c r="BB232" s="829">
        <f t="shared" si="98"/>
        <v>406</v>
      </c>
      <c r="BC232" s="829">
        <f t="shared" si="98"/>
        <v>380</v>
      </c>
      <c r="BD232" s="829">
        <f t="shared" si="98"/>
        <v>1133</v>
      </c>
      <c r="BE232" s="829">
        <f t="shared" si="98"/>
        <v>0</v>
      </c>
      <c r="BF232" s="829">
        <f t="shared" si="98"/>
        <v>0</v>
      </c>
      <c r="BG232" s="829">
        <f t="shared" si="98"/>
        <v>0</v>
      </c>
      <c r="BH232" s="829">
        <f t="shared" si="98"/>
        <v>0</v>
      </c>
      <c r="BI232" s="829">
        <f t="shared" si="98"/>
        <v>0</v>
      </c>
      <c r="BJ232" s="829"/>
    </row>
    <row r="233" spans="1:69" s="764" customFormat="1" ht="20.100000000000001" customHeight="1">
      <c r="A233" s="915"/>
      <c r="B233" s="916"/>
      <c r="C233" s="1258" t="s">
        <v>1231</v>
      </c>
      <c r="D233" s="1259"/>
      <c r="E233" s="1260"/>
      <c r="F233" s="508">
        <f>SUM(F232+F223)</f>
        <v>10</v>
      </c>
      <c r="G233" s="552"/>
      <c r="H233" s="926"/>
      <c r="I233" s="1115"/>
      <c r="J233" s="508"/>
      <c r="K233" s="508"/>
      <c r="L233" s="570">
        <f t="shared" ref="L233:AQ233" si="99">SUM(L232+L223)</f>
        <v>59</v>
      </c>
      <c r="M233" s="570">
        <f t="shared" si="99"/>
        <v>1718</v>
      </c>
      <c r="N233" s="570">
        <f t="shared" si="99"/>
        <v>17</v>
      </c>
      <c r="O233" s="570">
        <f t="shared" si="99"/>
        <v>344</v>
      </c>
      <c r="P233" s="570">
        <f t="shared" si="99"/>
        <v>20</v>
      </c>
      <c r="Q233" s="570">
        <f t="shared" si="99"/>
        <v>412</v>
      </c>
      <c r="R233" s="570">
        <f t="shared" si="99"/>
        <v>17</v>
      </c>
      <c r="S233" s="570">
        <f t="shared" si="99"/>
        <v>411</v>
      </c>
      <c r="T233" s="570">
        <f t="shared" si="99"/>
        <v>0</v>
      </c>
      <c r="U233" s="570">
        <f t="shared" si="99"/>
        <v>0</v>
      </c>
      <c r="V233" s="570">
        <f t="shared" si="99"/>
        <v>0</v>
      </c>
      <c r="W233" s="570">
        <f t="shared" si="99"/>
        <v>0</v>
      </c>
      <c r="X233" s="570">
        <f t="shared" si="99"/>
        <v>0</v>
      </c>
      <c r="Y233" s="570">
        <f t="shared" si="99"/>
        <v>0</v>
      </c>
      <c r="Z233" s="570">
        <f t="shared" si="99"/>
        <v>0</v>
      </c>
      <c r="AA233" s="570">
        <f t="shared" si="99"/>
        <v>0</v>
      </c>
      <c r="AB233" s="570">
        <f t="shared" si="99"/>
        <v>0</v>
      </c>
      <c r="AC233" s="570">
        <f t="shared" si="99"/>
        <v>0</v>
      </c>
      <c r="AD233" s="570">
        <f t="shared" si="99"/>
        <v>0</v>
      </c>
      <c r="AE233" s="570">
        <f t="shared" si="99"/>
        <v>0</v>
      </c>
      <c r="AF233" s="570">
        <f t="shared" si="99"/>
        <v>0</v>
      </c>
      <c r="AG233" s="570">
        <f t="shared" si="99"/>
        <v>0</v>
      </c>
      <c r="AH233" s="570">
        <f t="shared" si="99"/>
        <v>0</v>
      </c>
      <c r="AI233" s="570">
        <f t="shared" si="99"/>
        <v>0</v>
      </c>
      <c r="AJ233" s="570">
        <f t="shared" si="99"/>
        <v>0</v>
      </c>
      <c r="AK233" s="570">
        <f t="shared" si="99"/>
        <v>0</v>
      </c>
      <c r="AL233" s="570">
        <f t="shared" si="99"/>
        <v>0</v>
      </c>
      <c r="AM233" s="570">
        <f t="shared" si="99"/>
        <v>0</v>
      </c>
      <c r="AN233" s="570">
        <f t="shared" si="99"/>
        <v>0</v>
      </c>
      <c r="AO233" s="570">
        <f t="shared" si="99"/>
        <v>0</v>
      </c>
      <c r="AP233" s="570">
        <f t="shared" si="99"/>
        <v>1</v>
      </c>
      <c r="AQ233" s="570">
        <f t="shared" si="99"/>
        <v>0</v>
      </c>
      <c r="AR233" s="570">
        <f t="shared" ref="AR233:BI233" si="100">SUM(AR232+AR223)</f>
        <v>3</v>
      </c>
      <c r="AS233" s="570">
        <f t="shared" si="100"/>
        <v>19</v>
      </c>
      <c r="AT233" s="570">
        <f t="shared" si="100"/>
        <v>3</v>
      </c>
      <c r="AU233" s="570">
        <f t="shared" si="100"/>
        <v>25</v>
      </c>
      <c r="AV233" s="570">
        <f t="shared" si="100"/>
        <v>0</v>
      </c>
      <c r="AW233" s="570">
        <f t="shared" si="100"/>
        <v>0</v>
      </c>
      <c r="AX233" s="570">
        <f t="shared" si="100"/>
        <v>0</v>
      </c>
      <c r="AY233" s="570">
        <f t="shared" si="100"/>
        <v>0</v>
      </c>
      <c r="AZ233" s="570">
        <f t="shared" si="100"/>
        <v>55</v>
      </c>
      <c r="BA233" s="570">
        <f t="shared" si="100"/>
        <v>347</v>
      </c>
      <c r="BB233" s="570">
        <f t="shared" si="100"/>
        <v>431</v>
      </c>
      <c r="BC233" s="570">
        <f t="shared" si="100"/>
        <v>414</v>
      </c>
      <c r="BD233" s="570">
        <f t="shared" si="100"/>
        <v>1192</v>
      </c>
      <c r="BE233" s="570">
        <f t="shared" si="100"/>
        <v>0</v>
      </c>
      <c r="BF233" s="570">
        <f t="shared" si="100"/>
        <v>0</v>
      </c>
      <c r="BG233" s="570">
        <f t="shared" si="100"/>
        <v>0</v>
      </c>
      <c r="BH233" s="570">
        <f t="shared" si="100"/>
        <v>0</v>
      </c>
      <c r="BI233" s="570">
        <f t="shared" si="100"/>
        <v>0</v>
      </c>
      <c r="BJ233" s="570"/>
    </row>
    <row r="234" spans="1:69" s="814" customFormat="1" ht="20.100000000000001" customHeight="1">
      <c r="A234" s="906" t="s">
        <v>1170</v>
      </c>
      <c r="B234" s="906" t="s">
        <v>9</v>
      </c>
      <c r="C234" s="906" t="s">
        <v>4286</v>
      </c>
      <c r="D234" s="906" t="s">
        <v>4</v>
      </c>
      <c r="E234" s="906" t="s">
        <v>4287</v>
      </c>
      <c r="F234" s="1035">
        <v>38412</v>
      </c>
      <c r="G234" s="907" t="s">
        <v>931</v>
      </c>
      <c r="H234" s="908">
        <v>12503</v>
      </c>
      <c r="I234" s="1109">
        <v>21996</v>
      </c>
      <c r="J234" s="770" t="s">
        <v>4288</v>
      </c>
      <c r="K234" s="770" t="s">
        <v>4289</v>
      </c>
      <c r="L234" s="491">
        <v>3</v>
      </c>
      <c r="M234" s="491">
        <v>75</v>
      </c>
      <c r="N234" s="494"/>
      <c r="O234" s="493"/>
      <c r="P234" s="493">
        <v>1</v>
      </c>
      <c r="Q234" s="493">
        <v>19</v>
      </c>
      <c r="R234" s="493">
        <v>2</v>
      </c>
      <c r="S234" s="493">
        <v>33</v>
      </c>
      <c r="T234" s="493"/>
      <c r="U234" s="493"/>
      <c r="V234" s="493"/>
      <c r="W234" s="493"/>
      <c r="X234" s="493"/>
      <c r="Y234" s="493"/>
      <c r="Z234" s="494"/>
      <c r="AA234" s="493"/>
      <c r="AB234" s="493"/>
      <c r="AC234" s="493"/>
      <c r="AD234" s="493">
        <v>0</v>
      </c>
      <c r="AE234" s="493"/>
      <c r="AF234" s="493"/>
      <c r="AG234" s="493">
        <v>0</v>
      </c>
      <c r="AH234" s="493"/>
      <c r="AI234" s="493"/>
      <c r="AJ234" s="493"/>
      <c r="AK234" s="493"/>
      <c r="AL234" s="493">
        <v>0</v>
      </c>
      <c r="AM234" s="493"/>
      <c r="AN234" s="493"/>
      <c r="AO234" s="493"/>
      <c r="AP234" s="831"/>
      <c r="AQ234" s="831"/>
      <c r="AR234" s="493"/>
      <c r="AS234" s="493"/>
      <c r="AT234" s="493"/>
      <c r="AU234" s="831">
        <v>0</v>
      </c>
      <c r="AV234" s="831"/>
      <c r="AW234" s="831"/>
      <c r="AX234" s="831"/>
      <c r="AY234" s="831">
        <v>0</v>
      </c>
      <c r="AZ234" s="830">
        <v>3</v>
      </c>
      <c r="BA234" s="830">
        <v>0</v>
      </c>
      <c r="BB234" s="830">
        <v>19</v>
      </c>
      <c r="BC234" s="830">
        <v>33</v>
      </c>
      <c r="BD234" s="830">
        <v>52</v>
      </c>
      <c r="BE234" s="830">
        <v>0</v>
      </c>
      <c r="BF234" s="830">
        <v>0</v>
      </c>
      <c r="BG234" s="830">
        <v>0</v>
      </c>
      <c r="BH234" s="830">
        <v>0</v>
      </c>
      <c r="BI234" s="830">
        <v>0</v>
      </c>
      <c r="BJ234" s="770"/>
      <c r="BK234" s="757"/>
      <c r="BL234" s="757"/>
      <c r="BM234" s="757"/>
      <c r="BN234" s="757"/>
      <c r="BO234" s="757"/>
      <c r="BP234" s="757"/>
      <c r="BQ234" s="757"/>
    </row>
    <row r="235" spans="1:69" s="814" customFormat="1" ht="20.100000000000001" customHeight="1">
      <c r="A235" s="906" t="s">
        <v>1170</v>
      </c>
      <c r="B235" s="906" t="s">
        <v>9</v>
      </c>
      <c r="C235" s="906" t="s">
        <v>4286</v>
      </c>
      <c r="D235" s="906" t="s">
        <v>4</v>
      </c>
      <c r="E235" s="906" t="s">
        <v>4290</v>
      </c>
      <c r="F235" s="1035">
        <v>40969</v>
      </c>
      <c r="G235" s="907" t="s">
        <v>4291</v>
      </c>
      <c r="H235" s="908">
        <v>11999.8</v>
      </c>
      <c r="I235" s="1109">
        <v>22001</v>
      </c>
      <c r="J235" s="770" t="s">
        <v>4292</v>
      </c>
      <c r="K235" s="770" t="s">
        <v>4293</v>
      </c>
      <c r="L235" s="491">
        <v>3</v>
      </c>
      <c r="M235" s="491">
        <v>67</v>
      </c>
      <c r="N235" s="494">
        <v>1</v>
      </c>
      <c r="O235" s="493">
        <v>14</v>
      </c>
      <c r="P235" s="493">
        <v>1</v>
      </c>
      <c r="Q235" s="493">
        <v>19</v>
      </c>
      <c r="R235" s="493">
        <v>1</v>
      </c>
      <c r="S235" s="493">
        <v>24</v>
      </c>
      <c r="T235" s="493"/>
      <c r="U235" s="493"/>
      <c r="V235" s="493"/>
      <c r="W235" s="493"/>
      <c r="X235" s="493"/>
      <c r="Y235" s="493"/>
      <c r="Z235" s="494"/>
      <c r="AA235" s="493"/>
      <c r="AB235" s="493"/>
      <c r="AC235" s="493"/>
      <c r="AD235" s="493">
        <v>0</v>
      </c>
      <c r="AE235" s="493"/>
      <c r="AF235" s="493"/>
      <c r="AG235" s="493">
        <v>0</v>
      </c>
      <c r="AH235" s="493"/>
      <c r="AI235" s="493"/>
      <c r="AJ235" s="493"/>
      <c r="AK235" s="493"/>
      <c r="AL235" s="493">
        <v>0</v>
      </c>
      <c r="AM235" s="493"/>
      <c r="AN235" s="493"/>
      <c r="AO235" s="493"/>
      <c r="AP235" s="831"/>
      <c r="AQ235" s="831"/>
      <c r="AR235" s="493"/>
      <c r="AS235" s="493"/>
      <c r="AT235" s="493"/>
      <c r="AU235" s="831">
        <v>0</v>
      </c>
      <c r="AV235" s="831"/>
      <c r="AW235" s="831"/>
      <c r="AX235" s="831"/>
      <c r="AY235" s="831">
        <v>0</v>
      </c>
      <c r="AZ235" s="830">
        <v>3</v>
      </c>
      <c r="BA235" s="830">
        <v>14</v>
      </c>
      <c r="BB235" s="830">
        <v>19</v>
      </c>
      <c r="BC235" s="830">
        <v>24</v>
      </c>
      <c r="BD235" s="830">
        <v>57</v>
      </c>
      <c r="BE235" s="830">
        <v>0</v>
      </c>
      <c r="BF235" s="830">
        <v>0</v>
      </c>
      <c r="BG235" s="830">
        <v>0</v>
      </c>
      <c r="BH235" s="830">
        <v>0</v>
      </c>
      <c r="BI235" s="830">
        <v>0</v>
      </c>
      <c r="BJ235" s="770"/>
      <c r="BK235" s="757"/>
      <c r="BL235" s="757"/>
      <c r="BM235" s="757"/>
      <c r="BN235" s="757"/>
      <c r="BO235" s="757"/>
      <c r="BP235" s="757"/>
      <c r="BQ235" s="757"/>
    </row>
    <row r="236" spans="1:69" s="814" customFormat="1" ht="20.100000000000001" customHeight="1">
      <c r="A236" s="906" t="s">
        <v>1170</v>
      </c>
      <c r="B236" s="906" t="s">
        <v>9</v>
      </c>
      <c r="C236" s="906" t="s">
        <v>4286</v>
      </c>
      <c r="D236" s="906" t="s">
        <v>4</v>
      </c>
      <c r="E236" s="906" t="s">
        <v>4294</v>
      </c>
      <c r="F236" s="1035">
        <v>43525</v>
      </c>
      <c r="G236" s="949" t="s">
        <v>2778</v>
      </c>
      <c r="H236" s="908">
        <v>17985</v>
      </c>
      <c r="I236" s="1109">
        <v>22017</v>
      </c>
      <c r="J236" s="770" t="s">
        <v>4295</v>
      </c>
      <c r="K236" s="770" t="s">
        <v>4296</v>
      </c>
      <c r="L236" s="491">
        <v>5</v>
      </c>
      <c r="M236" s="491">
        <v>116</v>
      </c>
      <c r="N236" s="494">
        <v>1</v>
      </c>
      <c r="O236" s="493">
        <v>18</v>
      </c>
      <c r="P236" s="493">
        <v>2</v>
      </c>
      <c r="Q236" s="493">
        <v>46</v>
      </c>
      <c r="R236" s="493">
        <v>2</v>
      </c>
      <c r="S236" s="493">
        <v>52</v>
      </c>
      <c r="T236" s="493"/>
      <c r="U236" s="493"/>
      <c r="V236" s="493"/>
      <c r="W236" s="493"/>
      <c r="X236" s="493"/>
      <c r="Y236" s="493"/>
      <c r="Z236" s="494"/>
      <c r="AA236" s="493"/>
      <c r="AB236" s="493"/>
      <c r="AC236" s="493"/>
      <c r="AD236" s="493">
        <v>0</v>
      </c>
      <c r="AE236" s="493"/>
      <c r="AF236" s="493"/>
      <c r="AG236" s="493">
        <v>0</v>
      </c>
      <c r="AH236" s="493"/>
      <c r="AI236" s="493"/>
      <c r="AJ236" s="493"/>
      <c r="AK236" s="493"/>
      <c r="AL236" s="493">
        <v>0</v>
      </c>
      <c r="AM236" s="493"/>
      <c r="AN236" s="493"/>
      <c r="AO236" s="493"/>
      <c r="AP236" s="831"/>
      <c r="AQ236" s="831"/>
      <c r="AR236" s="493"/>
      <c r="AS236" s="493"/>
      <c r="AT236" s="493"/>
      <c r="AU236" s="831">
        <v>0</v>
      </c>
      <c r="AV236" s="831">
        <v>0</v>
      </c>
      <c r="AW236" s="831">
        <v>0</v>
      </c>
      <c r="AX236" s="831">
        <v>0</v>
      </c>
      <c r="AY236" s="831">
        <v>0</v>
      </c>
      <c r="AZ236" s="830">
        <v>5</v>
      </c>
      <c r="BA236" s="830">
        <v>18</v>
      </c>
      <c r="BB236" s="830">
        <v>46</v>
      </c>
      <c r="BC236" s="830">
        <v>52</v>
      </c>
      <c r="BD236" s="830">
        <v>116</v>
      </c>
      <c r="BE236" s="830">
        <v>0</v>
      </c>
      <c r="BF236" s="830">
        <v>0</v>
      </c>
      <c r="BG236" s="830">
        <v>0</v>
      </c>
      <c r="BH236" s="830">
        <v>0</v>
      </c>
      <c r="BI236" s="830">
        <v>0</v>
      </c>
      <c r="BJ236" s="770"/>
      <c r="BK236" s="757"/>
      <c r="BL236" s="757"/>
      <c r="BM236" s="757"/>
      <c r="BN236" s="757"/>
      <c r="BO236" s="757"/>
      <c r="BP236" s="757"/>
      <c r="BQ236" s="757"/>
    </row>
    <row r="237" spans="1:69" s="814" customFormat="1" ht="20.100000000000001" customHeight="1">
      <c r="A237" s="906" t="s">
        <v>1170</v>
      </c>
      <c r="B237" s="906" t="s">
        <v>9</v>
      </c>
      <c r="C237" s="906" t="s">
        <v>4297</v>
      </c>
      <c r="D237" s="906" t="s">
        <v>4</v>
      </c>
      <c r="E237" s="906" t="s">
        <v>4298</v>
      </c>
      <c r="F237" s="1035">
        <v>44256</v>
      </c>
      <c r="G237" s="949" t="s">
        <v>4299</v>
      </c>
      <c r="H237" s="908">
        <v>13171.2</v>
      </c>
      <c r="I237" s="1109">
        <v>22023</v>
      </c>
      <c r="J237" s="770" t="s">
        <v>4300</v>
      </c>
      <c r="K237" s="770" t="s">
        <v>4301</v>
      </c>
      <c r="L237" s="491">
        <v>5</v>
      </c>
      <c r="M237" s="491">
        <v>93</v>
      </c>
      <c r="N237" s="494">
        <v>1</v>
      </c>
      <c r="O237" s="493">
        <v>17</v>
      </c>
      <c r="P237" s="493">
        <v>1</v>
      </c>
      <c r="Q237" s="493">
        <v>22</v>
      </c>
      <c r="R237" s="493">
        <v>2</v>
      </c>
      <c r="S237" s="493">
        <v>50</v>
      </c>
      <c r="T237" s="493"/>
      <c r="U237" s="493"/>
      <c r="V237" s="493"/>
      <c r="W237" s="493"/>
      <c r="X237" s="493"/>
      <c r="Y237" s="493"/>
      <c r="Z237" s="494"/>
      <c r="AA237" s="493"/>
      <c r="AB237" s="493"/>
      <c r="AC237" s="493"/>
      <c r="AD237" s="493">
        <v>0</v>
      </c>
      <c r="AE237" s="493"/>
      <c r="AF237" s="493"/>
      <c r="AG237" s="493">
        <v>0</v>
      </c>
      <c r="AH237" s="493"/>
      <c r="AI237" s="493"/>
      <c r="AJ237" s="493"/>
      <c r="AK237" s="493"/>
      <c r="AL237" s="493">
        <v>0</v>
      </c>
      <c r="AM237" s="493"/>
      <c r="AN237" s="493"/>
      <c r="AO237" s="493"/>
      <c r="AP237" s="831"/>
      <c r="AQ237" s="831">
        <v>1</v>
      </c>
      <c r="AR237" s="493"/>
      <c r="AS237" s="493"/>
      <c r="AT237" s="493"/>
      <c r="AU237" s="831">
        <v>0</v>
      </c>
      <c r="AV237" s="831">
        <v>1</v>
      </c>
      <c r="AW237" s="831">
        <v>0</v>
      </c>
      <c r="AX237" s="831">
        <v>2</v>
      </c>
      <c r="AY237" s="831">
        <v>3</v>
      </c>
      <c r="AZ237" s="830">
        <v>4</v>
      </c>
      <c r="BA237" s="830">
        <v>17</v>
      </c>
      <c r="BB237" s="830">
        <v>22</v>
      </c>
      <c r="BC237" s="830">
        <v>50</v>
      </c>
      <c r="BD237" s="830">
        <v>89</v>
      </c>
      <c r="BE237" s="830">
        <v>1</v>
      </c>
      <c r="BF237" s="830">
        <v>1</v>
      </c>
      <c r="BG237" s="830">
        <v>0</v>
      </c>
      <c r="BH237" s="830">
        <v>2</v>
      </c>
      <c r="BI237" s="830">
        <v>3</v>
      </c>
      <c r="BJ237" s="770"/>
      <c r="BK237" s="757"/>
      <c r="BL237" s="757"/>
      <c r="BM237" s="757"/>
      <c r="BN237" s="757"/>
      <c r="BO237" s="757"/>
      <c r="BP237" s="757"/>
      <c r="BQ237" s="757"/>
    </row>
    <row r="238" spans="1:69" s="814" customFormat="1" ht="20.100000000000001" customHeight="1">
      <c r="A238" s="906" t="s">
        <v>1170</v>
      </c>
      <c r="B238" s="906" t="s">
        <v>9</v>
      </c>
      <c r="C238" s="906" t="s">
        <v>4286</v>
      </c>
      <c r="D238" s="906" t="s">
        <v>4</v>
      </c>
      <c r="E238" s="906" t="s">
        <v>4302</v>
      </c>
      <c r="F238" s="1035">
        <v>44263</v>
      </c>
      <c r="G238" s="949" t="s">
        <v>4303</v>
      </c>
      <c r="H238" s="908">
        <v>4000</v>
      </c>
      <c r="I238" s="1109">
        <v>21987</v>
      </c>
      <c r="J238" s="770" t="s">
        <v>4304</v>
      </c>
      <c r="K238" s="770" t="s">
        <v>4305</v>
      </c>
      <c r="L238" s="491">
        <v>21</v>
      </c>
      <c r="M238" s="491">
        <v>402</v>
      </c>
      <c r="N238" s="494">
        <v>6</v>
      </c>
      <c r="O238" s="493">
        <v>104</v>
      </c>
      <c r="P238" s="493">
        <v>6</v>
      </c>
      <c r="Q238" s="493">
        <v>134</v>
      </c>
      <c r="R238" s="493">
        <v>6</v>
      </c>
      <c r="S238" s="493">
        <v>152</v>
      </c>
      <c r="T238" s="493">
        <v>1</v>
      </c>
      <c r="U238" s="493">
        <v>4</v>
      </c>
      <c r="V238" s="493">
        <v>1</v>
      </c>
      <c r="W238" s="493">
        <v>4</v>
      </c>
      <c r="X238" s="493">
        <v>1</v>
      </c>
      <c r="Y238" s="493">
        <v>3</v>
      </c>
      <c r="Z238" s="494"/>
      <c r="AA238" s="493"/>
      <c r="AB238" s="493"/>
      <c r="AC238" s="493"/>
      <c r="AD238" s="493">
        <v>0</v>
      </c>
      <c r="AE238" s="493"/>
      <c r="AF238" s="493"/>
      <c r="AG238" s="493">
        <v>0</v>
      </c>
      <c r="AH238" s="493"/>
      <c r="AI238" s="493"/>
      <c r="AJ238" s="493"/>
      <c r="AK238" s="493"/>
      <c r="AL238" s="493">
        <v>0</v>
      </c>
      <c r="AM238" s="493"/>
      <c r="AN238" s="493"/>
      <c r="AO238" s="493"/>
      <c r="AP238" s="831"/>
      <c r="AQ238" s="831"/>
      <c r="AR238" s="493"/>
      <c r="AS238" s="493"/>
      <c r="AT238" s="493"/>
      <c r="AU238" s="831">
        <v>0</v>
      </c>
      <c r="AV238" s="831"/>
      <c r="AW238" s="831"/>
      <c r="AX238" s="831"/>
      <c r="AY238" s="831">
        <v>0</v>
      </c>
      <c r="AZ238" s="830">
        <v>18</v>
      </c>
      <c r="BA238" s="830">
        <v>104</v>
      </c>
      <c r="BB238" s="830">
        <v>134</v>
      </c>
      <c r="BC238" s="830">
        <v>152</v>
      </c>
      <c r="BD238" s="830">
        <v>390</v>
      </c>
      <c r="BE238" s="830">
        <v>3</v>
      </c>
      <c r="BF238" s="830">
        <v>4</v>
      </c>
      <c r="BG238" s="830">
        <v>4</v>
      </c>
      <c r="BH238" s="830">
        <v>3</v>
      </c>
      <c r="BI238" s="830">
        <v>11</v>
      </c>
      <c r="BJ238" s="770"/>
      <c r="BK238" s="757"/>
      <c r="BL238" s="757"/>
      <c r="BM238" s="757"/>
      <c r="BN238" s="757"/>
      <c r="BO238" s="757"/>
      <c r="BP238" s="757"/>
      <c r="BQ238" s="757"/>
    </row>
    <row r="239" spans="1:69" s="814" customFormat="1" ht="20.100000000000001" customHeight="1">
      <c r="A239" s="906" t="s">
        <v>1170</v>
      </c>
      <c r="B239" s="906" t="s">
        <v>9</v>
      </c>
      <c r="C239" s="906" t="s">
        <v>4286</v>
      </c>
      <c r="D239" s="906" t="s">
        <v>4</v>
      </c>
      <c r="E239" s="906" t="s">
        <v>4306</v>
      </c>
      <c r="F239" s="1035">
        <v>41699</v>
      </c>
      <c r="G239" s="949" t="s">
        <v>4307</v>
      </c>
      <c r="H239" s="908">
        <v>12242.4</v>
      </c>
      <c r="I239" s="1109">
        <v>21986</v>
      </c>
      <c r="J239" s="770" t="s">
        <v>4308</v>
      </c>
      <c r="K239" s="770" t="s">
        <v>4309</v>
      </c>
      <c r="L239" s="491">
        <v>3</v>
      </c>
      <c r="M239" s="491">
        <v>75</v>
      </c>
      <c r="N239" s="494">
        <v>0</v>
      </c>
      <c r="O239" s="493">
        <v>0</v>
      </c>
      <c r="P239" s="493">
        <v>1</v>
      </c>
      <c r="Q239" s="493">
        <v>23</v>
      </c>
      <c r="R239" s="493">
        <v>2</v>
      </c>
      <c r="S239" s="493">
        <v>52</v>
      </c>
      <c r="T239" s="493">
        <v>0</v>
      </c>
      <c r="U239" s="493">
        <v>0</v>
      </c>
      <c r="V239" s="493">
        <v>0</v>
      </c>
      <c r="W239" s="493">
        <v>0</v>
      </c>
      <c r="X239" s="493">
        <v>0</v>
      </c>
      <c r="Y239" s="493">
        <v>0</v>
      </c>
      <c r="Z239" s="494">
        <v>0</v>
      </c>
      <c r="AA239" s="493">
        <v>0</v>
      </c>
      <c r="AB239" s="493">
        <v>0</v>
      </c>
      <c r="AC239" s="493">
        <v>0</v>
      </c>
      <c r="AD239" s="493">
        <v>0</v>
      </c>
      <c r="AE239" s="493">
        <v>0</v>
      </c>
      <c r="AF239" s="493">
        <v>0</v>
      </c>
      <c r="AG239" s="493">
        <v>0</v>
      </c>
      <c r="AH239" s="493">
        <v>0</v>
      </c>
      <c r="AI239" s="493">
        <v>0</v>
      </c>
      <c r="AJ239" s="493">
        <v>0</v>
      </c>
      <c r="AK239" s="493">
        <v>0</v>
      </c>
      <c r="AL239" s="493">
        <v>0</v>
      </c>
      <c r="AM239" s="493">
        <v>0</v>
      </c>
      <c r="AN239" s="493">
        <v>0</v>
      </c>
      <c r="AO239" s="493">
        <v>0</v>
      </c>
      <c r="AP239" s="831">
        <v>0</v>
      </c>
      <c r="AQ239" s="831">
        <v>0</v>
      </c>
      <c r="AR239" s="493">
        <v>0</v>
      </c>
      <c r="AS239" s="493">
        <v>0</v>
      </c>
      <c r="AT239" s="493">
        <v>0</v>
      </c>
      <c r="AU239" s="831">
        <v>0</v>
      </c>
      <c r="AV239" s="831">
        <v>0</v>
      </c>
      <c r="AW239" s="831">
        <v>0</v>
      </c>
      <c r="AX239" s="831">
        <v>0</v>
      </c>
      <c r="AY239" s="831">
        <v>0</v>
      </c>
      <c r="AZ239" s="830">
        <v>3</v>
      </c>
      <c r="BA239" s="830">
        <v>0</v>
      </c>
      <c r="BB239" s="830">
        <v>23</v>
      </c>
      <c r="BC239" s="830">
        <v>52</v>
      </c>
      <c r="BD239" s="830">
        <v>75</v>
      </c>
      <c r="BE239" s="830">
        <v>0</v>
      </c>
      <c r="BF239" s="830">
        <v>0</v>
      </c>
      <c r="BG239" s="830">
        <v>0</v>
      </c>
      <c r="BH239" s="830">
        <v>0</v>
      </c>
      <c r="BI239" s="830">
        <v>0</v>
      </c>
      <c r="BJ239" s="770"/>
      <c r="BK239" s="757"/>
      <c r="BL239" s="757"/>
      <c r="BM239" s="757"/>
      <c r="BN239" s="757"/>
      <c r="BO239" s="757"/>
      <c r="BP239" s="757"/>
      <c r="BQ239" s="757"/>
    </row>
    <row r="240" spans="1:69" s="814" customFormat="1" ht="20.100000000000001" customHeight="1">
      <c r="A240" s="906" t="s">
        <v>1170</v>
      </c>
      <c r="B240" s="906" t="s">
        <v>9</v>
      </c>
      <c r="C240" s="953" t="s">
        <v>4286</v>
      </c>
      <c r="D240" s="906" t="s">
        <v>4</v>
      </c>
      <c r="E240" s="906" t="s">
        <v>4310</v>
      </c>
      <c r="F240" s="1035">
        <v>41334</v>
      </c>
      <c r="G240" s="907" t="s">
        <v>935</v>
      </c>
      <c r="H240" s="908">
        <v>13991</v>
      </c>
      <c r="I240" s="1109">
        <v>21983</v>
      </c>
      <c r="J240" s="770" t="s">
        <v>4311</v>
      </c>
      <c r="K240" s="770" t="s">
        <v>4312</v>
      </c>
      <c r="L240" s="499">
        <v>3</v>
      </c>
      <c r="M240" s="499">
        <v>67</v>
      </c>
      <c r="N240" s="494">
        <v>1</v>
      </c>
      <c r="O240" s="493">
        <v>18</v>
      </c>
      <c r="P240" s="493">
        <v>1</v>
      </c>
      <c r="Q240" s="493">
        <v>22</v>
      </c>
      <c r="R240" s="493">
        <v>1</v>
      </c>
      <c r="S240" s="493">
        <v>25</v>
      </c>
      <c r="T240" s="493">
        <v>0</v>
      </c>
      <c r="U240" s="493">
        <v>0</v>
      </c>
      <c r="V240" s="493">
        <v>0</v>
      </c>
      <c r="W240" s="493">
        <v>0</v>
      </c>
      <c r="X240" s="493">
        <v>0</v>
      </c>
      <c r="Y240" s="493">
        <v>0</v>
      </c>
      <c r="Z240" s="494">
        <v>0</v>
      </c>
      <c r="AA240" s="493">
        <v>0</v>
      </c>
      <c r="AB240" s="493">
        <v>0</v>
      </c>
      <c r="AC240" s="493">
        <v>0</v>
      </c>
      <c r="AD240" s="493">
        <v>0</v>
      </c>
      <c r="AE240" s="493">
        <v>0</v>
      </c>
      <c r="AF240" s="493">
        <v>0</v>
      </c>
      <c r="AG240" s="493">
        <v>0</v>
      </c>
      <c r="AH240" s="493">
        <v>0</v>
      </c>
      <c r="AI240" s="493">
        <v>0</v>
      </c>
      <c r="AJ240" s="493">
        <v>0</v>
      </c>
      <c r="AK240" s="493">
        <v>0</v>
      </c>
      <c r="AL240" s="493">
        <v>0</v>
      </c>
      <c r="AM240" s="493">
        <v>0</v>
      </c>
      <c r="AN240" s="493">
        <v>0</v>
      </c>
      <c r="AO240" s="493">
        <v>0</v>
      </c>
      <c r="AP240" s="831">
        <v>0</v>
      </c>
      <c r="AQ240" s="831">
        <v>0</v>
      </c>
      <c r="AR240" s="493">
        <v>0</v>
      </c>
      <c r="AS240" s="493">
        <v>0</v>
      </c>
      <c r="AT240" s="493">
        <v>0</v>
      </c>
      <c r="AU240" s="831">
        <v>0</v>
      </c>
      <c r="AV240" s="831">
        <v>0</v>
      </c>
      <c r="AW240" s="831">
        <v>0</v>
      </c>
      <c r="AX240" s="831">
        <v>0</v>
      </c>
      <c r="AY240" s="831">
        <v>0</v>
      </c>
      <c r="AZ240" s="830">
        <v>3</v>
      </c>
      <c r="BA240" s="830">
        <v>18</v>
      </c>
      <c r="BB240" s="830">
        <v>22</v>
      </c>
      <c r="BC240" s="830">
        <v>25</v>
      </c>
      <c r="BD240" s="830">
        <v>65</v>
      </c>
      <c r="BE240" s="830">
        <v>0</v>
      </c>
      <c r="BF240" s="830">
        <v>0</v>
      </c>
      <c r="BG240" s="830">
        <v>0</v>
      </c>
      <c r="BH240" s="830">
        <v>0</v>
      </c>
      <c r="BI240" s="830">
        <v>0</v>
      </c>
      <c r="BJ240" s="770"/>
      <c r="BK240" s="757"/>
      <c r="BL240" s="757"/>
      <c r="BM240" s="757"/>
      <c r="BN240" s="757"/>
      <c r="BO240" s="757"/>
      <c r="BP240" s="757"/>
      <c r="BQ240" s="757"/>
    </row>
    <row r="241" spans="1:69" s="814" customFormat="1" ht="20.100000000000001" customHeight="1">
      <c r="A241" s="906" t="s">
        <v>1170</v>
      </c>
      <c r="B241" s="906" t="s">
        <v>9</v>
      </c>
      <c r="C241" s="953" t="s">
        <v>4286</v>
      </c>
      <c r="D241" s="906" t="s">
        <v>4</v>
      </c>
      <c r="E241" s="906" t="s">
        <v>4313</v>
      </c>
      <c r="F241" s="1035">
        <v>42233</v>
      </c>
      <c r="G241" s="907" t="s">
        <v>4314</v>
      </c>
      <c r="H241" s="908">
        <v>12686.76</v>
      </c>
      <c r="I241" s="1109">
        <v>22009</v>
      </c>
      <c r="J241" s="770" t="s">
        <v>4315</v>
      </c>
      <c r="K241" s="770" t="s">
        <v>4316</v>
      </c>
      <c r="L241" s="499">
        <v>5</v>
      </c>
      <c r="M241" s="499">
        <v>116</v>
      </c>
      <c r="N241" s="494">
        <v>1</v>
      </c>
      <c r="O241" s="493">
        <v>18</v>
      </c>
      <c r="P241" s="493">
        <v>2</v>
      </c>
      <c r="Q241" s="493">
        <v>29</v>
      </c>
      <c r="R241" s="493">
        <v>2</v>
      </c>
      <c r="S241" s="493">
        <v>43</v>
      </c>
      <c r="T241" s="493"/>
      <c r="U241" s="493"/>
      <c r="V241" s="493"/>
      <c r="W241" s="493"/>
      <c r="X241" s="493"/>
      <c r="Y241" s="493"/>
      <c r="Z241" s="494"/>
      <c r="AA241" s="493"/>
      <c r="AB241" s="493"/>
      <c r="AC241" s="493"/>
      <c r="AD241" s="493">
        <v>0</v>
      </c>
      <c r="AE241" s="493"/>
      <c r="AF241" s="493"/>
      <c r="AG241" s="493">
        <v>0</v>
      </c>
      <c r="AH241" s="493"/>
      <c r="AI241" s="493"/>
      <c r="AJ241" s="493"/>
      <c r="AK241" s="493"/>
      <c r="AL241" s="493">
        <v>0</v>
      </c>
      <c r="AM241" s="493"/>
      <c r="AN241" s="493"/>
      <c r="AO241" s="493"/>
      <c r="AP241" s="831"/>
      <c r="AQ241" s="831"/>
      <c r="AR241" s="493"/>
      <c r="AS241" s="493"/>
      <c r="AT241" s="493"/>
      <c r="AU241" s="831">
        <v>0</v>
      </c>
      <c r="AV241" s="831"/>
      <c r="AW241" s="831"/>
      <c r="AX241" s="831"/>
      <c r="AY241" s="831">
        <v>0</v>
      </c>
      <c r="AZ241" s="830">
        <v>5</v>
      </c>
      <c r="BA241" s="830">
        <v>18</v>
      </c>
      <c r="BB241" s="830">
        <v>29</v>
      </c>
      <c r="BC241" s="830">
        <v>43</v>
      </c>
      <c r="BD241" s="830">
        <v>90</v>
      </c>
      <c r="BE241" s="830">
        <v>0</v>
      </c>
      <c r="BF241" s="830">
        <v>0</v>
      </c>
      <c r="BG241" s="830">
        <v>0</v>
      </c>
      <c r="BH241" s="830">
        <v>0</v>
      </c>
      <c r="BI241" s="830">
        <v>0</v>
      </c>
      <c r="BJ241" s="770"/>
      <c r="BK241" s="757"/>
      <c r="BL241" s="757"/>
      <c r="BM241" s="757"/>
      <c r="BN241" s="757"/>
      <c r="BO241" s="757"/>
      <c r="BP241" s="757"/>
      <c r="BQ241" s="757"/>
    </row>
    <row r="242" spans="1:69" s="757" customFormat="1" ht="20.100000000000001" customHeight="1">
      <c r="A242" s="906" t="s">
        <v>1170</v>
      </c>
      <c r="B242" s="906" t="s">
        <v>9</v>
      </c>
      <c r="C242" s="906" t="s">
        <v>4286</v>
      </c>
      <c r="D242" s="906" t="s">
        <v>4</v>
      </c>
      <c r="E242" s="906" t="s">
        <v>4317</v>
      </c>
      <c r="F242" s="1035">
        <v>38714</v>
      </c>
      <c r="G242" s="907" t="s">
        <v>932</v>
      </c>
      <c r="H242" s="908">
        <v>12499.9</v>
      </c>
      <c r="I242" s="1109">
        <v>21996</v>
      </c>
      <c r="J242" s="954" t="s">
        <v>4318</v>
      </c>
      <c r="K242" s="954" t="s">
        <v>4319</v>
      </c>
      <c r="L242" s="499">
        <v>4</v>
      </c>
      <c r="M242" s="499">
        <v>98</v>
      </c>
      <c r="N242" s="494">
        <v>0</v>
      </c>
      <c r="O242" s="493">
        <v>0</v>
      </c>
      <c r="P242" s="493">
        <v>2</v>
      </c>
      <c r="Q242" s="493">
        <v>24</v>
      </c>
      <c r="R242" s="493">
        <v>2</v>
      </c>
      <c r="S242" s="493">
        <v>47</v>
      </c>
      <c r="T242" s="493">
        <v>0</v>
      </c>
      <c r="U242" s="493">
        <v>0</v>
      </c>
      <c r="V242" s="493">
        <v>0</v>
      </c>
      <c r="W242" s="493">
        <v>0</v>
      </c>
      <c r="X242" s="493">
        <v>0</v>
      </c>
      <c r="Y242" s="493">
        <v>0</v>
      </c>
      <c r="Z242" s="494">
        <v>0</v>
      </c>
      <c r="AA242" s="493">
        <v>0</v>
      </c>
      <c r="AB242" s="493">
        <v>0</v>
      </c>
      <c r="AC242" s="493">
        <v>0</v>
      </c>
      <c r="AD242" s="493">
        <v>0</v>
      </c>
      <c r="AE242" s="493">
        <v>0</v>
      </c>
      <c r="AF242" s="493">
        <v>0</v>
      </c>
      <c r="AG242" s="493">
        <v>0</v>
      </c>
      <c r="AH242" s="493">
        <v>0</v>
      </c>
      <c r="AI242" s="493">
        <v>0</v>
      </c>
      <c r="AJ242" s="493">
        <v>0</v>
      </c>
      <c r="AK242" s="493">
        <v>0</v>
      </c>
      <c r="AL242" s="493">
        <v>0</v>
      </c>
      <c r="AM242" s="493">
        <v>0</v>
      </c>
      <c r="AN242" s="493">
        <v>0</v>
      </c>
      <c r="AO242" s="493">
        <v>0</v>
      </c>
      <c r="AP242" s="831">
        <v>0</v>
      </c>
      <c r="AQ242" s="831">
        <v>0</v>
      </c>
      <c r="AR242" s="493">
        <v>0</v>
      </c>
      <c r="AS242" s="493">
        <v>0</v>
      </c>
      <c r="AT242" s="493">
        <v>0</v>
      </c>
      <c r="AU242" s="831">
        <v>0</v>
      </c>
      <c r="AV242" s="831">
        <v>0</v>
      </c>
      <c r="AW242" s="831">
        <v>0</v>
      </c>
      <c r="AX242" s="831">
        <v>0</v>
      </c>
      <c r="AY242" s="831">
        <v>0</v>
      </c>
      <c r="AZ242" s="830">
        <v>4</v>
      </c>
      <c r="BA242" s="830">
        <v>0</v>
      </c>
      <c r="BB242" s="830">
        <v>24</v>
      </c>
      <c r="BC242" s="830">
        <v>47</v>
      </c>
      <c r="BD242" s="830">
        <v>71</v>
      </c>
      <c r="BE242" s="830">
        <v>0</v>
      </c>
      <c r="BF242" s="830">
        <v>0</v>
      </c>
      <c r="BG242" s="830">
        <v>0</v>
      </c>
      <c r="BH242" s="830">
        <v>0</v>
      </c>
      <c r="BI242" s="830">
        <v>0</v>
      </c>
      <c r="BJ242" s="770"/>
    </row>
    <row r="243" spans="1:69" s="814" customFormat="1" ht="20.100000000000001" customHeight="1">
      <c r="A243" s="906" t="s">
        <v>1170</v>
      </c>
      <c r="B243" s="906" t="s">
        <v>9</v>
      </c>
      <c r="C243" s="906" t="s">
        <v>4286</v>
      </c>
      <c r="D243" s="906" t="s">
        <v>4</v>
      </c>
      <c r="E243" s="906" t="s">
        <v>4320</v>
      </c>
      <c r="F243" s="1035">
        <v>40422</v>
      </c>
      <c r="G243" s="907" t="s">
        <v>4321</v>
      </c>
      <c r="H243" s="908">
        <v>12517.6</v>
      </c>
      <c r="I243" s="1109">
        <v>22002</v>
      </c>
      <c r="J243" s="770" t="s">
        <v>4322</v>
      </c>
      <c r="K243" s="770" t="s">
        <v>4323</v>
      </c>
      <c r="L243" s="499">
        <v>4</v>
      </c>
      <c r="M243" s="499">
        <v>75</v>
      </c>
      <c r="N243" s="494"/>
      <c r="O243" s="493"/>
      <c r="P243" s="493">
        <v>1</v>
      </c>
      <c r="Q243" s="493">
        <v>20</v>
      </c>
      <c r="R243" s="493">
        <v>2</v>
      </c>
      <c r="S243" s="493">
        <v>39</v>
      </c>
      <c r="T243" s="493"/>
      <c r="U243" s="493"/>
      <c r="V243" s="493"/>
      <c r="W243" s="493"/>
      <c r="X243" s="493"/>
      <c r="Y243" s="493"/>
      <c r="Z243" s="494"/>
      <c r="AA243" s="493"/>
      <c r="AB243" s="493"/>
      <c r="AC243" s="493"/>
      <c r="AD243" s="493">
        <v>0</v>
      </c>
      <c r="AE243" s="493"/>
      <c r="AF243" s="493"/>
      <c r="AG243" s="493">
        <v>0</v>
      </c>
      <c r="AH243" s="493"/>
      <c r="AI243" s="493">
        <v>1</v>
      </c>
      <c r="AJ243" s="493"/>
      <c r="AK243" s="493"/>
      <c r="AL243" s="493">
        <v>0</v>
      </c>
      <c r="AM243" s="493">
        <v>2</v>
      </c>
      <c r="AN243" s="493">
        <v>1</v>
      </c>
      <c r="AO243" s="493">
        <v>3</v>
      </c>
      <c r="AP243" s="831"/>
      <c r="AQ243" s="831"/>
      <c r="AR243" s="493"/>
      <c r="AS243" s="493"/>
      <c r="AT243" s="493"/>
      <c r="AU243" s="831">
        <v>0</v>
      </c>
      <c r="AV243" s="831"/>
      <c r="AW243" s="831"/>
      <c r="AX243" s="831"/>
      <c r="AY243" s="831">
        <v>0</v>
      </c>
      <c r="AZ243" s="830">
        <v>3</v>
      </c>
      <c r="BA243" s="830">
        <v>0</v>
      </c>
      <c r="BB243" s="830">
        <v>20</v>
      </c>
      <c r="BC243" s="830">
        <v>39</v>
      </c>
      <c r="BD243" s="830">
        <v>59</v>
      </c>
      <c r="BE243" s="830">
        <v>1</v>
      </c>
      <c r="BF243" s="830">
        <v>0</v>
      </c>
      <c r="BG243" s="830">
        <v>2</v>
      </c>
      <c r="BH243" s="830">
        <v>1</v>
      </c>
      <c r="BI243" s="830">
        <v>3</v>
      </c>
      <c r="BJ243" s="770"/>
      <c r="BK243" s="757"/>
      <c r="BL243" s="757"/>
      <c r="BM243" s="757"/>
      <c r="BN243" s="757"/>
      <c r="BO243" s="757"/>
      <c r="BP243" s="757"/>
      <c r="BQ243" s="757"/>
    </row>
    <row r="244" spans="1:69" s="814" customFormat="1" ht="20.100000000000001" customHeight="1">
      <c r="A244" s="906" t="s">
        <v>1170</v>
      </c>
      <c r="B244" s="906" t="s">
        <v>9</v>
      </c>
      <c r="C244" s="906" t="s">
        <v>4286</v>
      </c>
      <c r="D244" s="906" t="s">
        <v>4</v>
      </c>
      <c r="E244" s="906" t="s">
        <v>4324</v>
      </c>
      <c r="F244" s="1035">
        <v>42614</v>
      </c>
      <c r="G244" s="907" t="s">
        <v>938</v>
      </c>
      <c r="H244" s="908">
        <v>4611</v>
      </c>
      <c r="I244" s="1109">
        <v>22009</v>
      </c>
      <c r="J244" s="770" t="s">
        <v>4325</v>
      </c>
      <c r="K244" s="770" t="s">
        <v>4326</v>
      </c>
      <c r="L244" s="499">
        <v>15</v>
      </c>
      <c r="M244" s="499">
        <v>268</v>
      </c>
      <c r="N244" s="494">
        <v>4</v>
      </c>
      <c r="O244" s="493">
        <v>68</v>
      </c>
      <c r="P244" s="493">
        <v>4</v>
      </c>
      <c r="Q244" s="493">
        <v>87</v>
      </c>
      <c r="R244" s="493">
        <v>4</v>
      </c>
      <c r="S244" s="493">
        <v>97</v>
      </c>
      <c r="T244" s="493">
        <v>1</v>
      </c>
      <c r="U244" s="493">
        <v>4</v>
      </c>
      <c r="V244" s="493">
        <v>1</v>
      </c>
      <c r="W244" s="493">
        <v>4</v>
      </c>
      <c r="X244" s="493">
        <v>1</v>
      </c>
      <c r="Y244" s="493">
        <v>4</v>
      </c>
      <c r="Z244" s="494"/>
      <c r="AA244" s="493"/>
      <c r="AB244" s="493"/>
      <c r="AC244" s="493"/>
      <c r="AD244" s="493">
        <v>0</v>
      </c>
      <c r="AE244" s="493"/>
      <c r="AF244" s="493"/>
      <c r="AG244" s="493">
        <v>0</v>
      </c>
      <c r="AH244" s="493"/>
      <c r="AI244" s="493"/>
      <c r="AJ244" s="493"/>
      <c r="AK244" s="493"/>
      <c r="AL244" s="493">
        <v>0</v>
      </c>
      <c r="AM244" s="493"/>
      <c r="AN244" s="493"/>
      <c r="AO244" s="493"/>
      <c r="AP244" s="831"/>
      <c r="AQ244" s="831"/>
      <c r="AR244" s="493"/>
      <c r="AS244" s="493"/>
      <c r="AT244" s="493"/>
      <c r="AU244" s="831">
        <v>0</v>
      </c>
      <c r="AV244" s="831"/>
      <c r="AW244" s="831"/>
      <c r="AX244" s="831"/>
      <c r="AY244" s="831">
        <v>0</v>
      </c>
      <c r="AZ244" s="830">
        <v>12</v>
      </c>
      <c r="BA244" s="830">
        <v>68</v>
      </c>
      <c r="BB244" s="830">
        <v>87</v>
      </c>
      <c r="BC244" s="830">
        <v>97</v>
      </c>
      <c r="BD244" s="830">
        <v>252</v>
      </c>
      <c r="BE244" s="830">
        <v>3</v>
      </c>
      <c r="BF244" s="830">
        <v>4</v>
      </c>
      <c r="BG244" s="830">
        <v>4</v>
      </c>
      <c r="BH244" s="830">
        <v>4</v>
      </c>
      <c r="BI244" s="830">
        <v>12</v>
      </c>
      <c r="BJ244" s="770"/>
      <c r="BK244" s="757"/>
      <c r="BL244" s="757"/>
      <c r="BM244" s="757"/>
      <c r="BN244" s="757"/>
      <c r="BO244" s="757"/>
      <c r="BP244" s="757"/>
      <c r="BQ244" s="757"/>
    </row>
    <row r="245" spans="1:69" s="757" customFormat="1" ht="20.100000000000001" customHeight="1">
      <c r="A245" s="906" t="s">
        <v>1170</v>
      </c>
      <c r="B245" s="906" t="s">
        <v>9</v>
      </c>
      <c r="C245" s="906" t="s">
        <v>4286</v>
      </c>
      <c r="D245" s="906" t="s">
        <v>4</v>
      </c>
      <c r="E245" s="906" t="s">
        <v>4327</v>
      </c>
      <c r="F245" s="1035">
        <v>43160</v>
      </c>
      <c r="G245" s="949" t="s">
        <v>4328</v>
      </c>
      <c r="H245" s="908">
        <v>995.69</v>
      </c>
      <c r="I245" s="1109">
        <v>22009</v>
      </c>
      <c r="J245" s="770" t="s">
        <v>4329</v>
      </c>
      <c r="K245" s="770" t="s">
        <v>4330</v>
      </c>
      <c r="L245" s="499">
        <v>6</v>
      </c>
      <c r="M245" s="499">
        <v>116</v>
      </c>
      <c r="N245" s="494">
        <v>1</v>
      </c>
      <c r="O245" s="493">
        <v>14</v>
      </c>
      <c r="P245" s="493">
        <v>2</v>
      </c>
      <c r="Q245" s="493">
        <v>40</v>
      </c>
      <c r="R245" s="493">
        <v>2</v>
      </c>
      <c r="S245" s="493">
        <v>38</v>
      </c>
      <c r="T245" s="493"/>
      <c r="U245" s="493"/>
      <c r="V245" s="493">
        <v>1</v>
      </c>
      <c r="W245" s="493">
        <v>4</v>
      </c>
      <c r="X245" s="493"/>
      <c r="Y245" s="493"/>
      <c r="Z245" s="494"/>
      <c r="AA245" s="493"/>
      <c r="AB245" s="493"/>
      <c r="AC245" s="493"/>
      <c r="AD245" s="493">
        <v>0</v>
      </c>
      <c r="AE245" s="493"/>
      <c r="AF245" s="493"/>
      <c r="AG245" s="493">
        <v>0</v>
      </c>
      <c r="AH245" s="493"/>
      <c r="AI245" s="493"/>
      <c r="AJ245" s="493"/>
      <c r="AK245" s="493"/>
      <c r="AL245" s="493">
        <v>0</v>
      </c>
      <c r="AM245" s="493"/>
      <c r="AN245" s="493"/>
      <c r="AO245" s="493"/>
      <c r="AP245" s="831"/>
      <c r="AQ245" s="831"/>
      <c r="AR245" s="493"/>
      <c r="AS245" s="493"/>
      <c r="AT245" s="493"/>
      <c r="AU245" s="831">
        <v>0</v>
      </c>
      <c r="AV245" s="831"/>
      <c r="AW245" s="831"/>
      <c r="AX245" s="831"/>
      <c r="AY245" s="831">
        <v>0</v>
      </c>
      <c r="AZ245" s="830">
        <v>5</v>
      </c>
      <c r="BA245" s="830">
        <v>14</v>
      </c>
      <c r="BB245" s="830">
        <v>40</v>
      </c>
      <c r="BC245" s="830">
        <v>38</v>
      </c>
      <c r="BD245" s="830">
        <v>92</v>
      </c>
      <c r="BE245" s="830">
        <v>1</v>
      </c>
      <c r="BF245" s="830">
        <v>0</v>
      </c>
      <c r="BG245" s="830">
        <v>4</v>
      </c>
      <c r="BH245" s="830">
        <v>0</v>
      </c>
      <c r="BI245" s="830">
        <v>4</v>
      </c>
      <c r="BJ245" s="770"/>
    </row>
    <row r="246" spans="1:69" s="814" customFormat="1" ht="20.100000000000001" customHeight="1">
      <c r="A246" s="906" t="s">
        <v>1170</v>
      </c>
      <c r="B246" s="906" t="s">
        <v>9</v>
      </c>
      <c r="C246" s="906" t="s">
        <v>4286</v>
      </c>
      <c r="D246" s="906" t="s">
        <v>4</v>
      </c>
      <c r="E246" s="906" t="s">
        <v>4331</v>
      </c>
      <c r="F246" s="1035">
        <v>43891</v>
      </c>
      <c r="G246" s="907" t="s">
        <v>2806</v>
      </c>
      <c r="H246" s="908">
        <v>17767</v>
      </c>
      <c r="I246" s="1109">
        <v>22019</v>
      </c>
      <c r="J246" s="770" t="s">
        <v>4332</v>
      </c>
      <c r="K246" s="770" t="s">
        <v>4333</v>
      </c>
      <c r="L246" s="499">
        <v>5</v>
      </c>
      <c r="M246" s="499">
        <v>93</v>
      </c>
      <c r="N246" s="494">
        <v>1</v>
      </c>
      <c r="O246" s="493">
        <v>18</v>
      </c>
      <c r="P246" s="493">
        <v>1</v>
      </c>
      <c r="Q246" s="493">
        <v>22</v>
      </c>
      <c r="R246" s="493">
        <v>2</v>
      </c>
      <c r="S246" s="493">
        <v>49</v>
      </c>
      <c r="T246" s="493"/>
      <c r="U246" s="493"/>
      <c r="V246" s="493"/>
      <c r="W246" s="493"/>
      <c r="X246" s="493"/>
      <c r="Y246" s="493"/>
      <c r="Z246" s="494"/>
      <c r="AA246" s="493"/>
      <c r="AB246" s="493"/>
      <c r="AC246" s="493"/>
      <c r="AD246" s="493">
        <v>0</v>
      </c>
      <c r="AE246" s="493"/>
      <c r="AF246" s="493"/>
      <c r="AG246" s="493">
        <v>0</v>
      </c>
      <c r="AH246" s="493"/>
      <c r="AI246" s="493">
        <v>1</v>
      </c>
      <c r="AJ246" s="493"/>
      <c r="AK246" s="493"/>
      <c r="AL246" s="493">
        <v>0</v>
      </c>
      <c r="AM246" s="493">
        <v>1</v>
      </c>
      <c r="AN246" s="493">
        <v>3</v>
      </c>
      <c r="AO246" s="493">
        <v>4</v>
      </c>
      <c r="AP246" s="831"/>
      <c r="AQ246" s="831"/>
      <c r="AR246" s="493"/>
      <c r="AS246" s="493"/>
      <c r="AT246" s="493"/>
      <c r="AU246" s="831">
        <v>0</v>
      </c>
      <c r="AV246" s="831"/>
      <c r="AW246" s="831"/>
      <c r="AX246" s="831"/>
      <c r="AY246" s="831">
        <v>0</v>
      </c>
      <c r="AZ246" s="830">
        <v>4</v>
      </c>
      <c r="BA246" s="830">
        <v>18</v>
      </c>
      <c r="BB246" s="830">
        <v>22</v>
      </c>
      <c r="BC246" s="830">
        <v>49</v>
      </c>
      <c r="BD246" s="830">
        <v>89</v>
      </c>
      <c r="BE246" s="830">
        <v>1</v>
      </c>
      <c r="BF246" s="830">
        <v>0</v>
      </c>
      <c r="BG246" s="830">
        <v>1</v>
      </c>
      <c r="BH246" s="830">
        <v>3</v>
      </c>
      <c r="BI246" s="830">
        <v>4</v>
      </c>
      <c r="BJ246" s="770"/>
      <c r="BK246" s="757"/>
      <c r="BL246" s="757"/>
      <c r="BM246" s="757"/>
      <c r="BN246" s="757"/>
      <c r="BO246" s="757"/>
      <c r="BP246" s="757"/>
      <c r="BQ246" s="757"/>
    </row>
    <row r="247" spans="1:69" s="814" customFormat="1" ht="20.100000000000001" customHeight="1">
      <c r="A247" s="906" t="s">
        <v>1171</v>
      </c>
      <c r="B247" s="906" t="s">
        <v>9</v>
      </c>
      <c r="C247" s="906" t="s">
        <v>4286</v>
      </c>
      <c r="D247" s="906" t="s">
        <v>4</v>
      </c>
      <c r="E247" s="906" t="s">
        <v>4334</v>
      </c>
      <c r="F247" s="1035">
        <v>42795</v>
      </c>
      <c r="G247" s="907" t="s">
        <v>4335</v>
      </c>
      <c r="H247" s="908">
        <v>12242</v>
      </c>
      <c r="I247" s="1109">
        <v>21986</v>
      </c>
      <c r="J247" s="770" t="s">
        <v>4336</v>
      </c>
      <c r="K247" s="770" t="s">
        <v>4337</v>
      </c>
      <c r="L247" s="499">
        <v>5</v>
      </c>
      <c r="M247" s="499">
        <v>116</v>
      </c>
      <c r="N247" s="494">
        <v>1</v>
      </c>
      <c r="O247" s="493">
        <v>18</v>
      </c>
      <c r="P247" s="493">
        <v>2</v>
      </c>
      <c r="Q247" s="493">
        <v>43</v>
      </c>
      <c r="R247" s="493">
        <v>2</v>
      </c>
      <c r="S247" s="493">
        <v>52</v>
      </c>
      <c r="T247" s="493">
        <v>0</v>
      </c>
      <c r="U247" s="493">
        <v>0</v>
      </c>
      <c r="V247" s="493">
        <v>0</v>
      </c>
      <c r="W247" s="493">
        <v>0</v>
      </c>
      <c r="X247" s="493">
        <v>0</v>
      </c>
      <c r="Y247" s="493">
        <v>0</v>
      </c>
      <c r="Z247" s="494"/>
      <c r="AA247" s="493"/>
      <c r="AB247" s="493"/>
      <c r="AC247" s="493"/>
      <c r="AD247" s="493">
        <v>0</v>
      </c>
      <c r="AE247" s="493"/>
      <c r="AF247" s="493"/>
      <c r="AG247" s="493">
        <v>0</v>
      </c>
      <c r="AH247" s="493"/>
      <c r="AI247" s="493"/>
      <c r="AJ247" s="493"/>
      <c r="AK247" s="493"/>
      <c r="AL247" s="493">
        <v>0</v>
      </c>
      <c r="AM247" s="493"/>
      <c r="AN247" s="493"/>
      <c r="AO247" s="493"/>
      <c r="AP247" s="831"/>
      <c r="AQ247" s="831"/>
      <c r="AR247" s="493"/>
      <c r="AS247" s="493"/>
      <c r="AT247" s="493"/>
      <c r="AU247" s="831">
        <v>0</v>
      </c>
      <c r="AV247" s="831"/>
      <c r="AW247" s="831"/>
      <c r="AX247" s="831"/>
      <c r="AY247" s="831">
        <v>0</v>
      </c>
      <c r="AZ247" s="830">
        <v>5</v>
      </c>
      <c r="BA247" s="830">
        <v>18</v>
      </c>
      <c r="BB247" s="830">
        <v>43</v>
      </c>
      <c r="BC247" s="830">
        <v>52</v>
      </c>
      <c r="BD247" s="830">
        <v>113</v>
      </c>
      <c r="BE247" s="830">
        <v>0</v>
      </c>
      <c r="BF247" s="830">
        <v>0</v>
      </c>
      <c r="BG247" s="830">
        <v>0</v>
      </c>
      <c r="BH247" s="830">
        <v>0</v>
      </c>
      <c r="BI247" s="830">
        <v>0</v>
      </c>
      <c r="BJ247" s="770"/>
      <c r="BK247" s="757"/>
      <c r="BL247" s="757"/>
      <c r="BM247" s="757"/>
      <c r="BN247" s="757"/>
      <c r="BO247" s="757"/>
      <c r="BP247" s="757"/>
      <c r="BQ247" s="757"/>
    </row>
    <row r="248" spans="1:69" s="946" customFormat="1" ht="20.100000000000001" customHeight="1">
      <c r="A248" s="906" t="s">
        <v>1170</v>
      </c>
      <c r="B248" s="906" t="s">
        <v>9</v>
      </c>
      <c r="C248" s="906" t="s">
        <v>4286</v>
      </c>
      <c r="D248" s="906" t="s">
        <v>4</v>
      </c>
      <c r="E248" s="906" t="s">
        <v>4338</v>
      </c>
      <c r="F248" s="1035">
        <v>39326</v>
      </c>
      <c r="G248" s="907" t="s">
        <v>933</v>
      </c>
      <c r="H248" s="908">
        <v>12500</v>
      </c>
      <c r="I248" s="1109">
        <v>22000</v>
      </c>
      <c r="J248" s="770" t="s">
        <v>4339</v>
      </c>
      <c r="K248" s="770" t="s">
        <v>4340</v>
      </c>
      <c r="L248" s="499">
        <v>3</v>
      </c>
      <c r="M248" s="499">
        <v>75</v>
      </c>
      <c r="N248" s="494">
        <v>0</v>
      </c>
      <c r="O248" s="493">
        <v>0</v>
      </c>
      <c r="P248" s="493">
        <v>1</v>
      </c>
      <c r="Q248" s="493">
        <v>19</v>
      </c>
      <c r="R248" s="493">
        <v>2</v>
      </c>
      <c r="S248" s="493">
        <v>39</v>
      </c>
      <c r="T248" s="493">
        <v>0</v>
      </c>
      <c r="U248" s="493">
        <v>0</v>
      </c>
      <c r="V248" s="493">
        <v>0</v>
      </c>
      <c r="W248" s="493">
        <v>0</v>
      </c>
      <c r="X248" s="493">
        <v>0</v>
      </c>
      <c r="Y248" s="493">
        <v>0</v>
      </c>
      <c r="Z248" s="494">
        <v>0</v>
      </c>
      <c r="AA248" s="493">
        <v>0</v>
      </c>
      <c r="AB248" s="493">
        <v>0</v>
      </c>
      <c r="AC248" s="493">
        <v>0</v>
      </c>
      <c r="AD248" s="493">
        <v>0</v>
      </c>
      <c r="AE248" s="493">
        <v>0</v>
      </c>
      <c r="AF248" s="493">
        <v>0</v>
      </c>
      <c r="AG248" s="493">
        <v>0</v>
      </c>
      <c r="AH248" s="493">
        <v>0</v>
      </c>
      <c r="AI248" s="493">
        <v>0</v>
      </c>
      <c r="AJ248" s="493">
        <v>0</v>
      </c>
      <c r="AK248" s="493">
        <v>0</v>
      </c>
      <c r="AL248" s="493">
        <v>0</v>
      </c>
      <c r="AM248" s="493">
        <v>0</v>
      </c>
      <c r="AN248" s="493">
        <v>0</v>
      </c>
      <c r="AO248" s="493">
        <v>0</v>
      </c>
      <c r="AP248" s="831">
        <v>0</v>
      </c>
      <c r="AQ248" s="831">
        <v>0</v>
      </c>
      <c r="AR248" s="493">
        <v>0</v>
      </c>
      <c r="AS248" s="493">
        <v>0</v>
      </c>
      <c r="AT248" s="493">
        <v>0</v>
      </c>
      <c r="AU248" s="831">
        <v>0</v>
      </c>
      <c r="AV248" s="831">
        <v>0</v>
      </c>
      <c r="AW248" s="831">
        <v>0</v>
      </c>
      <c r="AX248" s="831">
        <v>0</v>
      </c>
      <c r="AY248" s="831">
        <v>0</v>
      </c>
      <c r="AZ248" s="830">
        <v>3</v>
      </c>
      <c r="BA248" s="830">
        <v>0</v>
      </c>
      <c r="BB248" s="830">
        <v>19</v>
      </c>
      <c r="BC248" s="830">
        <v>39</v>
      </c>
      <c r="BD248" s="830">
        <v>58</v>
      </c>
      <c r="BE248" s="830">
        <v>0</v>
      </c>
      <c r="BF248" s="830">
        <v>0</v>
      </c>
      <c r="BG248" s="830">
        <v>0</v>
      </c>
      <c r="BH248" s="830">
        <v>0</v>
      </c>
      <c r="BI248" s="830">
        <v>0</v>
      </c>
      <c r="BJ248" s="770"/>
      <c r="BK248" s="757"/>
      <c r="BL248" s="757"/>
      <c r="BM248" s="757"/>
      <c r="BN248" s="757"/>
      <c r="BO248" s="757"/>
      <c r="BP248" s="757"/>
      <c r="BQ248" s="757"/>
    </row>
    <row r="249" spans="1:69" s="814" customFormat="1" ht="20.100000000000001" customHeight="1">
      <c r="A249" s="906" t="s">
        <v>1170</v>
      </c>
      <c r="B249" s="906" t="s">
        <v>9</v>
      </c>
      <c r="C249" s="906" t="s">
        <v>4286</v>
      </c>
      <c r="D249" s="906" t="s">
        <v>4</v>
      </c>
      <c r="E249" s="906" t="s">
        <v>4341</v>
      </c>
      <c r="F249" s="1035">
        <v>44256</v>
      </c>
      <c r="G249" s="907" t="s">
        <v>4342</v>
      </c>
      <c r="H249" s="908">
        <v>12682</v>
      </c>
      <c r="I249" s="1109">
        <v>22026</v>
      </c>
      <c r="J249" s="770" t="s">
        <v>4343</v>
      </c>
      <c r="K249" s="770" t="s">
        <v>4344</v>
      </c>
      <c r="L249" s="491">
        <v>5</v>
      </c>
      <c r="M249" s="491">
        <v>93</v>
      </c>
      <c r="N249" s="494">
        <v>1</v>
      </c>
      <c r="O249" s="493">
        <v>18</v>
      </c>
      <c r="P249" s="493">
        <v>1</v>
      </c>
      <c r="Q249" s="493">
        <v>23</v>
      </c>
      <c r="R249" s="493">
        <v>2</v>
      </c>
      <c r="S249" s="493">
        <v>30</v>
      </c>
      <c r="T249" s="493">
        <v>0</v>
      </c>
      <c r="U249" s="493">
        <v>0</v>
      </c>
      <c r="V249" s="493">
        <v>0</v>
      </c>
      <c r="W249" s="493">
        <v>0</v>
      </c>
      <c r="X249" s="493">
        <v>0</v>
      </c>
      <c r="Y249" s="493">
        <v>0</v>
      </c>
      <c r="Z249" s="494">
        <v>0</v>
      </c>
      <c r="AA249" s="493">
        <v>0</v>
      </c>
      <c r="AB249" s="493">
        <v>0</v>
      </c>
      <c r="AC249" s="493">
        <v>0</v>
      </c>
      <c r="AD249" s="493">
        <v>0</v>
      </c>
      <c r="AE249" s="493">
        <v>0</v>
      </c>
      <c r="AF249" s="493">
        <v>0</v>
      </c>
      <c r="AG249" s="493">
        <v>0</v>
      </c>
      <c r="AH249" s="493">
        <v>0</v>
      </c>
      <c r="AI249" s="493">
        <v>0</v>
      </c>
      <c r="AJ249" s="493">
        <v>0</v>
      </c>
      <c r="AK249" s="493">
        <v>0</v>
      </c>
      <c r="AL249" s="493">
        <v>0</v>
      </c>
      <c r="AM249" s="493">
        <v>0</v>
      </c>
      <c r="AN249" s="493">
        <v>0</v>
      </c>
      <c r="AO249" s="493">
        <v>0</v>
      </c>
      <c r="AP249" s="1066">
        <v>0</v>
      </c>
      <c r="AQ249" s="1066">
        <v>0</v>
      </c>
      <c r="AR249" s="493">
        <v>0</v>
      </c>
      <c r="AS249" s="493">
        <v>0</v>
      </c>
      <c r="AT249" s="493">
        <v>0</v>
      </c>
      <c r="AU249" s="831">
        <v>0</v>
      </c>
      <c r="AV249" s="831">
        <v>0</v>
      </c>
      <c r="AW249" s="831">
        <v>0</v>
      </c>
      <c r="AX249" s="831">
        <v>0</v>
      </c>
      <c r="AY249" s="831">
        <v>0</v>
      </c>
      <c r="AZ249" s="830">
        <v>4</v>
      </c>
      <c r="BA249" s="830">
        <v>18</v>
      </c>
      <c r="BB249" s="830">
        <v>23</v>
      </c>
      <c r="BC249" s="830">
        <v>30</v>
      </c>
      <c r="BD249" s="830">
        <v>71</v>
      </c>
      <c r="BE249" s="830">
        <v>0</v>
      </c>
      <c r="BF249" s="830">
        <v>0</v>
      </c>
      <c r="BG249" s="830">
        <v>0</v>
      </c>
      <c r="BH249" s="830">
        <v>0</v>
      </c>
      <c r="BI249" s="830">
        <v>0</v>
      </c>
      <c r="BJ249" s="38"/>
      <c r="BK249" s="757"/>
      <c r="BL249" s="757"/>
      <c r="BM249" s="757"/>
      <c r="BN249" s="757"/>
      <c r="BO249" s="757"/>
      <c r="BP249" s="757"/>
      <c r="BQ249" s="757"/>
    </row>
    <row r="250" spans="1:69" s="764" customFormat="1" ht="20.100000000000001" customHeight="1">
      <c r="A250" s="915"/>
      <c r="B250" s="941"/>
      <c r="C250" s="941"/>
      <c r="D250" s="941"/>
      <c r="E250" s="546" t="s">
        <v>912</v>
      </c>
      <c r="F250" s="546">
        <v>16</v>
      </c>
      <c r="G250" s="550"/>
      <c r="H250" s="909"/>
      <c r="I250" s="1110"/>
      <c r="J250" s="546"/>
      <c r="K250" s="546"/>
      <c r="L250" s="829">
        <f t="shared" ref="L250:AQ250" si="101">SUM(L234:L249)</f>
        <v>95</v>
      </c>
      <c r="M250" s="829">
        <f t="shared" si="101"/>
        <v>1945</v>
      </c>
      <c r="N250" s="838">
        <f t="shared" si="101"/>
        <v>19</v>
      </c>
      <c r="O250" s="829">
        <f t="shared" si="101"/>
        <v>325</v>
      </c>
      <c r="P250" s="829">
        <f t="shared" si="101"/>
        <v>29</v>
      </c>
      <c r="Q250" s="829">
        <f t="shared" si="101"/>
        <v>592</v>
      </c>
      <c r="R250" s="829">
        <f t="shared" si="101"/>
        <v>36</v>
      </c>
      <c r="S250" s="829">
        <f t="shared" si="101"/>
        <v>822</v>
      </c>
      <c r="T250" s="829">
        <f t="shared" si="101"/>
        <v>2</v>
      </c>
      <c r="U250" s="829">
        <f t="shared" si="101"/>
        <v>8</v>
      </c>
      <c r="V250" s="829">
        <f t="shared" si="101"/>
        <v>3</v>
      </c>
      <c r="W250" s="829">
        <f t="shared" si="101"/>
        <v>12</v>
      </c>
      <c r="X250" s="829">
        <f t="shared" si="101"/>
        <v>2</v>
      </c>
      <c r="Y250" s="829">
        <f t="shared" si="101"/>
        <v>7</v>
      </c>
      <c r="Z250" s="838">
        <f t="shared" si="101"/>
        <v>0</v>
      </c>
      <c r="AA250" s="829">
        <f t="shared" si="101"/>
        <v>0</v>
      </c>
      <c r="AB250" s="829">
        <f t="shared" si="101"/>
        <v>0</v>
      </c>
      <c r="AC250" s="829">
        <f t="shared" si="101"/>
        <v>0</v>
      </c>
      <c r="AD250" s="829">
        <f t="shared" si="101"/>
        <v>0</v>
      </c>
      <c r="AE250" s="829">
        <f t="shared" si="101"/>
        <v>0</v>
      </c>
      <c r="AF250" s="829">
        <f t="shared" si="101"/>
        <v>0</v>
      </c>
      <c r="AG250" s="829">
        <f t="shared" si="101"/>
        <v>0</v>
      </c>
      <c r="AH250" s="829">
        <f t="shared" si="101"/>
        <v>0</v>
      </c>
      <c r="AI250" s="829">
        <f t="shared" si="101"/>
        <v>2</v>
      </c>
      <c r="AJ250" s="829">
        <f t="shared" si="101"/>
        <v>0</v>
      </c>
      <c r="AK250" s="829">
        <f t="shared" si="101"/>
        <v>0</v>
      </c>
      <c r="AL250" s="829">
        <f t="shared" si="101"/>
        <v>0</v>
      </c>
      <c r="AM250" s="829">
        <f t="shared" si="101"/>
        <v>3</v>
      </c>
      <c r="AN250" s="829">
        <f t="shared" si="101"/>
        <v>4</v>
      </c>
      <c r="AO250" s="829">
        <f t="shared" si="101"/>
        <v>7</v>
      </c>
      <c r="AP250" s="829">
        <f t="shared" si="101"/>
        <v>0</v>
      </c>
      <c r="AQ250" s="829">
        <f t="shared" si="101"/>
        <v>1</v>
      </c>
      <c r="AR250" s="829">
        <f t="shared" ref="AR250:BI250" si="102">SUM(AR234:AR249)</f>
        <v>0</v>
      </c>
      <c r="AS250" s="829">
        <f t="shared" si="102"/>
        <v>0</v>
      </c>
      <c r="AT250" s="829">
        <f t="shared" si="102"/>
        <v>0</v>
      </c>
      <c r="AU250" s="829">
        <f t="shared" si="102"/>
        <v>0</v>
      </c>
      <c r="AV250" s="829">
        <f t="shared" si="102"/>
        <v>1</v>
      </c>
      <c r="AW250" s="829">
        <f t="shared" si="102"/>
        <v>0</v>
      </c>
      <c r="AX250" s="829">
        <f t="shared" si="102"/>
        <v>2</v>
      </c>
      <c r="AY250" s="829">
        <f t="shared" si="102"/>
        <v>3</v>
      </c>
      <c r="AZ250" s="829">
        <f t="shared" si="102"/>
        <v>84</v>
      </c>
      <c r="BA250" s="829">
        <f t="shared" si="102"/>
        <v>325</v>
      </c>
      <c r="BB250" s="829">
        <f t="shared" si="102"/>
        <v>592</v>
      </c>
      <c r="BC250" s="829">
        <f t="shared" si="102"/>
        <v>822</v>
      </c>
      <c r="BD250" s="829">
        <f t="shared" si="102"/>
        <v>1739</v>
      </c>
      <c r="BE250" s="829">
        <f t="shared" si="102"/>
        <v>10</v>
      </c>
      <c r="BF250" s="829">
        <f t="shared" si="102"/>
        <v>9</v>
      </c>
      <c r="BG250" s="829">
        <f t="shared" si="102"/>
        <v>15</v>
      </c>
      <c r="BH250" s="829">
        <f t="shared" si="102"/>
        <v>13</v>
      </c>
      <c r="BI250" s="829">
        <f t="shared" si="102"/>
        <v>37</v>
      </c>
      <c r="BJ250" s="829"/>
    </row>
    <row r="251" spans="1:69" s="757" customFormat="1" ht="20.100000000000001" customHeight="1">
      <c r="A251" s="906" t="s">
        <v>1171</v>
      </c>
      <c r="B251" s="906" t="s">
        <v>1167</v>
      </c>
      <c r="C251" s="906" t="s">
        <v>4347</v>
      </c>
      <c r="D251" s="906" t="s">
        <v>5</v>
      </c>
      <c r="E251" s="906" t="s">
        <v>4348</v>
      </c>
      <c r="F251" s="1035">
        <v>42248</v>
      </c>
      <c r="G251" s="907" t="s">
        <v>4349</v>
      </c>
      <c r="H251" s="908">
        <v>1700</v>
      </c>
      <c r="I251" s="1109">
        <v>22004</v>
      </c>
      <c r="J251" s="770" t="s">
        <v>4350</v>
      </c>
      <c r="K251" s="770" t="s">
        <v>4351</v>
      </c>
      <c r="L251" s="491">
        <v>26</v>
      </c>
      <c r="M251" s="491">
        <v>605</v>
      </c>
      <c r="N251" s="494">
        <v>8</v>
      </c>
      <c r="O251" s="493">
        <v>144</v>
      </c>
      <c r="P251" s="493">
        <v>9</v>
      </c>
      <c r="Q251" s="493">
        <v>215</v>
      </c>
      <c r="R251" s="493">
        <v>8</v>
      </c>
      <c r="S251" s="493">
        <v>206</v>
      </c>
      <c r="T251" s="493"/>
      <c r="U251" s="493"/>
      <c r="V251" s="493"/>
      <c r="W251" s="493"/>
      <c r="X251" s="493"/>
      <c r="Y251" s="493"/>
      <c r="Z251" s="494"/>
      <c r="AA251" s="493"/>
      <c r="AB251" s="493"/>
      <c r="AC251" s="493"/>
      <c r="AD251" s="493">
        <v>0</v>
      </c>
      <c r="AE251" s="493"/>
      <c r="AF251" s="493"/>
      <c r="AG251" s="493">
        <v>0</v>
      </c>
      <c r="AH251" s="493"/>
      <c r="AI251" s="493"/>
      <c r="AJ251" s="493"/>
      <c r="AK251" s="493"/>
      <c r="AL251" s="493">
        <v>0</v>
      </c>
      <c r="AM251" s="493"/>
      <c r="AN251" s="493"/>
      <c r="AO251" s="493"/>
      <c r="AP251" s="831"/>
      <c r="AQ251" s="831"/>
      <c r="AR251" s="493"/>
      <c r="AS251" s="493"/>
      <c r="AT251" s="493"/>
      <c r="AU251" s="831">
        <v>0</v>
      </c>
      <c r="AV251" s="831"/>
      <c r="AW251" s="831"/>
      <c r="AX251" s="831"/>
      <c r="AY251" s="831">
        <v>0</v>
      </c>
      <c r="AZ251" s="830">
        <v>25</v>
      </c>
      <c r="BA251" s="830">
        <v>144</v>
      </c>
      <c r="BB251" s="830">
        <v>215</v>
      </c>
      <c r="BC251" s="830">
        <v>206</v>
      </c>
      <c r="BD251" s="830">
        <v>565</v>
      </c>
      <c r="BE251" s="830">
        <v>0</v>
      </c>
      <c r="BF251" s="830">
        <v>0</v>
      </c>
      <c r="BG251" s="830">
        <v>0</v>
      </c>
      <c r="BH251" s="830">
        <v>0</v>
      </c>
      <c r="BI251" s="830">
        <v>0</v>
      </c>
      <c r="BJ251" s="770"/>
    </row>
    <row r="252" spans="1:69" s="956" customFormat="1" ht="20.100000000000001" customHeight="1">
      <c r="A252" s="953" t="s">
        <v>1171</v>
      </c>
      <c r="B252" s="953" t="s">
        <v>1167</v>
      </c>
      <c r="C252" s="953" t="s">
        <v>4352</v>
      </c>
      <c r="D252" s="953" t="s">
        <v>5</v>
      </c>
      <c r="E252" s="953" t="s">
        <v>4353</v>
      </c>
      <c r="F252" s="1036">
        <v>41971</v>
      </c>
      <c r="G252" s="949" t="s">
        <v>4354</v>
      </c>
      <c r="H252" s="950">
        <v>1994.96</v>
      </c>
      <c r="I252" s="1125">
        <v>21986</v>
      </c>
      <c r="J252" s="953" t="s">
        <v>4355</v>
      </c>
      <c r="K252" s="953" t="s">
        <v>4356</v>
      </c>
      <c r="L252" s="495">
        <v>20</v>
      </c>
      <c r="M252" s="495">
        <v>532</v>
      </c>
      <c r="N252" s="497">
        <v>7</v>
      </c>
      <c r="O252" s="496">
        <v>167</v>
      </c>
      <c r="P252" s="496">
        <v>7</v>
      </c>
      <c r="Q252" s="496">
        <v>174</v>
      </c>
      <c r="R252" s="496">
        <v>6</v>
      </c>
      <c r="S252" s="496">
        <v>153</v>
      </c>
      <c r="T252" s="496"/>
      <c r="U252" s="496"/>
      <c r="V252" s="496"/>
      <c r="W252" s="496"/>
      <c r="X252" s="496"/>
      <c r="Y252" s="496"/>
      <c r="Z252" s="497"/>
      <c r="AA252" s="496"/>
      <c r="AB252" s="496"/>
      <c r="AC252" s="496"/>
      <c r="AD252" s="496">
        <v>0</v>
      </c>
      <c r="AE252" s="496"/>
      <c r="AF252" s="496"/>
      <c r="AG252" s="496">
        <v>0</v>
      </c>
      <c r="AH252" s="496"/>
      <c r="AI252" s="496"/>
      <c r="AJ252" s="496"/>
      <c r="AK252" s="496"/>
      <c r="AL252" s="496">
        <v>0</v>
      </c>
      <c r="AM252" s="496"/>
      <c r="AN252" s="496"/>
      <c r="AO252" s="496"/>
      <c r="AP252" s="842"/>
      <c r="AQ252" s="842"/>
      <c r="AR252" s="496"/>
      <c r="AS252" s="496"/>
      <c r="AT252" s="496"/>
      <c r="AU252" s="842">
        <v>0</v>
      </c>
      <c r="AV252" s="842"/>
      <c r="AW252" s="842"/>
      <c r="AX252" s="842"/>
      <c r="AY252" s="842">
        <v>0</v>
      </c>
      <c r="AZ252" s="843">
        <v>20</v>
      </c>
      <c r="BA252" s="843">
        <v>167</v>
      </c>
      <c r="BB252" s="843">
        <v>174</v>
      </c>
      <c r="BC252" s="843">
        <v>153</v>
      </c>
      <c r="BD252" s="843">
        <v>494</v>
      </c>
      <c r="BE252" s="843">
        <v>0</v>
      </c>
      <c r="BF252" s="843">
        <v>0</v>
      </c>
      <c r="BG252" s="843">
        <v>0</v>
      </c>
      <c r="BH252" s="843">
        <v>0</v>
      </c>
      <c r="BI252" s="843">
        <v>0</v>
      </c>
      <c r="BJ252" s="953"/>
      <c r="BK252" s="955"/>
      <c r="BL252" s="955"/>
      <c r="BM252" s="955"/>
      <c r="BN252" s="955"/>
      <c r="BO252" s="955"/>
      <c r="BP252" s="955"/>
      <c r="BQ252" s="955"/>
    </row>
    <row r="253" spans="1:69" s="757" customFormat="1" ht="20.100000000000001" customHeight="1">
      <c r="A253" s="906" t="s">
        <v>1171</v>
      </c>
      <c r="B253" s="906" t="s">
        <v>1167</v>
      </c>
      <c r="C253" s="906" t="s">
        <v>4357</v>
      </c>
      <c r="D253" s="906" t="s">
        <v>5</v>
      </c>
      <c r="E253" s="906" t="s">
        <v>4358</v>
      </c>
      <c r="F253" s="1035">
        <v>43525</v>
      </c>
      <c r="G253" s="907" t="s">
        <v>4359</v>
      </c>
      <c r="H253" s="908">
        <v>2549.89</v>
      </c>
      <c r="I253" s="1109">
        <v>22021</v>
      </c>
      <c r="J253" s="770" t="s">
        <v>4360</v>
      </c>
      <c r="K253" s="770" t="s">
        <v>4361</v>
      </c>
      <c r="L253" s="491">
        <v>14</v>
      </c>
      <c r="M253" s="491">
        <v>391</v>
      </c>
      <c r="N253" s="494">
        <v>3</v>
      </c>
      <c r="O253" s="493">
        <v>77</v>
      </c>
      <c r="P253" s="493">
        <v>5</v>
      </c>
      <c r="Q253" s="493">
        <v>141</v>
      </c>
      <c r="R253" s="493">
        <v>5</v>
      </c>
      <c r="S253" s="493">
        <v>126</v>
      </c>
      <c r="T253" s="493"/>
      <c r="U253" s="493"/>
      <c r="V253" s="493"/>
      <c r="W253" s="493"/>
      <c r="X253" s="493"/>
      <c r="Y253" s="493"/>
      <c r="Z253" s="494"/>
      <c r="AA253" s="493"/>
      <c r="AB253" s="493"/>
      <c r="AC253" s="493"/>
      <c r="AD253" s="493">
        <v>0</v>
      </c>
      <c r="AE253" s="493"/>
      <c r="AF253" s="493"/>
      <c r="AG253" s="493">
        <v>0</v>
      </c>
      <c r="AH253" s="493"/>
      <c r="AI253" s="493"/>
      <c r="AJ253" s="493"/>
      <c r="AK253" s="493"/>
      <c r="AL253" s="493">
        <v>0</v>
      </c>
      <c r="AM253" s="493"/>
      <c r="AN253" s="493"/>
      <c r="AO253" s="493"/>
      <c r="AP253" s="831">
        <v>1</v>
      </c>
      <c r="AQ253" s="831"/>
      <c r="AR253" s="493">
        <v>5</v>
      </c>
      <c r="AS253" s="493">
        <v>8</v>
      </c>
      <c r="AT253" s="493">
        <v>4</v>
      </c>
      <c r="AU253" s="831">
        <v>17</v>
      </c>
      <c r="AV253" s="831"/>
      <c r="AW253" s="831"/>
      <c r="AX253" s="831"/>
      <c r="AY253" s="831">
        <v>0</v>
      </c>
      <c r="AZ253" s="830">
        <v>14</v>
      </c>
      <c r="BA253" s="830">
        <v>82</v>
      </c>
      <c r="BB253" s="830">
        <v>149</v>
      </c>
      <c r="BC253" s="830">
        <v>130</v>
      </c>
      <c r="BD253" s="830">
        <v>361</v>
      </c>
      <c r="BE253" s="830">
        <v>0</v>
      </c>
      <c r="BF253" s="830">
        <v>0</v>
      </c>
      <c r="BG253" s="830">
        <v>0</v>
      </c>
      <c r="BH253" s="830">
        <v>0</v>
      </c>
      <c r="BI253" s="830">
        <v>0</v>
      </c>
      <c r="BJ253" s="770"/>
    </row>
    <row r="254" spans="1:69" s="764" customFormat="1" ht="20.100000000000001" customHeight="1">
      <c r="A254" s="915"/>
      <c r="B254" s="941"/>
      <c r="C254" s="941"/>
      <c r="D254" s="941"/>
      <c r="E254" s="546" t="s">
        <v>1156</v>
      </c>
      <c r="F254" s="546">
        <v>3</v>
      </c>
      <c r="G254" s="550"/>
      <c r="H254" s="909"/>
      <c r="I254" s="1110"/>
      <c r="J254" s="546"/>
      <c r="K254" s="546"/>
      <c r="L254" s="829">
        <f t="shared" ref="L254:AQ254" si="103">SUM(L251:L253)</f>
        <v>60</v>
      </c>
      <c r="M254" s="829">
        <f t="shared" si="103"/>
        <v>1528</v>
      </c>
      <c r="N254" s="838">
        <f t="shared" si="103"/>
        <v>18</v>
      </c>
      <c r="O254" s="829">
        <f t="shared" si="103"/>
        <v>388</v>
      </c>
      <c r="P254" s="829">
        <f t="shared" si="103"/>
        <v>21</v>
      </c>
      <c r="Q254" s="829">
        <f t="shared" si="103"/>
        <v>530</v>
      </c>
      <c r="R254" s="829">
        <f t="shared" si="103"/>
        <v>19</v>
      </c>
      <c r="S254" s="829">
        <f t="shared" si="103"/>
        <v>485</v>
      </c>
      <c r="T254" s="829">
        <f t="shared" si="103"/>
        <v>0</v>
      </c>
      <c r="U254" s="829">
        <f t="shared" si="103"/>
        <v>0</v>
      </c>
      <c r="V254" s="829">
        <f t="shared" si="103"/>
        <v>0</v>
      </c>
      <c r="W254" s="829">
        <f t="shared" si="103"/>
        <v>0</v>
      </c>
      <c r="X254" s="829">
        <f t="shared" si="103"/>
        <v>0</v>
      </c>
      <c r="Y254" s="829">
        <f t="shared" si="103"/>
        <v>0</v>
      </c>
      <c r="Z254" s="838">
        <f t="shared" si="103"/>
        <v>0</v>
      </c>
      <c r="AA254" s="829">
        <f t="shared" si="103"/>
        <v>0</v>
      </c>
      <c r="AB254" s="829">
        <f t="shared" si="103"/>
        <v>0</v>
      </c>
      <c r="AC254" s="829">
        <f t="shared" si="103"/>
        <v>0</v>
      </c>
      <c r="AD254" s="829">
        <f t="shared" si="103"/>
        <v>0</v>
      </c>
      <c r="AE254" s="829">
        <f t="shared" si="103"/>
        <v>0</v>
      </c>
      <c r="AF254" s="829">
        <f t="shared" si="103"/>
        <v>0</v>
      </c>
      <c r="AG254" s="829">
        <f t="shared" si="103"/>
        <v>0</v>
      </c>
      <c r="AH254" s="829">
        <f t="shared" si="103"/>
        <v>0</v>
      </c>
      <c r="AI254" s="829">
        <f t="shared" si="103"/>
        <v>0</v>
      </c>
      <c r="AJ254" s="829">
        <f t="shared" si="103"/>
        <v>0</v>
      </c>
      <c r="AK254" s="829">
        <f t="shared" si="103"/>
        <v>0</v>
      </c>
      <c r="AL254" s="829">
        <f t="shared" si="103"/>
        <v>0</v>
      </c>
      <c r="AM254" s="829">
        <f t="shared" si="103"/>
        <v>0</v>
      </c>
      <c r="AN254" s="829">
        <f t="shared" si="103"/>
        <v>0</v>
      </c>
      <c r="AO254" s="829">
        <f t="shared" si="103"/>
        <v>0</v>
      </c>
      <c r="AP254" s="829">
        <f t="shared" si="103"/>
        <v>1</v>
      </c>
      <c r="AQ254" s="829">
        <f t="shared" si="103"/>
        <v>0</v>
      </c>
      <c r="AR254" s="829">
        <f t="shared" ref="AR254:BI254" si="104">SUM(AR251:AR253)</f>
        <v>5</v>
      </c>
      <c r="AS254" s="829">
        <f t="shared" si="104"/>
        <v>8</v>
      </c>
      <c r="AT254" s="829">
        <f t="shared" si="104"/>
        <v>4</v>
      </c>
      <c r="AU254" s="829">
        <f t="shared" si="104"/>
        <v>17</v>
      </c>
      <c r="AV254" s="829">
        <f t="shared" si="104"/>
        <v>0</v>
      </c>
      <c r="AW254" s="829">
        <f t="shared" si="104"/>
        <v>0</v>
      </c>
      <c r="AX254" s="829">
        <f t="shared" si="104"/>
        <v>0</v>
      </c>
      <c r="AY254" s="829">
        <f t="shared" si="104"/>
        <v>0</v>
      </c>
      <c r="AZ254" s="829">
        <f t="shared" si="104"/>
        <v>59</v>
      </c>
      <c r="BA254" s="829">
        <f t="shared" si="104"/>
        <v>393</v>
      </c>
      <c r="BB254" s="829">
        <f t="shared" si="104"/>
        <v>538</v>
      </c>
      <c r="BC254" s="829">
        <f t="shared" si="104"/>
        <v>489</v>
      </c>
      <c r="BD254" s="829">
        <f t="shared" si="104"/>
        <v>1420</v>
      </c>
      <c r="BE254" s="829">
        <f t="shared" si="104"/>
        <v>0</v>
      </c>
      <c r="BF254" s="829">
        <f t="shared" si="104"/>
        <v>0</v>
      </c>
      <c r="BG254" s="829">
        <f t="shared" si="104"/>
        <v>0</v>
      </c>
      <c r="BH254" s="829">
        <f t="shared" si="104"/>
        <v>0</v>
      </c>
      <c r="BI254" s="829">
        <f t="shared" si="104"/>
        <v>0</v>
      </c>
      <c r="BJ254" s="829"/>
    </row>
    <row r="255" spans="1:69" s="958" customFormat="1" ht="20.100000000000001" customHeight="1">
      <c r="A255" s="957"/>
      <c r="B255" s="957"/>
      <c r="C255" s="1258" t="s">
        <v>1232</v>
      </c>
      <c r="D255" s="1259"/>
      <c r="E255" s="1260"/>
      <c r="F255" s="508">
        <f>SUM(F254+F250)</f>
        <v>19</v>
      </c>
      <c r="G255" s="552"/>
      <c r="H255" s="926"/>
      <c r="I255" s="1126"/>
      <c r="J255" s="508"/>
      <c r="K255" s="508"/>
      <c r="L255" s="570">
        <f t="shared" ref="L255:AQ255" si="105">SUM(L254+L250)</f>
        <v>155</v>
      </c>
      <c r="M255" s="570">
        <f t="shared" si="105"/>
        <v>3473</v>
      </c>
      <c r="N255" s="571">
        <f t="shared" si="105"/>
        <v>37</v>
      </c>
      <c r="O255" s="570">
        <f t="shared" si="105"/>
        <v>713</v>
      </c>
      <c r="P255" s="570">
        <f t="shared" si="105"/>
        <v>50</v>
      </c>
      <c r="Q255" s="570">
        <f t="shared" si="105"/>
        <v>1122</v>
      </c>
      <c r="R255" s="570">
        <f t="shared" si="105"/>
        <v>55</v>
      </c>
      <c r="S255" s="570">
        <f t="shared" si="105"/>
        <v>1307</v>
      </c>
      <c r="T255" s="570">
        <f t="shared" si="105"/>
        <v>2</v>
      </c>
      <c r="U255" s="570">
        <f t="shared" si="105"/>
        <v>8</v>
      </c>
      <c r="V255" s="570">
        <f t="shared" si="105"/>
        <v>3</v>
      </c>
      <c r="W255" s="570">
        <f t="shared" si="105"/>
        <v>12</v>
      </c>
      <c r="X255" s="570">
        <f t="shared" si="105"/>
        <v>2</v>
      </c>
      <c r="Y255" s="570">
        <f t="shared" si="105"/>
        <v>7</v>
      </c>
      <c r="Z255" s="571">
        <f t="shared" si="105"/>
        <v>0</v>
      </c>
      <c r="AA255" s="570">
        <f t="shared" si="105"/>
        <v>0</v>
      </c>
      <c r="AB255" s="570">
        <f t="shared" si="105"/>
        <v>0</v>
      </c>
      <c r="AC255" s="570">
        <f t="shared" si="105"/>
        <v>0</v>
      </c>
      <c r="AD255" s="570">
        <f t="shared" si="105"/>
        <v>0</v>
      </c>
      <c r="AE255" s="570">
        <f t="shared" si="105"/>
        <v>0</v>
      </c>
      <c r="AF255" s="570">
        <f t="shared" si="105"/>
        <v>0</v>
      </c>
      <c r="AG255" s="570">
        <f t="shared" si="105"/>
        <v>0</v>
      </c>
      <c r="AH255" s="570">
        <f t="shared" si="105"/>
        <v>0</v>
      </c>
      <c r="AI255" s="570">
        <f t="shared" si="105"/>
        <v>2</v>
      </c>
      <c r="AJ255" s="570">
        <f t="shared" si="105"/>
        <v>0</v>
      </c>
      <c r="AK255" s="570">
        <f t="shared" si="105"/>
        <v>0</v>
      </c>
      <c r="AL255" s="570">
        <f t="shared" si="105"/>
        <v>0</v>
      </c>
      <c r="AM255" s="570">
        <f t="shared" si="105"/>
        <v>3</v>
      </c>
      <c r="AN255" s="570">
        <f t="shared" si="105"/>
        <v>4</v>
      </c>
      <c r="AO255" s="570">
        <f t="shared" si="105"/>
        <v>7</v>
      </c>
      <c r="AP255" s="570">
        <f t="shared" si="105"/>
        <v>1</v>
      </c>
      <c r="AQ255" s="570">
        <f t="shared" si="105"/>
        <v>1</v>
      </c>
      <c r="AR255" s="570">
        <f t="shared" ref="AR255:BI255" si="106">SUM(AR254+AR250)</f>
        <v>5</v>
      </c>
      <c r="AS255" s="570">
        <f t="shared" si="106"/>
        <v>8</v>
      </c>
      <c r="AT255" s="570">
        <f t="shared" si="106"/>
        <v>4</v>
      </c>
      <c r="AU255" s="570">
        <f t="shared" si="106"/>
        <v>17</v>
      </c>
      <c r="AV255" s="570">
        <f t="shared" si="106"/>
        <v>1</v>
      </c>
      <c r="AW255" s="570">
        <f t="shared" si="106"/>
        <v>0</v>
      </c>
      <c r="AX255" s="570">
        <f t="shared" si="106"/>
        <v>2</v>
      </c>
      <c r="AY255" s="570">
        <f t="shared" si="106"/>
        <v>3</v>
      </c>
      <c r="AZ255" s="570">
        <f t="shared" si="106"/>
        <v>143</v>
      </c>
      <c r="BA255" s="570">
        <f t="shared" si="106"/>
        <v>718</v>
      </c>
      <c r="BB255" s="570">
        <f t="shared" si="106"/>
        <v>1130</v>
      </c>
      <c r="BC255" s="570">
        <f t="shared" si="106"/>
        <v>1311</v>
      </c>
      <c r="BD255" s="570">
        <f t="shared" si="106"/>
        <v>3159</v>
      </c>
      <c r="BE255" s="570">
        <f t="shared" si="106"/>
        <v>10</v>
      </c>
      <c r="BF255" s="570">
        <f t="shared" si="106"/>
        <v>9</v>
      </c>
      <c r="BG255" s="570">
        <f t="shared" si="106"/>
        <v>15</v>
      </c>
      <c r="BH255" s="570">
        <f t="shared" si="106"/>
        <v>13</v>
      </c>
      <c r="BI255" s="570">
        <f t="shared" si="106"/>
        <v>37</v>
      </c>
      <c r="BJ255" s="570"/>
    </row>
    <row r="256" spans="1:69" s="814" customFormat="1" ht="20.100000000000001" customHeight="1">
      <c r="A256" s="906" t="s">
        <v>1172</v>
      </c>
      <c r="B256" s="906" t="s">
        <v>1173</v>
      </c>
      <c r="C256" s="906" t="s">
        <v>1174</v>
      </c>
      <c r="D256" s="906" t="s">
        <v>4</v>
      </c>
      <c r="E256" s="906" t="s">
        <v>4362</v>
      </c>
      <c r="F256" s="1035">
        <v>35125</v>
      </c>
      <c r="G256" s="907" t="s">
        <v>4363</v>
      </c>
      <c r="H256" s="908">
        <v>16067</v>
      </c>
      <c r="I256" s="1109">
        <v>21547</v>
      </c>
      <c r="J256" s="770" t="s">
        <v>4364</v>
      </c>
      <c r="K256" s="770" t="s">
        <v>4365</v>
      </c>
      <c r="L256" s="491">
        <v>5</v>
      </c>
      <c r="M256" s="491">
        <v>93</v>
      </c>
      <c r="N256" s="494">
        <v>1</v>
      </c>
      <c r="O256" s="493">
        <v>12</v>
      </c>
      <c r="P256" s="493">
        <v>1</v>
      </c>
      <c r="Q256" s="493">
        <v>15</v>
      </c>
      <c r="R256" s="493">
        <v>2</v>
      </c>
      <c r="S256" s="493">
        <v>17</v>
      </c>
      <c r="T256" s="493"/>
      <c r="U256" s="493"/>
      <c r="V256" s="493"/>
      <c r="W256" s="493"/>
      <c r="X256" s="493"/>
      <c r="Y256" s="493"/>
      <c r="Z256" s="494"/>
      <c r="AA256" s="493"/>
      <c r="AB256" s="493"/>
      <c r="AC256" s="493"/>
      <c r="AD256" s="493">
        <v>0</v>
      </c>
      <c r="AE256" s="493"/>
      <c r="AF256" s="493"/>
      <c r="AG256" s="493">
        <v>0</v>
      </c>
      <c r="AH256" s="493"/>
      <c r="AI256" s="493"/>
      <c r="AJ256" s="493"/>
      <c r="AK256" s="493"/>
      <c r="AL256" s="493">
        <v>0</v>
      </c>
      <c r="AM256" s="493"/>
      <c r="AN256" s="493"/>
      <c r="AO256" s="493"/>
      <c r="AP256" s="1065"/>
      <c r="AQ256" s="1065">
        <v>1</v>
      </c>
      <c r="AR256" s="493"/>
      <c r="AS256" s="493"/>
      <c r="AT256" s="493"/>
      <c r="AU256" s="840">
        <v>0</v>
      </c>
      <c r="AV256" s="840"/>
      <c r="AW256" s="840">
        <v>2</v>
      </c>
      <c r="AX256" s="840">
        <v>2</v>
      </c>
      <c r="AY256" s="840">
        <v>4</v>
      </c>
      <c r="AZ256" s="839">
        <v>4</v>
      </c>
      <c r="BA256" s="839">
        <v>12</v>
      </c>
      <c r="BB256" s="839">
        <v>15</v>
      </c>
      <c r="BC256" s="839">
        <v>17</v>
      </c>
      <c r="BD256" s="839">
        <v>44</v>
      </c>
      <c r="BE256" s="839">
        <v>1</v>
      </c>
      <c r="BF256" s="839">
        <v>0</v>
      </c>
      <c r="BG256" s="839">
        <v>2</v>
      </c>
      <c r="BH256" s="839">
        <v>2</v>
      </c>
      <c r="BI256" s="839">
        <v>4</v>
      </c>
      <c r="BJ256" s="38"/>
      <c r="BK256" s="757"/>
      <c r="BL256" s="757"/>
      <c r="BM256" s="757"/>
      <c r="BN256" s="757"/>
      <c r="BO256" s="757"/>
      <c r="BP256" s="757"/>
      <c r="BQ256" s="757"/>
    </row>
    <row r="257" spans="1:69" s="960" customFormat="1" ht="20.100000000000001" customHeight="1">
      <c r="A257" s="906" t="s">
        <v>1172</v>
      </c>
      <c r="B257" s="906" t="s">
        <v>1173</v>
      </c>
      <c r="C257" s="906" t="s">
        <v>1178</v>
      </c>
      <c r="D257" s="906" t="s">
        <v>4</v>
      </c>
      <c r="E257" s="906" t="s">
        <v>4366</v>
      </c>
      <c r="F257" s="1035">
        <v>39508</v>
      </c>
      <c r="G257" s="907" t="s">
        <v>2827</v>
      </c>
      <c r="H257" s="908">
        <v>14321</v>
      </c>
      <c r="I257" s="1109">
        <v>21560</v>
      </c>
      <c r="J257" s="770" t="s">
        <v>4367</v>
      </c>
      <c r="K257" s="770" t="s">
        <v>4368</v>
      </c>
      <c r="L257" s="491">
        <v>1</v>
      </c>
      <c r="M257" s="491">
        <v>26</v>
      </c>
      <c r="N257" s="494"/>
      <c r="O257" s="493"/>
      <c r="P257" s="493"/>
      <c r="Q257" s="493"/>
      <c r="R257" s="493">
        <v>1</v>
      </c>
      <c r="S257" s="493">
        <v>9</v>
      </c>
      <c r="T257" s="493"/>
      <c r="U257" s="493"/>
      <c r="V257" s="493"/>
      <c r="W257" s="493"/>
      <c r="X257" s="493"/>
      <c r="Y257" s="493"/>
      <c r="Z257" s="494"/>
      <c r="AA257" s="493"/>
      <c r="AB257" s="493"/>
      <c r="AC257" s="493"/>
      <c r="AD257" s="493">
        <v>0</v>
      </c>
      <c r="AE257" s="493"/>
      <c r="AF257" s="493"/>
      <c r="AG257" s="493">
        <v>0</v>
      </c>
      <c r="AH257" s="493"/>
      <c r="AI257" s="493"/>
      <c r="AJ257" s="493"/>
      <c r="AK257" s="493"/>
      <c r="AL257" s="493">
        <v>0</v>
      </c>
      <c r="AM257" s="493"/>
      <c r="AN257" s="493"/>
      <c r="AO257" s="493"/>
      <c r="AP257" s="840"/>
      <c r="AQ257" s="840"/>
      <c r="AR257" s="493"/>
      <c r="AS257" s="493"/>
      <c r="AT257" s="493"/>
      <c r="AU257" s="840">
        <v>0</v>
      </c>
      <c r="AV257" s="840"/>
      <c r="AW257" s="840"/>
      <c r="AX257" s="840"/>
      <c r="AY257" s="840">
        <v>0</v>
      </c>
      <c r="AZ257" s="839">
        <v>1</v>
      </c>
      <c r="BA257" s="839">
        <v>0</v>
      </c>
      <c r="BB257" s="839">
        <v>0</v>
      </c>
      <c r="BC257" s="839">
        <v>9</v>
      </c>
      <c r="BD257" s="839">
        <v>9</v>
      </c>
      <c r="BE257" s="839">
        <v>0</v>
      </c>
      <c r="BF257" s="839">
        <v>0</v>
      </c>
      <c r="BG257" s="839">
        <v>0</v>
      </c>
      <c r="BH257" s="839">
        <v>0</v>
      </c>
      <c r="BI257" s="839">
        <v>0</v>
      </c>
      <c r="BJ257" s="770"/>
      <c r="BK257" s="959"/>
      <c r="BL257" s="959"/>
      <c r="BM257" s="959"/>
      <c r="BN257" s="959"/>
      <c r="BO257" s="959"/>
      <c r="BP257" s="959"/>
      <c r="BQ257" s="959"/>
    </row>
    <row r="258" spans="1:69" s="814" customFormat="1" ht="20.100000000000001" customHeight="1">
      <c r="A258" s="906" t="s">
        <v>1172</v>
      </c>
      <c r="B258" s="906" t="s">
        <v>1173</v>
      </c>
      <c r="C258" s="906" t="s">
        <v>1176</v>
      </c>
      <c r="D258" s="906" t="s">
        <v>4</v>
      </c>
      <c r="E258" s="906" t="s">
        <v>4369</v>
      </c>
      <c r="F258" s="1035">
        <v>41848</v>
      </c>
      <c r="G258" s="907" t="s">
        <v>4370</v>
      </c>
      <c r="H258" s="908">
        <v>3200</v>
      </c>
      <c r="I258" s="1109">
        <v>21586</v>
      </c>
      <c r="J258" s="770" t="s">
        <v>4371</v>
      </c>
      <c r="K258" s="493" t="s">
        <v>4372</v>
      </c>
      <c r="L258" s="821">
        <v>12</v>
      </c>
      <c r="M258" s="821">
        <v>201</v>
      </c>
      <c r="N258" s="494">
        <v>3</v>
      </c>
      <c r="O258" s="493">
        <v>40</v>
      </c>
      <c r="P258" s="493">
        <v>3</v>
      </c>
      <c r="Q258" s="493">
        <v>69</v>
      </c>
      <c r="R258" s="493">
        <v>3</v>
      </c>
      <c r="S258" s="493">
        <v>76</v>
      </c>
      <c r="T258" s="493">
        <v>1</v>
      </c>
      <c r="U258" s="493">
        <v>4</v>
      </c>
      <c r="V258" s="493">
        <v>1</v>
      </c>
      <c r="W258" s="493">
        <v>4</v>
      </c>
      <c r="X258" s="493">
        <v>1</v>
      </c>
      <c r="Y258" s="493">
        <v>2</v>
      </c>
      <c r="Z258" s="494"/>
      <c r="AA258" s="493"/>
      <c r="AB258" s="493"/>
      <c r="AC258" s="493"/>
      <c r="AD258" s="493">
        <v>0</v>
      </c>
      <c r="AE258" s="493"/>
      <c r="AF258" s="493"/>
      <c r="AG258" s="493">
        <v>0</v>
      </c>
      <c r="AH258" s="493"/>
      <c r="AI258" s="493"/>
      <c r="AJ258" s="493"/>
      <c r="AK258" s="493"/>
      <c r="AL258" s="493">
        <v>0</v>
      </c>
      <c r="AM258" s="493"/>
      <c r="AN258" s="493"/>
      <c r="AO258" s="493"/>
      <c r="AP258" s="840"/>
      <c r="AQ258" s="840"/>
      <c r="AR258" s="493"/>
      <c r="AS258" s="493"/>
      <c r="AT258" s="493"/>
      <c r="AU258" s="840">
        <v>0</v>
      </c>
      <c r="AV258" s="840"/>
      <c r="AW258" s="840"/>
      <c r="AX258" s="840"/>
      <c r="AY258" s="840">
        <v>0</v>
      </c>
      <c r="AZ258" s="839">
        <v>9</v>
      </c>
      <c r="BA258" s="839">
        <v>40</v>
      </c>
      <c r="BB258" s="839">
        <v>69</v>
      </c>
      <c r="BC258" s="839">
        <v>76</v>
      </c>
      <c r="BD258" s="839">
        <v>185</v>
      </c>
      <c r="BE258" s="839">
        <v>3</v>
      </c>
      <c r="BF258" s="839">
        <v>4</v>
      </c>
      <c r="BG258" s="839">
        <v>4</v>
      </c>
      <c r="BH258" s="839">
        <v>2</v>
      </c>
      <c r="BI258" s="839">
        <v>10</v>
      </c>
      <c r="BJ258" s="770"/>
      <c r="BK258" s="757"/>
      <c r="BL258" s="757"/>
      <c r="BM258" s="757"/>
      <c r="BN258" s="757"/>
      <c r="BO258" s="757"/>
      <c r="BP258" s="757"/>
      <c r="BQ258" s="757"/>
    </row>
    <row r="259" spans="1:69" s="814" customFormat="1" ht="20.100000000000001" customHeight="1">
      <c r="A259" s="906" t="s">
        <v>1172</v>
      </c>
      <c r="B259" s="906" t="s">
        <v>1173</v>
      </c>
      <c r="C259" s="906" t="s">
        <v>1178</v>
      </c>
      <c r="D259" s="906" t="s">
        <v>4</v>
      </c>
      <c r="E259" s="906" t="s">
        <v>4373</v>
      </c>
      <c r="F259" s="1035">
        <v>41821</v>
      </c>
      <c r="G259" s="907" t="s">
        <v>4374</v>
      </c>
      <c r="H259" s="908">
        <v>12000</v>
      </c>
      <c r="I259" s="1109">
        <v>21586</v>
      </c>
      <c r="J259" s="770" t="s">
        <v>4375</v>
      </c>
      <c r="K259" s="770" t="s">
        <v>4376</v>
      </c>
      <c r="L259" s="491">
        <v>3</v>
      </c>
      <c r="M259" s="491">
        <v>67</v>
      </c>
      <c r="N259" s="494">
        <v>1</v>
      </c>
      <c r="O259" s="493">
        <v>9</v>
      </c>
      <c r="P259" s="493">
        <v>1</v>
      </c>
      <c r="Q259" s="493">
        <v>23</v>
      </c>
      <c r="R259" s="493">
        <v>1</v>
      </c>
      <c r="S259" s="493">
        <v>26</v>
      </c>
      <c r="T259" s="493">
        <v>0</v>
      </c>
      <c r="U259" s="493">
        <v>0</v>
      </c>
      <c r="V259" s="493">
        <v>0</v>
      </c>
      <c r="W259" s="493">
        <v>0</v>
      </c>
      <c r="X259" s="493">
        <v>0</v>
      </c>
      <c r="Y259" s="493">
        <v>0</v>
      </c>
      <c r="Z259" s="494"/>
      <c r="AA259" s="493"/>
      <c r="AB259" s="493"/>
      <c r="AC259" s="493"/>
      <c r="AD259" s="493">
        <v>0</v>
      </c>
      <c r="AE259" s="493"/>
      <c r="AF259" s="493"/>
      <c r="AG259" s="493">
        <v>0</v>
      </c>
      <c r="AH259" s="493"/>
      <c r="AI259" s="493"/>
      <c r="AJ259" s="493"/>
      <c r="AK259" s="493"/>
      <c r="AL259" s="493">
        <v>0</v>
      </c>
      <c r="AM259" s="493"/>
      <c r="AN259" s="493"/>
      <c r="AO259" s="493"/>
      <c r="AP259" s="840"/>
      <c r="AQ259" s="840"/>
      <c r="AR259" s="493"/>
      <c r="AS259" s="493"/>
      <c r="AT259" s="493"/>
      <c r="AU259" s="840">
        <v>0</v>
      </c>
      <c r="AV259" s="840"/>
      <c r="AW259" s="840"/>
      <c r="AX259" s="840"/>
      <c r="AY259" s="840">
        <v>0</v>
      </c>
      <c r="AZ259" s="839">
        <v>3</v>
      </c>
      <c r="BA259" s="839">
        <v>9</v>
      </c>
      <c r="BB259" s="839">
        <v>23</v>
      </c>
      <c r="BC259" s="839">
        <v>26</v>
      </c>
      <c r="BD259" s="839">
        <v>58</v>
      </c>
      <c r="BE259" s="839">
        <v>0</v>
      </c>
      <c r="BF259" s="839">
        <v>0</v>
      </c>
      <c r="BG259" s="839">
        <v>0</v>
      </c>
      <c r="BH259" s="839">
        <v>0</v>
      </c>
      <c r="BI259" s="839">
        <v>0</v>
      </c>
      <c r="BJ259" s="770"/>
      <c r="BK259" s="757"/>
      <c r="BL259" s="757"/>
      <c r="BM259" s="757"/>
      <c r="BN259" s="757"/>
      <c r="BO259" s="757"/>
      <c r="BP259" s="757"/>
      <c r="BQ259" s="757"/>
    </row>
    <row r="260" spans="1:69" s="814" customFormat="1" ht="20.100000000000001" customHeight="1">
      <c r="A260" s="906" t="s">
        <v>1172</v>
      </c>
      <c r="B260" s="906" t="s">
        <v>1173</v>
      </c>
      <c r="C260" s="906" t="s">
        <v>1233</v>
      </c>
      <c r="D260" s="906" t="s">
        <v>4</v>
      </c>
      <c r="E260" s="906" t="s">
        <v>4377</v>
      </c>
      <c r="F260" s="1035">
        <v>39508</v>
      </c>
      <c r="G260" s="907" t="s">
        <v>2852</v>
      </c>
      <c r="H260" s="908">
        <v>8499</v>
      </c>
      <c r="I260" s="1109">
        <v>21548</v>
      </c>
      <c r="J260" s="770" t="s">
        <v>4378</v>
      </c>
      <c r="K260" s="770" t="s">
        <v>4379</v>
      </c>
      <c r="L260" s="491">
        <v>3</v>
      </c>
      <c r="M260" s="491">
        <v>75</v>
      </c>
      <c r="N260" s="494">
        <v>0</v>
      </c>
      <c r="O260" s="493">
        <v>0</v>
      </c>
      <c r="P260" s="493">
        <v>1</v>
      </c>
      <c r="Q260" s="493">
        <v>23</v>
      </c>
      <c r="R260" s="493">
        <v>2</v>
      </c>
      <c r="S260" s="493">
        <v>43</v>
      </c>
      <c r="T260" s="493"/>
      <c r="U260" s="493"/>
      <c r="V260" s="493"/>
      <c r="W260" s="493"/>
      <c r="X260" s="493"/>
      <c r="Y260" s="493"/>
      <c r="Z260" s="494"/>
      <c r="AA260" s="493"/>
      <c r="AB260" s="493"/>
      <c r="AC260" s="493"/>
      <c r="AD260" s="493">
        <v>0</v>
      </c>
      <c r="AE260" s="493"/>
      <c r="AF260" s="493"/>
      <c r="AG260" s="493">
        <v>0</v>
      </c>
      <c r="AH260" s="493"/>
      <c r="AI260" s="493"/>
      <c r="AJ260" s="493"/>
      <c r="AK260" s="493"/>
      <c r="AL260" s="493">
        <v>0</v>
      </c>
      <c r="AM260" s="493"/>
      <c r="AN260" s="493"/>
      <c r="AO260" s="493"/>
      <c r="AP260" s="840"/>
      <c r="AQ260" s="840"/>
      <c r="AR260" s="493"/>
      <c r="AS260" s="493"/>
      <c r="AT260" s="493"/>
      <c r="AU260" s="840">
        <v>0</v>
      </c>
      <c r="AV260" s="840"/>
      <c r="AW260" s="840"/>
      <c r="AX260" s="840"/>
      <c r="AY260" s="840">
        <v>0</v>
      </c>
      <c r="AZ260" s="839">
        <v>3</v>
      </c>
      <c r="BA260" s="839">
        <v>0</v>
      </c>
      <c r="BB260" s="839">
        <v>23</v>
      </c>
      <c r="BC260" s="839">
        <v>43</v>
      </c>
      <c r="BD260" s="839">
        <v>66</v>
      </c>
      <c r="BE260" s="839">
        <v>0</v>
      </c>
      <c r="BF260" s="839">
        <v>0</v>
      </c>
      <c r="BG260" s="839">
        <v>0</v>
      </c>
      <c r="BH260" s="839">
        <v>0</v>
      </c>
      <c r="BI260" s="839">
        <v>0</v>
      </c>
      <c r="BJ260" s="770"/>
      <c r="BK260" s="757"/>
      <c r="BL260" s="757"/>
      <c r="BM260" s="757"/>
      <c r="BN260" s="757"/>
      <c r="BO260" s="757"/>
      <c r="BP260" s="757"/>
      <c r="BQ260" s="757"/>
    </row>
    <row r="261" spans="1:69" s="814" customFormat="1" ht="20.100000000000001" customHeight="1">
      <c r="A261" s="906" t="s">
        <v>1172</v>
      </c>
      <c r="B261" s="906" t="s">
        <v>1173</v>
      </c>
      <c r="C261" s="906" t="s">
        <v>1177</v>
      </c>
      <c r="D261" s="906" t="s">
        <v>4</v>
      </c>
      <c r="E261" s="906" t="s">
        <v>4380</v>
      </c>
      <c r="F261" s="1035">
        <v>36220</v>
      </c>
      <c r="G261" s="907" t="s">
        <v>4381</v>
      </c>
      <c r="H261" s="908">
        <v>11531</v>
      </c>
      <c r="I261" s="1109">
        <v>21581</v>
      </c>
      <c r="J261" s="770" t="s">
        <v>4382</v>
      </c>
      <c r="K261" s="493" t="s">
        <v>4383</v>
      </c>
      <c r="L261" s="821">
        <v>1</v>
      </c>
      <c r="M261" s="821">
        <v>26</v>
      </c>
      <c r="N261" s="494"/>
      <c r="O261" s="493"/>
      <c r="P261" s="493"/>
      <c r="Q261" s="493"/>
      <c r="R261" s="493">
        <v>1</v>
      </c>
      <c r="S261" s="493">
        <v>6</v>
      </c>
      <c r="T261" s="493"/>
      <c r="U261" s="493"/>
      <c r="V261" s="493"/>
      <c r="W261" s="493"/>
      <c r="X261" s="493"/>
      <c r="Y261" s="493"/>
      <c r="Z261" s="494"/>
      <c r="AA261" s="493"/>
      <c r="AB261" s="493"/>
      <c r="AC261" s="493"/>
      <c r="AD261" s="493">
        <v>0</v>
      </c>
      <c r="AE261" s="493"/>
      <c r="AF261" s="493"/>
      <c r="AG261" s="493">
        <v>0</v>
      </c>
      <c r="AH261" s="493"/>
      <c r="AI261" s="493"/>
      <c r="AJ261" s="493"/>
      <c r="AK261" s="493"/>
      <c r="AL261" s="493">
        <v>0</v>
      </c>
      <c r="AM261" s="493"/>
      <c r="AN261" s="493"/>
      <c r="AO261" s="493"/>
      <c r="AP261" s="840"/>
      <c r="AQ261" s="840"/>
      <c r="AR261" s="493"/>
      <c r="AS261" s="493"/>
      <c r="AT261" s="493"/>
      <c r="AU261" s="840">
        <v>0</v>
      </c>
      <c r="AV261" s="840"/>
      <c r="AW261" s="840"/>
      <c r="AX261" s="840"/>
      <c r="AY261" s="840">
        <v>0</v>
      </c>
      <c r="AZ261" s="839">
        <v>1</v>
      </c>
      <c r="BA261" s="839">
        <v>0</v>
      </c>
      <c r="BB261" s="839">
        <v>0</v>
      </c>
      <c r="BC261" s="839">
        <v>6</v>
      </c>
      <c r="BD261" s="839">
        <v>6</v>
      </c>
      <c r="BE261" s="839">
        <v>0</v>
      </c>
      <c r="BF261" s="839">
        <v>0</v>
      </c>
      <c r="BG261" s="839">
        <v>0</v>
      </c>
      <c r="BH261" s="839">
        <v>0</v>
      </c>
      <c r="BI261" s="839">
        <v>0</v>
      </c>
      <c r="BJ261" s="770"/>
      <c r="BK261" s="757"/>
      <c r="BL261" s="757"/>
      <c r="BM261" s="757"/>
      <c r="BN261" s="757"/>
      <c r="BO261" s="757"/>
      <c r="BP261" s="757"/>
      <c r="BQ261" s="757"/>
    </row>
    <row r="262" spans="1:69" s="956" customFormat="1" ht="20.100000000000001" customHeight="1">
      <c r="A262" s="906" t="s">
        <v>1172</v>
      </c>
      <c r="B262" s="906" t="s">
        <v>1173</v>
      </c>
      <c r="C262" s="906" t="s">
        <v>1234</v>
      </c>
      <c r="D262" s="906" t="s">
        <v>4</v>
      </c>
      <c r="E262" s="906" t="s">
        <v>4384</v>
      </c>
      <c r="F262" s="1035">
        <v>38047</v>
      </c>
      <c r="G262" s="907" t="s">
        <v>2866</v>
      </c>
      <c r="H262" s="908">
        <v>10147</v>
      </c>
      <c r="I262" s="1109">
        <v>21588</v>
      </c>
      <c r="J262" s="770" t="s">
        <v>4385</v>
      </c>
      <c r="K262" s="770" t="s">
        <v>4386</v>
      </c>
      <c r="L262" s="491">
        <v>3</v>
      </c>
      <c r="M262" s="491">
        <v>49</v>
      </c>
      <c r="N262" s="494"/>
      <c r="O262" s="493"/>
      <c r="P262" s="493">
        <v>1</v>
      </c>
      <c r="Q262" s="493">
        <v>6</v>
      </c>
      <c r="R262" s="493">
        <v>1</v>
      </c>
      <c r="S262" s="493">
        <v>7</v>
      </c>
      <c r="T262" s="493"/>
      <c r="U262" s="493"/>
      <c r="V262" s="493"/>
      <c r="W262" s="493"/>
      <c r="X262" s="493"/>
      <c r="Y262" s="493"/>
      <c r="Z262" s="494"/>
      <c r="AA262" s="493"/>
      <c r="AB262" s="493"/>
      <c r="AC262" s="493"/>
      <c r="AD262" s="493">
        <v>0</v>
      </c>
      <c r="AE262" s="493"/>
      <c r="AF262" s="493"/>
      <c r="AG262" s="493">
        <v>0</v>
      </c>
      <c r="AH262" s="493"/>
      <c r="AI262" s="493">
        <v>1</v>
      </c>
      <c r="AJ262" s="493"/>
      <c r="AK262" s="493"/>
      <c r="AL262" s="493">
        <v>0</v>
      </c>
      <c r="AM262" s="493">
        <v>2</v>
      </c>
      <c r="AN262" s="493">
        <v>2</v>
      </c>
      <c r="AO262" s="493">
        <v>4</v>
      </c>
      <c r="AP262" s="840"/>
      <c r="AQ262" s="840"/>
      <c r="AR262" s="493"/>
      <c r="AS262" s="493"/>
      <c r="AT262" s="493"/>
      <c r="AU262" s="840">
        <v>0</v>
      </c>
      <c r="AV262" s="840"/>
      <c r="AW262" s="840"/>
      <c r="AX262" s="840"/>
      <c r="AY262" s="840">
        <v>0</v>
      </c>
      <c r="AZ262" s="839">
        <v>2</v>
      </c>
      <c r="BA262" s="839">
        <v>0</v>
      </c>
      <c r="BB262" s="839">
        <v>6</v>
      </c>
      <c r="BC262" s="839">
        <v>7</v>
      </c>
      <c r="BD262" s="839">
        <v>13</v>
      </c>
      <c r="BE262" s="839">
        <v>1</v>
      </c>
      <c r="BF262" s="839">
        <v>0</v>
      </c>
      <c r="BG262" s="839">
        <v>2</v>
      </c>
      <c r="BH262" s="839">
        <v>2</v>
      </c>
      <c r="BI262" s="839">
        <v>4</v>
      </c>
      <c r="BJ262" s="770"/>
      <c r="BK262" s="955"/>
      <c r="BL262" s="955"/>
      <c r="BM262" s="955"/>
      <c r="BN262" s="955"/>
      <c r="BO262" s="955"/>
      <c r="BP262" s="955"/>
      <c r="BQ262" s="955"/>
    </row>
    <row r="263" spans="1:69" s="814" customFormat="1" ht="20.100000000000001" customHeight="1">
      <c r="A263" s="906" t="s">
        <v>1172</v>
      </c>
      <c r="B263" s="906" t="s">
        <v>1173</v>
      </c>
      <c r="C263" s="906" t="s">
        <v>1235</v>
      </c>
      <c r="D263" s="906" t="s">
        <v>4</v>
      </c>
      <c r="E263" s="906" t="s">
        <v>4387</v>
      </c>
      <c r="F263" s="1035">
        <v>39326</v>
      </c>
      <c r="G263" s="907" t="s">
        <v>2884</v>
      </c>
      <c r="H263" s="908">
        <v>5248</v>
      </c>
      <c r="I263" s="1109">
        <v>20162</v>
      </c>
      <c r="J263" s="770" t="s">
        <v>4388</v>
      </c>
      <c r="K263" s="770" t="s">
        <v>4389</v>
      </c>
      <c r="L263" s="491">
        <v>5</v>
      </c>
      <c r="M263" s="491">
        <v>98</v>
      </c>
      <c r="N263" s="494">
        <v>0</v>
      </c>
      <c r="O263" s="493">
        <v>0</v>
      </c>
      <c r="P263" s="493">
        <v>2</v>
      </c>
      <c r="Q263" s="493">
        <v>33</v>
      </c>
      <c r="R263" s="493">
        <v>2</v>
      </c>
      <c r="S263" s="493">
        <v>52</v>
      </c>
      <c r="T263" s="493">
        <v>0</v>
      </c>
      <c r="U263" s="493">
        <v>0</v>
      </c>
      <c r="V263" s="493">
        <v>0</v>
      </c>
      <c r="W263" s="493">
        <v>0</v>
      </c>
      <c r="X263" s="493">
        <v>0</v>
      </c>
      <c r="Y263" s="493">
        <v>0</v>
      </c>
      <c r="Z263" s="494">
        <v>0</v>
      </c>
      <c r="AA263" s="493">
        <v>0</v>
      </c>
      <c r="AB263" s="493">
        <v>0</v>
      </c>
      <c r="AC263" s="493">
        <v>0</v>
      </c>
      <c r="AD263" s="493">
        <v>0</v>
      </c>
      <c r="AE263" s="493">
        <v>0</v>
      </c>
      <c r="AF263" s="493">
        <v>0</v>
      </c>
      <c r="AG263" s="493">
        <v>0</v>
      </c>
      <c r="AH263" s="493">
        <v>0</v>
      </c>
      <c r="AI263" s="493">
        <v>1</v>
      </c>
      <c r="AJ263" s="493">
        <v>0</v>
      </c>
      <c r="AK263" s="493">
        <v>0</v>
      </c>
      <c r="AL263" s="493">
        <v>0</v>
      </c>
      <c r="AM263" s="493">
        <v>3</v>
      </c>
      <c r="AN263" s="493">
        <v>1</v>
      </c>
      <c r="AO263" s="493">
        <v>4</v>
      </c>
      <c r="AP263" s="840">
        <v>0</v>
      </c>
      <c r="AQ263" s="840">
        <v>0</v>
      </c>
      <c r="AR263" s="493">
        <v>0</v>
      </c>
      <c r="AS263" s="493">
        <v>0</v>
      </c>
      <c r="AT263" s="493">
        <v>0</v>
      </c>
      <c r="AU263" s="840">
        <v>0</v>
      </c>
      <c r="AV263" s="840">
        <v>0</v>
      </c>
      <c r="AW263" s="840">
        <v>0</v>
      </c>
      <c r="AX263" s="840">
        <v>0</v>
      </c>
      <c r="AY263" s="840">
        <v>0</v>
      </c>
      <c r="AZ263" s="839">
        <v>4</v>
      </c>
      <c r="BA263" s="839">
        <v>0</v>
      </c>
      <c r="BB263" s="839">
        <v>33</v>
      </c>
      <c r="BC263" s="839">
        <v>52</v>
      </c>
      <c r="BD263" s="839">
        <v>85</v>
      </c>
      <c r="BE263" s="839">
        <v>1</v>
      </c>
      <c r="BF263" s="839">
        <v>0</v>
      </c>
      <c r="BG263" s="839">
        <v>3</v>
      </c>
      <c r="BH263" s="839">
        <v>1</v>
      </c>
      <c r="BI263" s="839">
        <v>4</v>
      </c>
      <c r="BJ263" s="770"/>
      <c r="BK263" s="757"/>
      <c r="BL263" s="757"/>
      <c r="BM263" s="757"/>
      <c r="BN263" s="757"/>
      <c r="BO263" s="757"/>
      <c r="BP263" s="757"/>
      <c r="BQ263" s="757"/>
    </row>
    <row r="264" spans="1:69" s="814" customFormat="1" ht="20.100000000000001" customHeight="1">
      <c r="A264" s="906" t="s">
        <v>1172</v>
      </c>
      <c r="B264" s="906" t="s">
        <v>1173</v>
      </c>
      <c r="C264" s="906" t="s">
        <v>1175</v>
      </c>
      <c r="D264" s="906" t="s">
        <v>4</v>
      </c>
      <c r="E264" s="906" t="s">
        <v>4390</v>
      </c>
      <c r="F264" s="1035">
        <v>42064</v>
      </c>
      <c r="G264" s="907" t="s">
        <v>2888</v>
      </c>
      <c r="H264" s="908">
        <v>12390</v>
      </c>
      <c r="I264" s="1109">
        <v>21506</v>
      </c>
      <c r="J264" s="770" t="s">
        <v>4391</v>
      </c>
      <c r="K264" s="770" t="s">
        <v>4392</v>
      </c>
      <c r="L264" s="495">
        <v>2</v>
      </c>
      <c r="M264" s="495">
        <v>49</v>
      </c>
      <c r="N264" s="494"/>
      <c r="O264" s="493"/>
      <c r="P264" s="493">
        <v>1</v>
      </c>
      <c r="Q264" s="493">
        <v>11</v>
      </c>
      <c r="R264" s="493">
        <v>1</v>
      </c>
      <c r="S264" s="493">
        <v>14</v>
      </c>
      <c r="T264" s="493"/>
      <c r="U264" s="493"/>
      <c r="V264" s="493"/>
      <c r="W264" s="493"/>
      <c r="X264" s="493"/>
      <c r="Y264" s="493"/>
      <c r="Z264" s="494"/>
      <c r="AA264" s="493"/>
      <c r="AB264" s="493"/>
      <c r="AC264" s="493"/>
      <c r="AD264" s="493">
        <v>0</v>
      </c>
      <c r="AE264" s="493"/>
      <c r="AF264" s="493"/>
      <c r="AG264" s="493">
        <v>0</v>
      </c>
      <c r="AH264" s="493"/>
      <c r="AI264" s="493"/>
      <c r="AJ264" s="493"/>
      <c r="AK264" s="493"/>
      <c r="AL264" s="493">
        <v>0</v>
      </c>
      <c r="AM264" s="493"/>
      <c r="AN264" s="493"/>
      <c r="AO264" s="493"/>
      <c r="AP264" s="840"/>
      <c r="AQ264" s="840"/>
      <c r="AR264" s="493"/>
      <c r="AS264" s="493"/>
      <c r="AT264" s="493"/>
      <c r="AU264" s="840">
        <v>0</v>
      </c>
      <c r="AV264" s="840"/>
      <c r="AW264" s="840"/>
      <c r="AX264" s="840"/>
      <c r="AY264" s="840">
        <v>0</v>
      </c>
      <c r="AZ264" s="839">
        <v>2</v>
      </c>
      <c r="BA264" s="839">
        <v>0</v>
      </c>
      <c r="BB264" s="839">
        <v>11</v>
      </c>
      <c r="BC264" s="839">
        <v>14</v>
      </c>
      <c r="BD264" s="839">
        <v>25</v>
      </c>
      <c r="BE264" s="839">
        <v>0</v>
      </c>
      <c r="BF264" s="839">
        <v>0</v>
      </c>
      <c r="BG264" s="839">
        <v>0</v>
      </c>
      <c r="BH264" s="839">
        <v>0</v>
      </c>
      <c r="BI264" s="839">
        <v>0</v>
      </c>
      <c r="BJ264" s="770"/>
      <c r="BK264" s="757"/>
      <c r="BL264" s="757"/>
      <c r="BM264" s="757"/>
      <c r="BN264" s="757"/>
      <c r="BO264" s="757"/>
      <c r="BP264" s="757"/>
      <c r="BQ264" s="757"/>
    </row>
    <row r="265" spans="1:69" s="764" customFormat="1" ht="20.100000000000001" customHeight="1">
      <c r="A265" s="915"/>
      <c r="B265" s="941"/>
      <c r="C265" s="941"/>
      <c r="D265" s="941"/>
      <c r="E265" s="546" t="s">
        <v>912</v>
      </c>
      <c r="F265" s="546">
        <v>9</v>
      </c>
      <c r="G265" s="550"/>
      <c r="H265" s="909"/>
      <c r="I265" s="1110"/>
      <c r="J265" s="546"/>
      <c r="K265" s="546"/>
      <c r="L265" s="829">
        <f t="shared" ref="L265:AQ265" si="107">SUM(L256:L264)</f>
        <v>35</v>
      </c>
      <c r="M265" s="829">
        <f t="shared" si="107"/>
        <v>684</v>
      </c>
      <c r="N265" s="838">
        <f t="shared" si="107"/>
        <v>5</v>
      </c>
      <c r="O265" s="829">
        <f t="shared" si="107"/>
        <v>61</v>
      </c>
      <c r="P265" s="829">
        <f t="shared" si="107"/>
        <v>10</v>
      </c>
      <c r="Q265" s="829">
        <f t="shared" si="107"/>
        <v>180</v>
      </c>
      <c r="R265" s="829">
        <f t="shared" si="107"/>
        <v>14</v>
      </c>
      <c r="S265" s="829">
        <f t="shared" si="107"/>
        <v>250</v>
      </c>
      <c r="T265" s="829">
        <f t="shared" si="107"/>
        <v>1</v>
      </c>
      <c r="U265" s="829">
        <f t="shared" si="107"/>
        <v>4</v>
      </c>
      <c r="V265" s="829">
        <f t="shared" si="107"/>
        <v>1</v>
      </c>
      <c r="W265" s="829">
        <f t="shared" si="107"/>
        <v>4</v>
      </c>
      <c r="X265" s="829">
        <f t="shared" si="107"/>
        <v>1</v>
      </c>
      <c r="Y265" s="829">
        <f t="shared" si="107"/>
        <v>2</v>
      </c>
      <c r="Z265" s="838">
        <f t="shared" si="107"/>
        <v>0</v>
      </c>
      <c r="AA265" s="829">
        <f t="shared" si="107"/>
        <v>0</v>
      </c>
      <c r="AB265" s="829">
        <f t="shared" si="107"/>
        <v>0</v>
      </c>
      <c r="AC265" s="829">
        <f t="shared" si="107"/>
        <v>0</v>
      </c>
      <c r="AD265" s="829">
        <f t="shared" si="107"/>
        <v>0</v>
      </c>
      <c r="AE265" s="829">
        <f t="shared" si="107"/>
        <v>0</v>
      </c>
      <c r="AF265" s="829">
        <f t="shared" si="107"/>
        <v>0</v>
      </c>
      <c r="AG265" s="829">
        <f t="shared" si="107"/>
        <v>0</v>
      </c>
      <c r="AH265" s="829">
        <f t="shared" si="107"/>
        <v>0</v>
      </c>
      <c r="AI265" s="829">
        <f t="shared" si="107"/>
        <v>2</v>
      </c>
      <c r="AJ265" s="829">
        <f t="shared" si="107"/>
        <v>0</v>
      </c>
      <c r="AK265" s="829">
        <f t="shared" si="107"/>
        <v>0</v>
      </c>
      <c r="AL265" s="829">
        <f t="shared" si="107"/>
        <v>0</v>
      </c>
      <c r="AM265" s="829">
        <f t="shared" si="107"/>
        <v>5</v>
      </c>
      <c r="AN265" s="829">
        <f t="shared" si="107"/>
        <v>3</v>
      </c>
      <c r="AO265" s="829">
        <f t="shared" si="107"/>
        <v>8</v>
      </c>
      <c r="AP265" s="829">
        <f t="shared" si="107"/>
        <v>0</v>
      </c>
      <c r="AQ265" s="829">
        <f t="shared" si="107"/>
        <v>1</v>
      </c>
      <c r="AR265" s="829">
        <f t="shared" ref="AR265:BI265" si="108">SUM(AR256:AR264)</f>
        <v>0</v>
      </c>
      <c r="AS265" s="829">
        <f t="shared" si="108"/>
        <v>0</v>
      </c>
      <c r="AT265" s="829">
        <f t="shared" si="108"/>
        <v>0</v>
      </c>
      <c r="AU265" s="829">
        <f t="shared" si="108"/>
        <v>0</v>
      </c>
      <c r="AV265" s="829">
        <f t="shared" si="108"/>
        <v>0</v>
      </c>
      <c r="AW265" s="829">
        <f t="shared" si="108"/>
        <v>2</v>
      </c>
      <c r="AX265" s="829">
        <f t="shared" si="108"/>
        <v>2</v>
      </c>
      <c r="AY265" s="829">
        <f t="shared" si="108"/>
        <v>4</v>
      </c>
      <c r="AZ265" s="829">
        <f t="shared" si="108"/>
        <v>29</v>
      </c>
      <c r="BA265" s="829">
        <f t="shared" si="108"/>
        <v>61</v>
      </c>
      <c r="BB265" s="829">
        <f t="shared" si="108"/>
        <v>180</v>
      </c>
      <c r="BC265" s="829">
        <f t="shared" si="108"/>
        <v>250</v>
      </c>
      <c r="BD265" s="829">
        <f t="shared" si="108"/>
        <v>491</v>
      </c>
      <c r="BE265" s="829">
        <f t="shared" si="108"/>
        <v>6</v>
      </c>
      <c r="BF265" s="829">
        <f t="shared" si="108"/>
        <v>4</v>
      </c>
      <c r="BG265" s="829">
        <f t="shared" si="108"/>
        <v>11</v>
      </c>
      <c r="BH265" s="829">
        <f t="shared" si="108"/>
        <v>7</v>
      </c>
      <c r="BI265" s="829">
        <f t="shared" si="108"/>
        <v>22</v>
      </c>
      <c r="BJ265" s="829"/>
    </row>
    <row r="266" spans="1:69" s="814" customFormat="1" ht="20.100000000000001" customHeight="1">
      <c r="A266" s="953" t="s">
        <v>899</v>
      </c>
      <c r="B266" s="953" t="s">
        <v>8</v>
      </c>
      <c r="C266" s="953" t="s">
        <v>4393</v>
      </c>
      <c r="D266" s="953" t="s">
        <v>5</v>
      </c>
      <c r="E266" s="953" t="s">
        <v>4394</v>
      </c>
      <c r="F266" s="1036">
        <v>39000</v>
      </c>
      <c r="G266" s="949" t="s">
        <v>4395</v>
      </c>
      <c r="H266" s="950">
        <v>532.32000000000005</v>
      </c>
      <c r="I266" s="1125">
        <v>21547</v>
      </c>
      <c r="J266" s="953" t="s">
        <v>4396</v>
      </c>
      <c r="K266" s="953" t="s">
        <v>4397</v>
      </c>
      <c r="L266" s="496">
        <v>5</v>
      </c>
      <c r="M266" s="501">
        <v>113</v>
      </c>
      <c r="N266" s="497">
        <v>1</v>
      </c>
      <c r="O266" s="496">
        <v>10</v>
      </c>
      <c r="P266" s="496">
        <v>2</v>
      </c>
      <c r="Q266" s="496">
        <v>16</v>
      </c>
      <c r="R266" s="496">
        <v>1</v>
      </c>
      <c r="S266" s="496">
        <v>15</v>
      </c>
      <c r="T266" s="496"/>
      <c r="U266" s="496"/>
      <c r="V266" s="496"/>
      <c r="W266" s="496"/>
      <c r="X266" s="496"/>
      <c r="Y266" s="496"/>
      <c r="Z266" s="497"/>
      <c r="AA266" s="496"/>
      <c r="AB266" s="496"/>
      <c r="AC266" s="496"/>
      <c r="AD266" s="496">
        <v>0</v>
      </c>
      <c r="AE266" s="496"/>
      <c r="AF266" s="496"/>
      <c r="AG266" s="496">
        <v>0</v>
      </c>
      <c r="AH266" s="496"/>
      <c r="AI266" s="496"/>
      <c r="AJ266" s="496"/>
      <c r="AK266" s="496"/>
      <c r="AL266" s="496">
        <v>0</v>
      </c>
      <c r="AM266" s="496"/>
      <c r="AN266" s="496"/>
      <c r="AO266" s="496"/>
      <c r="AP266" s="842"/>
      <c r="AQ266" s="842"/>
      <c r="AR266" s="496"/>
      <c r="AS266" s="496"/>
      <c r="AT266" s="496"/>
      <c r="AU266" s="842">
        <v>0</v>
      </c>
      <c r="AV266" s="842"/>
      <c r="AW266" s="842"/>
      <c r="AX266" s="842"/>
      <c r="AY266" s="842">
        <v>0</v>
      </c>
      <c r="AZ266" s="843">
        <v>4</v>
      </c>
      <c r="BA266" s="843">
        <v>10</v>
      </c>
      <c r="BB266" s="843">
        <v>16</v>
      </c>
      <c r="BC266" s="843">
        <v>15</v>
      </c>
      <c r="BD266" s="843">
        <v>41</v>
      </c>
      <c r="BE266" s="843">
        <v>0</v>
      </c>
      <c r="BF266" s="843">
        <v>0</v>
      </c>
      <c r="BG266" s="843">
        <v>0</v>
      </c>
      <c r="BH266" s="843">
        <v>0</v>
      </c>
      <c r="BI266" s="843">
        <v>0</v>
      </c>
      <c r="BJ266" s="953"/>
    </row>
    <row r="267" spans="1:69" s="814" customFormat="1" ht="20.100000000000001" customHeight="1">
      <c r="A267" s="906" t="s">
        <v>899</v>
      </c>
      <c r="B267" s="906" t="s">
        <v>8</v>
      </c>
      <c r="C267" s="906" t="s">
        <v>4398</v>
      </c>
      <c r="D267" s="906" t="s">
        <v>5</v>
      </c>
      <c r="E267" s="906" t="s">
        <v>4399</v>
      </c>
      <c r="F267" s="1035">
        <v>39581</v>
      </c>
      <c r="G267" s="907" t="s">
        <v>4400</v>
      </c>
      <c r="H267" s="908">
        <v>420</v>
      </c>
      <c r="I267" s="1109">
        <v>21563</v>
      </c>
      <c r="J267" s="770" t="s">
        <v>4401</v>
      </c>
      <c r="K267" s="770" t="s">
        <v>4402</v>
      </c>
      <c r="L267" s="491">
        <v>4</v>
      </c>
      <c r="M267" s="499">
        <v>74</v>
      </c>
      <c r="N267" s="494">
        <v>1</v>
      </c>
      <c r="O267" s="493">
        <v>5</v>
      </c>
      <c r="P267" s="493">
        <v>1</v>
      </c>
      <c r="Q267" s="493">
        <v>17</v>
      </c>
      <c r="R267" s="493">
        <v>2</v>
      </c>
      <c r="S267" s="493">
        <v>29</v>
      </c>
      <c r="T267" s="493"/>
      <c r="U267" s="493"/>
      <c r="V267" s="493"/>
      <c r="W267" s="493"/>
      <c r="X267" s="493"/>
      <c r="Y267" s="493"/>
      <c r="Z267" s="494"/>
      <c r="AA267" s="493"/>
      <c r="AB267" s="493"/>
      <c r="AC267" s="493"/>
      <c r="AD267" s="493">
        <v>0</v>
      </c>
      <c r="AE267" s="493"/>
      <c r="AF267" s="493"/>
      <c r="AG267" s="493">
        <v>0</v>
      </c>
      <c r="AH267" s="493"/>
      <c r="AI267" s="493"/>
      <c r="AJ267" s="493"/>
      <c r="AK267" s="493"/>
      <c r="AL267" s="493">
        <v>0</v>
      </c>
      <c r="AM267" s="493"/>
      <c r="AN267" s="493"/>
      <c r="AO267" s="493"/>
      <c r="AP267" s="831"/>
      <c r="AQ267" s="831"/>
      <c r="AR267" s="493"/>
      <c r="AS267" s="493"/>
      <c r="AT267" s="493"/>
      <c r="AU267" s="831">
        <v>0</v>
      </c>
      <c r="AV267" s="831"/>
      <c r="AW267" s="831"/>
      <c r="AX267" s="831"/>
      <c r="AY267" s="831">
        <v>0</v>
      </c>
      <c r="AZ267" s="830">
        <v>4</v>
      </c>
      <c r="BA267" s="830">
        <v>5</v>
      </c>
      <c r="BB267" s="830">
        <v>17</v>
      </c>
      <c r="BC267" s="830">
        <v>29</v>
      </c>
      <c r="BD267" s="830">
        <v>51</v>
      </c>
      <c r="BE267" s="830">
        <v>0</v>
      </c>
      <c r="BF267" s="830">
        <v>0</v>
      </c>
      <c r="BG267" s="830">
        <v>0</v>
      </c>
      <c r="BH267" s="830">
        <v>0</v>
      </c>
      <c r="BI267" s="830">
        <v>0</v>
      </c>
      <c r="BJ267" s="770"/>
      <c r="BK267" s="757"/>
      <c r="BL267" s="757"/>
      <c r="BM267" s="757"/>
      <c r="BN267" s="757"/>
      <c r="BO267" s="757"/>
      <c r="BP267" s="757"/>
      <c r="BQ267" s="757"/>
    </row>
    <row r="268" spans="1:69" s="814" customFormat="1" ht="20.100000000000001" customHeight="1">
      <c r="A268" s="906" t="s">
        <v>899</v>
      </c>
      <c r="B268" s="906" t="s">
        <v>8</v>
      </c>
      <c r="C268" s="906" t="s">
        <v>4398</v>
      </c>
      <c r="D268" s="906" t="s">
        <v>5</v>
      </c>
      <c r="E268" s="906" t="s">
        <v>3948</v>
      </c>
      <c r="F268" s="1035">
        <v>32206</v>
      </c>
      <c r="G268" s="907" t="s">
        <v>4403</v>
      </c>
      <c r="H268" s="770">
        <v>1848</v>
      </c>
      <c r="I268" s="1077">
        <v>21572</v>
      </c>
      <c r="J268" s="770" t="s">
        <v>4404</v>
      </c>
      <c r="K268" s="770" t="s">
        <v>4405</v>
      </c>
      <c r="L268" s="491">
        <v>11</v>
      </c>
      <c r="M268" s="499">
        <v>308</v>
      </c>
      <c r="N268" s="494">
        <v>3</v>
      </c>
      <c r="O268" s="493">
        <v>40</v>
      </c>
      <c r="P268" s="493">
        <v>3</v>
      </c>
      <c r="Q268" s="493">
        <v>74</v>
      </c>
      <c r="R268" s="493">
        <v>3</v>
      </c>
      <c r="S268" s="493">
        <v>59</v>
      </c>
      <c r="T268" s="493"/>
      <c r="U268" s="493"/>
      <c r="V268" s="493"/>
      <c r="W268" s="493"/>
      <c r="X268" s="493"/>
      <c r="Y268" s="493"/>
      <c r="Z268" s="494"/>
      <c r="AA268" s="493"/>
      <c r="AB268" s="493"/>
      <c r="AC268" s="493"/>
      <c r="AD268" s="493">
        <v>0</v>
      </c>
      <c r="AE268" s="493"/>
      <c r="AF268" s="493"/>
      <c r="AG268" s="493">
        <v>0</v>
      </c>
      <c r="AH268" s="493"/>
      <c r="AI268" s="493"/>
      <c r="AJ268" s="493"/>
      <c r="AK268" s="493"/>
      <c r="AL268" s="493">
        <v>0</v>
      </c>
      <c r="AM268" s="493"/>
      <c r="AN268" s="493"/>
      <c r="AO268" s="493"/>
      <c r="AP268" s="831"/>
      <c r="AQ268" s="831"/>
      <c r="AR268" s="493"/>
      <c r="AS268" s="493"/>
      <c r="AT268" s="493"/>
      <c r="AU268" s="831">
        <v>0</v>
      </c>
      <c r="AV268" s="831"/>
      <c r="AW268" s="831"/>
      <c r="AX268" s="831"/>
      <c r="AY268" s="831">
        <v>0</v>
      </c>
      <c r="AZ268" s="830">
        <v>9</v>
      </c>
      <c r="BA268" s="830">
        <v>40</v>
      </c>
      <c r="BB268" s="830">
        <v>74</v>
      </c>
      <c r="BC268" s="830">
        <v>59</v>
      </c>
      <c r="BD268" s="830">
        <v>173</v>
      </c>
      <c r="BE268" s="830">
        <v>0</v>
      </c>
      <c r="BF268" s="830">
        <v>0</v>
      </c>
      <c r="BG268" s="830">
        <v>0</v>
      </c>
      <c r="BH268" s="830">
        <v>0</v>
      </c>
      <c r="BI268" s="830">
        <v>0</v>
      </c>
      <c r="BJ268" s="770"/>
      <c r="BK268" s="757"/>
      <c r="BL268" s="757"/>
      <c r="BM268" s="757"/>
      <c r="BN268" s="757"/>
      <c r="BO268" s="757"/>
      <c r="BP268" s="757"/>
      <c r="BQ268" s="757"/>
    </row>
    <row r="269" spans="1:69" s="814" customFormat="1" ht="20.100000000000001" customHeight="1">
      <c r="A269" s="906" t="s">
        <v>899</v>
      </c>
      <c r="B269" s="906" t="s">
        <v>8</v>
      </c>
      <c r="C269" s="906" t="s">
        <v>4393</v>
      </c>
      <c r="D269" s="906" t="s">
        <v>5</v>
      </c>
      <c r="E269" s="906" t="s">
        <v>901</v>
      </c>
      <c r="F269" s="1035">
        <v>39685</v>
      </c>
      <c r="G269" s="907" t="s">
        <v>4406</v>
      </c>
      <c r="H269" s="908">
        <v>1092</v>
      </c>
      <c r="I269" s="1109">
        <v>21561</v>
      </c>
      <c r="J269" s="770" t="s">
        <v>4407</v>
      </c>
      <c r="K269" s="770" t="s">
        <v>4408</v>
      </c>
      <c r="L269" s="491">
        <v>7</v>
      </c>
      <c r="M269" s="499">
        <v>120</v>
      </c>
      <c r="N269" s="494">
        <v>1</v>
      </c>
      <c r="O269" s="493">
        <v>21</v>
      </c>
      <c r="P269" s="493">
        <v>1</v>
      </c>
      <c r="Q269" s="493">
        <v>28</v>
      </c>
      <c r="R269" s="493">
        <v>2</v>
      </c>
      <c r="S269" s="493">
        <v>47</v>
      </c>
      <c r="T269" s="493"/>
      <c r="U269" s="493"/>
      <c r="V269" s="493"/>
      <c r="W269" s="493"/>
      <c r="X269" s="493"/>
      <c r="Y269" s="493"/>
      <c r="Z269" s="494"/>
      <c r="AA269" s="493"/>
      <c r="AB269" s="493"/>
      <c r="AC269" s="493"/>
      <c r="AD269" s="493">
        <v>0</v>
      </c>
      <c r="AE269" s="493"/>
      <c r="AF269" s="493"/>
      <c r="AG269" s="493">
        <v>0</v>
      </c>
      <c r="AH269" s="493"/>
      <c r="AI269" s="493"/>
      <c r="AJ269" s="493"/>
      <c r="AK269" s="493"/>
      <c r="AL269" s="493">
        <v>0</v>
      </c>
      <c r="AM269" s="493"/>
      <c r="AN269" s="493"/>
      <c r="AO269" s="493"/>
      <c r="AP269" s="831"/>
      <c r="AQ269" s="831"/>
      <c r="AR269" s="493"/>
      <c r="AS269" s="493"/>
      <c r="AT269" s="493"/>
      <c r="AU269" s="831">
        <v>0</v>
      </c>
      <c r="AV269" s="831"/>
      <c r="AW269" s="831"/>
      <c r="AX269" s="831"/>
      <c r="AY269" s="831">
        <v>0</v>
      </c>
      <c r="AZ269" s="830">
        <v>4</v>
      </c>
      <c r="BA269" s="830">
        <v>21</v>
      </c>
      <c r="BB269" s="830">
        <v>28</v>
      </c>
      <c r="BC269" s="830">
        <v>47</v>
      </c>
      <c r="BD269" s="830">
        <v>96</v>
      </c>
      <c r="BE269" s="830">
        <v>0</v>
      </c>
      <c r="BF269" s="830">
        <v>0</v>
      </c>
      <c r="BG269" s="830">
        <v>0</v>
      </c>
      <c r="BH269" s="830">
        <v>0</v>
      </c>
      <c r="BI269" s="830">
        <v>0</v>
      </c>
      <c r="BJ269" s="770"/>
      <c r="BK269" s="757"/>
      <c r="BL269" s="757"/>
      <c r="BM269" s="757"/>
      <c r="BN269" s="757"/>
      <c r="BO269" s="757"/>
      <c r="BP269" s="757"/>
      <c r="BQ269" s="757"/>
    </row>
    <row r="270" spans="1:69" s="757" customFormat="1" ht="20.100000000000001" customHeight="1">
      <c r="A270" s="906" t="s">
        <v>899</v>
      </c>
      <c r="B270" s="906" t="s">
        <v>8</v>
      </c>
      <c r="C270" s="906" t="s">
        <v>4393</v>
      </c>
      <c r="D270" s="906" t="s">
        <v>5</v>
      </c>
      <c r="E270" s="906" t="s">
        <v>4409</v>
      </c>
      <c r="F270" s="1035">
        <v>39457</v>
      </c>
      <c r="G270" s="907" t="s">
        <v>4410</v>
      </c>
      <c r="H270" s="908">
        <v>423</v>
      </c>
      <c r="I270" s="1109">
        <v>21562</v>
      </c>
      <c r="J270" s="770" t="s">
        <v>4411</v>
      </c>
      <c r="K270" s="770" t="s">
        <v>4412</v>
      </c>
      <c r="L270" s="491">
        <v>6</v>
      </c>
      <c r="M270" s="499">
        <v>160</v>
      </c>
      <c r="N270" s="494">
        <v>2</v>
      </c>
      <c r="O270" s="493">
        <v>42</v>
      </c>
      <c r="P270" s="493">
        <v>2</v>
      </c>
      <c r="Q270" s="493">
        <v>49</v>
      </c>
      <c r="R270" s="493">
        <v>2</v>
      </c>
      <c r="S270" s="493">
        <v>47</v>
      </c>
      <c r="T270" s="493"/>
      <c r="U270" s="493"/>
      <c r="V270" s="493"/>
      <c r="W270" s="493"/>
      <c r="X270" s="493"/>
      <c r="Y270" s="493"/>
      <c r="Z270" s="494"/>
      <c r="AA270" s="493"/>
      <c r="AB270" s="493"/>
      <c r="AC270" s="493"/>
      <c r="AD270" s="493">
        <v>0</v>
      </c>
      <c r="AE270" s="493"/>
      <c r="AF270" s="493"/>
      <c r="AG270" s="493">
        <v>0</v>
      </c>
      <c r="AH270" s="493"/>
      <c r="AI270" s="493"/>
      <c r="AJ270" s="493"/>
      <c r="AK270" s="493"/>
      <c r="AL270" s="493">
        <v>0</v>
      </c>
      <c r="AM270" s="493"/>
      <c r="AN270" s="493"/>
      <c r="AO270" s="493"/>
      <c r="AP270" s="831"/>
      <c r="AQ270" s="831"/>
      <c r="AR270" s="493"/>
      <c r="AS270" s="493"/>
      <c r="AT270" s="493"/>
      <c r="AU270" s="831">
        <v>0</v>
      </c>
      <c r="AV270" s="831"/>
      <c r="AW270" s="831"/>
      <c r="AX270" s="831"/>
      <c r="AY270" s="831">
        <v>0</v>
      </c>
      <c r="AZ270" s="830">
        <v>6</v>
      </c>
      <c r="BA270" s="830">
        <v>42</v>
      </c>
      <c r="BB270" s="830">
        <v>49</v>
      </c>
      <c r="BC270" s="830">
        <v>47</v>
      </c>
      <c r="BD270" s="830">
        <v>138</v>
      </c>
      <c r="BE270" s="830">
        <v>0</v>
      </c>
      <c r="BF270" s="830">
        <v>0</v>
      </c>
      <c r="BG270" s="830">
        <v>0</v>
      </c>
      <c r="BH270" s="830">
        <v>0</v>
      </c>
      <c r="BI270" s="830">
        <v>0</v>
      </c>
      <c r="BJ270" s="770"/>
    </row>
    <row r="271" spans="1:69" s="814" customFormat="1" ht="20.100000000000001" customHeight="1">
      <c r="A271" s="906" t="s">
        <v>899</v>
      </c>
      <c r="B271" s="906" t="s">
        <v>8</v>
      </c>
      <c r="C271" s="906" t="s">
        <v>4413</v>
      </c>
      <c r="D271" s="906" t="s">
        <v>5</v>
      </c>
      <c r="E271" s="906" t="s">
        <v>4414</v>
      </c>
      <c r="F271" s="1035">
        <v>31108</v>
      </c>
      <c r="G271" s="907" t="s">
        <v>4415</v>
      </c>
      <c r="H271" s="908">
        <v>226.2</v>
      </c>
      <c r="I271" s="1109">
        <v>21560</v>
      </c>
      <c r="J271" s="770" t="s">
        <v>4416</v>
      </c>
      <c r="K271" s="770" t="s">
        <v>4417</v>
      </c>
      <c r="L271" s="491">
        <v>2</v>
      </c>
      <c r="M271" s="499">
        <v>70</v>
      </c>
      <c r="N271" s="494"/>
      <c r="O271" s="493"/>
      <c r="P271" s="493"/>
      <c r="Q271" s="493"/>
      <c r="R271" s="493">
        <v>1</v>
      </c>
      <c r="S271" s="493">
        <v>22</v>
      </c>
      <c r="T271" s="493"/>
      <c r="U271" s="493"/>
      <c r="V271" s="493"/>
      <c r="W271" s="493"/>
      <c r="X271" s="493"/>
      <c r="Y271" s="493"/>
      <c r="Z271" s="494">
        <v>1</v>
      </c>
      <c r="AA271" s="493"/>
      <c r="AB271" s="493">
        <v>11</v>
      </c>
      <c r="AC271" s="493">
        <v>20</v>
      </c>
      <c r="AD271" s="493">
        <v>31</v>
      </c>
      <c r="AE271" s="493"/>
      <c r="AF271" s="493"/>
      <c r="AG271" s="493">
        <v>0</v>
      </c>
      <c r="AH271" s="493"/>
      <c r="AI271" s="493"/>
      <c r="AJ271" s="493"/>
      <c r="AK271" s="493"/>
      <c r="AL271" s="493">
        <v>0</v>
      </c>
      <c r="AM271" s="493"/>
      <c r="AN271" s="493"/>
      <c r="AO271" s="493"/>
      <c r="AP271" s="831"/>
      <c r="AQ271" s="831"/>
      <c r="AR271" s="493"/>
      <c r="AS271" s="493"/>
      <c r="AT271" s="493"/>
      <c r="AU271" s="831">
        <v>0</v>
      </c>
      <c r="AV271" s="831"/>
      <c r="AW271" s="831"/>
      <c r="AX271" s="831"/>
      <c r="AY271" s="831">
        <v>0</v>
      </c>
      <c r="AZ271" s="830">
        <v>2</v>
      </c>
      <c r="BA271" s="830">
        <v>11</v>
      </c>
      <c r="BB271" s="830">
        <v>20</v>
      </c>
      <c r="BC271" s="830">
        <v>22</v>
      </c>
      <c r="BD271" s="830">
        <v>53</v>
      </c>
      <c r="BE271" s="830">
        <v>0</v>
      </c>
      <c r="BF271" s="830">
        <v>0</v>
      </c>
      <c r="BG271" s="830">
        <v>0</v>
      </c>
      <c r="BH271" s="830">
        <v>0</v>
      </c>
      <c r="BI271" s="830">
        <v>0</v>
      </c>
      <c r="BJ271" s="770"/>
      <c r="BK271" s="757"/>
      <c r="BL271" s="757"/>
      <c r="BM271" s="757"/>
      <c r="BN271" s="757"/>
      <c r="BO271" s="757"/>
      <c r="BP271" s="757"/>
      <c r="BQ271" s="757"/>
    </row>
    <row r="272" spans="1:69" s="757" customFormat="1" ht="20.100000000000001" customHeight="1">
      <c r="A272" s="906" t="s">
        <v>899</v>
      </c>
      <c r="B272" s="906" t="s">
        <v>8</v>
      </c>
      <c r="C272" s="906" t="s">
        <v>4418</v>
      </c>
      <c r="D272" s="906" t="s">
        <v>5</v>
      </c>
      <c r="E272" s="906" t="s">
        <v>4419</v>
      </c>
      <c r="F272" s="1035" t="s">
        <v>4420</v>
      </c>
      <c r="G272" s="907" t="s">
        <v>4421</v>
      </c>
      <c r="H272" s="908">
        <v>445.3</v>
      </c>
      <c r="I272" s="1109">
        <v>21550</v>
      </c>
      <c r="J272" s="770" t="s">
        <v>4422</v>
      </c>
      <c r="K272" s="770" t="s">
        <v>4423</v>
      </c>
      <c r="L272" s="491">
        <v>5</v>
      </c>
      <c r="M272" s="756">
        <v>140</v>
      </c>
      <c r="N272" s="494">
        <v>1</v>
      </c>
      <c r="O272" s="493">
        <v>18</v>
      </c>
      <c r="P272" s="493">
        <v>1</v>
      </c>
      <c r="Q272" s="493">
        <v>24</v>
      </c>
      <c r="R272" s="493">
        <v>2</v>
      </c>
      <c r="S272" s="493">
        <v>33</v>
      </c>
      <c r="T272" s="493"/>
      <c r="U272" s="493"/>
      <c r="V272" s="493"/>
      <c r="W272" s="493"/>
      <c r="X272" s="493"/>
      <c r="Y272" s="493"/>
      <c r="Z272" s="494">
        <v>1</v>
      </c>
      <c r="AA272" s="493"/>
      <c r="AB272" s="493">
        <v>6</v>
      </c>
      <c r="AC272" s="493">
        <v>16</v>
      </c>
      <c r="AD272" s="493">
        <v>22</v>
      </c>
      <c r="AE272" s="493"/>
      <c r="AF272" s="493"/>
      <c r="AG272" s="493">
        <v>0</v>
      </c>
      <c r="AH272" s="493"/>
      <c r="AI272" s="493"/>
      <c r="AJ272" s="493"/>
      <c r="AK272" s="493"/>
      <c r="AL272" s="493">
        <v>0</v>
      </c>
      <c r="AM272" s="493"/>
      <c r="AN272" s="493"/>
      <c r="AO272" s="493"/>
      <c r="AP272" s="831"/>
      <c r="AQ272" s="831"/>
      <c r="AR272" s="493"/>
      <c r="AS272" s="493"/>
      <c r="AT272" s="493"/>
      <c r="AU272" s="831">
        <v>0</v>
      </c>
      <c r="AV272" s="831"/>
      <c r="AW272" s="831"/>
      <c r="AX272" s="831"/>
      <c r="AY272" s="831">
        <v>0</v>
      </c>
      <c r="AZ272" s="830">
        <v>5</v>
      </c>
      <c r="BA272" s="830">
        <v>24</v>
      </c>
      <c r="BB272" s="830">
        <v>40</v>
      </c>
      <c r="BC272" s="830">
        <v>33</v>
      </c>
      <c r="BD272" s="830">
        <v>97</v>
      </c>
      <c r="BE272" s="830">
        <v>0</v>
      </c>
      <c r="BF272" s="830">
        <v>0</v>
      </c>
      <c r="BG272" s="830">
        <v>0</v>
      </c>
      <c r="BH272" s="830">
        <v>0</v>
      </c>
      <c r="BI272" s="830">
        <v>0</v>
      </c>
      <c r="BJ272" s="770"/>
    </row>
    <row r="273" spans="1:69" s="757" customFormat="1" ht="20.100000000000001" customHeight="1">
      <c r="A273" s="906" t="s">
        <v>899</v>
      </c>
      <c r="B273" s="906" t="s">
        <v>8</v>
      </c>
      <c r="C273" s="906" t="s">
        <v>4424</v>
      </c>
      <c r="D273" s="906" t="s">
        <v>5</v>
      </c>
      <c r="E273" s="906" t="s">
        <v>898</v>
      </c>
      <c r="F273" s="1035">
        <v>39538</v>
      </c>
      <c r="G273" s="907" t="s">
        <v>4425</v>
      </c>
      <c r="H273" s="908">
        <v>619.6</v>
      </c>
      <c r="I273" s="1109">
        <v>21548</v>
      </c>
      <c r="J273" s="770" t="s">
        <v>4426</v>
      </c>
      <c r="K273" s="770" t="s">
        <v>4427</v>
      </c>
      <c r="L273" s="491">
        <v>6</v>
      </c>
      <c r="M273" s="503">
        <v>147</v>
      </c>
      <c r="N273" s="494">
        <v>2</v>
      </c>
      <c r="O273" s="493">
        <v>41</v>
      </c>
      <c r="P273" s="493">
        <v>2</v>
      </c>
      <c r="Q273" s="493">
        <v>54</v>
      </c>
      <c r="R273" s="493">
        <v>2</v>
      </c>
      <c r="S273" s="493">
        <v>50</v>
      </c>
      <c r="T273" s="493"/>
      <c r="U273" s="493"/>
      <c r="V273" s="493"/>
      <c r="W273" s="493"/>
      <c r="X273" s="493"/>
      <c r="Y273" s="493"/>
      <c r="Z273" s="494"/>
      <c r="AA273" s="493"/>
      <c r="AB273" s="493"/>
      <c r="AC273" s="493"/>
      <c r="AD273" s="493">
        <v>0</v>
      </c>
      <c r="AE273" s="493"/>
      <c r="AF273" s="493"/>
      <c r="AG273" s="493">
        <v>0</v>
      </c>
      <c r="AH273" s="493"/>
      <c r="AI273" s="493"/>
      <c r="AJ273" s="493"/>
      <c r="AK273" s="493"/>
      <c r="AL273" s="493">
        <v>0</v>
      </c>
      <c r="AM273" s="493"/>
      <c r="AN273" s="493"/>
      <c r="AO273" s="493"/>
      <c r="AP273" s="831"/>
      <c r="AQ273" s="831"/>
      <c r="AR273" s="493"/>
      <c r="AS273" s="493"/>
      <c r="AT273" s="493"/>
      <c r="AU273" s="831">
        <v>0</v>
      </c>
      <c r="AV273" s="831"/>
      <c r="AW273" s="831"/>
      <c r="AX273" s="831"/>
      <c r="AY273" s="831">
        <v>0</v>
      </c>
      <c r="AZ273" s="830">
        <v>6</v>
      </c>
      <c r="BA273" s="830">
        <v>41</v>
      </c>
      <c r="BB273" s="830">
        <v>54</v>
      </c>
      <c r="BC273" s="830">
        <v>50</v>
      </c>
      <c r="BD273" s="830">
        <v>145</v>
      </c>
      <c r="BE273" s="830">
        <v>0</v>
      </c>
      <c r="BF273" s="830">
        <v>0</v>
      </c>
      <c r="BG273" s="830">
        <v>0</v>
      </c>
      <c r="BH273" s="830">
        <v>0</v>
      </c>
      <c r="BI273" s="830">
        <v>0</v>
      </c>
      <c r="BJ273" s="770"/>
    </row>
    <row r="274" spans="1:69" s="757" customFormat="1" ht="20.100000000000001" customHeight="1">
      <c r="A274" s="953" t="s">
        <v>899</v>
      </c>
      <c r="B274" s="953" t="s">
        <v>8</v>
      </c>
      <c r="C274" s="953" t="s">
        <v>4393</v>
      </c>
      <c r="D274" s="953" t="s">
        <v>5</v>
      </c>
      <c r="E274" s="953" t="s">
        <v>4428</v>
      </c>
      <c r="F274" s="1036">
        <v>41565</v>
      </c>
      <c r="G274" s="949" t="s">
        <v>4429</v>
      </c>
      <c r="H274" s="950">
        <v>286</v>
      </c>
      <c r="I274" s="1125">
        <v>21542</v>
      </c>
      <c r="J274" s="953" t="s">
        <v>5050</v>
      </c>
      <c r="K274" s="953" t="s">
        <v>5051</v>
      </c>
      <c r="L274" s="495">
        <v>4</v>
      </c>
      <c r="M274" s="758">
        <v>80</v>
      </c>
      <c r="N274" s="497">
        <v>1</v>
      </c>
      <c r="O274" s="496">
        <v>10</v>
      </c>
      <c r="P274" s="496">
        <v>2</v>
      </c>
      <c r="Q274" s="496">
        <v>38</v>
      </c>
      <c r="R274" s="496">
        <v>1</v>
      </c>
      <c r="S274" s="496">
        <v>24</v>
      </c>
      <c r="T274" s="496"/>
      <c r="U274" s="496"/>
      <c r="V274" s="496"/>
      <c r="W274" s="496"/>
      <c r="X274" s="496"/>
      <c r="Y274" s="496"/>
      <c r="Z274" s="497"/>
      <c r="AA274" s="496"/>
      <c r="AB274" s="496"/>
      <c r="AC274" s="496"/>
      <c r="AD274" s="496">
        <v>0</v>
      </c>
      <c r="AE274" s="496"/>
      <c r="AF274" s="496"/>
      <c r="AG274" s="496">
        <v>0</v>
      </c>
      <c r="AH274" s="496"/>
      <c r="AI274" s="496"/>
      <c r="AJ274" s="496"/>
      <c r="AK274" s="496"/>
      <c r="AL274" s="496">
        <v>0</v>
      </c>
      <c r="AM274" s="496"/>
      <c r="AN274" s="496"/>
      <c r="AO274" s="496"/>
      <c r="AP274" s="842"/>
      <c r="AQ274" s="842"/>
      <c r="AR274" s="496"/>
      <c r="AS274" s="496"/>
      <c r="AT274" s="496"/>
      <c r="AU274" s="842">
        <v>0</v>
      </c>
      <c r="AV274" s="842"/>
      <c r="AW274" s="842"/>
      <c r="AX274" s="842"/>
      <c r="AY274" s="842">
        <v>0</v>
      </c>
      <c r="AZ274" s="843">
        <v>4</v>
      </c>
      <c r="BA274" s="843">
        <v>10</v>
      </c>
      <c r="BB274" s="843">
        <v>38</v>
      </c>
      <c r="BC274" s="843">
        <v>24</v>
      </c>
      <c r="BD274" s="843">
        <v>72</v>
      </c>
      <c r="BE274" s="843">
        <v>0</v>
      </c>
      <c r="BF274" s="843">
        <v>0</v>
      </c>
      <c r="BG274" s="843">
        <v>0</v>
      </c>
      <c r="BH274" s="843">
        <v>0</v>
      </c>
      <c r="BI274" s="843">
        <v>0</v>
      </c>
      <c r="BJ274" s="953"/>
    </row>
    <row r="275" spans="1:69" s="814" customFormat="1" ht="20.100000000000001" customHeight="1">
      <c r="A275" s="906" t="s">
        <v>899</v>
      </c>
      <c r="B275" s="906" t="s">
        <v>8</v>
      </c>
      <c r="C275" s="906" t="s">
        <v>4393</v>
      </c>
      <c r="D275" s="906" t="s">
        <v>5</v>
      </c>
      <c r="E275" s="906" t="s">
        <v>4430</v>
      </c>
      <c r="F275" s="1035">
        <v>42248</v>
      </c>
      <c r="G275" s="907" t="s">
        <v>4431</v>
      </c>
      <c r="H275" s="908">
        <v>1276</v>
      </c>
      <c r="I275" s="1109">
        <v>21584</v>
      </c>
      <c r="J275" s="770" t="s">
        <v>4432</v>
      </c>
      <c r="K275" s="770" t="s">
        <v>4433</v>
      </c>
      <c r="L275" s="491">
        <v>11</v>
      </c>
      <c r="M275" s="503">
        <v>308</v>
      </c>
      <c r="N275" s="494">
        <v>2</v>
      </c>
      <c r="O275" s="493">
        <v>23</v>
      </c>
      <c r="P275" s="493">
        <v>4</v>
      </c>
      <c r="Q275" s="493">
        <v>70</v>
      </c>
      <c r="R275" s="493">
        <v>4</v>
      </c>
      <c r="S275" s="493">
        <v>81</v>
      </c>
      <c r="T275" s="493"/>
      <c r="U275" s="493"/>
      <c r="V275" s="493"/>
      <c r="W275" s="493"/>
      <c r="X275" s="493"/>
      <c r="Y275" s="493"/>
      <c r="Z275" s="494"/>
      <c r="AA275" s="493"/>
      <c r="AB275" s="493"/>
      <c r="AC275" s="493"/>
      <c r="AD275" s="493">
        <v>0</v>
      </c>
      <c r="AE275" s="493"/>
      <c r="AF275" s="493"/>
      <c r="AG275" s="493">
        <v>0</v>
      </c>
      <c r="AH275" s="493"/>
      <c r="AI275" s="493"/>
      <c r="AJ275" s="493"/>
      <c r="AK275" s="493"/>
      <c r="AL275" s="493">
        <v>0</v>
      </c>
      <c r="AM275" s="493"/>
      <c r="AN275" s="493"/>
      <c r="AO275" s="493"/>
      <c r="AP275" s="831"/>
      <c r="AQ275" s="831"/>
      <c r="AR275" s="493"/>
      <c r="AS275" s="493"/>
      <c r="AT275" s="493"/>
      <c r="AU275" s="831">
        <v>0</v>
      </c>
      <c r="AV275" s="831"/>
      <c r="AW275" s="831"/>
      <c r="AX275" s="831"/>
      <c r="AY275" s="831">
        <v>0</v>
      </c>
      <c r="AZ275" s="830">
        <v>10</v>
      </c>
      <c r="BA275" s="830">
        <v>23</v>
      </c>
      <c r="BB275" s="830">
        <v>70</v>
      </c>
      <c r="BC275" s="830">
        <v>81</v>
      </c>
      <c r="BD275" s="830">
        <v>174</v>
      </c>
      <c r="BE275" s="830">
        <v>0</v>
      </c>
      <c r="BF275" s="830">
        <v>0</v>
      </c>
      <c r="BG275" s="830">
        <v>0</v>
      </c>
      <c r="BH275" s="830">
        <v>0</v>
      </c>
      <c r="BI275" s="830">
        <v>0</v>
      </c>
      <c r="BJ275" s="770"/>
      <c r="BK275" s="757"/>
      <c r="BL275" s="757"/>
      <c r="BM275" s="757"/>
      <c r="BN275" s="757"/>
      <c r="BO275" s="757"/>
      <c r="BP275" s="757"/>
      <c r="BQ275" s="757"/>
    </row>
    <row r="276" spans="1:69" s="814" customFormat="1" ht="20.100000000000001" customHeight="1">
      <c r="A276" s="906" t="s">
        <v>899</v>
      </c>
      <c r="B276" s="906" t="s">
        <v>8</v>
      </c>
      <c r="C276" s="906" t="s">
        <v>4434</v>
      </c>
      <c r="D276" s="906" t="s">
        <v>5</v>
      </c>
      <c r="E276" s="906" t="s">
        <v>900</v>
      </c>
      <c r="F276" s="1035">
        <v>32568</v>
      </c>
      <c r="G276" s="907" t="s">
        <v>4435</v>
      </c>
      <c r="H276" s="908">
        <v>2337</v>
      </c>
      <c r="I276" s="1109">
        <v>21510</v>
      </c>
      <c r="J276" s="770" t="s">
        <v>4436</v>
      </c>
      <c r="K276" s="770" t="s">
        <v>4437</v>
      </c>
      <c r="L276" s="491">
        <v>7</v>
      </c>
      <c r="M276" s="503">
        <v>259</v>
      </c>
      <c r="N276" s="494">
        <v>2</v>
      </c>
      <c r="O276" s="493">
        <v>45</v>
      </c>
      <c r="P276" s="493">
        <v>2</v>
      </c>
      <c r="Q276" s="493">
        <v>62</v>
      </c>
      <c r="R276" s="493">
        <v>2</v>
      </c>
      <c r="S276" s="493">
        <v>59</v>
      </c>
      <c r="T276" s="493"/>
      <c r="U276" s="493"/>
      <c r="V276" s="493"/>
      <c r="W276" s="493"/>
      <c r="X276" s="493"/>
      <c r="Y276" s="493"/>
      <c r="Z276" s="494"/>
      <c r="AA276" s="493"/>
      <c r="AB276" s="493"/>
      <c r="AC276" s="493"/>
      <c r="AD276" s="493">
        <v>0</v>
      </c>
      <c r="AE276" s="493"/>
      <c r="AF276" s="493"/>
      <c r="AG276" s="493">
        <v>0</v>
      </c>
      <c r="AH276" s="493"/>
      <c r="AI276" s="493"/>
      <c r="AJ276" s="493"/>
      <c r="AK276" s="493"/>
      <c r="AL276" s="493">
        <v>0</v>
      </c>
      <c r="AM276" s="493"/>
      <c r="AN276" s="493"/>
      <c r="AO276" s="493"/>
      <c r="AP276" s="831"/>
      <c r="AQ276" s="831"/>
      <c r="AR276" s="493"/>
      <c r="AS276" s="493"/>
      <c r="AT276" s="493"/>
      <c r="AU276" s="831">
        <v>0</v>
      </c>
      <c r="AV276" s="831"/>
      <c r="AW276" s="831"/>
      <c r="AX276" s="831"/>
      <c r="AY276" s="831">
        <v>0</v>
      </c>
      <c r="AZ276" s="830">
        <v>6</v>
      </c>
      <c r="BA276" s="830">
        <v>45</v>
      </c>
      <c r="BB276" s="830">
        <v>62</v>
      </c>
      <c r="BC276" s="830">
        <v>59</v>
      </c>
      <c r="BD276" s="830">
        <v>166</v>
      </c>
      <c r="BE276" s="830">
        <v>0</v>
      </c>
      <c r="BF276" s="830">
        <v>0</v>
      </c>
      <c r="BG276" s="830">
        <v>0</v>
      </c>
      <c r="BH276" s="830">
        <v>0</v>
      </c>
      <c r="BI276" s="830">
        <v>0</v>
      </c>
      <c r="BJ276" s="770"/>
      <c r="BK276" s="757"/>
      <c r="BL276" s="757"/>
      <c r="BM276" s="757"/>
      <c r="BN276" s="757"/>
      <c r="BO276" s="757"/>
      <c r="BP276" s="757"/>
      <c r="BQ276" s="757"/>
    </row>
    <row r="277" spans="1:69" s="814" customFormat="1" ht="20.100000000000001" customHeight="1">
      <c r="A277" s="906" t="s">
        <v>899</v>
      </c>
      <c r="B277" s="906" t="s">
        <v>8</v>
      </c>
      <c r="C277" s="906" t="s">
        <v>4398</v>
      </c>
      <c r="D277" s="906" t="s">
        <v>5</v>
      </c>
      <c r="E277" s="906" t="s">
        <v>4438</v>
      </c>
      <c r="F277" s="1035">
        <v>33843</v>
      </c>
      <c r="G277" s="907" t="s">
        <v>4439</v>
      </c>
      <c r="H277" s="908">
        <v>913</v>
      </c>
      <c r="I277" s="1109">
        <v>21563</v>
      </c>
      <c r="J277" s="770" t="s">
        <v>4440</v>
      </c>
      <c r="K277" s="770" t="s">
        <v>4441</v>
      </c>
      <c r="L277" s="491">
        <v>7</v>
      </c>
      <c r="M277" s="503">
        <v>210</v>
      </c>
      <c r="N277" s="494">
        <v>2</v>
      </c>
      <c r="O277" s="493">
        <v>46</v>
      </c>
      <c r="P277" s="493">
        <v>2</v>
      </c>
      <c r="Q277" s="493">
        <v>52</v>
      </c>
      <c r="R277" s="493">
        <v>3</v>
      </c>
      <c r="S277" s="493">
        <v>75</v>
      </c>
      <c r="T277" s="493"/>
      <c r="U277" s="493"/>
      <c r="V277" s="493"/>
      <c r="W277" s="493"/>
      <c r="X277" s="493"/>
      <c r="Y277" s="493"/>
      <c r="Z277" s="494"/>
      <c r="AA277" s="493"/>
      <c r="AB277" s="493"/>
      <c r="AC277" s="493"/>
      <c r="AD277" s="493">
        <v>0</v>
      </c>
      <c r="AE277" s="493"/>
      <c r="AF277" s="493"/>
      <c r="AG277" s="493">
        <v>0</v>
      </c>
      <c r="AH277" s="493"/>
      <c r="AI277" s="493"/>
      <c r="AJ277" s="493"/>
      <c r="AK277" s="493"/>
      <c r="AL277" s="493">
        <v>0</v>
      </c>
      <c r="AM277" s="493"/>
      <c r="AN277" s="493"/>
      <c r="AO277" s="493"/>
      <c r="AP277" s="831"/>
      <c r="AQ277" s="831"/>
      <c r="AR277" s="493"/>
      <c r="AS277" s="493"/>
      <c r="AT277" s="493"/>
      <c r="AU277" s="831">
        <v>0</v>
      </c>
      <c r="AV277" s="831"/>
      <c r="AW277" s="831"/>
      <c r="AX277" s="831"/>
      <c r="AY277" s="831">
        <v>0</v>
      </c>
      <c r="AZ277" s="830">
        <v>7</v>
      </c>
      <c r="BA277" s="830">
        <v>46</v>
      </c>
      <c r="BB277" s="830">
        <v>52</v>
      </c>
      <c r="BC277" s="830">
        <v>75</v>
      </c>
      <c r="BD277" s="830">
        <v>173</v>
      </c>
      <c r="BE277" s="830">
        <v>0</v>
      </c>
      <c r="BF277" s="830">
        <v>0</v>
      </c>
      <c r="BG277" s="830">
        <v>0</v>
      </c>
      <c r="BH277" s="830">
        <v>0</v>
      </c>
      <c r="BI277" s="830">
        <v>0</v>
      </c>
      <c r="BJ277" s="770"/>
      <c r="BK277" s="757"/>
      <c r="BL277" s="757"/>
      <c r="BM277" s="757"/>
      <c r="BN277" s="757"/>
      <c r="BO277" s="757"/>
      <c r="BP277" s="757"/>
      <c r="BQ277" s="757"/>
    </row>
    <row r="278" spans="1:69" s="956" customFormat="1" ht="20.100000000000001" customHeight="1">
      <c r="A278" s="906" t="s">
        <v>899</v>
      </c>
      <c r="B278" s="906" t="s">
        <v>8</v>
      </c>
      <c r="C278" s="906" t="s">
        <v>4424</v>
      </c>
      <c r="D278" s="906" t="s">
        <v>5</v>
      </c>
      <c r="E278" s="906" t="s">
        <v>4442</v>
      </c>
      <c r="F278" s="1035">
        <v>42064</v>
      </c>
      <c r="G278" s="907" t="s">
        <v>4443</v>
      </c>
      <c r="H278" s="908">
        <v>314.89999999999998</v>
      </c>
      <c r="I278" s="1109">
        <v>21546</v>
      </c>
      <c r="J278" s="770" t="s">
        <v>4444</v>
      </c>
      <c r="K278" s="770" t="s">
        <v>4445</v>
      </c>
      <c r="L278" s="503">
        <v>6</v>
      </c>
      <c r="M278" s="503">
        <v>151</v>
      </c>
      <c r="N278" s="494">
        <v>2</v>
      </c>
      <c r="O278" s="493">
        <v>35</v>
      </c>
      <c r="P278" s="493">
        <v>2</v>
      </c>
      <c r="Q278" s="493">
        <v>49</v>
      </c>
      <c r="R278" s="493">
        <v>2</v>
      </c>
      <c r="S278" s="493">
        <v>50</v>
      </c>
      <c r="T278" s="493"/>
      <c r="U278" s="493"/>
      <c r="V278" s="493"/>
      <c r="W278" s="493"/>
      <c r="X278" s="493"/>
      <c r="Y278" s="493"/>
      <c r="Z278" s="494"/>
      <c r="AA278" s="493"/>
      <c r="AB278" s="493"/>
      <c r="AC278" s="493"/>
      <c r="AD278" s="493">
        <v>0</v>
      </c>
      <c r="AE278" s="493"/>
      <c r="AF278" s="493"/>
      <c r="AG278" s="493">
        <v>0</v>
      </c>
      <c r="AH278" s="493"/>
      <c r="AI278" s="493"/>
      <c r="AJ278" s="493"/>
      <c r="AK278" s="493"/>
      <c r="AL278" s="493">
        <v>0</v>
      </c>
      <c r="AM278" s="493"/>
      <c r="AN278" s="493"/>
      <c r="AO278" s="493"/>
      <c r="AP278" s="831"/>
      <c r="AQ278" s="831"/>
      <c r="AR278" s="493"/>
      <c r="AS278" s="493"/>
      <c r="AT278" s="493"/>
      <c r="AU278" s="831">
        <v>0</v>
      </c>
      <c r="AV278" s="831"/>
      <c r="AW278" s="831"/>
      <c r="AX278" s="831"/>
      <c r="AY278" s="831">
        <v>0</v>
      </c>
      <c r="AZ278" s="830">
        <v>6</v>
      </c>
      <c r="BA278" s="830">
        <v>35</v>
      </c>
      <c r="BB278" s="830">
        <v>49</v>
      </c>
      <c r="BC278" s="830">
        <v>50</v>
      </c>
      <c r="BD278" s="830">
        <v>134</v>
      </c>
      <c r="BE278" s="830">
        <v>0</v>
      </c>
      <c r="BF278" s="830">
        <v>0</v>
      </c>
      <c r="BG278" s="830">
        <v>0</v>
      </c>
      <c r="BH278" s="830">
        <v>0</v>
      </c>
      <c r="BI278" s="830">
        <v>0</v>
      </c>
      <c r="BJ278" s="770"/>
      <c r="BK278" s="955"/>
      <c r="BL278" s="955"/>
      <c r="BM278" s="955"/>
      <c r="BN278" s="955"/>
      <c r="BO278" s="955"/>
      <c r="BP278" s="955"/>
      <c r="BQ278" s="955"/>
    </row>
    <row r="279" spans="1:69" s="814" customFormat="1" ht="20.100000000000001" customHeight="1">
      <c r="A279" s="906" t="s">
        <v>899</v>
      </c>
      <c r="B279" s="906" t="s">
        <v>8</v>
      </c>
      <c r="C279" s="906" t="s">
        <v>4446</v>
      </c>
      <c r="D279" s="906" t="s">
        <v>5</v>
      </c>
      <c r="E279" s="906" t="s">
        <v>4447</v>
      </c>
      <c r="F279" s="1035">
        <v>40589</v>
      </c>
      <c r="G279" s="907" t="s">
        <v>4448</v>
      </c>
      <c r="H279" s="770">
        <v>358</v>
      </c>
      <c r="I279" s="1077">
        <v>21551</v>
      </c>
      <c r="J279" s="770" t="s">
        <v>4449</v>
      </c>
      <c r="K279" s="770" t="s">
        <v>4450</v>
      </c>
      <c r="L279" s="503">
        <v>7</v>
      </c>
      <c r="M279" s="503">
        <v>155</v>
      </c>
      <c r="N279" s="494">
        <v>7</v>
      </c>
      <c r="O279" s="493">
        <v>19</v>
      </c>
      <c r="P279" s="493">
        <v>3</v>
      </c>
      <c r="Q279" s="493">
        <v>66</v>
      </c>
      <c r="R279" s="493">
        <v>3</v>
      </c>
      <c r="S279" s="493">
        <v>70</v>
      </c>
      <c r="T279" s="493"/>
      <c r="U279" s="493"/>
      <c r="V279" s="493"/>
      <c r="W279" s="493"/>
      <c r="X279" s="493"/>
      <c r="Y279" s="493"/>
      <c r="Z279" s="494"/>
      <c r="AA279" s="493"/>
      <c r="AB279" s="493"/>
      <c r="AC279" s="493"/>
      <c r="AD279" s="493">
        <v>0</v>
      </c>
      <c r="AE279" s="493"/>
      <c r="AF279" s="493"/>
      <c r="AG279" s="493">
        <v>0</v>
      </c>
      <c r="AH279" s="493"/>
      <c r="AI279" s="493"/>
      <c r="AJ279" s="493"/>
      <c r="AK279" s="493"/>
      <c r="AL279" s="493">
        <v>0</v>
      </c>
      <c r="AM279" s="493"/>
      <c r="AN279" s="493"/>
      <c r="AO279" s="493"/>
      <c r="AP279" s="831"/>
      <c r="AQ279" s="831"/>
      <c r="AR279" s="493"/>
      <c r="AS279" s="493"/>
      <c r="AT279" s="493"/>
      <c r="AU279" s="831">
        <v>0</v>
      </c>
      <c r="AV279" s="831"/>
      <c r="AW279" s="831"/>
      <c r="AX279" s="831"/>
      <c r="AY279" s="831">
        <v>0</v>
      </c>
      <c r="AZ279" s="830">
        <v>13</v>
      </c>
      <c r="BA279" s="830">
        <v>19</v>
      </c>
      <c r="BB279" s="830">
        <v>66</v>
      </c>
      <c r="BC279" s="830">
        <v>70</v>
      </c>
      <c r="BD279" s="830">
        <v>155</v>
      </c>
      <c r="BE279" s="830">
        <v>0</v>
      </c>
      <c r="BF279" s="830">
        <v>0</v>
      </c>
      <c r="BG279" s="830">
        <v>0</v>
      </c>
      <c r="BH279" s="830">
        <v>0</v>
      </c>
      <c r="BI279" s="830">
        <v>0</v>
      </c>
      <c r="BJ279" s="770"/>
      <c r="BK279" s="757"/>
      <c r="BL279" s="757"/>
      <c r="BM279" s="757"/>
      <c r="BN279" s="757"/>
      <c r="BO279" s="757"/>
      <c r="BP279" s="757"/>
      <c r="BQ279" s="757"/>
    </row>
    <row r="280" spans="1:69" s="814" customFormat="1" ht="20.100000000000001" customHeight="1">
      <c r="A280" s="906" t="s">
        <v>899</v>
      </c>
      <c r="B280" s="906" t="s">
        <v>4451</v>
      </c>
      <c r="C280" s="906" t="s">
        <v>4418</v>
      </c>
      <c r="D280" s="906" t="s">
        <v>5</v>
      </c>
      <c r="E280" s="906" t="s">
        <v>4452</v>
      </c>
      <c r="F280" s="1035">
        <v>41934</v>
      </c>
      <c r="G280" s="907" t="s">
        <v>4453</v>
      </c>
      <c r="H280" s="908">
        <v>508</v>
      </c>
      <c r="I280" s="1109">
        <v>21502</v>
      </c>
      <c r="J280" s="770" t="s">
        <v>4454</v>
      </c>
      <c r="K280" s="770" t="s">
        <v>4455</v>
      </c>
      <c r="L280" s="503">
        <v>10</v>
      </c>
      <c r="M280" s="503">
        <v>268</v>
      </c>
      <c r="N280" s="494">
        <v>1</v>
      </c>
      <c r="O280" s="493">
        <v>18</v>
      </c>
      <c r="P280" s="493">
        <v>2</v>
      </c>
      <c r="Q280" s="493">
        <v>53</v>
      </c>
      <c r="R280" s="493">
        <v>3</v>
      </c>
      <c r="S280" s="493">
        <v>70</v>
      </c>
      <c r="T280" s="493"/>
      <c r="U280" s="493"/>
      <c r="V280" s="493"/>
      <c r="W280" s="493"/>
      <c r="X280" s="493"/>
      <c r="Y280" s="493"/>
      <c r="Z280" s="494"/>
      <c r="AA280" s="493"/>
      <c r="AB280" s="493"/>
      <c r="AC280" s="493"/>
      <c r="AD280" s="493">
        <v>0</v>
      </c>
      <c r="AE280" s="493"/>
      <c r="AF280" s="493"/>
      <c r="AG280" s="493">
        <v>0</v>
      </c>
      <c r="AH280" s="493"/>
      <c r="AI280" s="493"/>
      <c r="AJ280" s="493"/>
      <c r="AK280" s="493"/>
      <c r="AL280" s="493">
        <v>0</v>
      </c>
      <c r="AM280" s="493"/>
      <c r="AN280" s="493"/>
      <c r="AO280" s="493"/>
      <c r="AP280" s="831"/>
      <c r="AQ280" s="831"/>
      <c r="AR280" s="493"/>
      <c r="AS280" s="493"/>
      <c r="AT280" s="493"/>
      <c r="AU280" s="831">
        <v>0</v>
      </c>
      <c r="AV280" s="831"/>
      <c r="AW280" s="831"/>
      <c r="AX280" s="831"/>
      <c r="AY280" s="831">
        <v>0</v>
      </c>
      <c r="AZ280" s="830">
        <v>6</v>
      </c>
      <c r="BA280" s="830">
        <v>18</v>
      </c>
      <c r="BB280" s="830">
        <v>53</v>
      </c>
      <c r="BC280" s="830">
        <v>70</v>
      </c>
      <c r="BD280" s="830">
        <v>141</v>
      </c>
      <c r="BE280" s="830">
        <v>0</v>
      </c>
      <c r="BF280" s="830">
        <v>0</v>
      </c>
      <c r="BG280" s="830">
        <v>0</v>
      </c>
      <c r="BH280" s="830">
        <v>0</v>
      </c>
      <c r="BI280" s="830">
        <v>0</v>
      </c>
      <c r="BJ280" s="770"/>
      <c r="BK280" s="757"/>
      <c r="BL280" s="757"/>
      <c r="BM280" s="757"/>
      <c r="BN280" s="757"/>
      <c r="BO280" s="757"/>
      <c r="BP280" s="757"/>
      <c r="BQ280" s="757"/>
    </row>
    <row r="281" spans="1:69" s="956" customFormat="1" ht="20.100000000000001" customHeight="1">
      <c r="A281" s="906" t="s">
        <v>899</v>
      </c>
      <c r="B281" s="906" t="s">
        <v>8</v>
      </c>
      <c r="C281" s="906" t="s">
        <v>4446</v>
      </c>
      <c r="D281" s="906" t="s">
        <v>5</v>
      </c>
      <c r="E281" s="906" t="s">
        <v>4456</v>
      </c>
      <c r="F281" s="1035">
        <v>33235</v>
      </c>
      <c r="G281" s="907" t="s">
        <v>4457</v>
      </c>
      <c r="H281" s="908">
        <v>222</v>
      </c>
      <c r="I281" s="1109">
        <v>21550</v>
      </c>
      <c r="J281" s="770" t="s">
        <v>4458</v>
      </c>
      <c r="K281" s="770" t="s">
        <v>4459</v>
      </c>
      <c r="L281" s="491">
        <v>2</v>
      </c>
      <c r="M281" s="756">
        <v>80</v>
      </c>
      <c r="N281" s="494">
        <v>0</v>
      </c>
      <c r="O281" s="493">
        <v>0</v>
      </c>
      <c r="P281" s="493">
        <v>0</v>
      </c>
      <c r="Q281" s="493">
        <v>0</v>
      </c>
      <c r="R281" s="493">
        <v>0</v>
      </c>
      <c r="S281" s="493">
        <v>0</v>
      </c>
      <c r="T281" s="493">
        <v>0</v>
      </c>
      <c r="U281" s="493">
        <v>0</v>
      </c>
      <c r="V281" s="493">
        <v>0</v>
      </c>
      <c r="W281" s="493">
        <v>0</v>
      </c>
      <c r="X281" s="493"/>
      <c r="Y281" s="493">
        <v>0</v>
      </c>
      <c r="Z281" s="494">
        <v>0</v>
      </c>
      <c r="AA281" s="493">
        <v>0</v>
      </c>
      <c r="AB281" s="493">
        <v>0</v>
      </c>
      <c r="AC281" s="493">
        <v>0</v>
      </c>
      <c r="AD281" s="493">
        <v>0</v>
      </c>
      <c r="AE281" s="493"/>
      <c r="AF281" s="493"/>
      <c r="AG281" s="493">
        <v>0</v>
      </c>
      <c r="AH281" s="493"/>
      <c r="AI281" s="493"/>
      <c r="AJ281" s="493"/>
      <c r="AK281" s="493"/>
      <c r="AL281" s="493">
        <v>0</v>
      </c>
      <c r="AM281" s="493"/>
      <c r="AN281" s="493"/>
      <c r="AO281" s="493"/>
      <c r="AP281" s="831"/>
      <c r="AQ281" s="831"/>
      <c r="AR281" s="493"/>
      <c r="AS281" s="493"/>
      <c r="AT281" s="493"/>
      <c r="AU281" s="831">
        <v>0</v>
      </c>
      <c r="AV281" s="831"/>
      <c r="AW281" s="831"/>
      <c r="AX281" s="831"/>
      <c r="AY281" s="831">
        <v>0</v>
      </c>
      <c r="AZ281" s="830">
        <v>0</v>
      </c>
      <c r="BA281" s="830">
        <v>0</v>
      </c>
      <c r="BB281" s="830">
        <v>0</v>
      </c>
      <c r="BC281" s="830">
        <v>0</v>
      </c>
      <c r="BD281" s="830">
        <v>0</v>
      </c>
      <c r="BE281" s="830">
        <v>0</v>
      </c>
      <c r="BF281" s="830">
        <v>0</v>
      </c>
      <c r="BG281" s="830">
        <v>0</v>
      </c>
      <c r="BH281" s="830">
        <v>0</v>
      </c>
      <c r="BI281" s="830">
        <v>0</v>
      </c>
      <c r="BJ281" s="770" t="s">
        <v>4460</v>
      </c>
      <c r="BK281" s="955"/>
      <c r="BL281" s="955"/>
      <c r="BM281" s="955"/>
      <c r="BN281" s="955"/>
      <c r="BO281" s="955"/>
      <c r="BP281" s="955"/>
      <c r="BQ281" s="955"/>
    </row>
    <row r="282" spans="1:69" s="814" customFormat="1" ht="20.100000000000001" customHeight="1">
      <c r="A282" s="906" t="s">
        <v>899</v>
      </c>
      <c r="B282" s="906" t="s">
        <v>8</v>
      </c>
      <c r="C282" s="906" t="s">
        <v>4434</v>
      </c>
      <c r="D282" s="906" t="s">
        <v>5</v>
      </c>
      <c r="E282" s="906" t="s">
        <v>4461</v>
      </c>
      <c r="F282" s="1035">
        <v>39771</v>
      </c>
      <c r="G282" s="949" t="s">
        <v>4462</v>
      </c>
      <c r="H282" s="908">
        <v>559</v>
      </c>
      <c r="I282" s="1109">
        <v>21546</v>
      </c>
      <c r="J282" s="770" t="s">
        <v>4463</v>
      </c>
      <c r="K282" s="770" t="s">
        <v>4464</v>
      </c>
      <c r="L282" s="491">
        <v>4</v>
      </c>
      <c r="M282" s="756">
        <v>111</v>
      </c>
      <c r="N282" s="494"/>
      <c r="O282" s="493"/>
      <c r="P282" s="493"/>
      <c r="Q282" s="493"/>
      <c r="R282" s="493">
        <v>1</v>
      </c>
      <c r="S282" s="493">
        <v>6</v>
      </c>
      <c r="T282" s="493"/>
      <c r="U282" s="493"/>
      <c r="V282" s="493"/>
      <c r="W282" s="493"/>
      <c r="X282" s="493"/>
      <c r="Y282" s="493"/>
      <c r="Z282" s="494">
        <v>1</v>
      </c>
      <c r="AA282" s="493"/>
      <c r="AB282" s="493">
        <v>2</v>
      </c>
      <c r="AC282" s="493">
        <v>3</v>
      </c>
      <c r="AD282" s="493">
        <v>5</v>
      </c>
      <c r="AE282" s="493"/>
      <c r="AF282" s="493"/>
      <c r="AG282" s="493">
        <v>0</v>
      </c>
      <c r="AH282" s="493"/>
      <c r="AI282" s="493"/>
      <c r="AJ282" s="493"/>
      <c r="AK282" s="493"/>
      <c r="AL282" s="493">
        <v>0</v>
      </c>
      <c r="AM282" s="493"/>
      <c r="AN282" s="493"/>
      <c r="AO282" s="493"/>
      <c r="AP282" s="831"/>
      <c r="AQ282" s="831"/>
      <c r="AR282" s="493"/>
      <c r="AS282" s="493"/>
      <c r="AT282" s="493"/>
      <c r="AU282" s="831">
        <v>0</v>
      </c>
      <c r="AV282" s="831"/>
      <c r="AW282" s="831"/>
      <c r="AX282" s="831"/>
      <c r="AY282" s="831">
        <v>0</v>
      </c>
      <c r="AZ282" s="830">
        <v>2</v>
      </c>
      <c r="BA282" s="830">
        <v>2</v>
      </c>
      <c r="BB282" s="830">
        <v>3</v>
      </c>
      <c r="BC282" s="830">
        <v>6</v>
      </c>
      <c r="BD282" s="830">
        <v>11</v>
      </c>
      <c r="BE282" s="830">
        <v>0</v>
      </c>
      <c r="BF282" s="830">
        <v>0</v>
      </c>
      <c r="BG282" s="830">
        <v>0</v>
      </c>
      <c r="BH282" s="830">
        <v>0</v>
      </c>
      <c r="BI282" s="830">
        <v>0</v>
      </c>
      <c r="BJ282" s="770"/>
    </row>
    <row r="283" spans="1:69" s="814" customFormat="1" ht="20.100000000000001" customHeight="1">
      <c r="A283" s="906" t="s">
        <v>899</v>
      </c>
      <c r="B283" s="906" t="s">
        <v>8</v>
      </c>
      <c r="C283" s="906" t="s">
        <v>4465</v>
      </c>
      <c r="D283" s="906" t="s">
        <v>5</v>
      </c>
      <c r="E283" s="906" t="s">
        <v>861</v>
      </c>
      <c r="F283" s="1035">
        <v>34030</v>
      </c>
      <c r="G283" s="949" t="s">
        <v>4466</v>
      </c>
      <c r="H283" s="950">
        <v>620.1</v>
      </c>
      <c r="I283" s="1109">
        <v>21503</v>
      </c>
      <c r="J283" s="770" t="s">
        <v>4467</v>
      </c>
      <c r="K283" s="770" t="s">
        <v>4468</v>
      </c>
      <c r="L283" s="491">
        <v>6</v>
      </c>
      <c r="M283" s="756">
        <v>159</v>
      </c>
      <c r="N283" s="494">
        <v>2</v>
      </c>
      <c r="O283" s="493">
        <v>39</v>
      </c>
      <c r="P283" s="493">
        <v>2</v>
      </c>
      <c r="Q283" s="493">
        <v>31</v>
      </c>
      <c r="R283" s="493">
        <v>2</v>
      </c>
      <c r="S283" s="493">
        <v>42</v>
      </c>
      <c r="T283" s="493">
        <v>0</v>
      </c>
      <c r="U283" s="493">
        <v>0</v>
      </c>
      <c r="V283" s="493">
        <v>0</v>
      </c>
      <c r="W283" s="493">
        <v>0</v>
      </c>
      <c r="X283" s="493">
        <v>0</v>
      </c>
      <c r="Y283" s="493">
        <v>0</v>
      </c>
      <c r="Z283" s="494">
        <v>0</v>
      </c>
      <c r="AA283" s="493">
        <v>0</v>
      </c>
      <c r="AB283" s="493">
        <v>0</v>
      </c>
      <c r="AC283" s="493">
        <v>0</v>
      </c>
      <c r="AD283" s="493">
        <v>0</v>
      </c>
      <c r="AE283" s="493">
        <v>0</v>
      </c>
      <c r="AF283" s="493">
        <v>0</v>
      </c>
      <c r="AG283" s="493">
        <v>0</v>
      </c>
      <c r="AH283" s="493">
        <v>0</v>
      </c>
      <c r="AI283" s="493">
        <v>0</v>
      </c>
      <c r="AJ283" s="493">
        <v>0</v>
      </c>
      <c r="AK283" s="493">
        <v>0</v>
      </c>
      <c r="AL283" s="493">
        <v>0</v>
      </c>
      <c r="AM283" s="493">
        <v>0</v>
      </c>
      <c r="AN283" s="493">
        <v>0</v>
      </c>
      <c r="AO283" s="493">
        <v>0</v>
      </c>
      <c r="AP283" s="831">
        <v>0</v>
      </c>
      <c r="AQ283" s="831">
        <v>0</v>
      </c>
      <c r="AR283" s="493">
        <v>0</v>
      </c>
      <c r="AS283" s="493">
        <v>0</v>
      </c>
      <c r="AT283" s="493">
        <v>0</v>
      </c>
      <c r="AU283" s="831">
        <v>0</v>
      </c>
      <c r="AV283" s="831">
        <v>0</v>
      </c>
      <c r="AW283" s="831">
        <v>0</v>
      </c>
      <c r="AX283" s="831">
        <v>0</v>
      </c>
      <c r="AY283" s="831">
        <v>0</v>
      </c>
      <c r="AZ283" s="830">
        <v>6</v>
      </c>
      <c r="BA283" s="830">
        <v>39</v>
      </c>
      <c r="BB283" s="830">
        <v>31</v>
      </c>
      <c r="BC283" s="830">
        <v>42</v>
      </c>
      <c r="BD283" s="830">
        <v>112</v>
      </c>
      <c r="BE283" s="830">
        <v>0</v>
      </c>
      <c r="BF283" s="830">
        <v>0</v>
      </c>
      <c r="BG283" s="830">
        <v>0</v>
      </c>
      <c r="BH283" s="830">
        <v>0</v>
      </c>
      <c r="BI283" s="830">
        <v>0</v>
      </c>
      <c r="BJ283" s="770"/>
      <c r="BK283" s="757"/>
      <c r="BL283" s="757"/>
      <c r="BM283" s="757"/>
      <c r="BN283" s="757"/>
      <c r="BO283" s="757"/>
      <c r="BP283" s="757"/>
      <c r="BQ283" s="757"/>
    </row>
    <row r="284" spans="1:69" s="764" customFormat="1" ht="20.100000000000001" customHeight="1">
      <c r="A284" s="915"/>
      <c r="B284" s="941"/>
      <c r="C284" s="941"/>
      <c r="D284" s="941"/>
      <c r="E284" s="546" t="s">
        <v>1156</v>
      </c>
      <c r="F284" s="546">
        <v>18</v>
      </c>
      <c r="G284" s="550"/>
      <c r="H284" s="909"/>
      <c r="I284" s="1110"/>
      <c r="J284" s="546"/>
      <c r="K284" s="546"/>
      <c r="L284" s="829">
        <f t="shared" ref="L284:AQ284" si="109">SUM(L266:L283)</f>
        <v>110</v>
      </c>
      <c r="M284" s="829">
        <f t="shared" si="109"/>
        <v>2913</v>
      </c>
      <c r="N284" s="838">
        <f t="shared" si="109"/>
        <v>30</v>
      </c>
      <c r="O284" s="829">
        <f t="shared" si="109"/>
        <v>412</v>
      </c>
      <c r="P284" s="829">
        <f t="shared" si="109"/>
        <v>31</v>
      </c>
      <c r="Q284" s="829">
        <f t="shared" si="109"/>
        <v>683</v>
      </c>
      <c r="R284" s="829">
        <f t="shared" si="109"/>
        <v>36</v>
      </c>
      <c r="S284" s="829">
        <f t="shared" si="109"/>
        <v>779</v>
      </c>
      <c r="T284" s="829">
        <f t="shared" si="109"/>
        <v>0</v>
      </c>
      <c r="U284" s="829">
        <f t="shared" si="109"/>
        <v>0</v>
      </c>
      <c r="V284" s="829">
        <f t="shared" si="109"/>
        <v>0</v>
      </c>
      <c r="W284" s="829">
        <f t="shared" si="109"/>
        <v>0</v>
      </c>
      <c r="X284" s="829">
        <f t="shared" si="109"/>
        <v>0</v>
      </c>
      <c r="Y284" s="829">
        <f t="shared" si="109"/>
        <v>0</v>
      </c>
      <c r="Z284" s="838">
        <f t="shared" si="109"/>
        <v>3</v>
      </c>
      <c r="AA284" s="829">
        <f t="shared" si="109"/>
        <v>0</v>
      </c>
      <c r="AB284" s="829">
        <f t="shared" si="109"/>
        <v>19</v>
      </c>
      <c r="AC284" s="829">
        <f t="shared" si="109"/>
        <v>39</v>
      </c>
      <c r="AD284" s="829">
        <f t="shared" si="109"/>
        <v>58</v>
      </c>
      <c r="AE284" s="829">
        <f t="shared" si="109"/>
        <v>0</v>
      </c>
      <c r="AF284" s="829">
        <f t="shared" si="109"/>
        <v>0</v>
      </c>
      <c r="AG284" s="829">
        <f t="shared" si="109"/>
        <v>0</v>
      </c>
      <c r="AH284" s="829">
        <f t="shared" si="109"/>
        <v>0</v>
      </c>
      <c r="AI284" s="829">
        <f t="shared" si="109"/>
        <v>0</v>
      </c>
      <c r="AJ284" s="829">
        <f t="shared" si="109"/>
        <v>0</v>
      </c>
      <c r="AK284" s="829">
        <f t="shared" si="109"/>
        <v>0</v>
      </c>
      <c r="AL284" s="829">
        <f t="shared" si="109"/>
        <v>0</v>
      </c>
      <c r="AM284" s="829">
        <f t="shared" si="109"/>
        <v>0</v>
      </c>
      <c r="AN284" s="829">
        <f t="shared" si="109"/>
        <v>0</v>
      </c>
      <c r="AO284" s="829">
        <f t="shared" si="109"/>
        <v>0</v>
      </c>
      <c r="AP284" s="829">
        <f t="shared" si="109"/>
        <v>0</v>
      </c>
      <c r="AQ284" s="829">
        <f t="shared" si="109"/>
        <v>0</v>
      </c>
      <c r="AR284" s="829">
        <f t="shared" ref="AR284:BI284" si="110">SUM(AR266:AR283)</f>
        <v>0</v>
      </c>
      <c r="AS284" s="829">
        <f t="shared" si="110"/>
        <v>0</v>
      </c>
      <c r="AT284" s="829">
        <f t="shared" si="110"/>
        <v>0</v>
      </c>
      <c r="AU284" s="829">
        <f t="shared" si="110"/>
        <v>0</v>
      </c>
      <c r="AV284" s="829">
        <f t="shared" si="110"/>
        <v>0</v>
      </c>
      <c r="AW284" s="829">
        <f t="shared" si="110"/>
        <v>0</v>
      </c>
      <c r="AX284" s="829">
        <f t="shared" si="110"/>
        <v>0</v>
      </c>
      <c r="AY284" s="829">
        <f t="shared" si="110"/>
        <v>0</v>
      </c>
      <c r="AZ284" s="829">
        <f t="shared" si="110"/>
        <v>100</v>
      </c>
      <c r="BA284" s="829">
        <f t="shared" si="110"/>
        <v>431</v>
      </c>
      <c r="BB284" s="829">
        <f t="shared" si="110"/>
        <v>722</v>
      </c>
      <c r="BC284" s="829">
        <f t="shared" si="110"/>
        <v>779</v>
      </c>
      <c r="BD284" s="829">
        <f t="shared" si="110"/>
        <v>1932</v>
      </c>
      <c r="BE284" s="829">
        <f t="shared" si="110"/>
        <v>0</v>
      </c>
      <c r="BF284" s="829">
        <f t="shared" si="110"/>
        <v>0</v>
      </c>
      <c r="BG284" s="829">
        <f t="shared" si="110"/>
        <v>0</v>
      </c>
      <c r="BH284" s="829">
        <f t="shared" si="110"/>
        <v>0</v>
      </c>
      <c r="BI284" s="829">
        <f t="shared" si="110"/>
        <v>0</v>
      </c>
      <c r="BJ284" s="829"/>
    </row>
    <row r="285" spans="1:69" s="764" customFormat="1" ht="20.100000000000001" customHeight="1">
      <c r="A285" s="915"/>
      <c r="B285" s="916"/>
      <c r="C285" s="1258" t="s">
        <v>1236</v>
      </c>
      <c r="D285" s="1259"/>
      <c r="E285" s="1260"/>
      <c r="F285" s="508">
        <f>SUM(F284+F265)</f>
        <v>27</v>
      </c>
      <c r="G285" s="552"/>
      <c r="H285" s="926"/>
      <c r="I285" s="1115"/>
      <c r="J285" s="508"/>
      <c r="K285" s="508"/>
      <c r="L285" s="559">
        <f t="shared" ref="L285:AQ285" si="111">SUM(L284+L265)</f>
        <v>145</v>
      </c>
      <c r="M285" s="559">
        <f t="shared" si="111"/>
        <v>3597</v>
      </c>
      <c r="N285" s="560">
        <f t="shared" si="111"/>
        <v>35</v>
      </c>
      <c r="O285" s="559">
        <f t="shared" si="111"/>
        <v>473</v>
      </c>
      <c r="P285" s="559">
        <f t="shared" si="111"/>
        <v>41</v>
      </c>
      <c r="Q285" s="559">
        <f t="shared" si="111"/>
        <v>863</v>
      </c>
      <c r="R285" s="559">
        <f t="shared" si="111"/>
        <v>50</v>
      </c>
      <c r="S285" s="559">
        <f t="shared" si="111"/>
        <v>1029</v>
      </c>
      <c r="T285" s="559">
        <f t="shared" si="111"/>
        <v>1</v>
      </c>
      <c r="U285" s="559">
        <f t="shared" si="111"/>
        <v>4</v>
      </c>
      <c r="V285" s="559">
        <f t="shared" si="111"/>
        <v>1</v>
      </c>
      <c r="W285" s="559">
        <f t="shared" si="111"/>
        <v>4</v>
      </c>
      <c r="X285" s="559">
        <f t="shared" si="111"/>
        <v>1</v>
      </c>
      <c r="Y285" s="559">
        <f t="shared" si="111"/>
        <v>2</v>
      </c>
      <c r="Z285" s="560">
        <f t="shared" si="111"/>
        <v>3</v>
      </c>
      <c r="AA285" s="559">
        <f t="shared" si="111"/>
        <v>0</v>
      </c>
      <c r="AB285" s="559">
        <f t="shared" si="111"/>
        <v>19</v>
      </c>
      <c r="AC285" s="559">
        <f t="shared" si="111"/>
        <v>39</v>
      </c>
      <c r="AD285" s="559">
        <f t="shared" si="111"/>
        <v>58</v>
      </c>
      <c r="AE285" s="559">
        <f t="shared" si="111"/>
        <v>0</v>
      </c>
      <c r="AF285" s="559">
        <f t="shared" si="111"/>
        <v>0</v>
      </c>
      <c r="AG285" s="559">
        <f t="shared" si="111"/>
        <v>0</v>
      </c>
      <c r="AH285" s="559">
        <f t="shared" si="111"/>
        <v>0</v>
      </c>
      <c r="AI285" s="559">
        <f t="shared" si="111"/>
        <v>2</v>
      </c>
      <c r="AJ285" s="559">
        <f t="shared" si="111"/>
        <v>0</v>
      </c>
      <c r="AK285" s="559">
        <f t="shared" si="111"/>
        <v>0</v>
      </c>
      <c r="AL285" s="559">
        <f t="shared" si="111"/>
        <v>0</v>
      </c>
      <c r="AM285" s="559">
        <f t="shared" si="111"/>
        <v>5</v>
      </c>
      <c r="AN285" s="559">
        <f t="shared" si="111"/>
        <v>3</v>
      </c>
      <c r="AO285" s="559">
        <f t="shared" si="111"/>
        <v>8</v>
      </c>
      <c r="AP285" s="559">
        <f t="shared" si="111"/>
        <v>0</v>
      </c>
      <c r="AQ285" s="559">
        <f t="shared" si="111"/>
        <v>1</v>
      </c>
      <c r="AR285" s="559">
        <f t="shared" ref="AR285:BI285" si="112">SUM(AR284+AR265)</f>
        <v>0</v>
      </c>
      <c r="AS285" s="559">
        <f t="shared" si="112"/>
        <v>0</v>
      </c>
      <c r="AT285" s="559">
        <f t="shared" si="112"/>
        <v>0</v>
      </c>
      <c r="AU285" s="559">
        <f t="shared" si="112"/>
        <v>0</v>
      </c>
      <c r="AV285" s="559">
        <f t="shared" si="112"/>
        <v>0</v>
      </c>
      <c r="AW285" s="559">
        <f t="shared" si="112"/>
        <v>2</v>
      </c>
      <c r="AX285" s="559">
        <f t="shared" si="112"/>
        <v>2</v>
      </c>
      <c r="AY285" s="559">
        <f t="shared" si="112"/>
        <v>4</v>
      </c>
      <c r="AZ285" s="559">
        <f t="shared" si="112"/>
        <v>129</v>
      </c>
      <c r="BA285" s="559">
        <f t="shared" si="112"/>
        <v>492</v>
      </c>
      <c r="BB285" s="559">
        <f t="shared" si="112"/>
        <v>902</v>
      </c>
      <c r="BC285" s="559">
        <f t="shared" si="112"/>
        <v>1029</v>
      </c>
      <c r="BD285" s="559">
        <f t="shared" si="112"/>
        <v>2423</v>
      </c>
      <c r="BE285" s="559">
        <f t="shared" si="112"/>
        <v>6</v>
      </c>
      <c r="BF285" s="559">
        <f t="shared" si="112"/>
        <v>4</v>
      </c>
      <c r="BG285" s="559">
        <f t="shared" si="112"/>
        <v>11</v>
      </c>
      <c r="BH285" s="559">
        <f t="shared" si="112"/>
        <v>7</v>
      </c>
      <c r="BI285" s="559">
        <f t="shared" si="112"/>
        <v>22</v>
      </c>
      <c r="BJ285" s="559"/>
    </row>
    <row r="286" spans="1:69" s="814" customFormat="1" ht="20.100000000000001" customHeight="1">
      <c r="A286" s="906" t="s">
        <v>1237</v>
      </c>
      <c r="B286" s="906" t="s">
        <v>1173</v>
      </c>
      <c r="C286" s="906" t="s">
        <v>1180</v>
      </c>
      <c r="D286" s="906" t="s">
        <v>911</v>
      </c>
      <c r="E286" s="906" t="s">
        <v>4469</v>
      </c>
      <c r="F286" s="1035">
        <v>31116</v>
      </c>
      <c r="G286" s="907" t="s">
        <v>2842</v>
      </c>
      <c r="H286" s="908">
        <v>3664</v>
      </c>
      <c r="I286" s="1109">
        <v>21520</v>
      </c>
      <c r="J286" s="770" t="s">
        <v>4470</v>
      </c>
      <c r="K286" s="770" t="s">
        <v>4471</v>
      </c>
      <c r="L286" s="491">
        <v>1</v>
      </c>
      <c r="M286" s="491">
        <v>26</v>
      </c>
      <c r="N286" s="494"/>
      <c r="O286" s="493"/>
      <c r="P286" s="493"/>
      <c r="Q286" s="493"/>
      <c r="R286" s="493">
        <v>1</v>
      </c>
      <c r="S286" s="493">
        <v>11</v>
      </c>
      <c r="T286" s="493"/>
      <c r="U286" s="493"/>
      <c r="V286" s="493"/>
      <c r="W286" s="493"/>
      <c r="X286" s="493"/>
      <c r="Y286" s="493"/>
      <c r="Z286" s="494"/>
      <c r="AA286" s="493"/>
      <c r="AB286" s="493"/>
      <c r="AC286" s="493"/>
      <c r="AD286" s="493">
        <v>0</v>
      </c>
      <c r="AE286" s="493"/>
      <c r="AF286" s="493"/>
      <c r="AG286" s="493">
        <v>0</v>
      </c>
      <c r="AH286" s="493"/>
      <c r="AI286" s="493"/>
      <c r="AJ286" s="493"/>
      <c r="AK286" s="493"/>
      <c r="AL286" s="493">
        <v>0</v>
      </c>
      <c r="AM286" s="493"/>
      <c r="AN286" s="493"/>
      <c r="AO286" s="493"/>
      <c r="AP286" s="831"/>
      <c r="AQ286" s="831"/>
      <c r="AR286" s="493"/>
      <c r="AS286" s="493"/>
      <c r="AT286" s="493"/>
      <c r="AU286" s="831">
        <v>0</v>
      </c>
      <c r="AV286" s="831"/>
      <c r="AW286" s="831"/>
      <c r="AX286" s="831"/>
      <c r="AY286" s="831">
        <v>0</v>
      </c>
      <c r="AZ286" s="830">
        <v>1</v>
      </c>
      <c r="BA286" s="830">
        <v>0</v>
      </c>
      <c r="BB286" s="830">
        <v>0</v>
      </c>
      <c r="BC286" s="830">
        <v>11</v>
      </c>
      <c r="BD286" s="830">
        <v>11</v>
      </c>
      <c r="BE286" s="830">
        <v>0</v>
      </c>
      <c r="BF286" s="830">
        <v>0</v>
      </c>
      <c r="BG286" s="830">
        <v>0</v>
      </c>
      <c r="BH286" s="830">
        <v>0</v>
      </c>
      <c r="BI286" s="830">
        <v>0</v>
      </c>
      <c r="BJ286" s="770"/>
      <c r="BK286" s="757"/>
      <c r="BL286" s="757"/>
      <c r="BM286" s="757"/>
      <c r="BN286" s="757"/>
      <c r="BO286" s="757"/>
      <c r="BP286" s="757"/>
      <c r="BQ286" s="757"/>
    </row>
    <row r="287" spans="1:69" s="814" customFormat="1" ht="20.100000000000001" customHeight="1">
      <c r="A287" s="906" t="s">
        <v>1181</v>
      </c>
      <c r="B287" s="906" t="s">
        <v>1173</v>
      </c>
      <c r="C287" s="906" t="s">
        <v>1182</v>
      </c>
      <c r="D287" s="906" t="s">
        <v>911</v>
      </c>
      <c r="E287" s="906" t="s">
        <v>4472</v>
      </c>
      <c r="F287" s="1035">
        <v>43739</v>
      </c>
      <c r="G287" s="907" t="s">
        <v>2846</v>
      </c>
      <c r="H287" s="908">
        <v>12155.3</v>
      </c>
      <c r="I287" s="1109">
        <v>21591</v>
      </c>
      <c r="J287" s="770" t="s">
        <v>4473</v>
      </c>
      <c r="K287" s="770" t="s">
        <v>4474</v>
      </c>
      <c r="L287" s="491">
        <v>4</v>
      </c>
      <c r="M287" s="499">
        <v>67</v>
      </c>
      <c r="N287" s="494">
        <v>1</v>
      </c>
      <c r="O287" s="493">
        <v>8</v>
      </c>
      <c r="P287" s="493">
        <v>1</v>
      </c>
      <c r="Q287" s="493">
        <v>16</v>
      </c>
      <c r="R287" s="493">
        <v>1</v>
      </c>
      <c r="S287" s="493">
        <v>10</v>
      </c>
      <c r="T287" s="493"/>
      <c r="U287" s="493"/>
      <c r="V287" s="493"/>
      <c r="W287" s="493"/>
      <c r="X287" s="493"/>
      <c r="Y287" s="493"/>
      <c r="Z287" s="494"/>
      <c r="AA287" s="493"/>
      <c r="AB287" s="493"/>
      <c r="AC287" s="493"/>
      <c r="AD287" s="493">
        <v>0</v>
      </c>
      <c r="AE287" s="493"/>
      <c r="AF287" s="493"/>
      <c r="AG287" s="493">
        <v>0</v>
      </c>
      <c r="AH287" s="493"/>
      <c r="AI287" s="493"/>
      <c r="AJ287" s="493"/>
      <c r="AK287" s="493"/>
      <c r="AL287" s="493">
        <v>0</v>
      </c>
      <c r="AM287" s="493"/>
      <c r="AN287" s="493"/>
      <c r="AO287" s="493"/>
      <c r="AP287" s="831"/>
      <c r="AQ287" s="831">
        <v>1</v>
      </c>
      <c r="AR287" s="493"/>
      <c r="AS287" s="493"/>
      <c r="AT287" s="493"/>
      <c r="AU287" s="831"/>
      <c r="AV287" s="831">
        <v>1</v>
      </c>
      <c r="AW287" s="831">
        <v>2</v>
      </c>
      <c r="AX287" s="831">
        <v>1</v>
      </c>
      <c r="AY287" s="831">
        <v>4</v>
      </c>
      <c r="AZ287" s="830">
        <v>3</v>
      </c>
      <c r="BA287" s="830">
        <v>8</v>
      </c>
      <c r="BB287" s="830">
        <v>16</v>
      </c>
      <c r="BC287" s="830">
        <v>10</v>
      </c>
      <c r="BD287" s="830">
        <v>34</v>
      </c>
      <c r="BE287" s="830">
        <v>1</v>
      </c>
      <c r="BF287" s="830">
        <v>1</v>
      </c>
      <c r="BG287" s="830">
        <v>2</v>
      </c>
      <c r="BH287" s="830">
        <v>1</v>
      </c>
      <c r="BI287" s="830">
        <v>4</v>
      </c>
      <c r="BJ287" s="770"/>
    </row>
    <row r="288" spans="1:69" s="814" customFormat="1" ht="20.100000000000001" customHeight="1">
      <c r="A288" s="906" t="s">
        <v>1181</v>
      </c>
      <c r="B288" s="906" t="s">
        <v>1173</v>
      </c>
      <c r="C288" s="906" t="s">
        <v>1183</v>
      </c>
      <c r="D288" s="906" t="s">
        <v>911</v>
      </c>
      <c r="E288" s="906" t="s">
        <v>4475</v>
      </c>
      <c r="F288" s="1035">
        <v>38047</v>
      </c>
      <c r="G288" s="907" t="s">
        <v>939</v>
      </c>
      <c r="H288" s="908">
        <v>11925</v>
      </c>
      <c r="I288" s="1109">
        <v>21605</v>
      </c>
      <c r="J288" s="770" t="s">
        <v>4476</v>
      </c>
      <c r="K288" s="770" t="s">
        <v>4477</v>
      </c>
      <c r="L288" s="491">
        <v>2</v>
      </c>
      <c r="M288" s="499">
        <v>49</v>
      </c>
      <c r="N288" s="494"/>
      <c r="O288" s="493"/>
      <c r="P288" s="493">
        <v>1</v>
      </c>
      <c r="Q288" s="493">
        <v>19</v>
      </c>
      <c r="R288" s="493">
        <v>1</v>
      </c>
      <c r="S288" s="493">
        <v>26</v>
      </c>
      <c r="T288" s="493"/>
      <c r="U288" s="493"/>
      <c r="V288" s="493"/>
      <c r="W288" s="493"/>
      <c r="X288" s="493"/>
      <c r="Y288" s="493"/>
      <c r="Z288" s="494"/>
      <c r="AA288" s="493"/>
      <c r="AB288" s="493"/>
      <c r="AC288" s="493"/>
      <c r="AD288" s="493">
        <v>0</v>
      </c>
      <c r="AE288" s="493"/>
      <c r="AF288" s="493"/>
      <c r="AG288" s="493">
        <v>0</v>
      </c>
      <c r="AH288" s="493"/>
      <c r="AI288" s="493"/>
      <c r="AJ288" s="493"/>
      <c r="AK288" s="493"/>
      <c r="AL288" s="493">
        <v>0</v>
      </c>
      <c r="AM288" s="493"/>
      <c r="AN288" s="493"/>
      <c r="AO288" s="493"/>
      <c r="AP288" s="831"/>
      <c r="AQ288" s="831"/>
      <c r="AR288" s="493"/>
      <c r="AS288" s="493"/>
      <c r="AT288" s="493"/>
      <c r="AU288" s="831">
        <v>0</v>
      </c>
      <c r="AV288" s="831"/>
      <c r="AW288" s="831"/>
      <c r="AX288" s="831"/>
      <c r="AY288" s="831">
        <v>0</v>
      </c>
      <c r="AZ288" s="830">
        <v>2</v>
      </c>
      <c r="BA288" s="830">
        <v>0</v>
      </c>
      <c r="BB288" s="830">
        <v>19</v>
      </c>
      <c r="BC288" s="830">
        <v>26</v>
      </c>
      <c r="BD288" s="830">
        <v>45</v>
      </c>
      <c r="BE288" s="830">
        <v>0</v>
      </c>
      <c r="BF288" s="830">
        <v>0</v>
      </c>
      <c r="BG288" s="830">
        <v>0</v>
      </c>
      <c r="BH288" s="830">
        <v>0</v>
      </c>
      <c r="BI288" s="830">
        <v>0</v>
      </c>
      <c r="BJ288" s="770"/>
      <c r="BK288" s="757"/>
      <c r="BL288" s="757"/>
      <c r="BM288" s="757"/>
      <c r="BN288" s="757"/>
      <c r="BO288" s="757"/>
      <c r="BP288" s="757"/>
      <c r="BQ288" s="757"/>
    </row>
    <row r="289" spans="1:69" s="814" customFormat="1" ht="20.100000000000001" customHeight="1">
      <c r="A289" s="906" t="s">
        <v>1181</v>
      </c>
      <c r="B289" s="906" t="s">
        <v>1173</v>
      </c>
      <c r="C289" s="906" t="s">
        <v>1180</v>
      </c>
      <c r="D289" s="906" t="s">
        <v>911</v>
      </c>
      <c r="E289" s="906" t="s">
        <v>4478</v>
      </c>
      <c r="F289" s="1035">
        <v>36586</v>
      </c>
      <c r="G289" s="907" t="s">
        <v>4479</v>
      </c>
      <c r="H289" s="908">
        <v>4833</v>
      </c>
      <c r="I289" s="1109">
        <v>21518</v>
      </c>
      <c r="J289" s="770" t="s">
        <v>4480</v>
      </c>
      <c r="K289" s="770" t="s">
        <v>4481</v>
      </c>
      <c r="L289" s="491">
        <v>2</v>
      </c>
      <c r="M289" s="499">
        <v>52</v>
      </c>
      <c r="N289" s="494">
        <v>0</v>
      </c>
      <c r="O289" s="493">
        <v>0</v>
      </c>
      <c r="P289" s="493">
        <v>0</v>
      </c>
      <c r="Q289" s="493">
        <v>0</v>
      </c>
      <c r="R289" s="493">
        <v>2</v>
      </c>
      <c r="S289" s="493">
        <v>40</v>
      </c>
      <c r="T289" s="493">
        <v>0</v>
      </c>
      <c r="U289" s="493">
        <v>0</v>
      </c>
      <c r="V289" s="493">
        <v>0</v>
      </c>
      <c r="W289" s="493">
        <v>0</v>
      </c>
      <c r="X289" s="493">
        <v>0</v>
      </c>
      <c r="Y289" s="493">
        <v>0</v>
      </c>
      <c r="Z289" s="494">
        <v>0</v>
      </c>
      <c r="AA289" s="493">
        <v>0</v>
      </c>
      <c r="AB289" s="493">
        <v>0</v>
      </c>
      <c r="AC289" s="493">
        <v>0</v>
      </c>
      <c r="AD289" s="493">
        <v>0</v>
      </c>
      <c r="AE289" s="493">
        <v>0</v>
      </c>
      <c r="AF289" s="493">
        <v>0</v>
      </c>
      <c r="AG289" s="493">
        <v>0</v>
      </c>
      <c r="AH289" s="493">
        <v>0</v>
      </c>
      <c r="AI289" s="493">
        <v>0</v>
      </c>
      <c r="AJ289" s="493">
        <v>0</v>
      </c>
      <c r="AK289" s="493">
        <v>0</v>
      </c>
      <c r="AL289" s="493">
        <v>0</v>
      </c>
      <c r="AM289" s="493">
        <v>0</v>
      </c>
      <c r="AN289" s="493">
        <v>0</v>
      </c>
      <c r="AO289" s="493">
        <v>0</v>
      </c>
      <c r="AP289" s="831">
        <v>0</v>
      </c>
      <c r="AQ289" s="831">
        <v>0</v>
      </c>
      <c r="AR289" s="493">
        <v>0</v>
      </c>
      <c r="AS289" s="493">
        <v>0</v>
      </c>
      <c r="AT289" s="493">
        <v>0</v>
      </c>
      <c r="AU289" s="831">
        <v>0</v>
      </c>
      <c r="AV289" s="831">
        <v>0</v>
      </c>
      <c r="AW289" s="831">
        <v>0</v>
      </c>
      <c r="AX289" s="831">
        <v>0</v>
      </c>
      <c r="AY289" s="831">
        <v>0</v>
      </c>
      <c r="AZ289" s="830">
        <v>2</v>
      </c>
      <c r="BA289" s="830">
        <v>0</v>
      </c>
      <c r="BB289" s="830">
        <v>0</v>
      </c>
      <c r="BC289" s="830">
        <v>40</v>
      </c>
      <c r="BD289" s="830">
        <v>40</v>
      </c>
      <c r="BE289" s="830">
        <v>0</v>
      </c>
      <c r="BF289" s="830">
        <v>0</v>
      </c>
      <c r="BG289" s="830">
        <v>0</v>
      </c>
      <c r="BH289" s="830">
        <v>0</v>
      </c>
      <c r="BI289" s="830">
        <v>0</v>
      </c>
      <c r="BJ289" s="770"/>
      <c r="BK289" s="757"/>
      <c r="BL289" s="757"/>
      <c r="BM289" s="757"/>
      <c r="BN289" s="757"/>
      <c r="BO289" s="757"/>
      <c r="BP289" s="757"/>
      <c r="BQ289" s="757"/>
    </row>
    <row r="290" spans="1:69" s="814" customFormat="1" ht="20.100000000000001" customHeight="1">
      <c r="A290" s="906" t="s">
        <v>1237</v>
      </c>
      <c r="B290" s="906" t="s">
        <v>1173</v>
      </c>
      <c r="C290" s="906" t="s">
        <v>1238</v>
      </c>
      <c r="D290" s="906" t="s">
        <v>911</v>
      </c>
      <c r="E290" s="906" t="s">
        <v>4482</v>
      </c>
      <c r="F290" s="1035">
        <v>42430</v>
      </c>
      <c r="G290" s="907" t="s">
        <v>2879</v>
      </c>
      <c r="H290" s="908">
        <v>12861</v>
      </c>
      <c r="I290" s="1109">
        <v>21614</v>
      </c>
      <c r="J290" s="770" t="s">
        <v>4483</v>
      </c>
      <c r="K290" s="770" t="s">
        <v>4484</v>
      </c>
      <c r="L290" s="491">
        <v>5</v>
      </c>
      <c r="M290" s="499">
        <v>116</v>
      </c>
      <c r="N290" s="494">
        <v>1</v>
      </c>
      <c r="O290" s="493">
        <v>12</v>
      </c>
      <c r="P290" s="493">
        <v>2</v>
      </c>
      <c r="Q290" s="493">
        <v>43</v>
      </c>
      <c r="R290" s="493">
        <v>2</v>
      </c>
      <c r="S290" s="493">
        <v>45</v>
      </c>
      <c r="T290" s="493"/>
      <c r="U290" s="493"/>
      <c r="V290" s="493"/>
      <c r="W290" s="493"/>
      <c r="X290" s="493"/>
      <c r="Y290" s="493"/>
      <c r="Z290" s="494"/>
      <c r="AA290" s="493"/>
      <c r="AB290" s="493"/>
      <c r="AC290" s="493"/>
      <c r="AD290" s="493">
        <v>0</v>
      </c>
      <c r="AE290" s="493"/>
      <c r="AF290" s="493"/>
      <c r="AG290" s="493">
        <v>0</v>
      </c>
      <c r="AH290" s="493"/>
      <c r="AI290" s="493"/>
      <c r="AJ290" s="493"/>
      <c r="AK290" s="493"/>
      <c r="AL290" s="493">
        <v>0</v>
      </c>
      <c r="AM290" s="493"/>
      <c r="AN290" s="493"/>
      <c r="AO290" s="493"/>
      <c r="AP290" s="831"/>
      <c r="AQ290" s="831"/>
      <c r="AR290" s="493"/>
      <c r="AS290" s="493"/>
      <c r="AT290" s="493"/>
      <c r="AU290" s="831">
        <v>0</v>
      </c>
      <c r="AV290" s="831"/>
      <c r="AW290" s="831"/>
      <c r="AX290" s="831"/>
      <c r="AY290" s="831">
        <v>0</v>
      </c>
      <c r="AZ290" s="830">
        <v>5</v>
      </c>
      <c r="BA290" s="830">
        <v>12</v>
      </c>
      <c r="BB290" s="830">
        <v>43</v>
      </c>
      <c r="BC290" s="830">
        <v>45</v>
      </c>
      <c r="BD290" s="830">
        <v>100</v>
      </c>
      <c r="BE290" s="830">
        <v>0</v>
      </c>
      <c r="BF290" s="830">
        <v>0</v>
      </c>
      <c r="BG290" s="830">
        <v>0</v>
      </c>
      <c r="BH290" s="830">
        <v>0</v>
      </c>
      <c r="BI290" s="830">
        <v>0</v>
      </c>
      <c r="BJ290" s="770"/>
    </row>
    <row r="291" spans="1:69" s="814" customFormat="1" ht="20.100000000000001" customHeight="1">
      <c r="A291" s="906" t="s">
        <v>1181</v>
      </c>
      <c r="B291" s="906" t="s">
        <v>127</v>
      </c>
      <c r="C291" s="906" t="s">
        <v>1184</v>
      </c>
      <c r="D291" s="906" t="s">
        <v>911</v>
      </c>
      <c r="E291" s="906" t="s">
        <v>4485</v>
      </c>
      <c r="F291" s="1035">
        <v>34759</v>
      </c>
      <c r="G291" s="907" t="s">
        <v>2881</v>
      </c>
      <c r="H291" s="908">
        <v>11882.9</v>
      </c>
      <c r="I291" s="1109">
        <v>21541</v>
      </c>
      <c r="J291" s="770" t="s">
        <v>4486</v>
      </c>
      <c r="K291" s="770" t="s">
        <v>4487</v>
      </c>
      <c r="L291" s="491">
        <v>4</v>
      </c>
      <c r="M291" s="499">
        <v>93</v>
      </c>
      <c r="N291" s="494">
        <v>1</v>
      </c>
      <c r="O291" s="493">
        <v>1</v>
      </c>
      <c r="P291" s="493">
        <v>1</v>
      </c>
      <c r="Q291" s="493">
        <v>10</v>
      </c>
      <c r="R291" s="493">
        <v>2</v>
      </c>
      <c r="S291" s="493">
        <v>14</v>
      </c>
      <c r="T291" s="493" t="s">
        <v>3927</v>
      </c>
      <c r="U291" s="493" t="s">
        <v>3927</v>
      </c>
      <c r="V291" s="493" t="s">
        <v>3927</v>
      </c>
      <c r="W291" s="493" t="s">
        <v>3927</v>
      </c>
      <c r="X291" s="493" t="s">
        <v>3927</v>
      </c>
      <c r="Y291" s="493" t="s">
        <v>3927</v>
      </c>
      <c r="Z291" s="494"/>
      <c r="AA291" s="493"/>
      <c r="AB291" s="493"/>
      <c r="AC291" s="493"/>
      <c r="AD291" s="493"/>
      <c r="AE291" s="493"/>
      <c r="AF291" s="493"/>
      <c r="AG291" s="493">
        <v>0</v>
      </c>
      <c r="AH291" s="493"/>
      <c r="AI291" s="493"/>
      <c r="AJ291" s="493"/>
      <c r="AK291" s="493"/>
      <c r="AL291" s="493">
        <v>0</v>
      </c>
      <c r="AM291" s="493"/>
      <c r="AN291" s="493"/>
      <c r="AO291" s="493"/>
      <c r="AP291" s="831"/>
      <c r="AQ291" s="831"/>
      <c r="AR291" s="493"/>
      <c r="AS291" s="493"/>
      <c r="AT291" s="493"/>
      <c r="AU291" s="831">
        <v>0</v>
      </c>
      <c r="AV291" s="831"/>
      <c r="AW291" s="831"/>
      <c r="AX291" s="831"/>
      <c r="AY291" s="831">
        <v>0</v>
      </c>
      <c r="AZ291" s="830">
        <v>4</v>
      </c>
      <c r="BA291" s="830">
        <v>1</v>
      </c>
      <c r="BB291" s="830">
        <v>10</v>
      </c>
      <c r="BC291" s="830">
        <v>14</v>
      </c>
      <c r="BD291" s="830">
        <v>25</v>
      </c>
      <c r="BE291" s="830">
        <v>0</v>
      </c>
      <c r="BF291" s="830">
        <v>0</v>
      </c>
      <c r="BG291" s="830">
        <v>0</v>
      </c>
      <c r="BH291" s="830">
        <v>0</v>
      </c>
      <c r="BI291" s="830">
        <v>0</v>
      </c>
      <c r="BJ291" s="770"/>
    </row>
    <row r="292" spans="1:69" s="814" customFormat="1" ht="20.100000000000001" customHeight="1">
      <c r="A292" s="906" t="s">
        <v>1181</v>
      </c>
      <c r="B292" s="953" t="s">
        <v>1173</v>
      </c>
      <c r="C292" s="953" t="s">
        <v>1185</v>
      </c>
      <c r="D292" s="953" t="s">
        <v>911</v>
      </c>
      <c r="E292" s="953" t="s">
        <v>4488</v>
      </c>
      <c r="F292" s="1036">
        <v>43586</v>
      </c>
      <c r="G292" s="907" t="s">
        <v>4489</v>
      </c>
      <c r="H292" s="908">
        <v>12637</v>
      </c>
      <c r="I292" s="1125">
        <v>21610</v>
      </c>
      <c r="J292" s="953" t="s">
        <v>4490</v>
      </c>
      <c r="K292" s="953" t="s">
        <v>4491</v>
      </c>
      <c r="L292" s="495">
        <v>5</v>
      </c>
      <c r="M292" s="499">
        <v>116</v>
      </c>
      <c r="N292" s="497">
        <v>1</v>
      </c>
      <c r="O292" s="496">
        <v>6</v>
      </c>
      <c r="P292" s="496">
        <v>2</v>
      </c>
      <c r="Q292" s="496">
        <v>19</v>
      </c>
      <c r="R292" s="496">
        <v>2</v>
      </c>
      <c r="S292" s="496">
        <v>34</v>
      </c>
      <c r="T292" s="496"/>
      <c r="U292" s="496"/>
      <c r="V292" s="496"/>
      <c r="W292" s="496"/>
      <c r="X292" s="496"/>
      <c r="Y292" s="496"/>
      <c r="Z292" s="497"/>
      <c r="AA292" s="496"/>
      <c r="AB292" s="496"/>
      <c r="AC292" s="496"/>
      <c r="AD292" s="496">
        <v>0</v>
      </c>
      <c r="AE292" s="496"/>
      <c r="AF292" s="496"/>
      <c r="AG292" s="496">
        <v>0</v>
      </c>
      <c r="AH292" s="496"/>
      <c r="AI292" s="496"/>
      <c r="AJ292" s="496"/>
      <c r="AK292" s="496"/>
      <c r="AL292" s="496">
        <v>0</v>
      </c>
      <c r="AM292" s="496"/>
      <c r="AN292" s="496"/>
      <c r="AO292" s="493"/>
      <c r="AP292" s="842"/>
      <c r="AQ292" s="842"/>
      <c r="AR292" s="496"/>
      <c r="AS292" s="496"/>
      <c r="AT292" s="496"/>
      <c r="AU292" s="842">
        <v>0</v>
      </c>
      <c r="AV292" s="842"/>
      <c r="AW292" s="842"/>
      <c r="AX292" s="842"/>
      <c r="AY292" s="842">
        <v>0</v>
      </c>
      <c r="AZ292" s="830">
        <v>5</v>
      </c>
      <c r="BA292" s="830">
        <v>6</v>
      </c>
      <c r="BB292" s="830">
        <v>19</v>
      </c>
      <c r="BC292" s="830">
        <v>34</v>
      </c>
      <c r="BD292" s="830">
        <v>59</v>
      </c>
      <c r="BE292" s="830">
        <v>0</v>
      </c>
      <c r="BF292" s="830">
        <v>0</v>
      </c>
      <c r="BG292" s="830">
        <v>0</v>
      </c>
      <c r="BH292" s="830">
        <v>0</v>
      </c>
      <c r="BI292" s="830">
        <v>0</v>
      </c>
      <c r="BJ292" s="770"/>
      <c r="BK292" s="757"/>
      <c r="BL292" s="757"/>
      <c r="BM292" s="757"/>
      <c r="BN292" s="757"/>
      <c r="BO292" s="757"/>
      <c r="BP292" s="757"/>
      <c r="BQ292" s="757"/>
    </row>
    <row r="293" spans="1:69" s="814" customFormat="1" ht="20.100000000000001" customHeight="1">
      <c r="A293" s="906" t="s">
        <v>1181</v>
      </c>
      <c r="B293" s="906" t="s">
        <v>1173</v>
      </c>
      <c r="C293" s="906" t="s">
        <v>1185</v>
      </c>
      <c r="D293" s="906" t="s">
        <v>911</v>
      </c>
      <c r="E293" s="906" t="s">
        <v>4492</v>
      </c>
      <c r="F293" s="1035">
        <v>41030</v>
      </c>
      <c r="G293" s="907" t="s">
        <v>940</v>
      </c>
      <c r="H293" s="908">
        <v>12021</v>
      </c>
      <c r="I293" s="1109">
        <v>21616</v>
      </c>
      <c r="J293" s="770" t="s">
        <v>4493</v>
      </c>
      <c r="K293" s="770" t="s">
        <v>4494</v>
      </c>
      <c r="L293" s="491">
        <v>4</v>
      </c>
      <c r="M293" s="491">
        <v>93</v>
      </c>
      <c r="N293" s="494">
        <v>1</v>
      </c>
      <c r="O293" s="493">
        <v>18</v>
      </c>
      <c r="P293" s="493">
        <v>1</v>
      </c>
      <c r="Q293" s="493">
        <v>22</v>
      </c>
      <c r="R293" s="493">
        <v>2</v>
      </c>
      <c r="S293" s="493">
        <v>44</v>
      </c>
      <c r="T293" s="493"/>
      <c r="U293" s="493"/>
      <c r="V293" s="493"/>
      <c r="W293" s="493"/>
      <c r="X293" s="493"/>
      <c r="Y293" s="493"/>
      <c r="Z293" s="494"/>
      <c r="AA293" s="493"/>
      <c r="AB293" s="493"/>
      <c r="AC293" s="493"/>
      <c r="AD293" s="493">
        <v>0</v>
      </c>
      <c r="AE293" s="493"/>
      <c r="AF293" s="493"/>
      <c r="AG293" s="493">
        <v>0</v>
      </c>
      <c r="AH293" s="493"/>
      <c r="AI293" s="493"/>
      <c r="AJ293" s="493"/>
      <c r="AK293" s="493"/>
      <c r="AL293" s="493">
        <v>0</v>
      </c>
      <c r="AM293" s="493"/>
      <c r="AN293" s="493"/>
      <c r="AO293" s="493"/>
      <c r="AP293" s="831"/>
      <c r="AQ293" s="831"/>
      <c r="AR293" s="493"/>
      <c r="AS293" s="493"/>
      <c r="AT293" s="493"/>
      <c r="AU293" s="831">
        <v>0</v>
      </c>
      <c r="AV293" s="831"/>
      <c r="AW293" s="831"/>
      <c r="AX293" s="831"/>
      <c r="AY293" s="831">
        <v>0</v>
      </c>
      <c r="AZ293" s="830">
        <v>4</v>
      </c>
      <c r="BA293" s="830">
        <v>18</v>
      </c>
      <c r="BB293" s="830">
        <v>22</v>
      </c>
      <c r="BC293" s="830">
        <v>44</v>
      </c>
      <c r="BD293" s="830">
        <v>84</v>
      </c>
      <c r="BE293" s="830">
        <v>0</v>
      </c>
      <c r="BF293" s="830">
        <v>0</v>
      </c>
      <c r="BG293" s="830">
        <v>0</v>
      </c>
      <c r="BH293" s="830">
        <v>0</v>
      </c>
      <c r="BI293" s="830">
        <v>0</v>
      </c>
      <c r="BJ293" s="770"/>
      <c r="BK293" s="757"/>
      <c r="BL293" s="757"/>
      <c r="BM293" s="757"/>
      <c r="BN293" s="757"/>
      <c r="BO293" s="757"/>
      <c r="BP293" s="757"/>
      <c r="BQ293" s="757"/>
    </row>
    <row r="294" spans="1:69" s="764" customFormat="1" ht="20.100000000000001" customHeight="1">
      <c r="A294" s="915"/>
      <c r="B294" s="941"/>
      <c r="C294" s="941"/>
      <c r="D294" s="941"/>
      <c r="E294" s="546" t="s">
        <v>912</v>
      </c>
      <c r="F294" s="546">
        <v>8</v>
      </c>
      <c r="G294" s="550"/>
      <c r="H294" s="909"/>
      <c r="I294" s="1110"/>
      <c r="J294" s="546"/>
      <c r="K294" s="546"/>
      <c r="L294" s="829">
        <f t="shared" ref="L294:AQ294" si="113">SUM(L286:L293)</f>
        <v>27</v>
      </c>
      <c r="M294" s="829">
        <f t="shared" si="113"/>
        <v>612</v>
      </c>
      <c r="N294" s="838">
        <f t="shared" si="113"/>
        <v>5</v>
      </c>
      <c r="O294" s="829">
        <f t="shared" si="113"/>
        <v>45</v>
      </c>
      <c r="P294" s="829">
        <f t="shared" si="113"/>
        <v>8</v>
      </c>
      <c r="Q294" s="829">
        <f t="shared" si="113"/>
        <v>129</v>
      </c>
      <c r="R294" s="829">
        <f t="shared" si="113"/>
        <v>13</v>
      </c>
      <c r="S294" s="829">
        <f t="shared" si="113"/>
        <v>224</v>
      </c>
      <c r="T294" s="829">
        <f t="shared" si="113"/>
        <v>0</v>
      </c>
      <c r="U294" s="829">
        <f t="shared" si="113"/>
        <v>0</v>
      </c>
      <c r="V294" s="829">
        <f t="shared" si="113"/>
        <v>0</v>
      </c>
      <c r="W294" s="829">
        <f t="shared" si="113"/>
        <v>0</v>
      </c>
      <c r="X294" s="829">
        <f t="shared" si="113"/>
        <v>0</v>
      </c>
      <c r="Y294" s="829">
        <f t="shared" si="113"/>
        <v>0</v>
      </c>
      <c r="Z294" s="838">
        <f t="shared" si="113"/>
        <v>0</v>
      </c>
      <c r="AA294" s="829">
        <f t="shared" si="113"/>
        <v>0</v>
      </c>
      <c r="AB294" s="829">
        <f t="shared" si="113"/>
        <v>0</v>
      </c>
      <c r="AC294" s="829">
        <f t="shared" si="113"/>
        <v>0</v>
      </c>
      <c r="AD294" s="829">
        <f t="shared" si="113"/>
        <v>0</v>
      </c>
      <c r="AE294" s="829">
        <f t="shared" si="113"/>
        <v>0</v>
      </c>
      <c r="AF294" s="829">
        <f t="shared" si="113"/>
        <v>0</v>
      </c>
      <c r="AG294" s="829">
        <f t="shared" si="113"/>
        <v>0</v>
      </c>
      <c r="AH294" s="829">
        <f t="shared" si="113"/>
        <v>0</v>
      </c>
      <c r="AI294" s="829">
        <f t="shared" si="113"/>
        <v>0</v>
      </c>
      <c r="AJ294" s="829">
        <f t="shared" si="113"/>
        <v>0</v>
      </c>
      <c r="AK294" s="829">
        <f t="shared" si="113"/>
        <v>0</v>
      </c>
      <c r="AL294" s="829">
        <f t="shared" si="113"/>
        <v>0</v>
      </c>
      <c r="AM294" s="829">
        <f t="shared" si="113"/>
        <v>0</v>
      </c>
      <c r="AN294" s="829">
        <f t="shared" si="113"/>
        <v>0</v>
      </c>
      <c r="AO294" s="829">
        <f t="shared" si="113"/>
        <v>0</v>
      </c>
      <c r="AP294" s="829">
        <f t="shared" si="113"/>
        <v>0</v>
      </c>
      <c r="AQ294" s="829">
        <f t="shared" si="113"/>
        <v>1</v>
      </c>
      <c r="AR294" s="829">
        <f t="shared" ref="AR294:BI294" si="114">SUM(AR286:AR293)</f>
        <v>0</v>
      </c>
      <c r="AS294" s="829">
        <f t="shared" si="114"/>
        <v>0</v>
      </c>
      <c r="AT294" s="829">
        <f t="shared" si="114"/>
        <v>0</v>
      </c>
      <c r="AU294" s="829">
        <f t="shared" si="114"/>
        <v>0</v>
      </c>
      <c r="AV294" s="829">
        <f t="shared" si="114"/>
        <v>1</v>
      </c>
      <c r="AW294" s="829">
        <f t="shared" si="114"/>
        <v>2</v>
      </c>
      <c r="AX294" s="829">
        <f t="shared" si="114"/>
        <v>1</v>
      </c>
      <c r="AY294" s="829">
        <f t="shared" si="114"/>
        <v>4</v>
      </c>
      <c r="AZ294" s="829">
        <f t="shared" si="114"/>
        <v>26</v>
      </c>
      <c r="BA294" s="829">
        <f t="shared" si="114"/>
        <v>45</v>
      </c>
      <c r="BB294" s="829">
        <f t="shared" si="114"/>
        <v>129</v>
      </c>
      <c r="BC294" s="829">
        <f t="shared" si="114"/>
        <v>224</v>
      </c>
      <c r="BD294" s="829">
        <f t="shared" si="114"/>
        <v>398</v>
      </c>
      <c r="BE294" s="829">
        <f t="shared" si="114"/>
        <v>1</v>
      </c>
      <c r="BF294" s="829">
        <f t="shared" si="114"/>
        <v>1</v>
      </c>
      <c r="BG294" s="829">
        <f t="shared" si="114"/>
        <v>2</v>
      </c>
      <c r="BH294" s="829">
        <f t="shared" si="114"/>
        <v>1</v>
      </c>
      <c r="BI294" s="829">
        <f t="shared" si="114"/>
        <v>4</v>
      </c>
      <c r="BJ294" s="829"/>
    </row>
    <row r="295" spans="1:69" s="757" customFormat="1" ht="20.100000000000001" customHeight="1">
      <c r="A295" s="931" t="s">
        <v>4345</v>
      </c>
      <c r="B295" s="931" t="s">
        <v>8</v>
      </c>
      <c r="C295" s="931" t="s">
        <v>4495</v>
      </c>
      <c r="D295" s="931" t="s">
        <v>5</v>
      </c>
      <c r="E295" s="931" t="s">
        <v>4496</v>
      </c>
      <c r="F295" s="1040">
        <v>36738</v>
      </c>
      <c r="G295" s="961" t="s">
        <v>4497</v>
      </c>
      <c r="H295" s="943">
        <v>1209</v>
      </c>
      <c r="I295" s="1121">
        <v>21518</v>
      </c>
      <c r="J295" s="942" t="s">
        <v>4498</v>
      </c>
      <c r="K295" s="942" t="s">
        <v>4499</v>
      </c>
      <c r="L295" s="503">
        <v>7</v>
      </c>
      <c r="M295" s="503">
        <v>230</v>
      </c>
      <c r="N295" s="507">
        <v>1</v>
      </c>
      <c r="O295" s="504">
        <v>9</v>
      </c>
      <c r="P295" s="504">
        <v>2</v>
      </c>
      <c r="Q295" s="504">
        <v>29</v>
      </c>
      <c r="R295" s="504">
        <v>2</v>
      </c>
      <c r="S295" s="504">
        <v>34</v>
      </c>
      <c r="T295" s="504">
        <v>0</v>
      </c>
      <c r="U295" s="504">
        <v>0</v>
      </c>
      <c r="V295" s="504">
        <v>0</v>
      </c>
      <c r="W295" s="504">
        <v>0</v>
      </c>
      <c r="X295" s="504">
        <v>0</v>
      </c>
      <c r="Y295" s="504">
        <v>0</v>
      </c>
      <c r="Z295" s="507">
        <v>0</v>
      </c>
      <c r="AA295" s="504">
        <v>0</v>
      </c>
      <c r="AB295" s="504">
        <v>0</v>
      </c>
      <c r="AC295" s="504">
        <v>0</v>
      </c>
      <c r="AD295" s="504">
        <v>0</v>
      </c>
      <c r="AE295" s="504">
        <v>0</v>
      </c>
      <c r="AF295" s="504">
        <v>0</v>
      </c>
      <c r="AG295" s="504">
        <v>0</v>
      </c>
      <c r="AH295" s="504">
        <v>0</v>
      </c>
      <c r="AI295" s="504">
        <v>0</v>
      </c>
      <c r="AJ295" s="504">
        <v>0</v>
      </c>
      <c r="AK295" s="504">
        <v>0</v>
      </c>
      <c r="AL295" s="504">
        <v>0</v>
      </c>
      <c r="AM295" s="504">
        <v>0</v>
      </c>
      <c r="AN295" s="504">
        <v>0</v>
      </c>
      <c r="AO295" s="504">
        <v>0</v>
      </c>
      <c r="AP295" s="841">
        <v>0</v>
      </c>
      <c r="AQ295" s="841">
        <v>0</v>
      </c>
      <c r="AR295" s="504">
        <v>0</v>
      </c>
      <c r="AS295" s="504">
        <v>0</v>
      </c>
      <c r="AT295" s="504">
        <v>0</v>
      </c>
      <c r="AU295" s="841">
        <v>0</v>
      </c>
      <c r="AV295" s="841">
        <v>0</v>
      </c>
      <c r="AW295" s="841">
        <v>0</v>
      </c>
      <c r="AX295" s="841">
        <v>0</v>
      </c>
      <c r="AY295" s="841">
        <v>0</v>
      </c>
      <c r="AZ295" s="830">
        <v>5</v>
      </c>
      <c r="BA295" s="830">
        <v>9</v>
      </c>
      <c r="BB295" s="830">
        <v>29</v>
      </c>
      <c r="BC295" s="830">
        <v>34</v>
      </c>
      <c r="BD295" s="830">
        <v>72</v>
      </c>
      <c r="BE295" s="830">
        <v>0</v>
      </c>
      <c r="BF295" s="830">
        <v>0</v>
      </c>
      <c r="BG295" s="830">
        <v>0</v>
      </c>
      <c r="BH295" s="830">
        <v>0</v>
      </c>
      <c r="BI295" s="830">
        <v>0</v>
      </c>
      <c r="BJ295" s="770"/>
    </row>
    <row r="296" spans="1:69" s="814" customFormat="1" ht="20.100000000000001" customHeight="1">
      <c r="A296" s="906" t="s">
        <v>4345</v>
      </c>
      <c r="B296" s="906" t="s">
        <v>8</v>
      </c>
      <c r="C296" s="906" t="s">
        <v>4500</v>
      </c>
      <c r="D296" s="906" t="s">
        <v>5</v>
      </c>
      <c r="E296" s="906" t="s">
        <v>4501</v>
      </c>
      <c r="F296" s="1035">
        <v>38789</v>
      </c>
      <c r="G296" s="907" t="s">
        <v>4502</v>
      </c>
      <c r="H296" s="908">
        <v>537.4</v>
      </c>
      <c r="I296" s="1109">
        <v>21592</v>
      </c>
      <c r="J296" s="770" t="s">
        <v>4503</v>
      </c>
      <c r="K296" s="770" t="s">
        <v>4504</v>
      </c>
      <c r="L296" s="491">
        <v>9</v>
      </c>
      <c r="M296" s="491">
        <v>261</v>
      </c>
      <c r="N296" s="494">
        <v>2</v>
      </c>
      <c r="O296" s="493">
        <v>40</v>
      </c>
      <c r="P296" s="493">
        <v>4</v>
      </c>
      <c r="Q296" s="493">
        <v>79</v>
      </c>
      <c r="R296" s="493">
        <v>3</v>
      </c>
      <c r="S296" s="493">
        <v>87</v>
      </c>
      <c r="T296" s="493">
        <v>0</v>
      </c>
      <c r="U296" s="493">
        <v>0</v>
      </c>
      <c r="V296" s="493">
        <v>0</v>
      </c>
      <c r="W296" s="493">
        <v>0</v>
      </c>
      <c r="X296" s="493">
        <v>0</v>
      </c>
      <c r="Y296" s="493">
        <v>0</v>
      </c>
      <c r="Z296" s="494">
        <v>0</v>
      </c>
      <c r="AA296" s="493">
        <v>0</v>
      </c>
      <c r="AB296" s="493">
        <v>0</v>
      </c>
      <c r="AC296" s="493">
        <v>0</v>
      </c>
      <c r="AD296" s="493">
        <v>0</v>
      </c>
      <c r="AE296" s="493"/>
      <c r="AF296" s="493"/>
      <c r="AG296" s="493">
        <v>0</v>
      </c>
      <c r="AH296" s="493">
        <v>0</v>
      </c>
      <c r="AI296" s="493">
        <v>0</v>
      </c>
      <c r="AJ296" s="493">
        <v>0</v>
      </c>
      <c r="AK296" s="493">
        <v>0</v>
      </c>
      <c r="AL296" s="493">
        <v>0</v>
      </c>
      <c r="AM296" s="493">
        <v>0</v>
      </c>
      <c r="AN296" s="493">
        <v>0</v>
      </c>
      <c r="AO296" s="493"/>
      <c r="AP296" s="831">
        <v>0</v>
      </c>
      <c r="AQ296" s="831">
        <v>0</v>
      </c>
      <c r="AR296" s="493">
        <v>0</v>
      </c>
      <c r="AS296" s="493">
        <v>0</v>
      </c>
      <c r="AT296" s="493">
        <v>0</v>
      </c>
      <c r="AU296" s="831">
        <v>0</v>
      </c>
      <c r="AV296" s="831">
        <v>0</v>
      </c>
      <c r="AW296" s="831">
        <v>0</v>
      </c>
      <c r="AX296" s="831">
        <v>0</v>
      </c>
      <c r="AY296" s="831">
        <v>0</v>
      </c>
      <c r="AZ296" s="830">
        <v>9</v>
      </c>
      <c r="BA296" s="830">
        <v>40</v>
      </c>
      <c r="BB296" s="830">
        <v>79</v>
      </c>
      <c r="BC296" s="830">
        <v>87</v>
      </c>
      <c r="BD296" s="830">
        <v>206</v>
      </c>
      <c r="BE296" s="830">
        <v>0</v>
      </c>
      <c r="BF296" s="830">
        <v>0</v>
      </c>
      <c r="BG296" s="830">
        <v>0</v>
      </c>
      <c r="BH296" s="830">
        <v>0</v>
      </c>
      <c r="BI296" s="830">
        <v>0</v>
      </c>
      <c r="BJ296" s="770"/>
      <c r="BK296" s="757"/>
      <c r="BL296" s="757"/>
      <c r="BM296" s="757"/>
      <c r="BN296" s="757"/>
      <c r="BO296" s="757"/>
      <c r="BP296" s="757"/>
      <c r="BQ296" s="757"/>
    </row>
    <row r="297" spans="1:69" s="757" customFormat="1" ht="20.100000000000001" customHeight="1">
      <c r="A297" s="906" t="s">
        <v>4345</v>
      </c>
      <c r="B297" s="906" t="s">
        <v>8</v>
      </c>
      <c r="C297" s="906" t="s">
        <v>4505</v>
      </c>
      <c r="D297" s="906" t="s">
        <v>5</v>
      </c>
      <c r="E297" s="906" t="s">
        <v>858</v>
      </c>
      <c r="F297" s="1035">
        <v>42217</v>
      </c>
      <c r="G297" s="907" t="s">
        <v>4506</v>
      </c>
      <c r="H297" s="908">
        <v>905</v>
      </c>
      <c r="I297" s="1109">
        <v>21615</v>
      </c>
      <c r="J297" s="770" t="s">
        <v>4507</v>
      </c>
      <c r="K297" s="770" t="s">
        <v>4508</v>
      </c>
      <c r="L297" s="491">
        <v>18</v>
      </c>
      <c r="M297" s="491">
        <v>346</v>
      </c>
      <c r="N297" s="494">
        <v>3</v>
      </c>
      <c r="O297" s="493">
        <v>38</v>
      </c>
      <c r="P297" s="493">
        <v>3</v>
      </c>
      <c r="Q297" s="493">
        <v>78</v>
      </c>
      <c r="R297" s="493">
        <v>4</v>
      </c>
      <c r="S297" s="493">
        <v>92</v>
      </c>
      <c r="T297" s="493"/>
      <c r="U297" s="493"/>
      <c r="V297" s="493"/>
      <c r="W297" s="493"/>
      <c r="X297" s="493"/>
      <c r="Y297" s="493"/>
      <c r="Z297" s="494"/>
      <c r="AA297" s="493"/>
      <c r="AB297" s="493"/>
      <c r="AC297" s="493"/>
      <c r="AD297" s="493">
        <v>0</v>
      </c>
      <c r="AE297" s="493"/>
      <c r="AF297" s="493"/>
      <c r="AG297" s="493">
        <v>0</v>
      </c>
      <c r="AH297" s="493"/>
      <c r="AI297" s="493"/>
      <c r="AJ297" s="493"/>
      <c r="AK297" s="493"/>
      <c r="AL297" s="493">
        <v>0</v>
      </c>
      <c r="AM297" s="493"/>
      <c r="AN297" s="493"/>
      <c r="AO297" s="493"/>
      <c r="AP297" s="831"/>
      <c r="AQ297" s="831"/>
      <c r="AR297" s="493"/>
      <c r="AS297" s="493"/>
      <c r="AT297" s="493"/>
      <c r="AU297" s="831">
        <v>0</v>
      </c>
      <c r="AV297" s="831"/>
      <c r="AW297" s="831"/>
      <c r="AX297" s="831"/>
      <c r="AY297" s="831">
        <v>0</v>
      </c>
      <c r="AZ297" s="830">
        <v>10</v>
      </c>
      <c r="BA297" s="830">
        <v>38</v>
      </c>
      <c r="BB297" s="830">
        <v>78</v>
      </c>
      <c r="BC297" s="830">
        <v>92</v>
      </c>
      <c r="BD297" s="830">
        <v>208</v>
      </c>
      <c r="BE297" s="830">
        <v>0</v>
      </c>
      <c r="BF297" s="830">
        <v>0</v>
      </c>
      <c r="BG297" s="830">
        <v>0</v>
      </c>
      <c r="BH297" s="830">
        <v>0</v>
      </c>
      <c r="BI297" s="830">
        <v>0</v>
      </c>
      <c r="BJ297" s="770"/>
    </row>
    <row r="298" spans="1:69" s="814" customFormat="1" ht="20.100000000000001" customHeight="1">
      <c r="A298" s="906" t="s">
        <v>4345</v>
      </c>
      <c r="B298" s="906" t="s">
        <v>8</v>
      </c>
      <c r="C298" s="906" t="s">
        <v>4509</v>
      </c>
      <c r="D298" s="906" t="s">
        <v>5</v>
      </c>
      <c r="E298" s="906" t="s">
        <v>4510</v>
      </c>
      <c r="F298" s="1037">
        <v>36887</v>
      </c>
      <c r="G298" s="907" t="s">
        <v>4511</v>
      </c>
      <c r="H298" s="908">
        <v>5914</v>
      </c>
      <c r="I298" s="1109">
        <v>21542</v>
      </c>
      <c r="J298" s="770" t="s">
        <v>4512</v>
      </c>
      <c r="K298" s="770" t="s">
        <v>4513</v>
      </c>
      <c r="L298" s="491">
        <v>10</v>
      </c>
      <c r="M298" s="491">
        <v>350</v>
      </c>
      <c r="N298" s="494">
        <v>3</v>
      </c>
      <c r="O298" s="493">
        <v>44</v>
      </c>
      <c r="P298" s="493">
        <v>3</v>
      </c>
      <c r="Q298" s="493">
        <v>70</v>
      </c>
      <c r="R298" s="493">
        <v>2</v>
      </c>
      <c r="S298" s="493">
        <v>52</v>
      </c>
      <c r="T298" s="493"/>
      <c r="U298" s="493"/>
      <c r="V298" s="493"/>
      <c r="W298" s="493"/>
      <c r="X298" s="493"/>
      <c r="Y298" s="493"/>
      <c r="Z298" s="494"/>
      <c r="AA298" s="493"/>
      <c r="AB298" s="493"/>
      <c r="AC298" s="493"/>
      <c r="AD298" s="493">
        <v>0</v>
      </c>
      <c r="AE298" s="493"/>
      <c r="AF298" s="493"/>
      <c r="AG298" s="493">
        <v>0</v>
      </c>
      <c r="AH298" s="493"/>
      <c r="AI298" s="493"/>
      <c r="AJ298" s="493"/>
      <c r="AK298" s="493"/>
      <c r="AL298" s="493">
        <v>0</v>
      </c>
      <c r="AM298" s="493"/>
      <c r="AN298" s="493"/>
      <c r="AO298" s="493"/>
      <c r="AP298" s="831"/>
      <c r="AQ298" s="831"/>
      <c r="AR298" s="493"/>
      <c r="AS298" s="493"/>
      <c r="AT298" s="493"/>
      <c r="AU298" s="831">
        <v>0</v>
      </c>
      <c r="AV298" s="831"/>
      <c r="AW298" s="831"/>
      <c r="AX298" s="831"/>
      <c r="AY298" s="831">
        <v>0</v>
      </c>
      <c r="AZ298" s="830">
        <v>8</v>
      </c>
      <c r="BA298" s="830">
        <v>44</v>
      </c>
      <c r="BB298" s="830">
        <v>70</v>
      </c>
      <c r="BC298" s="830">
        <v>52</v>
      </c>
      <c r="BD298" s="830">
        <v>166</v>
      </c>
      <c r="BE298" s="830">
        <v>0</v>
      </c>
      <c r="BF298" s="830">
        <v>0</v>
      </c>
      <c r="BG298" s="830">
        <v>0</v>
      </c>
      <c r="BH298" s="830">
        <v>0</v>
      </c>
      <c r="BI298" s="830">
        <v>0</v>
      </c>
      <c r="BJ298" s="770"/>
      <c r="BK298" s="757"/>
      <c r="BL298" s="757"/>
      <c r="BM298" s="757"/>
      <c r="BN298" s="757"/>
      <c r="BO298" s="757"/>
      <c r="BP298" s="757"/>
      <c r="BQ298" s="757"/>
    </row>
    <row r="299" spans="1:69" s="814" customFormat="1" ht="20.100000000000001" customHeight="1">
      <c r="A299" s="906" t="s">
        <v>4345</v>
      </c>
      <c r="B299" s="906" t="s">
        <v>8</v>
      </c>
      <c r="C299" s="906" t="s">
        <v>4514</v>
      </c>
      <c r="D299" s="906" t="s">
        <v>5</v>
      </c>
      <c r="E299" s="906" t="s">
        <v>902</v>
      </c>
      <c r="F299" s="1035">
        <v>32386</v>
      </c>
      <c r="G299" s="907" t="s">
        <v>4515</v>
      </c>
      <c r="H299" s="908">
        <v>462</v>
      </c>
      <c r="I299" s="1109">
        <v>21521</v>
      </c>
      <c r="J299" s="770" t="s">
        <v>4516</v>
      </c>
      <c r="K299" s="770" t="s">
        <v>4517</v>
      </c>
      <c r="L299" s="491">
        <v>6</v>
      </c>
      <c r="M299" s="491">
        <v>240</v>
      </c>
      <c r="N299" s="494">
        <v>1</v>
      </c>
      <c r="O299" s="493">
        <v>15</v>
      </c>
      <c r="P299" s="493">
        <v>2</v>
      </c>
      <c r="Q299" s="493">
        <v>27</v>
      </c>
      <c r="R299" s="493">
        <v>2</v>
      </c>
      <c r="S299" s="493">
        <v>33</v>
      </c>
      <c r="T299" s="493"/>
      <c r="U299" s="493"/>
      <c r="V299" s="493"/>
      <c r="W299" s="493"/>
      <c r="X299" s="493"/>
      <c r="Y299" s="493"/>
      <c r="Z299" s="494"/>
      <c r="AA299" s="493"/>
      <c r="AB299" s="493"/>
      <c r="AC299" s="493"/>
      <c r="AD299" s="493">
        <v>0</v>
      </c>
      <c r="AE299" s="493"/>
      <c r="AF299" s="493"/>
      <c r="AG299" s="493">
        <v>0</v>
      </c>
      <c r="AH299" s="493"/>
      <c r="AI299" s="493"/>
      <c r="AJ299" s="493"/>
      <c r="AK299" s="493"/>
      <c r="AL299" s="493">
        <v>0</v>
      </c>
      <c r="AM299" s="493"/>
      <c r="AN299" s="493"/>
      <c r="AO299" s="493"/>
      <c r="AP299" s="831"/>
      <c r="AQ299" s="831"/>
      <c r="AR299" s="493"/>
      <c r="AS299" s="493"/>
      <c r="AT299" s="493"/>
      <c r="AU299" s="831">
        <v>0</v>
      </c>
      <c r="AV299" s="831"/>
      <c r="AW299" s="831"/>
      <c r="AX299" s="831"/>
      <c r="AY299" s="831">
        <v>0</v>
      </c>
      <c r="AZ299" s="830">
        <v>5</v>
      </c>
      <c r="BA299" s="830">
        <v>15</v>
      </c>
      <c r="BB299" s="830">
        <v>27</v>
      </c>
      <c r="BC299" s="830">
        <v>33</v>
      </c>
      <c r="BD299" s="830">
        <v>75</v>
      </c>
      <c r="BE299" s="830">
        <v>0</v>
      </c>
      <c r="BF299" s="830">
        <v>0</v>
      </c>
      <c r="BG299" s="830">
        <v>0</v>
      </c>
      <c r="BH299" s="830">
        <v>0</v>
      </c>
      <c r="BI299" s="830">
        <v>0</v>
      </c>
      <c r="BJ299" s="770"/>
      <c r="BK299" s="757"/>
      <c r="BL299" s="757"/>
      <c r="BM299" s="757"/>
      <c r="BN299" s="757"/>
      <c r="BO299" s="757"/>
      <c r="BP299" s="757"/>
      <c r="BQ299" s="757"/>
    </row>
    <row r="300" spans="1:69" s="814" customFormat="1" ht="20.100000000000001" customHeight="1">
      <c r="A300" s="906" t="s">
        <v>4345</v>
      </c>
      <c r="B300" s="906" t="s">
        <v>8</v>
      </c>
      <c r="C300" s="906" t="s">
        <v>4518</v>
      </c>
      <c r="D300" s="906" t="s">
        <v>5</v>
      </c>
      <c r="E300" s="906" t="s">
        <v>4519</v>
      </c>
      <c r="F300" s="1035">
        <v>33203</v>
      </c>
      <c r="G300" s="907" t="s">
        <v>4520</v>
      </c>
      <c r="H300" s="908">
        <v>403</v>
      </c>
      <c r="I300" s="1109">
        <v>21540</v>
      </c>
      <c r="J300" s="770" t="s">
        <v>4521</v>
      </c>
      <c r="K300" s="770" t="s">
        <v>4522</v>
      </c>
      <c r="L300" s="491">
        <v>6</v>
      </c>
      <c r="M300" s="491">
        <v>139</v>
      </c>
      <c r="N300" s="494">
        <v>2</v>
      </c>
      <c r="O300" s="493">
        <v>30</v>
      </c>
      <c r="P300" s="493">
        <v>2</v>
      </c>
      <c r="Q300" s="493">
        <v>35</v>
      </c>
      <c r="R300" s="493">
        <v>1</v>
      </c>
      <c r="S300" s="493">
        <v>27</v>
      </c>
      <c r="T300" s="493"/>
      <c r="U300" s="493"/>
      <c r="V300" s="493"/>
      <c r="W300" s="493"/>
      <c r="X300" s="493"/>
      <c r="Y300" s="493"/>
      <c r="Z300" s="494"/>
      <c r="AA300" s="493"/>
      <c r="AB300" s="493"/>
      <c r="AC300" s="493"/>
      <c r="AD300" s="493">
        <v>0</v>
      </c>
      <c r="AE300" s="493"/>
      <c r="AF300" s="493"/>
      <c r="AG300" s="493">
        <v>0</v>
      </c>
      <c r="AH300" s="493"/>
      <c r="AI300" s="493"/>
      <c r="AJ300" s="493"/>
      <c r="AK300" s="493"/>
      <c r="AL300" s="493">
        <v>0</v>
      </c>
      <c r="AM300" s="493"/>
      <c r="AN300" s="493"/>
      <c r="AO300" s="493"/>
      <c r="AP300" s="831"/>
      <c r="AQ300" s="831"/>
      <c r="AR300" s="493"/>
      <c r="AS300" s="493"/>
      <c r="AT300" s="493"/>
      <c r="AU300" s="831">
        <v>0</v>
      </c>
      <c r="AV300" s="831"/>
      <c r="AW300" s="831"/>
      <c r="AX300" s="831"/>
      <c r="AY300" s="831">
        <v>0</v>
      </c>
      <c r="AZ300" s="830">
        <v>5</v>
      </c>
      <c r="BA300" s="830">
        <v>30</v>
      </c>
      <c r="BB300" s="830">
        <v>35</v>
      </c>
      <c r="BC300" s="830">
        <v>27</v>
      </c>
      <c r="BD300" s="830">
        <v>92</v>
      </c>
      <c r="BE300" s="830">
        <v>0</v>
      </c>
      <c r="BF300" s="830">
        <v>0</v>
      </c>
      <c r="BG300" s="830">
        <v>0</v>
      </c>
      <c r="BH300" s="830">
        <v>0</v>
      </c>
      <c r="BI300" s="830">
        <v>0</v>
      </c>
      <c r="BJ300" s="770"/>
    </row>
    <row r="301" spans="1:69" s="962" customFormat="1" ht="20.100000000000001" customHeight="1">
      <c r="A301" s="906" t="s">
        <v>4345</v>
      </c>
      <c r="B301" s="906" t="s">
        <v>8</v>
      </c>
      <c r="C301" s="906" t="s">
        <v>4505</v>
      </c>
      <c r="D301" s="906" t="s">
        <v>5</v>
      </c>
      <c r="E301" s="906" t="s">
        <v>4523</v>
      </c>
      <c r="F301" s="1035">
        <v>42248</v>
      </c>
      <c r="G301" s="907" t="s">
        <v>4524</v>
      </c>
      <c r="H301" s="908">
        <v>897</v>
      </c>
      <c r="I301" s="1109">
        <v>21610</v>
      </c>
      <c r="J301" s="770" t="s">
        <v>4525</v>
      </c>
      <c r="K301" s="770" t="s">
        <v>4526</v>
      </c>
      <c r="L301" s="491">
        <v>17</v>
      </c>
      <c r="M301" s="491">
        <v>426</v>
      </c>
      <c r="N301" s="494">
        <v>4</v>
      </c>
      <c r="O301" s="493">
        <v>60</v>
      </c>
      <c r="P301" s="493">
        <v>4</v>
      </c>
      <c r="Q301" s="493">
        <v>102</v>
      </c>
      <c r="R301" s="493">
        <v>5</v>
      </c>
      <c r="S301" s="493">
        <v>135</v>
      </c>
      <c r="T301" s="493"/>
      <c r="U301" s="493"/>
      <c r="V301" s="493"/>
      <c r="W301" s="493"/>
      <c r="X301" s="493"/>
      <c r="Y301" s="493"/>
      <c r="Z301" s="494"/>
      <c r="AA301" s="493"/>
      <c r="AB301" s="493"/>
      <c r="AC301" s="493"/>
      <c r="AD301" s="493">
        <v>0</v>
      </c>
      <c r="AE301" s="493"/>
      <c r="AF301" s="493"/>
      <c r="AG301" s="493">
        <v>0</v>
      </c>
      <c r="AH301" s="493"/>
      <c r="AI301" s="493"/>
      <c r="AJ301" s="493"/>
      <c r="AK301" s="493"/>
      <c r="AL301" s="493">
        <v>0</v>
      </c>
      <c r="AM301" s="493"/>
      <c r="AN301" s="493"/>
      <c r="AO301" s="493"/>
      <c r="AP301" s="831"/>
      <c r="AQ301" s="831"/>
      <c r="AR301" s="493"/>
      <c r="AS301" s="493"/>
      <c r="AT301" s="493"/>
      <c r="AU301" s="831">
        <v>0</v>
      </c>
      <c r="AV301" s="831"/>
      <c r="AW301" s="831"/>
      <c r="AX301" s="831"/>
      <c r="AY301" s="831">
        <v>0</v>
      </c>
      <c r="AZ301" s="830">
        <v>13</v>
      </c>
      <c r="BA301" s="830">
        <v>60</v>
      </c>
      <c r="BB301" s="830">
        <v>102</v>
      </c>
      <c r="BC301" s="830">
        <v>135</v>
      </c>
      <c r="BD301" s="830">
        <v>297</v>
      </c>
      <c r="BE301" s="830">
        <v>0</v>
      </c>
      <c r="BF301" s="830">
        <v>0</v>
      </c>
      <c r="BG301" s="830">
        <v>0</v>
      </c>
      <c r="BH301" s="830">
        <v>0</v>
      </c>
      <c r="BI301" s="830">
        <v>0</v>
      </c>
      <c r="BJ301" s="770"/>
    </row>
    <row r="302" spans="1:69" s="962" customFormat="1" ht="20.100000000000001" customHeight="1">
      <c r="A302" s="906" t="s">
        <v>4345</v>
      </c>
      <c r="B302" s="906" t="s">
        <v>8</v>
      </c>
      <c r="C302" s="906" t="s">
        <v>4509</v>
      </c>
      <c r="D302" s="906" t="s">
        <v>5</v>
      </c>
      <c r="E302" s="906" t="s">
        <v>4527</v>
      </c>
      <c r="F302" s="1035">
        <v>41064</v>
      </c>
      <c r="G302" s="907" t="s">
        <v>4528</v>
      </c>
      <c r="H302" s="963">
        <v>820.32</v>
      </c>
      <c r="I302" s="1109">
        <v>21542</v>
      </c>
      <c r="J302" s="770" t="s">
        <v>4529</v>
      </c>
      <c r="K302" s="770" t="s">
        <v>4530</v>
      </c>
      <c r="L302" s="491">
        <v>8</v>
      </c>
      <c r="M302" s="491">
        <v>240</v>
      </c>
      <c r="N302" s="494">
        <v>1</v>
      </c>
      <c r="O302" s="493">
        <v>18</v>
      </c>
      <c r="P302" s="493">
        <v>2</v>
      </c>
      <c r="Q302" s="493">
        <v>45</v>
      </c>
      <c r="R302" s="493">
        <v>3</v>
      </c>
      <c r="S302" s="493">
        <v>63</v>
      </c>
      <c r="T302" s="493"/>
      <c r="U302" s="493"/>
      <c r="V302" s="493"/>
      <c r="W302" s="493"/>
      <c r="X302" s="493"/>
      <c r="Y302" s="493"/>
      <c r="Z302" s="494"/>
      <c r="AA302" s="493"/>
      <c r="AB302" s="493"/>
      <c r="AC302" s="493"/>
      <c r="AD302" s="493">
        <v>0</v>
      </c>
      <c r="AE302" s="493"/>
      <c r="AF302" s="493"/>
      <c r="AG302" s="493">
        <v>0</v>
      </c>
      <c r="AH302" s="493"/>
      <c r="AI302" s="493"/>
      <c r="AJ302" s="493"/>
      <c r="AK302" s="493"/>
      <c r="AL302" s="493">
        <v>0</v>
      </c>
      <c r="AM302" s="493"/>
      <c r="AN302" s="493"/>
      <c r="AO302" s="493"/>
      <c r="AP302" s="831"/>
      <c r="AQ302" s="831"/>
      <c r="AR302" s="493"/>
      <c r="AS302" s="493"/>
      <c r="AT302" s="493"/>
      <c r="AU302" s="831">
        <v>0</v>
      </c>
      <c r="AV302" s="831"/>
      <c r="AW302" s="831"/>
      <c r="AX302" s="831"/>
      <c r="AY302" s="831">
        <v>0</v>
      </c>
      <c r="AZ302" s="830">
        <v>6</v>
      </c>
      <c r="BA302" s="830">
        <v>18</v>
      </c>
      <c r="BB302" s="830">
        <v>45</v>
      </c>
      <c r="BC302" s="830">
        <v>63</v>
      </c>
      <c r="BD302" s="830">
        <v>126</v>
      </c>
      <c r="BE302" s="830">
        <v>0</v>
      </c>
      <c r="BF302" s="830">
        <v>0</v>
      </c>
      <c r="BG302" s="830">
        <v>0</v>
      </c>
      <c r="BH302" s="830">
        <v>0</v>
      </c>
      <c r="BI302" s="830">
        <v>0</v>
      </c>
      <c r="BJ302" s="770"/>
    </row>
    <row r="303" spans="1:69" s="814" customFormat="1" ht="20.100000000000001" customHeight="1">
      <c r="A303" s="906" t="s">
        <v>4345</v>
      </c>
      <c r="B303" s="906" t="s">
        <v>8</v>
      </c>
      <c r="C303" s="906" t="s">
        <v>4531</v>
      </c>
      <c r="D303" s="906" t="s">
        <v>5</v>
      </c>
      <c r="E303" s="906" t="s">
        <v>4532</v>
      </c>
      <c r="F303" s="1035">
        <v>39800</v>
      </c>
      <c r="G303" s="907" t="s">
        <v>4533</v>
      </c>
      <c r="H303" s="908">
        <v>660</v>
      </c>
      <c r="I303" s="1109">
        <v>21600</v>
      </c>
      <c r="J303" s="770" t="s">
        <v>4534</v>
      </c>
      <c r="K303" s="770" t="s">
        <v>4535</v>
      </c>
      <c r="L303" s="491">
        <v>7</v>
      </c>
      <c r="M303" s="491">
        <v>187</v>
      </c>
      <c r="N303" s="494">
        <v>2</v>
      </c>
      <c r="O303" s="493">
        <v>42</v>
      </c>
      <c r="P303" s="493">
        <v>3</v>
      </c>
      <c r="Q303" s="493">
        <v>62</v>
      </c>
      <c r="R303" s="493">
        <v>2</v>
      </c>
      <c r="S303" s="493">
        <v>60</v>
      </c>
      <c r="T303" s="493"/>
      <c r="U303" s="493"/>
      <c r="V303" s="493"/>
      <c r="W303" s="493"/>
      <c r="X303" s="493"/>
      <c r="Y303" s="493"/>
      <c r="Z303" s="494"/>
      <c r="AA303" s="493"/>
      <c r="AB303" s="493"/>
      <c r="AC303" s="493"/>
      <c r="AD303" s="493">
        <v>0</v>
      </c>
      <c r="AE303" s="493"/>
      <c r="AF303" s="493"/>
      <c r="AG303" s="493">
        <v>0</v>
      </c>
      <c r="AH303" s="493"/>
      <c r="AI303" s="493"/>
      <c r="AJ303" s="493"/>
      <c r="AK303" s="493"/>
      <c r="AL303" s="493">
        <v>0</v>
      </c>
      <c r="AM303" s="493"/>
      <c r="AN303" s="493"/>
      <c r="AO303" s="493"/>
      <c r="AP303" s="831"/>
      <c r="AQ303" s="831"/>
      <c r="AR303" s="493"/>
      <c r="AS303" s="493"/>
      <c r="AT303" s="493"/>
      <c r="AU303" s="831">
        <v>0</v>
      </c>
      <c r="AV303" s="831"/>
      <c r="AW303" s="831"/>
      <c r="AX303" s="831"/>
      <c r="AY303" s="831">
        <v>0</v>
      </c>
      <c r="AZ303" s="830">
        <v>7</v>
      </c>
      <c r="BA303" s="830">
        <v>42</v>
      </c>
      <c r="BB303" s="830">
        <v>62</v>
      </c>
      <c r="BC303" s="830">
        <v>60</v>
      </c>
      <c r="BD303" s="830">
        <v>164</v>
      </c>
      <c r="BE303" s="830">
        <v>0</v>
      </c>
      <c r="BF303" s="830">
        <v>0</v>
      </c>
      <c r="BG303" s="830">
        <v>0</v>
      </c>
      <c r="BH303" s="830">
        <v>0</v>
      </c>
      <c r="BI303" s="830">
        <v>0</v>
      </c>
      <c r="BJ303" s="770"/>
      <c r="BK303" s="757"/>
      <c r="BL303" s="757"/>
      <c r="BM303" s="757"/>
      <c r="BN303" s="757"/>
      <c r="BO303" s="757"/>
      <c r="BP303" s="757"/>
      <c r="BQ303" s="757"/>
    </row>
    <row r="304" spans="1:69" s="814" customFormat="1" ht="20.100000000000001" customHeight="1">
      <c r="A304" s="906" t="s">
        <v>4345</v>
      </c>
      <c r="B304" s="906" t="s">
        <v>8</v>
      </c>
      <c r="C304" s="906" t="s">
        <v>4505</v>
      </c>
      <c r="D304" s="906" t="s">
        <v>5</v>
      </c>
      <c r="E304" s="906" t="s">
        <v>4536</v>
      </c>
      <c r="F304" s="1035">
        <v>41288</v>
      </c>
      <c r="G304" s="907" t="s">
        <v>4537</v>
      </c>
      <c r="H304" s="908">
        <v>997</v>
      </c>
      <c r="I304" s="1109">
        <v>21610</v>
      </c>
      <c r="J304" s="770" t="s">
        <v>4538</v>
      </c>
      <c r="K304" s="770" t="s">
        <v>4539</v>
      </c>
      <c r="L304" s="491">
        <v>19</v>
      </c>
      <c r="M304" s="491">
        <v>532</v>
      </c>
      <c r="N304" s="494">
        <v>4</v>
      </c>
      <c r="O304" s="493">
        <v>71</v>
      </c>
      <c r="P304" s="493">
        <v>5</v>
      </c>
      <c r="Q304" s="493">
        <v>123</v>
      </c>
      <c r="R304" s="493">
        <v>4</v>
      </c>
      <c r="S304" s="493">
        <v>107</v>
      </c>
      <c r="T304" s="493"/>
      <c r="U304" s="493"/>
      <c r="V304" s="493"/>
      <c r="W304" s="493"/>
      <c r="X304" s="493"/>
      <c r="Y304" s="493"/>
      <c r="Z304" s="494"/>
      <c r="AA304" s="493"/>
      <c r="AB304" s="493"/>
      <c r="AC304" s="493"/>
      <c r="AD304" s="493">
        <v>0</v>
      </c>
      <c r="AE304" s="493"/>
      <c r="AF304" s="493"/>
      <c r="AG304" s="493">
        <v>0</v>
      </c>
      <c r="AH304" s="493"/>
      <c r="AI304" s="493"/>
      <c r="AJ304" s="493"/>
      <c r="AK304" s="493"/>
      <c r="AL304" s="493">
        <v>0</v>
      </c>
      <c r="AM304" s="493"/>
      <c r="AN304" s="493"/>
      <c r="AO304" s="493"/>
      <c r="AP304" s="831"/>
      <c r="AQ304" s="831"/>
      <c r="AR304" s="493"/>
      <c r="AS304" s="493"/>
      <c r="AT304" s="493"/>
      <c r="AU304" s="831">
        <v>0</v>
      </c>
      <c r="AV304" s="831"/>
      <c r="AW304" s="831"/>
      <c r="AX304" s="831"/>
      <c r="AY304" s="831">
        <v>0</v>
      </c>
      <c r="AZ304" s="830">
        <v>13</v>
      </c>
      <c r="BA304" s="830">
        <v>71</v>
      </c>
      <c r="BB304" s="830">
        <v>123</v>
      </c>
      <c r="BC304" s="830">
        <v>107</v>
      </c>
      <c r="BD304" s="830">
        <v>301</v>
      </c>
      <c r="BE304" s="830">
        <v>0</v>
      </c>
      <c r="BF304" s="830">
        <v>0</v>
      </c>
      <c r="BG304" s="830">
        <v>0</v>
      </c>
      <c r="BH304" s="830">
        <v>0</v>
      </c>
      <c r="BI304" s="830">
        <v>0</v>
      </c>
      <c r="BJ304" s="770"/>
    </row>
    <row r="305" spans="1:69" s="757" customFormat="1" ht="20.100000000000001" customHeight="1">
      <c r="A305" s="906" t="s">
        <v>4345</v>
      </c>
      <c r="B305" s="906" t="s">
        <v>8</v>
      </c>
      <c r="C305" s="906" t="s">
        <v>4540</v>
      </c>
      <c r="D305" s="906" t="s">
        <v>5</v>
      </c>
      <c r="E305" s="906" t="s">
        <v>4541</v>
      </c>
      <c r="F305" s="1035">
        <v>32826</v>
      </c>
      <c r="G305" s="907" t="s">
        <v>4542</v>
      </c>
      <c r="H305" s="908">
        <v>180</v>
      </c>
      <c r="I305" s="1109">
        <v>21540</v>
      </c>
      <c r="J305" s="770" t="s">
        <v>4543</v>
      </c>
      <c r="K305" s="770" t="s">
        <v>4544</v>
      </c>
      <c r="L305" s="491">
        <v>2</v>
      </c>
      <c r="M305" s="491">
        <v>60</v>
      </c>
      <c r="N305" s="494"/>
      <c r="O305" s="493"/>
      <c r="P305" s="493"/>
      <c r="Q305" s="493"/>
      <c r="R305" s="493">
        <v>1</v>
      </c>
      <c r="S305" s="493">
        <v>20</v>
      </c>
      <c r="T305" s="493"/>
      <c r="U305" s="493"/>
      <c r="V305" s="493"/>
      <c r="W305" s="493"/>
      <c r="X305" s="493"/>
      <c r="Y305" s="493"/>
      <c r="Z305" s="494">
        <v>1</v>
      </c>
      <c r="AA305" s="493"/>
      <c r="AB305" s="493">
        <v>13</v>
      </c>
      <c r="AC305" s="493">
        <v>12</v>
      </c>
      <c r="AD305" s="493">
        <v>25</v>
      </c>
      <c r="AE305" s="493"/>
      <c r="AF305" s="493"/>
      <c r="AG305" s="493">
        <v>0</v>
      </c>
      <c r="AH305" s="493"/>
      <c r="AI305" s="493"/>
      <c r="AJ305" s="493"/>
      <c r="AK305" s="493"/>
      <c r="AL305" s="493">
        <v>0</v>
      </c>
      <c r="AM305" s="493"/>
      <c r="AN305" s="493"/>
      <c r="AO305" s="493"/>
      <c r="AP305" s="831"/>
      <c r="AQ305" s="831"/>
      <c r="AR305" s="493"/>
      <c r="AS305" s="493"/>
      <c r="AT305" s="493"/>
      <c r="AU305" s="831">
        <v>0</v>
      </c>
      <c r="AV305" s="831"/>
      <c r="AW305" s="831"/>
      <c r="AX305" s="831"/>
      <c r="AY305" s="831">
        <v>0</v>
      </c>
      <c r="AZ305" s="830">
        <v>2</v>
      </c>
      <c r="BA305" s="830">
        <v>13</v>
      </c>
      <c r="BB305" s="830">
        <v>12</v>
      </c>
      <c r="BC305" s="830">
        <v>20</v>
      </c>
      <c r="BD305" s="830">
        <v>45</v>
      </c>
      <c r="BE305" s="830">
        <v>0</v>
      </c>
      <c r="BF305" s="830">
        <v>0</v>
      </c>
      <c r="BG305" s="830">
        <v>0</v>
      </c>
      <c r="BH305" s="830">
        <v>0</v>
      </c>
      <c r="BI305" s="830">
        <v>0</v>
      </c>
      <c r="BJ305" s="770"/>
    </row>
    <row r="306" spans="1:69" s="757" customFormat="1" ht="20.100000000000001" customHeight="1">
      <c r="A306" s="906" t="s">
        <v>4345</v>
      </c>
      <c r="B306" s="906" t="s">
        <v>8</v>
      </c>
      <c r="C306" s="906" t="s">
        <v>4518</v>
      </c>
      <c r="D306" s="906" t="s">
        <v>5</v>
      </c>
      <c r="E306" s="906" t="s">
        <v>4545</v>
      </c>
      <c r="F306" s="1035">
        <v>34478</v>
      </c>
      <c r="G306" s="964" t="s">
        <v>4546</v>
      </c>
      <c r="H306" s="908">
        <v>332.4</v>
      </c>
      <c r="I306" s="1109">
        <v>21540</v>
      </c>
      <c r="J306" s="770" t="s">
        <v>4547</v>
      </c>
      <c r="K306" s="770" t="s">
        <v>4522</v>
      </c>
      <c r="L306" s="491">
        <v>4</v>
      </c>
      <c r="M306" s="491">
        <v>160</v>
      </c>
      <c r="N306" s="494"/>
      <c r="O306" s="493"/>
      <c r="P306" s="493"/>
      <c r="Q306" s="493"/>
      <c r="R306" s="493"/>
      <c r="S306" s="493"/>
      <c r="T306" s="493"/>
      <c r="U306" s="493"/>
      <c r="V306" s="493"/>
      <c r="W306" s="493"/>
      <c r="X306" s="493"/>
      <c r="Y306" s="493"/>
      <c r="Z306" s="494"/>
      <c r="AA306" s="493"/>
      <c r="AB306" s="493"/>
      <c r="AC306" s="493"/>
      <c r="AD306" s="493">
        <v>0</v>
      </c>
      <c r="AE306" s="493"/>
      <c r="AF306" s="493"/>
      <c r="AG306" s="493">
        <v>0</v>
      </c>
      <c r="AH306" s="493"/>
      <c r="AI306" s="493"/>
      <c r="AJ306" s="493"/>
      <c r="AK306" s="493"/>
      <c r="AL306" s="493">
        <v>0</v>
      </c>
      <c r="AM306" s="493"/>
      <c r="AN306" s="493"/>
      <c r="AO306" s="493"/>
      <c r="AP306" s="831"/>
      <c r="AQ306" s="831"/>
      <c r="AR306" s="493"/>
      <c r="AS306" s="493"/>
      <c r="AT306" s="493"/>
      <c r="AU306" s="831">
        <v>0</v>
      </c>
      <c r="AV306" s="831"/>
      <c r="AW306" s="831"/>
      <c r="AX306" s="831"/>
      <c r="AY306" s="831">
        <v>0</v>
      </c>
      <c r="AZ306" s="830">
        <v>0</v>
      </c>
      <c r="BA306" s="830">
        <v>0</v>
      </c>
      <c r="BB306" s="830">
        <v>0</v>
      </c>
      <c r="BC306" s="830">
        <v>0</v>
      </c>
      <c r="BD306" s="830">
        <v>0</v>
      </c>
      <c r="BE306" s="830">
        <v>0</v>
      </c>
      <c r="BF306" s="830">
        <v>0</v>
      </c>
      <c r="BG306" s="830">
        <v>0</v>
      </c>
      <c r="BH306" s="830">
        <v>0</v>
      </c>
      <c r="BI306" s="830">
        <v>0</v>
      </c>
      <c r="BJ306" s="770"/>
    </row>
    <row r="307" spans="1:69" s="757" customFormat="1" ht="20.100000000000001" customHeight="1">
      <c r="A307" s="906" t="s">
        <v>4345</v>
      </c>
      <c r="B307" s="906" t="s">
        <v>8</v>
      </c>
      <c r="C307" s="906" t="s">
        <v>4509</v>
      </c>
      <c r="D307" s="906" t="s">
        <v>5</v>
      </c>
      <c r="E307" s="906" t="s">
        <v>4548</v>
      </c>
      <c r="F307" s="1035">
        <v>31715</v>
      </c>
      <c r="G307" s="907" t="s">
        <v>4549</v>
      </c>
      <c r="H307" s="908">
        <v>967.68</v>
      </c>
      <c r="I307" s="1109">
        <v>21543</v>
      </c>
      <c r="J307" s="770" t="s">
        <v>4550</v>
      </c>
      <c r="K307" s="770" t="s">
        <v>4551</v>
      </c>
      <c r="L307" s="491">
        <v>7</v>
      </c>
      <c r="M307" s="491">
        <v>176</v>
      </c>
      <c r="N307" s="494">
        <v>1</v>
      </c>
      <c r="O307" s="493">
        <v>5</v>
      </c>
      <c r="P307" s="493">
        <v>2</v>
      </c>
      <c r="Q307" s="493">
        <v>23</v>
      </c>
      <c r="R307" s="493">
        <v>3</v>
      </c>
      <c r="S307" s="493">
        <v>46</v>
      </c>
      <c r="T307" s="493"/>
      <c r="U307" s="493"/>
      <c r="V307" s="493"/>
      <c r="W307" s="493"/>
      <c r="X307" s="493"/>
      <c r="Y307" s="493"/>
      <c r="Z307" s="494"/>
      <c r="AA307" s="493"/>
      <c r="AB307" s="493"/>
      <c r="AC307" s="493"/>
      <c r="AD307" s="493">
        <v>0</v>
      </c>
      <c r="AE307" s="493"/>
      <c r="AF307" s="493"/>
      <c r="AG307" s="493">
        <v>0</v>
      </c>
      <c r="AH307" s="493"/>
      <c r="AI307" s="493"/>
      <c r="AJ307" s="493"/>
      <c r="AK307" s="493"/>
      <c r="AL307" s="493">
        <v>0</v>
      </c>
      <c r="AM307" s="493"/>
      <c r="AN307" s="493"/>
      <c r="AO307" s="493"/>
      <c r="AP307" s="831"/>
      <c r="AQ307" s="831"/>
      <c r="AR307" s="493"/>
      <c r="AS307" s="493"/>
      <c r="AT307" s="493"/>
      <c r="AU307" s="831">
        <v>0</v>
      </c>
      <c r="AV307" s="831"/>
      <c r="AW307" s="831"/>
      <c r="AX307" s="831"/>
      <c r="AY307" s="831">
        <v>0</v>
      </c>
      <c r="AZ307" s="830">
        <v>6</v>
      </c>
      <c r="BA307" s="830">
        <v>5</v>
      </c>
      <c r="BB307" s="830">
        <v>23</v>
      </c>
      <c r="BC307" s="830">
        <v>46</v>
      </c>
      <c r="BD307" s="830">
        <v>74</v>
      </c>
      <c r="BE307" s="830">
        <v>0</v>
      </c>
      <c r="BF307" s="830">
        <v>0</v>
      </c>
      <c r="BG307" s="830">
        <v>0</v>
      </c>
      <c r="BH307" s="830">
        <v>0</v>
      </c>
      <c r="BI307" s="830">
        <v>0</v>
      </c>
      <c r="BJ307" s="770"/>
    </row>
    <row r="308" spans="1:69" s="764" customFormat="1" ht="20.100000000000001" customHeight="1">
      <c r="A308" s="915"/>
      <c r="B308" s="941"/>
      <c r="C308" s="941"/>
      <c r="D308" s="941"/>
      <c r="E308" s="546" t="s">
        <v>1156</v>
      </c>
      <c r="F308" s="546">
        <v>13</v>
      </c>
      <c r="G308" s="550"/>
      <c r="H308" s="909"/>
      <c r="I308" s="1110"/>
      <c r="J308" s="546"/>
      <c r="K308" s="546"/>
      <c r="L308" s="829">
        <f t="shared" ref="L308:AQ308" si="115">SUM(L295:L307)</f>
        <v>120</v>
      </c>
      <c r="M308" s="829">
        <f t="shared" si="115"/>
        <v>3347</v>
      </c>
      <c r="N308" s="838">
        <f t="shared" si="115"/>
        <v>24</v>
      </c>
      <c r="O308" s="829">
        <f t="shared" si="115"/>
        <v>372</v>
      </c>
      <c r="P308" s="829">
        <f t="shared" si="115"/>
        <v>32</v>
      </c>
      <c r="Q308" s="829">
        <f t="shared" si="115"/>
        <v>673</v>
      </c>
      <c r="R308" s="829">
        <f t="shared" si="115"/>
        <v>32</v>
      </c>
      <c r="S308" s="829">
        <f t="shared" si="115"/>
        <v>756</v>
      </c>
      <c r="T308" s="829">
        <f t="shared" si="115"/>
        <v>0</v>
      </c>
      <c r="U308" s="829">
        <f t="shared" si="115"/>
        <v>0</v>
      </c>
      <c r="V308" s="829">
        <f t="shared" si="115"/>
        <v>0</v>
      </c>
      <c r="W308" s="829">
        <f t="shared" si="115"/>
        <v>0</v>
      </c>
      <c r="X308" s="829">
        <f t="shared" si="115"/>
        <v>0</v>
      </c>
      <c r="Y308" s="829">
        <f t="shared" si="115"/>
        <v>0</v>
      </c>
      <c r="Z308" s="838">
        <f t="shared" si="115"/>
        <v>1</v>
      </c>
      <c r="AA308" s="829">
        <f t="shared" si="115"/>
        <v>0</v>
      </c>
      <c r="AB308" s="829">
        <f t="shared" si="115"/>
        <v>13</v>
      </c>
      <c r="AC308" s="829">
        <f t="shared" si="115"/>
        <v>12</v>
      </c>
      <c r="AD308" s="829">
        <f t="shared" si="115"/>
        <v>25</v>
      </c>
      <c r="AE308" s="829">
        <f t="shared" si="115"/>
        <v>0</v>
      </c>
      <c r="AF308" s="829">
        <f t="shared" si="115"/>
        <v>0</v>
      </c>
      <c r="AG308" s="829">
        <f t="shared" si="115"/>
        <v>0</v>
      </c>
      <c r="AH308" s="829">
        <f t="shared" si="115"/>
        <v>0</v>
      </c>
      <c r="AI308" s="829">
        <f t="shared" si="115"/>
        <v>0</v>
      </c>
      <c r="AJ308" s="829">
        <f t="shared" si="115"/>
        <v>0</v>
      </c>
      <c r="AK308" s="829">
        <f t="shared" si="115"/>
        <v>0</v>
      </c>
      <c r="AL308" s="829">
        <f t="shared" si="115"/>
        <v>0</v>
      </c>
      <c r="AM308" s="829">
        <f t="shared" si="115"/>
        <v>0</v>
      </c>
      <c r="AN308" s="829">
        <f t="shared" si="115"/>
        <v>0</v>
      </c>
      <c r="AO308" s="829">
        <f t="shared" si="115"/>
        <v>0</v>
      </c>
      <c r="AP308" s="829">
        <f t="shared" si="115"/>
        <v>0</v>
      </c>
      <c r="AQ308" s="829">
        <f t="shared" si="115"/>
        <v>0</v>
      </c>
      <c r="AR308" s="829">
        <f t="shared" ref="AR308:BI308" si="116">SUM(AR295:AR307)</f>
        <v>0</v>
      </c>
      <c r="AS308" s="829">
        <f t="shared" si="116"/>
        <v>0</v>
      </c>
      <c r="AT308" s="829">
        <f t="shared" si="116"/>
        <v>0</v>
      </c>
      <c r="AU308" s="829">
        <f t="shared" si="116"/>
        <v>0</v>
      </c>
      <c r="AV308" s="829">
        <f t="shared" si="116"/>
        <v>0</v>
      </c>
      <c r="AW308" s="829">
        <f t="shared" si="116"/>
        <v>0</v>
      </c>
      <c r="AX308" s="829">
        <f t="shared" si="116"/>
        <v>0</v>
      </c>
      <c r="AY308" s="829">
        <f t="shared" si="116"/>
        <v>0</v>
      </c>
      <c r="AZ308" s="829">
        <f t="shared" si="116"/>
        <v>89</v>
      </c>
      <c r="BA308" s="829">
        <f t="shared" si="116"/>
        <v>385</v>
      </c>
      <c r="BB308" s="829">
        <f t="shared" si="116"/>
        <v>685</v>
      </c>
      <c r="BC308" s="829">
        <f t="shared" si="116"/>
        <v>756</v>
      </c>
      <c r="BD308" s="829">
        <f t="shared" si="116"/>
        <v>1826</v>
      </c>
      <c r="BE308" s="829">
        <f t="shared" si="116"/>
        <v>0</v>
      </c>
      <c r="BF308" s="829">
        <f t="shared" si="116"/>
        <v>0</v>
      </c>
      <c r="BG308" s="829">
        <f t="shared" si="116"/>
        <v>0</v>
      </c>
      <c r="BH308" s="829">
        <f t="shared" si="116"/>
        <v>0</v>
      </c>
      <c r="BI308" s="829">
        <f t="shared" si="116"/>
        <v>0</v>
      </c>
      <c r="BJ308" s="829"/>
    </row>
    <row r="309" spans="1:69" s="764" customFormat="1" ht="20.100000000000001" customHeight="1">
      <c r="A309" s="915"/>
      <c r="B309" s="916"/>
      <c r="C309" s="1312" t="s">
        <v>1239</v>
      </c>
      <c r="D309" s="1313"/>
      <c r="E309" s="1314"/>
      <c r="F309" s="508">
        <f>SUM(F308+F294)</f>
        <v>21</v>
      </c>
      <c r="G309" s="552"/>
      <c r="H309" s="926"/>
      <c r="I309" s="1115"/>
      <c r="J309" s="508"/>
      <c r="K309" s="508"/>
      <c r="L309" s="559">
        <f t="shared" ref="L309:AQ309" si="117">SUM(L308+L294)</f>
        <v>147</v>
      </c>
      <c r="M309" s="569">
        <f t="shared" si="117"/>
        <v>3959</v>
      </c>
      <c r="N309" s="560">
        <f t="shared" si="117"/>
        <v>29</v>
      </c>
      <c r="O309" s="559">
        <f t="shared" si="117"/>
        <v>417</v>
      </c>
      <c r="P309" s="559">
        <f t="shared" si="117"/>
        <v>40</v>
      </c>
      <c r="Q309" s="559">
        <f t="shared" si="117"/>
        <v>802</v>
      </c>
      <c r="R309" s="559">
        <f t="shared" si="117"/>
        <v>45</v>
      </c>
      <c r="S309" s="559">
        <f t="shared" si="117"/>
        <v>980</v>
      </c>
      <c r="T309" s="559">
        <f t="shared" si="117"/>
        <v>0</v>
      </c>
      <c r="U309" s="559">
        <f t="shared" si="117"/>
        <v>0</v>
      </c>
      <c r="V309" s="559">
        <f t="shared" si="117"/>
        <v>0</v>
      </c>
      <c r="W309" s="559">
        <f t="shared" si="117"/>
        <v>0</v>
      </c>
      <c r="X309" s="559">
        <f t="shared" si="117"/>
        <v>0</v>
      </c>
      <c r="Y309" s="559">
        <f t="shared" si="117"/>
        <v>0</v>
      </c>
      <c r="Z309" s="560">
        <f t="shared" si="117"/>
        <v>1</v>
      </c>
      <c r="AA309" s="559">
        <f t="shared" si="117"/>
        <v>0</v>
      </c>
      <c r="AB309" s="559">
        <f t="shared" si="117"/>
        <v>13</v>
      </c>
      <c r="AC309" s="559">
        <f t="shared" si="117"/>
        <v>12</v>
      </c>
      <c r="AD309" s="559">
        <f t="shared" si="117"/>
        <v>25</v>
      </c>
      <c r="AE309" s="559">
        <f t="shared" si="117"/>
        <v>0</v>
      </c>
      <c r="AF309" s="559">
        <f t="shared" si="117"/>
        <v>0</v>
      </c>
      <c r="AG309" s="559">
        <f t="shared" si="117"/>
        <v>0</v>
      </c>
      <c r="AH309" s="559">
        <f t="shared" si="117"/>
        <v>0</v>
      </c>
      <c r="AI309" s="559">
        <f t="shared" si="117"/>
        <v>0</v>
      </c>
      <c r="AJ309" s="559">
        <f t="shared" si="117"/>
        <v>0</v>
      </c>
      <c r="AK309" s="559">
        <f t="shared" si="117"/>
        <v>0</v>
      </c>
      <c r="AL309" s="559">
        <f t="shared" si="117"/>
        <v>0</v>
      </c>
      <c r="AM309" s="559">
        <f t="shared" si="117"/>
        <v>0</v>
      </c>
      <c r="AN309" s="559">
        <f t="shared" si="117"/>
        <v>0</v>
      </c>
      <c r="AO309" s="559">
        <f t="shared" si="117"/>
        <v>0</v>
      </c>
      <c r="AP309" s="559">
        <f t="shared" si="117"/>
        <v>0</v>
      </c>
      <c r="AQ309" s="559">
        <f t="shared" si="117"/>
        <v>1</v>
      </c>
      <c r="AR309" s="559">
        <f t="shared" ref="AR309:BI309" si="118">SUM(AR308+AR294)</f>
        <v>0</v>
      </c>
      <c r="AS309" s="559">
        <f t="shared" si="118"/>
        <v>0</v>
      </c>
      <c r="AT309" s="559">
        <f t="shared" si="118"/>
        <v>0</v>
      </c>
      <c r="AU309" s="559">
        <f t="shared" si="118"/>
        <v>0</v>
      </c>
      <c r="AV309" s="559">
        <f t="shared" si="118"/>
        <v>1</v>
      </c>
      <c r="AW309" s="559">
        <f t="shared" si="118"/>
        <v>2</v>
      </c>
      <c r="AX309" s="559">
        <f t="shared" si="118"/>
        <v>1</v>
      </c>
      <c r="AY309" s="559">
        <f t="shared" si="118"/>
        <v>4</v>
      </c>
      <c r="AZ309" s="559">
        <f t="shared" si="118"/>
        <v>115</v>
      </c>
      <c r="BA309" s="559">
        <f t="shared" si="118"/>
        <v>430</v>
      </c>
      <c r="BB309" s="559">
        <f t="shared" si="118"/>
        <v>814</v>
      </c>
      <c r="BC309" s="559">
        <f t="shared" si="118"/>
        <v>980</v>
      </c>
      <c r="BD309" s="559">
        <f t="shared" si="118"/>
        <v>2224</v>
      </c>
      <c r="BE309" s="559">
        <f t="shared" si="118"/>
        <v>1</v>
      </c>
      <c r="BF309" s="559">
        <f t="shared" si="118"/>
        <v>1</v>
      </c>
      <c r="BG309" s="559">
        <f t="shared" si="118"/>
        <v>2</v>
      </c>
      <c r="BH309" s="559">
        <f t="shared" si="118"/>
        <v>1</v>
      </c>
      <c r="BI309" s="559">
        <f t="shared" si="118"/>
        <v>4</v>
      </c>
      <c r="BJ309" s="559"/>
    </row>
    <row r="310" spans="1:69" s="814" customFormat="1" ht="20.100000000000001" customHeight="1">
      <c r="A310" s="965" t="s">
        <v>1186</v>
      </c>
      <c r="B310" s="965" t="s">
        <v>1173</v>
      </c>
      <c r="C310" s="965" t="s">
        <v>1188</v>
      </c>
      <c r="D310" s="965" t="s">
        <v>4</v>
      </c>
      <c r="E310" s="965" t="s">
        <v>4552</v>
      </c>
      <c r="F310" s="1038">
        <v>39867</v>
      </c>
      <c r="G310" s="1149" t="s">
        <v>4553</v>
      </c>
      <c r="H310" s="967">
        <v>1220</v>
      </c>
      <c r="I310" s="1127">
        <v>21640</v>
      </c>
      <c r="J310" s="966" t="s">
        <v>4554</v>
      </c>
      <c r="K310" s="966" t="s">
        <v>4555</v>
      </c>
      <c r="L310" s="498">
        <v>7</v>
      </c>
      <c r="M310" s="820">
        <v>116</v>
      </c>
      <c r="N310" s="494">
        <v>1</v>
      </c>
      <c r="O310" s="493">
        <v>16</v>
      </c>
      <c r="P310" s="493">
        <v>2</v>
      </c>
      <c r="Q310" s="493">
        <v>42</v>
      </c>
      <c r="R310" s="493">
        <v>2</v>
      </c>
      <c r="S310" s="493">
        <v>39</v>
      </c>
      <c r="T310" s="493"/>
      <c r="U310" s="493"/>
      <c r="V310" s="493">
        <v>1</v>
      </c>
      <c r="W310" s="493">
        <v>4</v>
      </c>
      <c r="X310" s="493"/>
      <c r="Y310" s="819"/>
      <c r="Z310" s="494"/>
      <c r="AA310" s="493"/>
      <c r="AB310" s="493"/>
      <c r="AC310" s="493"/>
      <c r="AD310" s="493">
        <v>0</v>
      </c>
      <c r="AE310" s="493"/>
      <c r="AF310" s="493"/>
      <c r="AG310" s="493">
        <v>0</v>
      </c>
      <c r="AH310" s="493"/>
      <c r="AI310" s="493"/>
      <c r="AJ310" s="493"/>
      <c r="AK310" s="493"/>
      <c r="AL310" s="493">
        <v>0</v>
      </c>
      <c r="AM310" s="493"/>
      <c r="AN310" s="493"/>
      <c r="AO310" s="493"/>
      <c r="AP310" s="840"/>
      <c r="AQ310" s="840">
        <v>1</v>
      </c>
      <c r="AR310" s="493"/>
      <c r="AS310" s="493"/>
      <c r="AT310" s="493"/>
      <c r="AU310" s="840">
        <v>0</v>
      </c>
      <c r="AV310" s="840">
        <v>2</v>
      </c>
      <c r="AW310" s="840"/>
      <c r="AX310" s="840">
        <v>2</v>
      </c>
      <c r="AY310" s="840">
        <v>4</v>
      </c>
      <c r="AZ310" s="839">
        <v>5</v>
      </c>
      <c r="BA310" s="839">
        <v>16</v>
      </c>
      <c r="BB310" s="839">
        <v>42</v>
      </c>
      <c r="BC310" s="839">
        <v>39</v>
      </c>
      <c r="BD310" s="839">
        <v>97</v>
      </c>
      <c r="BE310" s="839">
        <v>2</v>
      </c>
      <c r="BF310" s="839">
        <v>2</v>
      </c>
      <c r="BG310" s="839">
        <v>4</v>
      </c>
      <c r="BH310" s="839">
        <v>2</v>
      </c>
      <c r="BI310" s="839">
        <v>8</v>
      </c>
      <c r="BJ310" s="770"/>
      <c r="BK310" s="757"/>
      <c r="BL310" s="757"/>
      <c r="BM310" s="757"/>
      <c r="BN310" s="757"/>
      <c r="BO310" s="757"/>
      <c r="BP310" s="757"/>
      <c r="BQ310" s="757"/>
    </row>
    <row r="311" spans="1:69" s="814" customFormat="1" ht="20.100000000000001" customHeight="1">
      <c r="A311" s="906" t="s">
        <v>1186</v>
      </c>
      <c r="B311" s="906" t="s">
        <v>1173</v>
      </c>
      <c r="C311" s="906" t="s">
        <v>1187</v>
      </c>
      <c r="D311" s="906" t="s">
        <v>4</v>
      </c>
      <c r="E311" s="906" t="s">
        <v>4556</v>
      </c>
      <c r="F311" s="1035">
        <v>40238</v>
      </c>
      <c r="G311" s="907" t="s">
        <v>4557</v>
      </c>
      <c r="H311" s="908">
        <v>1983</v>
      </c>
      <c r="I311" s="1109">
        <v>21679</v>
      </c>
      <c r="J311" s="770" t="s">
        <v>4558</v>
      </c>
      <c r="K311" s="770" t="s">
        <v>4559</v>
      </c>
      <c r="L311" s="491">
        <v>8</v>
      </c>
      <c r="M311" s="495">
        <v>134</v>
      </c>
      <c r="N311" s="494">
        <v>2</v>
      </c>
      <c r="O311" s="493">
        <v>36</v>
      </c>
      <c r="P311" s="493">
        <v>2</v>
      </c>
      <c r="Q311" s="493">
        <v>40</v>
      </c>
      <c r="R311" s="493">
        <v>2</v>
      </c>
      <c r="S311" s="493">
        <v>48</v>
      </c>
      <c r="T311" s="493"/>
      <c r="U311" s="493"/>
      <c r="V311" s="493">
        <v>1</v>
      </c>
      <c r="W311" s="493">
        <v>4</v>
      </c>
      <c r="X311" s="493"/>
      <c r="Y311" s="819"/>
      <c r="Z311" s="494"/>
      <c r="AA311" s="493"/>
      <c r="AB311" s="493"/>
      <c r="AC311" s="493"/>
      <c r="AD311" s="493">
        <v>0</v>
      </c>
      <c r="AE311" s="493"/>
      <c r="AF311" s="493"/>
      <c r="AG311" s="493">
        <v>0</v>
      </c>
      <c r="AH311" s="493"/>
      <c r="AI311" s="493">
        <v>1</v>
      </c>
      <c r="AJ311" s="493"/>
      <c r="AK311" s="493"/>
      <c r="AL311" s="493">
        <v>0</v>
      </c>
      <c r="AM311" s="493">
        <v>2</v>
      </c>
      <c r="AN311" s="493">
        <v>1</v>
      </c>
      <c r="AO311" s="493">
        <v>3</v>
      </c>
      <c r="AP311" s="840"/>
      <c r="AQ311" s="840"/>
      <c r="AR311" s="493"/>
      <c r="AS311" s="493"/>
      <c r="AT311" s="493"/>
      <c r="AU311" s="840">
        <v>0</v>
      </c>
      <c r="AV311" s="840"/>
      <c r="AW311" s="840"/>
      <c r="AX311" s="840"/>
      <c r="AY311" s="840">
        <v>0</v>
      </c>
      <c r="AZ311" s="839">
        <v>6</v>
      </c>
      <c r="BA311" s="839">
        <v>36</v>
      </c>
      <c r="BB311" s="839">
        <v>40</v>
      </c>
      <c r="BC311" s="839">
        <v>48</v>
      </c>
      <c r="BD311" s="839">
        <v>124</v>
      </c>
      <c r="BE311" s="839">
        <v>2</v>
      </c>
      <c r="BF311" s="839">
        <v>0</v>
      </c>
      <c r="BG311" s="839">
        <v>6</v>
      </c>
      <c r="BH311" s="839">
        <v>1</v>
      </c>
      <c r="BI311" s="839">
        <v>7</v>
      </c>
      <c r="BJ311" s="770"/>
      <c r="BK311" s="757"/>
      <c r="BL311" s="757"/>
      <c r="BM311" s="757"/>
      <c r="BN311" s="757"/>
      <c r="BO311" s="757"/>
      <c r="BP311" s="757"/>
      <c r="BQ311" s="757"/>
    </row>
    <row r="312" spans="1:69" s="946" customFormat="1" ht="20.100000000000001" customHeight="1">
      <c r="A312" s="906" t="s">
        <v>1186</v>
      </c>
      <c r="B312" s="906" t="s">
        <v>127</v>
      </c>
      <c r="C312" s="906" t="s">
        <v>1187</v>
      </c>
      <c r="D312" s="906" t="s">
        <v>4</v>
      </c>
      <c r="E312" s="906" t="s">
        <v>4560</v>
      </c>
      <c r="F312" s="1035">
        <v>40057</v>
      </c>
      <c r="G312" s="907" t="s">
        <v>4561</v>
      </c>
      <c r="H312" s="908">
        <v>232</v>
      </c>
      <c r="I312" s="1109">
        <v>21685</v>
      </c>
      <c r="J312" s="770" t="s">
        <v>4562</v>
      </c>
      <c r="K312" s="770" t="s">
        <v>4563</v>
      </c>
      <c r="L312" s="491">
        <v>3</v>
      </c>
      <c r="M312" s="491">
        <v>75</v>
      </c>
      <c r="N312" s="494"/>
      <c r="O312" s="493"/>
      <c r="P312" s="493">
        <v>1</v>
      </c>
      <c r="Q312" s="493">
        <v>23</v>
      </c>
      <c r="R312" s="493">
        <v>2</v>
      </c>
      <c r="S312" s="493">
        <v>52</v>
      </c>
      <c r="T312" s="493"/>
      <c r="U312" s="493"/>
      <c r="V312" s="493"/>
      <c r="W312" s="493"/>
      <c r="X312" s="493"/>
      <c r="Y312" s="819"/>
      <c r="Z312" s="494"/>
      <c r="AA312" s="493"/>
      <c r="AB312" s="493"/>
      <c r="AC312" s="493"/>
      <c r="AD312" s="493">
        <v>0</v>
      </c>
      <c r="AE312" s="493"/>
      <c r="AF312" s="493"/>
      <c r="AG312" s="493">
        <v>0</v>
      </c>
      <c r="AH312" s="493"/>
      <c r="AI312" s="493"/>
      <c r="AJ312" s="493"/>
      <c r="AK312" s="493"/>
      <c r="AL312" s="493">
        <v>0</v>
      </c>
      <c r="AM312" s="493"/>
      <c r="AN312" s="493"/>
      <c r="AO312" s="493"/>
      <c r="AP312" s="840"/>
      <c r="AQ312" s="840"/>
      <c r="AR312" s="493"/>
      <c r="AS312" s="493"/>
      <c r="AT312" s="493"/>
      <c r="AU312" s="840">
        <v>0</v>
      </c>
      <c r="AV312" s="840"/>
      <c r="AW312" s="840"/>
      <c r="AX312" s="840"/>
      <c r="AY312" s="840">
        <v>0</v>
      </c>
      <c r="AZ312" s="839">
        <v>3</v>
      </c>
      <c r="BA312" s="839">
        <v>0</v>
      </c>
      <c r="BB312" s="839">
        <v>23</v>
      </c>
      <c r="BC312" s="839">
        <v>52</v>
      </c>
      <c r="BD312" s="839">
        <v>75</v>
      </c>
      <c r="BE312" s="839">
        <v>0</v>
      </c>
      <c r="BF312" s="839">
        <v>0</v>
      </c>
      <c r="BG312" s="839">
        <v>0</v>
      </c>
      <c r="BH312" s="839">
        <v>0</v>
      </c>
      <c r="BI312" s="839">
        <v>0</v>
      </c>
      <c r="BJ312" s="770"/>
      <c r="BK312" s="757"/>
      <c r="BL312" s="757"/>
      <c r="BM312" s="757"/>
      <c r="BN312" s="757"/>
      <c r="BO312" s="757"/>
      <c r="BP312" s="757"/>
      <c r="BQ312" s="757"/>
    </row>
    <row r="313" spans="1:69" s="814" customFormat="1" ht="20.100000000000001" customHeight="1">
      <c r="A313" s="906" t="s">
        <v>1186</v>
      </c>
      <c r="B313" s="906" t="s">
        <v>1173</v>
      </c>
      <c r="C313" s="906" t="s">
        <v>1240</v>
      </c>
      <c r="D313" s="906" t="s">
        <v>4</v>
      </c>
      <c r="E313" s="906" t="s">
        <v>4564</v>
      </c>
      <c r="F313" s="1035">
        <v>37316</v>
      </c>
      <c r="G313" s="907" t="s">
        <v>4565</v>
      </c>
      <c r="H313" s="908">
        <v>10358</v>
      </c>
      <c r="I313" s="1109">
        <v>21627</v>
      </c>
      <c r="J313" s="770" t="s">
        <v>4566</v>
      </c>
      <c r="K313" s="770" t="s">
        <v>4567</v>
      </c>
      <c r="L313" s="491">
        <v>1</v>
      </c>
      <c r="M313" s="491">
        <v>23</v>
      </c>
      <c r="N313" s="494">
        <v>0</v>
      </c>
      <c r="O313" s="493">
        <v>0</v>
      </c>
      <c r="P313" s="493">
        <v>0</v>
      </c>
      <c r="Q313" s="493">
        <v>0</v>
      </c>
      <c r="R313" s="493">
        <v>0</v>
      </c>
      <c r="S313" s="493">
        <v>0</v>
      </c>
      <c r="T313" s="493">
        <v>0</v>
      </c>
      <c r="U313" s="493">
        <v>0</v>
      </c>
      <c r="V313" s="493">
        <v>0</v>
      </c>
      <c r="W313" s="493">
        <v>0</v>
      </c>
      <c r="X313" s="493">
        <v>0</v>
      </c>
      <c r="Y313" s="819">
        <v>0</v>
      </c>
      <c r="Z313" s="494">
        <v>0</v>
      </c>
      <c r="AA313" s="493">
        <v>0</v>
      </c>
      <c r="AB313" s="493">
        <v>0</v>
      </c>
      <c r="AC313" s="493">
        <v>0</v>
      </c>
      <c r="AD313" s="493">
        <v>0</v>
      </c>
      <c r="AE313" s="493">
        <v>0</v>
      </c>
      <c r="AF313" s="493">
        <v>0</v>
      </c>
      <c r="AG313" s="493">
        <v>0</v>
      </c>
      <c r="AH313" s="493">
        <v>1</v>
      </c>
      <c r="AI313" s="493">
        <v>0</v>
      </c>
      <c r="AJ313" s="493">
        <v>2</v>
      </c>
      <c r="AK313" s="493">
        <v>0</v>
      </c>
      <c r="AL313" s="493">
        <v>2</v>
      </c>
      <c r="AM313" s="493">
        <v>0</v>
      </c>
      <c r="AN313" s="493">
        <v>0</v>
      </c>
      <c r="AO313" s="493">
        <v>0</v>
      </c>
      <c r="AP313" s="840">
        <v>0</v>
      </c>
      <c r="AQ313" s="840">
        <v>0</v>
      </c>
      <c r="AR313" s="493">
        <v>0</v>
      </c>
      <c r="AS313" s="493">
        <v>0</v>
      </c>
      <c r="AT313" s="493">
        <v>0</v>
      </c>
      <c r="AU313" s="840">
        <v>0</v>
      </c>
      <c r="AV313" s="840">
        <v>0</v>
      </c>
      <c r="AW313" s="840">
        <v>0</v>
      </c>
      <c r="AX313" s="840">
        <v>0</v>
      </c>
      <c r="AY313" s="840">
        <v>0</v>
      </c>
      <c r="AZ313" s="839">
        <v>1</v>
      </c>
      <c r="BA313" s="839">
        <v>0</v>
      </c>
      <c r="BB313" s="839">
        <v>2</v>
      </c>
      <c r="BC313" s="839">
        <v>0</v>
      </c>
      <c r="BD313" s="839">
        <v>2</v>
      </c>
      <c r="BE313" s="839">
        <v>0</v>
      </c>
      <c r="BF313" s="839">
        <v>0</v>
      </c>
      <c r="BG313" s="839">
        <v>0</v>
      </c>
      <c r="BH313" s="839">
        <v>0</v>
      </c>
      <c r="BI313" s="839">
        <v>0</v>
      </c>
      <c r="BJ313" s="770"/>
      <c r="BK313" s="757"/>
      <c r="BL313" s="757"/>
      <c r="BM313" s="757"/>
      <c r="BN313" s="757"/>
      <c r="BO313" s="757"/>
      <c r="BP313" s="757"/>
      <c r="BQ313" s="757"/>
    </row>
    <row r="314" spans="1:69" s="814" customFormat="1" ht="20.100000000000001" customHeight="1">
      <c r="A314" s="906" t="s">
        <v>1186</v>
      </c>
      <c r="B314" s="906" t="s">
        <v>1173</v>
      </c>
      <c r="C314" s="906" t="s">
        <v>1188</v>
      </c>
      <c r="D314" s="906" t="s">
        <v>4</v>
      </c>
      <c r="E314" s="906" t="s">
        <v>4568</v>
      </c>
      <c r="F314" s="1035">
        <v>36229</v>
      </c>
      <c r="G314" s="907" t="s">
        <v>2833</v>
      </c>
      <c r="H314" s="908">
        <v>11001</v>
      </c>
      <c r="I314" s="1109">
        <v>21637</v>
      </c>
      <c r="J314" s="770" t="s">
        <v>4569</v>
      </c>
      <c r="K314" s="770" t="s">
        <v>4570</v>
      </c>
      <c r="L314" s="491">
        <v>2</v>
      </c>
      <c r="M314" s="491">
        <v>26</v>
      </c>
      <c r="N314" s="494"/>
      <c r="O314" s="493"/>
      <c r="P314" s="493"/>
      <c r="Q314" s="493"/>
      <c r="R314" s="493">
        <v>1</v>
      </c>
      <c r="S314" s="493">
        <v>14</v>
      </c>
      <c r="T314" s="493"/>
      <c r="U314" s="493"/>
      <c r="V314" s="493"/>
      <c r="W314" s="493"/>
      <c r="X314" s="493">
        <v>1</v>
      </c>
      <c r="Y314" s="819">
        <v>2</v>
      </c>
      <c r="Z314" s="494"/>
      <c r="AA314" s="493"/>
      <c r="AB314" s="493"/>
      <c r="AC314" s="493"/>
      <c r="AD314" s="493">
        <v>0</v>
      </c>
      <c r="AE314" s="493"/>
      <c r="AF314" s="493"/>
      <c r="AG314" s="493">
        <v>0</v>
      </c>
      <c r="AH314" s="493"/>
      <c r="AI314" s="493"/>
      <c r="AJ314" s="493"/>
      <c r="AK314" s="493"/>
      <c r="AL314" s="493">
        <v>0</v>
      </c>
      <c r="AM314" s="493"/>
      <c r="AN314" s="493"/>
      <c r="AO314" s="493"/>
      <c r="AP314" s="840"/>
      <c r="AQ314" s="840"/>
      <c r="AR314" s="493"/>
      <c r="AS314" s="493"/>
      <c r="AT314" s="493"/>
      <c r="AU314" s="840">
        <v>0</v>
      </c>
      <c r="AV314" s="840"/>
      <c r="AW314" s="840"/>
      <c r="AX314" s="840"/>
      <c r="AY314" s="840">
        <v>0</v>
      </c>
      <c r="AZ314" s="839">
        <v>1</v>
      </c>
      <c r="BA314" s="839">
        <v>0</v>
      </c>
      <c r="BB314" s="839">
        <v>0</v>
      </c>
      <c r="BC314" s="839">
        <v>14</v>
      </c>
      <c r="BD314" s="839">
        <v>14</v>
      </c>
      <c r="BE314" s="839">
        <v>1</v>
      </c>
      <c r="BF314" s="839">
        <v>0</v>
      </c>
      <c r="BG314" s="839">
        <v>0</v>
      </c>
      <c r="BH314" s="839">
        <v>2</v>
      </c>
      <c r="BI314" s="839">
        <v>2</v>
      </c>
      <c r="BJ314" s="770"/>
      <c r="BK314" s="757"/>
      <c r="BL314" s="757"/>
      <c r="BM314" s="757"/>
      <c r="BN314" s="757"/>
      <c r="BO314" s="757"/>
      <c r="BP314" s="757"/>
      <c r="BQ314" s="757"/>
    </row>
    <row r="315" spans="1:69" s="814" customFormat="1" ht="20.100000000000001" customHeight="1">
      <c r="A315" s="906" t="s">
        <v>1186</v>
      </c>
      <c r="B315" s="906" t="s">
        <v>1179</v>
      </c>
      <c r="C315" s="906" t="s">
        <v>1189</v>
      </c>
      <c r="D315" s="906" t="s">
        <v>4</v>
      </c>
      <c r="E315" s="906" t="s">
        <v>4571</v>
      </c>
      <c r="F315" s="1035">
        <v>38047</v>
      </c>
      <c r="G315" s="907" t="s">
        <v>4572</v>
      </c>
      <c r="H315" s="908">
        <v>10822.53</v>
      </c>
      <c r="I315" s="1109">
        <v>21656</v>
      </c>
      <c r="J315" s="770" t="s">
        <v>4573</v>
      </c>
      <c r="K315" s="770" t="s">
        <v>4574</v>
      </c>
      <c r="L315" s="491">
        <v>2</v>
      </c>
      <c r="M315" s="491">
        <v>49</v>
      </c>
      <c r="N315" s="494">
        <v>0</v>
      </c>
      <c r="O315" s="493">
        <v>0</v>
      </c>
      <c r="P315" s="493">
        <v>1</v>
      </c>
      <c r="Q315" s="493">
        <v>10</v>
      </c>
      <c r="R315" s="493">
        <v>1</v>
      </c>
      <c r="S315" s="493">
        <v>17</v>
      </c>
      <c r="T315" s="493">
        <v>0</v>
      </c>
      <c r="U315" s="493">
        <v>0</v>
      </c>
      <c r="V315" s="493">
        <v>0</v>
      </c>
      <c r="W315" s="493">
        <v>0</v>
      </c>
      <c r="X315" s="493">
        <v>0</v>
      </c>
      <c r="Y315" s="819">
        <v>0</v>
      </c>
      <c r="Z315" s="494">
        <v>0</v>
      </c>
      <c r="AA315" s="493">
        <v>0</v>
      </c>
      <c r="AB315" s="493"/>
      <c r="AC315" s="493"/>
      <c r="AD315" s="493">
        <v>0</v>
      </c>
      <c r="AE315" s="493"/>
      <c r="AF315" s="493"/>
      <c r="AG315" s="493">
        <v>0</v>
      </c>
      <c r="AH315" s="493"/>
      <c r="AI315" s="493"/>
      <c r="AJ315" s="493"/>
      <c r="AK315" s="493"/>
      <c r="AL315" s="493">
        <v>0</v>
      </c>
      <c r="AM315" s="493"/>
      <c r="AN315" s="493"/>
      <c r="AO315" s="493"/>
      <c r="AP315" s="840"/>
      <c r="AQ315" s="840"/>
      <c r="AR315" s="493"/>
      <c r="AS315" s="493"/>
      <c r="AT315" s="493"/>
      <c r="AU315" s="840">
        <v>0</v>
      </c>
      <c r="AV315" s="840"/>
      <c r="AW315" s="840"/>
      <c r="AX315" s="840"/>
      <c r="AY315" s="840">
        <v>0</v>
      </c>
      <c r="AZ315" s="839">
        <v>2</v>
      </c>
      <c r="BA315" s="839">
        <v>0</v>
      </c>
      <c r="BB315" s="839">
        <v>10</v>
      </c>
      <c r="BC315" s="839">
        <v>17</v>
      </c>
      <c r="BD315" s="839">
        <v>27</v>
      </c>
      <c r="BE315" s="839">
        <v>0</v>
      </c>
      <c r="BF315" s="839">
        <v>0</v>
      </c>
      <c r="BG315" s="839">
        <v>0</v>
      </c>
      <c r="BH315" s="839">
        <v>0</v>
      </c>
      <c r="BI315" s="839">
        <v>0</v>
      </c>
      <c r="BJ315" s="770"/>
      <c r="BK315" s="757"/>
      <c r="BL315" s="757"/>
      <c r="BM315" s="757"/>
      <c r="BN315" s="757"/>
      <c r="BO315" s="757"/>
      <c r="BP315" s="757"/>
      <c r="BQ315" s="757"/>
    </row>
    <row r="316" spans="1:69" s="814" customFormat="1" ht="20.100000000000001" customHeight="1">
      <c r="A316" s="906" t="s">
        <v>1186</v>
      </c>
      <c r="B316" s="906" t="s">
        <v>1173</v>
      </c>
      <c r="C316" s="906" t="s">
        <v>1188</v>
      </c>
      <c r="D316" s="906" t="s">
        <v>4</v>
      </c>
      <c r="E316" s="906" t="s">
        <v>4575</v>
      </c>
      <c r="F316" s="1035">
        <v>38961</v>
      </c>
      <c r="G316" s="907" t="s">
        <v>2840</v>
      </c>
      <c r="H316" s="908">
        <v>10026</v>
      </c>
      <c r="I316" s="1109">
        <v>21651</v>
      </c>
      <c r="J316" s="770" t="s">
        <v>4576</v>
      </c>
      <c r="K316" s="770" t="s">
        <v>4577</v>
      </c>
      <c r="L316" s="491">
        <v>3</v>
      </c>
      <c r="M316" s="491">
        <v>67</v>
      </c>
      <c r="N316" s="494">
        <v>1</v>
      </c>
      <c r="O316" s="493">
        <v>4</v>
      </c>
      <c r="P316" s="493">
        <v>1</v>
      </c>
      <c r="Q316" s="493">
        <v>11</v>
      </c>
      <c r="R316" s="493">
        <v>1</v>
      </c>
      <c r="S316" s="493">
        <v>19</v>
      </c>
      <c r="T316" s="493"/>
      <c r="U316" s="493"/>
      <c r="V316" s="493"/>
      <c r="W316" s="493"/>
      <c r="X316" s="493"/>
      <c r="Y316" s="819"/>
      <c r="Z316" s="494"/>
      <c r="AA316" s="493"/>
      <c r="AB316" s="493"/>
      <c r="AC316" s="493"/>
      <c r="AD316" s="493">
        <v>0</v>
      </c>
      <c r="AE316" s="493"/>
      <c r="AF316" s="493"/>
      <c r="AG316" s="493">
        <v>0</v>
      </c>
      <c r="AH316" s="493"/>
      <c r="AI316" s="493"/>
      <c r="AJ316" s="493"/>
      <c r="AK316" s="493"/>
      <c r="AL316" s="493">
        <v>0</v>
      </c>
      <c r="AM316" s="493"/>
      <c r="AN316" s="493"/>
      <c r="AO316" s="493"/>
      <c r="AP316" s="840"/>
      <c r="AQ316" s="840"/>
      <c r="AR316" s="493"/>
      <c r="AS316" s="493"/>
      <c r="AT316" s="493"/>
      <c r="AU316" s="840">
        <v>0</v>
      </c>
      <c r="AV316" s="840"/>
      <c r="AW316" s="840"/>
      <c r="AX316" s="840"/>
      <c r="AY316" s="840">
        <v>0</v>
      </c>
      <c r="AZ316" s="839">
        <v>3</v>
      </c>
      <c r="BA316" s="839">
        <v>4</v>
      </c>
      <c r="BB316" s="839">
        <v>11</v>
      </c>
      <c r="BC316" s="839">
        <v>19</v>
      </c>
      <c r="BD316" s="839">
        <v>34</v>
      </c>
      <c r="BE316" s="839">
        <v>0</v>
      </c>
      <c r="BF316" s="839">
        <v>0</v>
      </c>
      <c r="BG316" s="839">
        <v>0</v>
      </c>
      <c r="BH316" s="839">
        <v>0</v>
      </c>
      <c r="BI316" s="839">
        <v>0</v>
      </c>
      <c r="BJ316" s="770"/>
    </row>
    <row r="317" spans="1:69" s="814" customFormat="1" ht="20.100000000000001" customHeight="1">
      <c r="A317" s="906" t="s">
        <v>1186</v>
      </c>
      <c r="B317" s="906" t="s">
        <v>1173</v>
      </c>
      <c r="C317" s="906" t="s">
        <v>1187</v>
      </c>
      <c r="D317" s="906" t="s">
        <v>4</v>
      </c>
      <c r="E317" s="906" t="s">
        <v>4578</v>
      </c>
      <c r="F317" s="1035">
        <v>40603</v>
      </c>
      <c r="G317" s="907" t="s">
        <v>4579</v>
      </c>
      <c r="H317" s="908">
        <v>10196.700000000001</v>
      </c>
      <c r="I317" s="1109">
        <v>21684</v>
      </c>
      <c r="J317" s="770" t="s">
        <v>4580</v>
      </c>
      <c r="K317" s="770" t="s">
        <v>4580</v>
      </c>
      <c r="L317" s="491">
        <v>3</v>
      </c>
      <c r="M317" s="491">
        <v>75</v>
      </c>
      <c r="N317" s="494"/>
      <c r="O317" s="493"/>
      <c r="P317" s="493">
        <v>1</v>
      </c>
      <c r="Q317" s="493">
        <v>22</v>
      </c>
      <c r="R317" s="493">
        <v>2</v>
      </c>
      <c r="S317" s="493">
        <v>34</v>
      </c>
      <c r="T317" s="493"/>
      <c r="U317" s="493"/>
      <c r="V317" s="493"/>
      <c r="W317" s="493"/>
      <c r="X317" s="493"/>
      <c r="Y317" s="819"/>
      <c r="Z317" s="494"/>
      <c r="AA317" s="493"/>
      <c r="AB317" s="493"/>
      <c r="AC317" s="493"/>
      <c r="AD317" s="493">
        <v>0</v>
      </c>
      <c r="AE317" s="493"/>
      <c r="AF317" s="493"/>
      <c r="AG317" s="493">
        <v>0</v>
      </c>
      <c r="AH317" s="493"/>
      <c r="AI317" s="493"/>
      <c r="AJ317" s="493"/>
      <c r="AK317" s="493"/>
      <c r="AL317" s="493">
        <v>0</v>
      </c>
      <c r="AM317" s="493"/>
      <c r="AN317" s="493"/>
      <c r="AO317" s="493"/>
      <c r="AP317" s="840"/>
      <c r="AQ317" s="840"/>
      <c r="AR317" s="493"/>
      <c r="AS317" s="493"/>
      <c r="AT317" s="493"/>
      <c r="AU317" s="840">
        <v>0</v>
      </c>
      <c r="AV317" s="840"/>
      <c r="AW317" s="840"/>
      <c r="AX317" s="840"/>
      <c r="AY317" s="840">
        <v>0</v>
      </c>
      <c r="AZ317" s="839">
        <v>3</v>
      </c>
      <c r="BA317" s="839">
        <v>0</v>
      </c>
      <c r="BB317" s="839">
        <v>22</v>
      </c>
      <c r="BC317" s="839">
        <v>34</v>
      </c>
      <c r="BD317" s="839">
        <v>56</v>
      </c>
      <c r="BE317" s="839">
        <v>0</v>
      </c>
      <c r="BF317" s="839">
        <v>0</v>
      </c>
      <c r="BG317" s="839">
        <v>0</v>
      </c>
      <c r="BH317" s="839">
        <v>0</v>
      </c>
      <c r="BI317" s="839">
        <v>0</v>
      </c>
      <c r="BJ317" s="770"/>
      <c r="BK317" s="757"/>
      <c r="BL317" s="757"/>
      <c r="BM317" s="757"/>
      <c r="BN317" s="757"/>
      <c r="BO317" s="757"/>
      <c r="BP317" s="757"/>
      <c r="BQ317" s="757"/>
    </row>
    <row r="318" spans="1:69" s="814" customFormat="1" ht="20.100000000000001" customHeight="1">
      <c r="A318" s="906" t="s">
        <v>1186</v>
      </c>
      <c r="B318" s="906" t="s">
        <v>1173</v>
      </c>
      <c r="C318" s="906" t="s">
        <v>1241</v>
      </c>
      <c r="D318" s="906" t="s">
        <v>4</v>
      </c>
      <c r="E318" s="906" t="s">
        <v>4581</v>
      </c>
      <c r="F318" s="1035">
        <v>37316</v>
      </c>
      <c r="G318" s="907" t="s">
        <v>4582</v>
      </c>
      <c r="H318" s="908">
        <v>11875</v>
      </c>
      <c r="I318" s="1109">
        <v>21669</v>
      </c>
      <c r="J318" s="770" t="s">
        <v>4583</v>
      </c>
      <c r="K318" s="770" t="s">
        <v>4584</v>
      </c>
      <c r="L318" s="491">
        <v>3</v>
      </c>
      <c r="M318" s="491">
        <v>67</v>
      </c>
      <c r="N318" s="494">
        <v>1</v>
      </c>
      <c r="O318" s="493">
        <v>17</v>
      </c>
      <c r="P318" s="493">
        <v>1</v>
      </c>
      <c r="Q318" s="493">
        <v>21</v>
      </c>
      <c r="R318" s="493">
        <v>1</v>
      </c>
      <c r="S318" s="493">
        <v>26</v>
      </c>
      <c r="T318" s="493">
        <v>0</v>
      </c>
      <c r="U318" s="493">
        <v>0</v>
      </c>
      <c r="V318" s="493">
        <v>0</v>
      </c>
      <c r="W318" s="493">
        <v>0</v>
      </c>
      <c r="X318" s="493">
        <v>0</v>
      </c>
      <c r="Y318" s="819">
        <v>0</v>
      </c>
      <c r="Z318" s="494">
        <v>0</v>
      </c>
      <c r="AA318" s="493">
        <v>0</v>
      </c>
      <c r="AB318" s="493">
        <v>0</v>
      </c>
      <c r="AC318" s="493">
        <v>0</v>
      </c>
      <c r="AD318" s="493">
        <v>0</v>
      </c>
      <c r="AE318" s="493">
        <v>0</v>
      </c>
      <c r="AF318" s="493">
        <v>0</v>
      </c>
      <c r="AG318" s="493">
        <v>0</v>
      </c>
      <c r="AH318" s="493">
        <v>0</v>
      </c>
      <c r="AI318" s="493">
        <v>0</v>
      </c>
      <c r="AJ318" s="493">
        <v>0</v>
      </c>
      <c r="AK318" s="493">
        <v>0</v>
      </c>
      <c r="AL318" s="493">
        <v>0</v>
      </c>
      <c r="AM318" s="493">
        <v>0</v>
      </c>
      <c r="AN318" s="493">
        <v>0</v>
      </c>
      <c r="AO318" s="493">
        <v>0</v>
      </c>
      <c r="AP318" s="840">
        <v>0</v>
      </c>
      <c r="AQ318" s="840">
        <v>0</v>
      </c>
      <c r="AR318" s="493">
        <v>0</v>
      </c>
      <c r="AS318" s="493">
        <v>0</v>
      </c>
      <c r="AT318" s="493">
        <v>0</v>
      </c>
      <c r="AU318" s="840">
        <v>0</v>
      </c>
      <c r="AV318" s="840">
        <v>0</v>
      </c>
      <c r="AW318" s="840">
        <v>0</v>
      </c>
      <c r="AX318" s="840">
        <v>0</v>
      </c>
      <c r="AY318" s="840">
        <v>0</v>
      </c>
      <c r="AZ318" s="839">
        <v>3</v>
      </c>
      <c r="BA318" s="839">
        <v>17</v>
      </c>
      <c r="BB318" s="839">
        <v>21</v>
      </c>
      <c r="BC318" s="839">
        <v>26</v>
      </c>
      <c r="BD318" s="839">
        <v>64</v>
      </c>
      <c r="BE318" s="839">
        <v>0</v>
      </c>
      <c r="BF318" s="839">
        <v>0</v>
      </c>
      <c r="BG318" s="839">
        <v>0</v>
      </c>
      <c r="BH318" s="839">
        <v>0</v>
      </c>
      <c r="BI318" s="839">
        <v>0</v>
      </c>
      <c r="BJ318" s="770"/>
      <c r="BK318" s="757"/>
      <c r="BL318" s="757"/>
      <c r="BM318" s="757"/>
      <c r="BN318" s="757"/>
      <c r="BO318" s="757"/>
      <c r="BP318" s="757"/>
      <c r="BQ318" s="757"/>
    </row>
    <row r="319" spans="1:69" s="814" customFormat="1" ht="20.100000000000001" customHeight="1">
      <c r="A319" s="906" t="s">
        <v>1186</v>
      </c>
      <c r="B319" s="906" t="s">
        <v>1173</v>
      </c>
      <c r="C319" s="906" t="s">
        <v>1187</v>
      </c>
      <c r="D319" s="906" t="s">
        <v>4</v>
      </c>
      <c r="E319" s="906" t="s">
        <v>4585</v>
      </c>
      <c r="F319" s="1035" t="s">
        <v>4586</v>
      </c>
      <c r="G319" s="907" t="s">
        <v>4587</v>
      </c>
      <c r="H319" s="908">
        <v>7745</v>
      </c>
      <c r="I319" s="1109">
        <v>21675</v>
      </c>
      <c r="J319" s="770" t="s">
        <v>4588</v>
      </c>
      <c r="K319" s="770" t="s">
        <v>4589</v>
      </c>
      <c r="L319" s="491">
        <v>3</v>
      </c>
      <c r="M319" s="491">
        <v>75</v>
      </c>
      <c r="N319" s="494"/>
      <c r="O319" s="493"/>
      <c r="P319" s="493">
        <v>1</v>
      </c>
      <c r="Q319" s="493">
        <v>23</v>
      </c>
      <c r="R319" s="493">
        <v>2</v>
      </c>
      <c r="S319" s="493">
        <v>43</v>
      </c>
      <c r="T319" s="493"/>
      <c r="U319" s="493"/>
      <c r="V319" s="493"/>
      <c r="W319" s="493"/>
      <c r="X319" s="493"/>
      <c r="Y319" s="819"/>
      <c r="Z319" s="494"/>
      <c r="AA319" s="493"/>
      <c r="AB319" s="493"/>
      <c r="AC319" s="493"/>
      <c r="AD319" s="493">
        <v>0</v>
      </c>
      <c r="AE319" s="493"/>
      <c r="AF319" s="493"/>
      <c r="AG319" s="493">
        <v>0</v>
      </c>
      <c r="AH319" s="493"/>
      <c r="AI319" s="493"/>
      <c r="AJ319" s="493"/>
      <c r="AK319" s="493"/>
      <c r="AL319" s="493">
        <v>0</v>
      </c>
      <c r="AM319" s="493"/>
      <c r="AN319" s="493"/>
      <c r="AO319" s="493"/>
      <c r="AP319" s="840"/>
      <c r="AQ319" s="840"/>
      <c r="AR319" s="493"/>
      <c r="AS319" s="493"/>
      <c r="AT319" s="493"/>
      <c r="AU319" s="840">
        <v>0</v>
      </c>
      <c r="AV319" s="840"/>
      <c r="AW319" s="840"/>
      <c r="AX319" s="840"/>
      <c r="AY319" s="840">
        <v>0</v>
      </c>
      <c r="AZ319" s="839">
        <v>3</v>
      </c>
      <c r="BA319" s="839">
        <v>0</v>
      </c>
      <c r="BB319" s="839">
        <v>23</v>
      </c>
      <c r="BC319" s="839">
        <v>43</v>
      </c>
      <c r="BD319" s="839">
        <v>66</v>
      </c>
      <c r="BE319" s="839">
        <v>0</v>
      </c>
      <c r="BF319" s="839">
        <v>0</v>
      </c>
      <c r="BG319" s="839">
        <v>0</v>
      </c>
      <c r="BH319" s="839">
        <v>0</v>
      </c>
      <c r="BI319" s="839">
        <v>0</v>
      </c>
      <c r="BJ319" s="770"/>
      <c r="BK319" s="757"/>
      <c r="BL319" s="757"/>
      <c r="BM319" s="757"/>
      <c r="BN319" s="757"/>
      <c r="BO319" s="757"/>
      <c r="BP319" s="757"/>
      <c r="BQ319" s="757"/>
    </row>
    <row r="320" spans="1:69" s="814" customFormat="1" ht="20.100000000000001" customHeight="1">
      <c r="A320" s="906" t="s">
        <v>1186</v>
      </c>
      <c r="B320" s="906" t="s">
        <v>1173</v>
      </c>
      <c r="C320" s="906" t="s">
        <v>1187</v>
      </c>
      <c r="D320" s="906" t="s">
        <v>4</v>
      </c>
      <c r="E320" s="906" t="s">
        <v>4590</v>
      </c>
      <c r="F320" s="1035">
        <v>38714</v>
      </c>
      <c r="G320" s="969" t="s">
        <v>4591</v>
      </c>
      <c r="H320" s="908">
        <v>10415</v>
      </c>
      <c r="I320" s="1109">
        <v>21622</v>
      </c>
      <c r="J320" s="770" t="s">
        <v>4592</v>
      </c>
      <c r="K320" s="770" t="s">
        <v>4593</v>
      </c>
      <c r="L320" s="491">
        <v>3</v>
      </c>
      <c r="M320" s="491">
        <v>75</v>
      </c>
      <c r="N320" s="494">
        <v>0</v>
      </c>
      <c r="O320" s="493">
        <v>0</v>
      </c>
      <c r="P320" s="493">
        <v>1</v>
      </c>
      <c r="Q320" s="493">
        <v>18</v>
      </c>
      <c r="R320" s="493">
        <v>2</v>
      </c>
      <c r="S320" s="493">
        <v>21</v>
      </c>
      <c r="T320" s="493">
        <v>0</v>
      </c>
      <c r="U320" s="493">
        <v>0</v>
      </c>
      <c r="V320" s="493">
        <v>0</v>
      </c>
      <c r="W320" s="493">
        <v>0</v>
      </c>
      <c r="X320" s="493">
        <v>0</v>
      </c>
      <c r="Y320" s="819">
        <v>0</v>
      </c>
      <c r="Z320" s="494">
        <v>0</v>
      </c>
      <c r="AA320" s="493">
        <v>0</v>
      </c>
      <c r="AB320" s="493">
        <v>0</v>
      </c>
      <c r="AC320" s="493">
        <v>0</v>
      </c>
      <c r="AD320" s="493">
        <v>0</v>
      </c>
      <c r="AE320" s="493">
        <v>0</v>
      </c>
      <c r="AF320" s="493">
        <v>0</v>
      </c>
      <c r="AG320" s="493">
        <v>0</v>
      </c>
      <c r="AH320" s="493">
        <v>0</v>
      </c>
      <c r="AI320" s="493">
        <v>0</v>
      </c>
      <c r="AJ320" s="493">
        <v>0</v>
      </c>
      <c r="AK320" s="493">
        <v>0</v>
      </c>
      <c r="AL320" s="493">
        <v>0</v>
      </c>
      <c r="AM320" s="493">
        <v>0</v>
      </c>
      <c r="AN320" s="493">
        <v>0</v>
      </c>
      <c r="AO320" s="493">
        <v>0</v>
      </c>
      <c r="AP320" s="840">
        <v>0</v>
      </c>
      <c r="AQ320" s="840">
        <v>0</v>
      </c>
      <c r="AR320" s="493">
        <v>0</v>
      </c>
      <c r="AS320" s="493">
        <v>0</v>
      </c>
      <c r="AT320" s="493">
        <v>0</v>
      </c>
      <c r="AU320" s="840">
        <v>0</v>
      </c>
      <c r="AV320" s="840">
        <v>0</v>
      </c>
      <c r="AW320" s="840">
        <v>0</v>
      </c>
      <c r="AX320" s="840">
        <v>0</v>
      </c>
      <c r="AY320" s="840">
        <v>0</v>
      </c>
      <c r="AZ320" s="839">
        <v>3</v>
      </c>
      <c r="BA320" s="839">
        <v>0</v>
      </c>
      <c r="BB320" s="839">
        <v>18</v>
      </c>
      <c r="BC320" s="839">
        <v>21</v>
      </c>
      <c r="BD320" s="839">
        <v>39</v>
      </c>
      <c r="BE320" s="839">
        <v>0</v>
      </c>
      <c r="BF320" s="839">
        <v>0</v>
      </c>
      <c r="BG320" s="839">
        <v>0</v>
      </c>
      <c r="BH320" s="839">
        <v>0</v>
      </c>
      <c r="BI320" s="839">
        <v>0</v>
      </c>
      <c r="BJ320" s="770"/>
      <c r="BK320" s="757"/>
      <c r="BL320" s="757"/>
      <c r="BM320" s="757"/>
      <c r="BN320" s="757"/>
      <c r="BO320" s="757"/>
      <c r="BP320" s="757"/>
      <c r="BQ320" s="757"/>
    </row>
    <row r="321" spans="1:69" s="764" customFormat="1" ht="20.100000000000001" customHeight="1">
      <c r="A321" s="915"/>
      <c r="B321" s="941"/>
      <c r="C321" s="941"/>
      <c r="D321" s="941"/>
      <c r="E321" s="546" t="s">
        <v>912</v>
      </c>
      <c r="F321" s="546">
        <v>11</v>
      </c>
      <c r="G321" s="550"/>
      <c r="H321" s="909"/>
      <c r="I321" s="1110"/>
      <c r="J321" s="546"/>
      <c r="K321" s="546"/>
      <c r="L321" s="829">
        <f t="shared" ref="L321:AQ321" si="119">SUM(L310:L320)</f>
        <v>38</v>
      </c>
      <c r="M321" s="829">
        <f t="shared" si="119"/>
        <v>782</v>
      </c>
      <c r="N321" s="838">
        <f t="shared" si="119"/>
        <v>5</v>
      </c>
      <c r="O321" s="829">
        <f t="shared" si="119"/>
        <v>73</v>
      </c>
      <c r="P321" s="829">
        <f t="shared" si="119"/>
        <v>11</v>
      </c>
      <c r="Q321" s="829">
        <f t="shared" si="119"/>
        <v>210</v>
      </c>
      <c r="R321" s="829">
        <f t="shared" si="119"/>
        <v>16</v>
      </c>
      <c r="S321" s="829">
        <f t="shared" si="119"/>
        <v>313</v>
      </c>
      <c r="T321" s="829">
        <f t="shared" si="119"/>
        <v>0</v>
      </c>
      <c r="U321" s="829">
        <f t="shared" si="119"/>
        <v>0</v>
      </c>
      <c r="V321" s="829">
        <f t="shared" si="119"/>
        <v>2</v>
      </c>
      <c r="W321" s="829">
        <f t="shared" si="119"/>
        <v>8</v>
      </c>
      <c r="X321" s="829">
        <f t="shared" si="119"/>
        <v>1</v>
      </c>
      <c r="Y321" s="829">
        <f t="shared" si="119"/>
        <v>2</v>
      </c>
      <c r="Z321" s="838">
        <f t="shared" si="119"/>
        <v>0</v>
      </c>
      <c r="AA321" s="829">
        <f t="shared" si="119"/>
        <v>0</v>
      </c>
      <c r="AB321" s="829">
        <f t="shared" si="119"/>
        <v>0</v>
      </c>
      <c r="AC321" s="829">
        <f t="shared" si="119"/>
        <v>0</v>
      </c>
      <c r="AD321" s="829">
        <f t="shared" si="119"/>
        <v>0</v>
      </c>
      <c r="AE321" s="829">
        <f t="shared" si="119"/>
        <v>0</v>
      </c>
      <c r="AF321" s="829">
        <f t="shared" si="119"/>
        <v>0</v>
      </c>
      <c r="AG321" s="829">
        <f t="shared" si="119"/>
        <v>0</v>
      </c>
      <c r="AH321" s="829">
        <f t="shared" si="119"/>
        <v>1</v>
      </c>
      <c r="AI321" s="829">
        <f t="shared" si="119"/>
        <v>1</v>
      </c>
      <c r="AJ321" s="829">
        <f t="shared" si="119"/>
        <v>2</v>
      </c>
      <c r="AK321" s="829">
        <f t="shared" si="119"/>
        <v>0</v>
      </c>
      <c r="AL321" s="829">
        <f t="shared" si="119"/>
        <v>2</v>
      </c>
      <c r="AM321" s="829">
        <f t="shared" si="119"/>
        <v>2</v>
      </c>
      <c r="AN321" s="829">
        <f t="shared" si="119"/>
        <v>1</v>
      </c>
      <c r="AO321" s="829">
        <f t="shared" si="119"/>
        <v>3</v>
      </c>
      <c r="AP321" s="829">
        <f t="shared" si="119"/>
        <v>0</v>
      </c>
      <c r="AQ321" s="829">
        <f t="shared" si="119"/>
        <v>1</v>
      </c>
      <c r="AR321" s="829">
        <f t="shared" ref="AR321:BI321" si="120">SUM(AR310:AR320)</f>
        <v>0</v>
      </c>
      <c r="AS321" s="829">
        <f t="shared" si="120"/>
        <v>0</v>
      </c>
      <c r="AT321" s="829">
        <f t="shared" si="120"/>
        <v>0</v>
      </c>
      <c r="AU321" s="829">
        <f t="shared" si="120"/>
        <v>0</v>
      </c>
      <c r="AV321" s="829">
        <f t="shared" si="120"/>
        <v>2</v>
      </c>
      <c r="AW321" s="829">
        <f t="shared" si="120"/>
        <v>0</v>
      </c>
      <c r="AX321" s="829">
        <f t="shared" si="120"/>
        <v>2</v>
      </c>
      <c r="AY321" s="829">
        <f t="shared" si="120"/>
        <v>4</v>
      </c>
      <c r="AZ321" s="829">
        <f t="shared" si="120"/>
        <v>33</v>
      </c>
      <c r="BA321" s="829">
        <f t="shared" si="120"/>
        <v>73</v>
      </c>
      <c r="BB321" s="829">
        <f t="shared" si="120"/>
        <v>212</v>
      </c>
      <c r="BC321" s="829">
        <f t="shared" si="120"/>
        <v>313</v>
      </c>
      <c r="BD321" s="829">
        <f t="shared" si="120"/>
        <v>598</v>
      </c>
      <c r="BE321" s="829">
        <f t="shared" si="120"/>
        <v>5</v>
      </c>
      <c r="BF321" s="829">
        <f t="shared" si="120"/>
        <v>2</v>
      </c>
      <c r="BG321" s="829">
        <f t="shared" si="120"/>
        <v>10</v>
      </c>
      <c r="BH321" s="829">
        <f t="shared" si="120"/>
        <v>5</v>
      </c>
      <c r="BI321" s="829">
        <f t="shared" si="120"/>
        <v>17</v>
      </c>
      <c r="BJ321" s="829"/>
    </row>
    <row r="322" spans="1:69" s="814" customFormat="1" ht="20.100000000000001" customHeight="1">
      <c r="A322" s="906" t="s">
        <v>4346</v>
      </c>
      <c r="B322" s="906" t="s">
        <v>8</v>
      </c>
      <c r="C322" s="906" t="s">
        <v>4594</v>
      </c>
      <c r="D322" s="906" t="s">
        <v>5</v>
      </c>
      <c r="E322" s="906" t="s">
        <v>4595</v>
      </c>
      <c r="F322" s="1035">
        <v>39429</v>
      </c>
      <c r="G322" s="907" t="s">
        <v>4596</v>
      </c>
      <c r="H322" s="908">
        <v>1018</v>
      </c>
      <c r="I322" s="1109">
        <v>21590</v>
      </c>
      <c r="J322" s="770" t="s">
        <v>4597</v>
      </c>
      <c r="K322" s="770" t="s">
        <v>4598</v>
      </c>
      <c r="L322" s="491">
        <v>9</v>
      </c>
      <c r="M322" s="491">
        <v>240</v>
      </c>
      <c r="N322" s="494">
        <v>2</v>
      </c>
      <c r="O322" s="493">
        <v>44</v>
      </c>
      <c r="P322" s="493">
        <v>3</v>
      </c>
      <c r="Q322" s="493">
        <v>82</v>
      </c>
      <c r="R322" s="493">
        <v>3</v>
      </c>
      <c r="S322" s="493">
        <v>74</v>
      </c>
      <c r="T322" s="493"/>
      <c r="U322" s="493"/>
      <c r="V322" s="493"/>
      <c r="W322" s="493"/>
      <c r="X322" s="493"/>
      <c r="Y322" s="493"/>
      <c r="Z322" s="494"/>
      <c r="AA322" s="493"/>
      <c r="AB322" s="493"/>
      <c r="AC322" s="493"/>
      <c r="AD322" s="493">
        <v>0</v>
      </c>
      <c r="AE322" s="493"/>
      <c r="AF322" s="493"/>
      <c r="AG322" s="493">
        <v>0</v>
      </c>
      <c r="AH322" s="493"/>
      <c r="AI322" s="493"/>
      <c r="AJ322" s="493"/>
      <c r="AK322" s="493"/>
      <c r="AL322" s="493">
        <v>0</v>
      </c>
      <c r="AM322" s="493"/>
      <c r="AN322" s="493"/>
      <c r="AO322" s="493"/>
      <c r="AP322" s="831"/>
      <c r="AQ322" s="831"/>
      <c r="AR322" s="493"/>
      <c r="AS322" s="493"/>
      <c r="AT322" s="493"/>
      <c r="AU322" s="831">
        <v>0</v>
      </c>
      <c r="AV322" s="831"/>
      <c r="AW322" s="831"/>
      <c r="AX322" s="831"/>
      <c r="AY322" s="831">
        <v>0</v>
      </c>
      <c r="AZ322" s="830">
        <v>8</v>
      </c>
      <c r="BA322" s="830">
        <v>44</v>
      </c>
      <c r="BB322" s="830">
        <v>82</v>
      </c>
      <c r="BC322" s="830">
        <v>74</v>
      </c>
      <c r="BD322" s="830">
        <v>200</v>
      </c>
      <c r="BE322" s="830">
        <v>0</v>
      </c>
      <c r="BF322" s="830">
        <v>0</v>
      </c>
      <c r="BG322" s="830">
        <v>0</v>
      </c>
      <c r="BH322" s="830">
        <v>0</v>
      </c>
      <c r="BI322" s="830">
        <v>0</v>
      </c>
      <c r="BJ322" s="770"/>
      <c r="BK322" s="757"/>
      <c r="BL322" s="757"/>
      <c r="BM322" s="757"/>
      <c r="BN322" s="757"/>
      <c r="BO322" s="757"/>
      <c r="BP322" s="757"/>
      <c r="BQ322" s="757"/>
    </row>
    <row r="323" spans="1:69" s="814" customFormat="1" ht="20.100000000000001" customHeight="1">
      <c r="A323" s="906" t="s">
        <v>4346</v>
      </c>
      <c r="B323" s="906" t="s">
        <v>8</v>
      </c>
      <c r="C323" s="906" t="s">
        <v>4594</v>
      </c>
      <c r="D323" s="906" t="s">
        <v>5</v>
      </c>
      <c r="E323" s="906" t="s">
        <v>4599</v>
      </c>
      <c r="F323" s="1035">
        <v>40514</v>
      </c>
      <c r="G323" s="907" t="s">
        <v>4600</v>
      </c>
      <c r="H323" s="908">
        <v>1095</v>
      </c>
      <c r="I323" s="1109">
        <v>21588</v>
      </c>
      <c r="J323" s="770" t="s">
        <v>4601</v>
      </c>
      <c r="K323" s="770" t="s">
        <v>4602</v>
      </c>
      <c r="L323" s="491">
        <v>8</v>
      </c>
      <c r="M323" s="491">
        <v>212</v>
      </c>
      <c r="N323" s="494">
        <v>2</v>
      </c>
      <c r="O323" s="493">
        <v>28</v>
      </c>
      <c r="P323" s="493">
        <v>3</v>
      </c>
      <c r="Q323" s="493">
        <v>61</v>
      </c>
      <c r="R323" s="493">
        <v>3</v>
      </c>
      <c r="S323" s="493">
        <v>53</v>
      </c>
      <c r="T323" s="493"/>
      <c r="U323" s="493"/>
      <c r="V323" s="493"/>
      <c r="W323" s="493"/>
      <c r="X323" s="493"/>
      <c r="Y323" s="493"/>
      <c r="Z323" s="494"/>
      <c r="AA323" s="493"/>
      <c r="AB323" s="493"/>
      <c r="AC323" s="493"/>
      <c r="AD323" s="493">
        <v>0</v>
      </c>
      <c r="AE323" s="493"/>
      <c r="AF323" s="493"/>
      <c r="AG323" s="493">
        <v>0</v>
      </c>
      <c r="AH323" s="493"/>
      <c r="AI323" s="493"/>
      <c r="AJ323" s="493"/>
      <c r="AK323" s="493"/>
      <c r="AL323" s="493">
        <v>0</v>
      </c>
      <c r="AM323" s="493"/>
      <c r="AN323" s="493"/>
      <c r="AO323" s="493"/>
      <c r="AP323" s="831"/>
      <c r="AQ323" s="831"/>
      <c r="AR323" s="493"/>
      <c r="AS323" s="493"/>
      <c r="AT323" s="493"/>
      <c r="AU323" s="831">
        <v>0</v>
      </c>
      <c r="AV323" s="831"/>
      <c r="AW323" s="831"/>
      <c r="AX323" s="831"/>
      <c r="AY323" s="831">
        <v>0</v>
      </c>
      <c r="AZ323" s="830">
        <v>8</v>
      </c>
      <c r="BA323" s="830">
        <v>28</v>
      </c>
      <c r="BB323" s="830">
        <v>61</v>
      </c>
      <c r="BC323" s="830">
        <v>53</v>
      </c>
      <c r="BD323" s="830">
        <v>142</v>
      </c>
      <c r="BE323" s="830">
        <v>0</v>
      </c>
      <c r="BF323" s="830">
        <v>0</v>
      </c>
      <c r="BG323" s="830">
        <v>0</v>
      </c>
      <c r="BH323" s="830">
        <v>0</v>
      </c>
      <c r="BI323" s="830">
        <v>0</v>
      </c>
      <c r="BJ323" s="770"/>
      <c r="BK323" s="757"/>
      <c r="BL323" s="757"/>
      <c r="BM323" s="757"/>
      <c r="BN323" s="757"/>
      <c r="BO323" s="757"/>
      <c r="BP323" s="757"/>
      <c r="BQ323" s="757"/>
    </row>
    <row r="324" spans="1:69" s="814" customFormat="1" ht="20.100000000000001" customHeight="1">
      <c r="A324" s="906" t="s">
        <v>4346</v>
      </c>
      <c r="B324" s="906" t="s">
        <v>8</v>
      </c>
      <c r="C324" s="906" t="s">
        <v>906</v>
      </c>
      <c r="D324" s="906" t="s">
        <v>5</v>
      </c>
      <c r="E324" s="906" t="s">
        <v>4603</v>
      </c>
      <c r="F324" s="1035">
        <v>40674</v>
      </c>
      <c r="G324" s="907" t="s">
        <v>4604</v>
      </c>
      <c r="H324" s="908">
        <v>707</v>
      </c>
      <c r="I324" s="1109">
        <v>21648</v>
      </c>
      <c r="J324" s="770" t="s">
        <v>4605</v>
      </c>
      <c r="K324" s="770" t="s">
        <v>4606</v>
      </c>
      <c r="L324" s="491">
        <v>13</v>
      </c>
      <c r="M324" s="491">
        <v>299</v>
      </c>
      <c r="N324" s="494">
        <v>1</v>
      </c>
      <c r="O324" s="493">
        <v>18</v>
      </c>
      <c r="P324" s="493">
        <v>4</v>
      </c>
      <c r="Q324" s="493">
        <v>85</v>
      </c>
      <c r="R324" s="493">
        <v>4</v>
      </c>
      <c r="S324" s="493">
        <v>89</v>
      </c>
      <c r="T324" s="493"/>
      <c r="U324" s="493"/>
      <c r="V324" s="493"/>
      <c r="W324" s="493"/>
      <c r="X324" s="493"/>
      <c r="Y324" s="493"/>
      <c r="Z324" s="494"/>
      <c r="AA324" s="493"/>
      <c r="AB324" s="493"/>
      <c r="AC324" s="493"/>
      <c r="AD324" s="493">
        <v>0</v>
      </c>
      <c r="AE324" s="493"/>
      <c r="AF324" s="493"/>
      <c r="AG324" s="493">
        <v>0</v>
      </c>
      <c r="AH324" s="493"/>
      <c r="AI324" s="493"/>
      <c r="AJ324" s="493"/>
      <c r="AK324" s="493"/>
      <c r="AL324" s="493">
        <v>0</v>
      </c>
      <c r="AM324" s="493"/>
      <c r="AN324" s="493"/>
      <c r="AO324" s="493"/>
      <c r="AP324" s="831"/>
      <c r="AQ324" s="831"/>
      <c r="AR324" s="493"/>
      <c r="AS324" s="493"/>
      <c r="AT324" s="493"/>
      <c r="AU324" s="831">
        <v>0</v>
      </c>
      <c r="AV324" s="831"/>
      <c r="AW324" s="831"/>
      <c r="AX324" s="831"/>
      <c r="AY324" s="831">
        <v>0</v>
      </c>
      <c r="AZ324" s="830">
        <v>9</v>
      </c>
      <c r="BA324" s="830">
        <v>18</v>
      </c>
      <c r="BB324" s="830">
        <v>85</v>
      </c>
      <c r="BC324" s="830">
        <v>89</v>
      </c>
      <c r="BD324" s="830">
        <v>192</v>
      </c>
      <c r="BE324" s="830">
        <v>0</v>
      </c>
      <c r="BF324" s="830">
        <v>0</v>
      </c>
      <c r="BG324" s="830">
        <v>0</v>
      </c>
      <c r="BH324" s="830">
        <v>0</v>
      </c>
      <c r="BI324" s="830">
        <v>0</v>
      </c>
      <c r="BJ324" s="770"/>
      <c r="BK324" s="757"/>
      <c r="BL324" s="757"/>
      <c r="BM324" s="757"/>
      <c r="BN324" s="757"/>
      <c r="BO324" s="757"/>
      <c r="BP324" s="757"/>
      <c r="BQ324" s="757"/>
    </row>
    <row r="325" spans="1:69" s="757" customFormat="1" ht="20.100000000000001" customHeight="1">
      <c r="A325" s="906" t="s">
        <v>4346</v>
      </c>
      <c r="B325" s="906" t="s">
        <v>8</v>
      </c>
      <c r="C325" s="906" t="s">
        <v>906</v>
      </c>
      <c r="D325" s="906" t="s">
        <v>5</v>
      </c>
      <c r="E325" s="906" t="s">
        <v>4607</v>
      </c>
      <c r="F325" s="1035">
        <v>39538</v>
      </c>
      <c r="G325" s="907" t="s">
        <v>4608</v>
      </c>
      <c r="H325" s="908">
        <v>991</v>
      </c>
      <c r="I325" s="1109">
        <v>21657</v>
      </c>
      <c r="J325" s="770" t="s">
        <v>4609</v>
      </c>
      <c r="K325" s="770" t="s">
        <v>4610</v>
      </c>
      <c r="L325" s="491">
        <v>10</v>
      </c>
      <c r="M325" s="491">
        <v>229</v>
      </c>
      <c r="N325" s="494">
        <v>3</v>
      </c>
      <c r="O325" s="493">
        <v>49</v>
      </c>
      <c r="P325" s="493">
        <v>3</v>
      </c>
      <c r="Q325" s="493">
        <v>73</v>
      </c>
      <c r="R325" s="493">
        <v>3</v>
      </c>
      <c r="S325" s="493">
        <v>87</v>
      </c>
      <c r="T325" s="493">
        <v>0</v>
      </c>
      <c r="U325" s="493">
        <v>0</v>
      </c>
      <c r="V325" s="493">
        <v>0</v>
      </c>
      <c r="W325" s="493">
        <v>0</v>
      </c>
      <c r="X325" s="493">
        <v>0</v>
      </c>
      <c r="Y325" s="493">
        <v>0</v>
      </c>
      <c r="Z325" s="494">
        <v>0</v>
      </c>
      <c r="AA325" s="493">
        <v>0</v>
      </c>
      <c r="AB325" s="493">
        <v>0</v>
      </c>
      <c r="AC325" s="493">
        <v>0</v>
      </c>
      <c r="AD325" s="493">
        <v>0</v>
      </c>
      <c r="AE325" s="493">
        <v>0</v>
      </c>
      <c r="AF325" s="493">
        <v>0</v>
      </c>
      <c r="AG325" s="493">
        <v>0</v>
      </c>
      <c r="AH325" s="493">
        <v>0</v>
      </c>
      <c r="AI325" s="493">
        <v>0</v>
      </c>
      <c r="AJ325" s="493">
        <v>0</v>
      </c>
      <c r="AK325" s="493">
        <v>0</v>
      </c>
      <c r="AL325" s="493">
        <v>0</v>
      </c>
      <c r="AM325" s="493">
        <v>0</v>
      </c>
      <c r="AN325" s="493">
        <v>0</v>
      </c>
      <c r="AO325" s="493">
        <v>0</v>
      </c>
      <c r="AP325" s="831">
        <v>0</v>
      </c>
      <c r="AQ325" s="831">
        <v>0</v>
      </c>
      <c r="AR325" s="493">
        <v>0</v>
      </c>
      <c r="AS325" s="493">
        <v>0</v>
      </c>
      <c r="AT325" s="493">
        <v>0</v>
      </c>
      <c r="AU325" s="831">
        <v>0</v>
      </c>
      <c r="AV325" s="831">
        <v>0</v>
      </c>
      <c r="AW325" s="831">
        <v>0</v>
      </c>
      <c r="AX325" s="831">
        <v>0</v>
      </c>
      <c r="AY325" s="831">
        <v>0</v>
      </c>
      <c r="AZ325" s="830">
        <v>9</v>
      </c>
      <c r="BA325" s="830">
        <v>49</v>
      </c>
      <c r="BB325" s="830">
        <v>73</v>
      </c>
      <c r="BC325" s="830">
        <v>87</v>
      </c>
      <c r="BD325" s="830">
        <v>209</v>
      </c>
      <c r="BE325" s="830">
        <v>0</v>
      </c>
      <c r="BF325" s="830">
        <v>0</v>
      </c>
      <c r="BG325" s="830">
        <v>0</v>
      </c>
      <c r="BH325" s="830">
        <v>0</v>
      </c>
      <c r="BI325" s="830">
        <v>0</v>
      </c>
      <c r="BJ325" s="770"/>
    </row>
    <row r="326" spans="1:69" s="814" customFormat="1" ht="20.100000000000001" customHeight="1">
      <c r="A326" s="906" t="s">
        <v>4346</v>
      </c>
      <c r="B326" s="906" t="s">
        <v>8</v>
      </c>
      <c r="C326" s="906" t="s">
        <v>4594</v>
      </c>
      <c r="D326" s="906" t="s">
        <v>5</v>
      </c>
      <c r="E326" s="906" t="s">
        <v>4611</v>
      </c>
      <c r="F326" s="1035">
        <v>41606</v>
      </c>
      <c r="G326" s="969" t="s">
        <v>942</v>
      </c>
      <c r="H326" s="908">
        <v>1267</v>
      </c>
      <c r="I326" s="1109">
        <v>21591</v>
      </c>
      <c r="J326" s="770" t="s">
        <v>4612</v>
      </c>
      <c r="K326" s="770" t="s">
        <v>4613</v>
      </c>
      <c r="L326" s="491">
        <v>12</v>
      </c>
      <c r="M326" s="491">
        <v>320</v>
      </c>
      <c r="N326" s="494">
        <v>3</v>
      </c>
      <c r="O326" s="493">
        <v>26</v>
      </c>
      <c r="P326" s="493">
        <v>2</v>
      </c>
      <c r="Q326" s="493">
        <v>34</v>
      </c>
      <c r="R326" s="493">
        <v>3</v>
      </c>
      <c r="S326" s="493">
        <v>54</v>
      </c>
      <c r="T326" s="493"/>
      <c r="U326" s="493"/>
      <c r="V326" s="493"/>
      <c r="W326" s="493"/>
      <c r="X326" s="493"/>
      <c r="Y326" s="493"/>
      <c r="Z326" s="494"/>
      <c r="AA326" s="493"/>
      <c r="AB326" s="493"/>
      <c r="AC326" s="493"/>
      <c r="AD326" s="493">
        <v>0</v>
      </c>
      <c r="AE326" s="493"/>
      <c r="AF326" s="493"/>
      <c r="AG326" s="493">
        <v>0</v>
      </c>
      <c r="AH326" s="493"/>
      <c r="AI326" s="493"/>
      <c r="AJ326" s="493"/>
      <c r="AK326" s="493"/>
      <c r="AL326" s="493">
        <v>0</v>
      </c>
      <c r="AM326" s="493"/>
      <c r="AN326" s="493"/>
      <c r="AO326" s="493"/>
      <c r="AP326" s="831"/>
      <c r="AQ326" s="831"/>
      <c r="AR326" s="493"/>
      <c r="AS326" s="493"/>
      <c r="AT326" s="493"/>
      <c r="AU326" s="831">
        <v>0</v>
      </c>
      <c r="AV326" s="831"/>
      <c r="AW326" s="831"/>
      <c r="AX326" s="831"/>
      <c r="AY326" s="831">
        <v>0</v>
      </c>
      <c r="AZ326" s="830">
        <v>8</v>
      </c>
      <c r="BA326" s="830">
        <v>26</v>
      </c>
      <c r="BB326" s="830">
        <v>34</v>
      </c>
      <c r="BC326" s="830">
        <v>54</v>
      </c>
      <c r="BD326" s="830">
        <v>114</v>
      </c>
      <c r="BE326" s="830">
        <v>0</v>
      </c>
      <c r="BF326" s="830">
        <v>0</v>
      </c>
      <c r="BG326" s="830">
        <v>0</v>
      </c>
      <c r="BH326" s="830">
        <v>0</v>
      </c>
      <c r="BI326" s="830">
        <v>0</v>
      </c>
      <c r="BJ326" s="770"/>
      <c r="BK326" s="757"/>
      <c r="BL326" s="757"/>
      <c r="BM326" s="757"/>
      <c r="BN326" s="757"/>
      <c r="BO326" s="757"/>
      <c r="BP326" s="757"/>
      <c r="BQ326" s="757"/>
    </row>
    <row r="327" spans="1:69" s="757" customFormat="1" ht="20.100000000000001" customHeight="1">
      <c r="A327" s="906" t="s">
        <v>4346</v>
      </c>
      <c r="B327" s="906" t="s">
        <v>8</v>
      </c>
      <c r="C327" s="906" t="s">
        <v>4614</v>
      </c>
      <c r="D327" s="906" t="s">
        <v>5</v>
      </c>
      <c r="E327" s="906" t="s">
        <v>4615</v>
      </c>
      <c r="F327" s="1035">
        <v>40686</v>
      </c>
      <c r="G327" s="907" t="s">
        <v>4616</v>
      </c>
      <c r="H327" s="908">
        <v>860.81</v>
      </c>
      <c r="I327" s="1109">
        <v>21621</v>
      </c>
      <c r="J327" s="770" t="s">
        <v>4617</v>
      </c>
      <c r="K327" s="770" t="s">
        <v>4618</v>
      </c>
      <c r="L327" s="491">
        <v>6</v>
      </c>
      <c r="M327" s="491">
        <v>167</v>
      </c>
      <c r="N327" s="494">
        <v>1</v>
      </c>
      <c r="O327" s="493">
        <v>12</v>
      </c>
      <c r="P327" s="493">
        <v>2</v>
      </c>
      <c r="Q327" s="493">
        <v>44</v>
      </c>
      <c r="R327" s="493">
        <v>3</v>
      </c>
      <c r="S327" s="493">
        <v>57</v>
      </c>
      <c r="T327" s="493"/>
      <c r="U327" s="493"/>
      <c r="V327" s="493"/>
      <c r="W327" s="493"/>
      <c r="X327" s="493"/>
      <c r="Y327" s="493"/>
      <c r="Z327" s="494"/>
      <c r="AA327" s="493"/>
      <c r="AB327" s="493"/>
      <c r="AC327" s="493"/>
      <c r="AD327" s="493">
        <v>0</v>
      </c>
      <c r="AE327" s="493"/>
      <c r="AF327" s="493"/>
      <c r="AG327" s="493">
        <v>0</v>
      </c>
      <c r="AH327" s="493"/>
      <c r="AI327" s="493"/>
      <c r="AJ327" s="493"/>
      <c r="AK327" s="493"/>
      <c r="AL327" s="493">
        <v>0</v>
      </c>
      <c r="AM327" s="493"/>
      <c r="AN327" s="493"/>
      <c r="AO327" s="493"/>
      <c r="AP327" s="831"/>
      <c r="AQ327" s="831"/>
      <c r="AR327" s="493"/>
      <c r="AS327" s="493"/>
      <c r="AT327" s="493"/>
      <c r="AU327" s="831">
        <v>0</v>
      </c>
      <c r="AV327" s="831"/>
      <c r="AW327" s="831"/>
      <c r="AX327" s="831"/>
      <c r="AY327" s="831">
        <v>0</v>
      </c>
      <c r="AZ327" s="830">
        <v>6</v>
      </c>
      <c r="BA327" s="830">
        <v>12</v>
      </c>
      <c r="BB327" s="830">
        <v>44</v>
      </c>
      <c r="BC327" s="830">
        <v>57</v>
      </c>
      <c r="BD327" s="830">
        <v>113</v>
      </c>
      <c r="BE327" s="830">
        <v>0</v>
      </c>
      <c r="BF327" s="830">
        <v>0</v>
      </c>
      <c r="BG327" s="830">
        <v>0</v>
      </c>
      <c r="BH327" s="830">
        <v>0</v>
      </c>
      <c r="BI327" s="830">
        <v>0</v>
      </c>
      <c r="BJ327" s="770"/>
    </row>
    <row r="328" spans="1:69" s="814" customFormat="1" ht="20.100000000000001" customHeight="1">
      <c r="A328" s="906" t="s">
        <v>4346</v>
      </c>
      <c r="B328" s="906" t="s">
        <v>8</v>
      </c>
      <c r="C328" s="906" t="s">
        <v>906</v>
      </c>
      <c r="D328" s="906" t="s">
        <v>5</v>
      </c>
      <c r="E328" s="906" t="s">
        <v>4619</v>
      </c>
      <c r="F328" s="1035">
        <v>41289</v>
      </c>
      <c r="G328" s="907" t="s">
        <v>4620</v>
      </c>
      <c r="H328" s="908">
        <v>1045</v>
      </c>
      <c r="I328" s="1109">
        <v>21683</v>
      </c>
      <c r="J328" s="770" t="s">
        <v>4621</v>
      </c>
      <c r="K328" s="770" t="s">
        <v>4622</v>
      </c>
      <c r="L328" s="491">
        <v>15</v>
      </c>
      <c r="M328" s="491">
        <v>400</v>
      </c>
      <c r="N328" s="494">
        <v>6</v>
      </c>
      <c r="O328" s="493">
        <v>150</v>
      </c>
      <c r="P328" s="493">
        <v>5</v>
      </c>
      <c r="Q328" s="493">
        <v>124</v>
      </c>
      <c r="R328" s="493">
        <v>4</v>
      </c>
      <c r="S328" s="493">
        <v>110</v>
      </c>
      <c r="T328" s="493"/>
      <c r="U328" s="493"/>
      <c r="V328" s="493"/>
      <c r="W328" s="493"/>
      <c r="X328" s="493"/>
      <c r="Y328" s="493"/>
      <c r="Z328" s="494"/>
      <c r="AA328" s="493"/>
      <c r="AB328" s="493"/>
      <c r="AC328" s="493"/>
      <c r="AD328" s="493">
        <v>0</v>
      </c>
      <c r="AE328" s="493"/>
      <c r="AF328" s="493"/>
      <c r="AG328" s="493">
        <v>0</v>
      </c>
      <c r="AH328" s="493"/>
      <c r="AI328" s="493"/>
      <c r="AJ328" s="493"/>
      <c r="AK328" s="493"/>
      <c r="AL328" s="493">
        <v>0</v>
      </c>
      <c r="AM328" s="493"/>
      <c r="AN328" s="493"/>
      <c r="AO328" s="493"/>
      <c r="AP328" s="831"/>
      <c r="AQ328" s="831"/>
      <c r="AR328" s="493"/>
      <c r="AS328" s="493"/>
      <c r="AT328" s="493"/>
      <c r="AU328" s="831">
        <v>0</v>
      </c>
      <c r="AV328" s="831"/>
      <c r="AW328" s="831"/>
      <c r="AX328" s="831"/>
      <c r="AY328" s="831">
        <v>0</v>
      </c>
      <c r="AZ328" s="830">
        <v>15</v>
      </c>
      <c r="BA328" s="830">
        <v>150</v>
      </c>
      <c r="BB328" s="830">
        <v>124</v>
      </c>
      <c r="BC328" s="830">
        <v>110</v>
      </c>
      <c r="BD328" s="830">
        <v>384</v>
      </c>
      <c r="BE328" s="830">
        <v>0</v>
      </c>
      <c r="BF328" s="830">
        <v>0</v>
      </c>
      <c r="BG328" s="830">
        <v>0</v>
      </c>
      <c r="BH328" s="830">
        <v>0</v>
      </c>
      <c r="BI328" s="830">
        <v>0</v>
      </c>
      <c r="BJ328" s="770"/>
      <c r="BK328" s="757"/>
      <c r="BL328" s="757"/>
      <c r="BM328" s="757"/>
      <c r="BN328" s="757"/>
      <c r="BO328" s="757"/>
      <c r="BP328" s="757"/>
      <c r="BQ328" s="757"/>
    </row>
    <row r="329" spans="1:69" s="814" customFormat="1" ht="20.100000000000001" customHeight="1">
      <c r="A329" s="906" t="s">
        <v>4346</v>
      </c>
      <c r="B329" s="906" t="s">
        <v>8</v>
      </c>
      <c r="C329" s="906" t="s">
        <v>906</v>
      </c>
      <c r="D329" s="906" t="s">
        <v>5</v>
      </c>
      <c r="E329" s="906" t="s">
        <v>4623</v>
      </c>
      <c r="F329" s="1035">
        <v>41144</v>
      </c>
      <c r="G329" s="968" t="s">
        <v>4624</v>
      </c>
      <c r="H329" s="908">
        <v>1501.69</v>
      </c>
      <c r="I329" s="1109">
        <v>21669</v>
      </c>
      <c r="J329" s="770" t="s">
        <v>4625</v>
      </c>
      <c r="K329" s="770" t="s">
        <v>4626</v>
      </c>
      <c r="L329" s="491">
        <v>16</v>
      </c>
      <c r="M329" s="491">
        <v>390</v>
      </c>
      <c r="N329" s="494">
        <v>4</v>
      </c>
      <c r="O329" s="493">
        <v>85</v>
      </c>
      <c r="P329" s="493">
        <v>5</v>
      </c>
      <c r="Q329" s="493">
        <v>127</v>
      </c>
      <c r="R329" s="493">
        <v>5</v>
      </c>
      <c r="S329" s="493">
        <v>139</v>
      </c>
      <c r="T329" s="493"/>
      <c r="U329" s="493"/>
      <c r="V329" s="493"/>
      <c r="W329" s="493"/>
      <c r="X329" s="493"/>
      <c r="Y329" s="493"/>
      <c r="Z329" s="494"/>
      <c r="AA329" s="493"/>
      <c r="AB329" s="493"/>
      <c r="AC329" s="493"/>
      <c r="AD329" s="493">
        <v>0</v>
      </c>
      <c r="AE329" s="493"/>
      <c r="AF329" s="493"/>
      <c r="AG329" s="493">
        <v>0</v>
      </c>
      <c r="AH329" s="493"/>
      <c r="AI329" s="493"/>
      <c r="AJ329" s="493"/>
      <c r="AK329" s="493"/>
      <c r="AL329" s="493">
        <v>0</v>
      </c>
      <c r="AM329" s="493"/>
      <c r="AN329" s="493"/>
      <c r="AO329" s="493"/>
      <c r="AP329" s="831"/>
      <c r="AQ329" s="831"/>
      <c r="AR329" s="493"/>
      <c r="AS329" s="493"/>
      <c r="AT329" s="493"/>
      <c r="AU329" s="831">
        <v>0</v>
      </c>
      <c r="AV329" s="831"/>
      <c r="AW329" s="831"/>
      <c r="AX329" s="831"/>
      <c r="AY329" s="831">
        <v>0</v>
      </c>
      <c r="AZ329" s="830">
        <v>14</v>
      </c>
      <c r="BA329" s="830">
        <v>85</v>
      </c>
      <c r="BB329" s="830">
        <v>127</v>
      </c>
      <c r="BC329" s="830">
        <v>139</v>
      </c>
      <c r="BD329" s="830">
        <v>351</v>
      </c>
      <c r="BE329" s="830">
        <v>0</v>
      </c>
      <c r="BF329" s="830">
        <v>0</v>
      </c>
      <c r="BG329" s="830">
        <v>0</v>
      </c>
      <c r="BH329" s="830">
        <v>0</v>
      </c>
      <c r="BI329" s="830">
        <v>0</v>
      </c>
      <c r="BJ329" s="770"/>
      <c r="BK329" s="757"/>
      <c r="BL329" s="757"/>
      <c r="BM329" s="757"/>
      <c r="BN329" s="757"/>
      <c r="BO329" s="757"/>
      <c r="BP329" s="757"/>
      <c r="BQ329" s="757"/>
    </row>
    <row r="330" spans="1:69" s="814" customFormat="1" ht="20.100000000000001" customHeight="1">
      <c r="A330" s="906" t="s">
        <v>4346</v>
      </c>
      <c r="B330" s="906" t="s">
        <v>8</v>
      </c>
      <c r="C330" s="906" t="s">
        <v>906</v>
      </c>
      <c r="D330" s="906" t="s">
        <v>5</v>
      </c>
      <c r="E330" s="906" t="s">
        <v>4627</v>
      </c>
      <c r="F330" s="1035">
        <v>40234</v>
      </c>
      <c r="G330" s="907" t="s">
        <v>4628</v>
      </c>
      <c r="H330" s="908">
        <v>2124</v>
      </c>
      <c r="I330" s="1109">
        <v>21685</v>
      </c>
      <c r="J330" s="770" t="s">
        <v>4629</v>
      </c>
      <c r="K330" s="770" t="s">
        <v>4630</v>
      </c>
      <c r="L330" s="491">
        <v>16</v>
      </c>
      <c r="M330" s="491">
        <v>491</v>
      </c>
      <c r="N330" s="494">
        <v>3</v>
      </c>
      <c r="O330" s="493">
        <v>70</v>
      </c>
      <c r="P330" s="493">
        <v>7</v>
      </c>
      <c r="Q330" s="493">
        <v>156</v>
      </c>
      <c r="R330" s="493">
        <v>6</v>
      </c>
      <c r="S330" s="493">
        <v>154</v>
      </c>
      <c r="T330" s="493"/>
      <c r="U330" s="493"/>
      <c r="V330" s="493"/>
      <c r="W330" s="493"/>
      <c r="X330" s="493"/>
      <c r="Y330" s="493"/>
      <c r="Z330" s="494"/>
      <c r="AA330" s="493"/>
      <c r="AB330" s="493"/>
      <c r="AC330" s="493"/>
      <c r="AD330" s="493">
        <v>0</v>
      </c>
      <c r="AE330" s="493"/>
      <c r="AF330" s="493"/>
      <c r="AG330" s="493">
        <v>0</v>
      </c>
      <c r="AH330" s="493"/>
      <c r="AI330" s="493"/>
      <c r="AJ330" s="493"/>
      <c r="AK330" s="493"/>
      <c r="AL330" s="493">
        <v>0</v>
      </c>
      <c r="AM330" s="493"/>
      <c r="AN330" s="493"/>
      <c r="AO330" s="493"/>
      <c r="AP330" s="831"/>
      <c r="AQ330" s="831"/>
      <c r="AR330" s="493"/>
      <c r="AS330" s="493"/>
      <c r="AT330" s="493"/>
      <c r="AU330" s="831">
        <v>0</v>
      </c>
      <c r="AV330" s="831"/>
      <c r="AW330" s="831"/>
      <c r="AX330" s="831"/>
      <c r="AY330" s="831">
        <v>0</v>
      </c>
      <c r="AZ330" s="830">
        <v>16</v>
      </c>
      <c r="BA330" s="830">
        <v>70</v>
      </c>
      <c r="BB330" s="830">
        <v>156</v>
      </c>
      <c r="BC330" s="830">
        <v>154</v>
      </c>
      <c r="BD330" s="830">
        <v>380</v>
      </c>
      <c r="BE330" s="830">
        <v>0</v>
      </c>
      <c r="BF330" s="830">
        <v>0</v>
      </c>
      <c r="BG330" s="830">
        <v>0</v>
      </c>
      <c r="BH330" s="830">
        <v>0</v>
      </c>
      <c r="BI330" s="830">
        <v>0</v>
      </c>
      <c r="BJ330" s="770"/>
      <c r="BK330" s="757"/>
      <c r="BL330" s="757"/>
      <c r="BM330" s="757"/>
      <c r="BN330" s="757"/>
      <c r="BO330" s="757"/>
      <c r="BP330" s="757"/>
      <c r="BQ330" s="757"/>
    </row>
    <row r="331" spans="1:69" s="814" customFormat="1" ht="20.100000000000001" customHeight="1">
      <c r="A331" s="906" t="s">
        <v>4346</v>
      </c>
      <c r="B331" s="906" t="s">
        <v>8</v>
      </c>
      <c r="C331" s="906" t="s">
        <v>903</v>
      </c>
      <c r="D331" s="906" t="s">
        <v>5</v>
      </c>
      <c r="E331" s="906" t="s">
        <v>904</v>
      </c>
      <c r="F331" s="1035">
        <v>36799</v>
      </c>
      <c r="G331" s="907" t="s">
        <v>905</v>
      </c>
      <c r="H331" s="908">
        <v>684</v>
      </c>
      <c r="I331" s="1109">
        <v>21626</v>
      </c>
      <c r="J331" s="770" t="s">
        <v>4631</v>
      </c>
      <c r="K331" s="770" t="s">
        <v>4632</v>
      </c>
      <c r="L331" s="491">
        <v>9</v>
      </c>
      <c r="M331" s="491">
        <v>210</v>
      </c>
      <c r="N331" s="494">
        <v>2</v>
      </c>
      <c r="O331" s="493">
        <v>18</v>
      </c>
      <c r="P331" s="493">
        <v>2</v>
      </c>
      <c r="Q331" s="493">
        <v>33</v>
      </c>
      <c r="R331" s="493">
        <v>2</v>
      </c>
      <c r="S331" s="493">
        <v>31</v>
      </c>
      <c r="T331" s="493"/>
      <c r="U331" s="493"/>
      <c r="V331" s="493"/>
      <c r="W331" s="493"/>
      <c r="X331" s="493"/>
      <c r="Y331" s="493"/>
      <c r="Z331" s="494"/>
      <c r="AA331" s="493"/>
      <c r="AB331" s="493"/>
      <c r="AC331" s="493"/>
      <c r="AD331" s="493">
        <v>0</v>
      </c>
      <c r="AE331" s="493"/>
      <c r="AF331" s="493"/>
      <c r="AG331" s="493">
        <v>0</v>
      </c>
      <c r="AH331" s="493"/>
      <c r="AI331" s="493"/>
      <c r="AJ331" s="493"/>
      <c r="AK331" s="493"/>
      <c r="AL331" s="493">
        <v>0</v>
      </c>
      <c r="AM331" s="493"/>
      <c r="AN331" s="493"/>
      <c r="AO331" s="493"/>
      <c r="AP331" s="831"/>
      <c r="AQ331" s="831"/>
      <c r="AR331" s="493"/>
      <c r="AS331" s="493"/>
      <c r="AT331" s="493"/>
      <c r="AU331" s="831">
        <v>0</v>
      </c>
      <c r="AV331" s="831"/>
      <c r="AW331" s="831"/>
      <c r="AX331" s="831"/>
      <c r="AY331" s="831">
        <v>0</v>
      </c>
      <c r="AZ331" s="830">
        <v>6</v>
      </c>
      <c r="BA331" s="830">
        <v>18</v>
      </c>
      <c r="BB331" s="830">
        <v>33</v>
      </c>
      <c r="BC331" s="830">
        <v>31</v>
      </c>
      <c r="BD331" s="830">
        <v>82</v>
      </c>
      <c r="BE331" s="830">
        <v>0</v>
      </c>
      <c r="BF331" s="830">
        <v>0</v>
      </c>
      <c r="BG331" s="830">
        <v>0</v>
      </c>
      <c r="BH331" s="830">
        <v>0</v>
      </c>
      <c r="BI331" s="830">
        <v>0</v>
      </c>
      <c r="BJ331" s="770"/>
      <c r="BK331" s="757"/>
      <c r="BL331" s="757"/>
      <c r="BM331" s="757"/>
      <c r="BN331" s="757"/>
      <c r="BO331" s="757"/>
      <c r="BP331" s="757"/>
      <c r="BQ331" s="757"/>
    </row>
    <row r="332" spans="1:69" s="814" customFormat="1" ht="20.100000000000001" customHeight="1">
      <c r="A332" s="953" t="s">
        <v>4346</v>
      </c>
      <c r="B332" s="906" t="s">
        <v>8</v>
      </c>
      <c r="C332" s="906" t="s">
        <v>906</v>
      </c>
      <c r="D332" s="906" t="s">
        <v>5</v>
      </c>
      <c r="E332" s="906" t="s">
        <v>4633</v>
      </c>
      <c r="F332" s="1035">
        <v>40156</v>
      </c>
      <c r="G332" s="907" t="s">
        <v>4634</v>
      </c>
      <c r="H332" s="908">
        <v>694</v>
      </c>
      <c r="I332" s="1109">
        <v>21670</v>
      </c>
      <c r="J332" s="770" t="s">
        <v>4635</v>
      </c>
      <c r="K332" s="770" t="s">
        <v>4636</v>
      </c>
      <c r="L332" s="491">
        <v>6</v>
      </c>
      <c r="M332" s="491">
        <v>122</v>
      </c>
      <c r="N332" s="494">
        <v>2</v>
      </c>
      <c r="O332" s="493">
        <v>15</v>
      </c>
      <c r="P332" s="493">
        <v>1</v>
      </c>
      <c r="Q332" s="493">
        <v>16</v>
      </c>
      <c r="R332" s="493">
        <v>2</v>
      </c>
      <c r="S332" s="493">
        <v>36</v>
      </c>
      <c r="T332" s="493"/>
      <c r="U332" s="493"/>
      <c r="V332" s="493"/>
      <c r="W332" s="493"/>
      <c r="X332" s="493"/>
      <c r="Y332" s="493"/>
      <c r="Z332" s="494"/>
      <c r="AA332" s="493"/>
      <c r="AB332" s="493"/>
      <c r="AC332" s="493"/>
      <c r="AD332" s="493">
        <v>0</v>
      </c>
      <c r="AE332" s="493"/>
      <c r="AF332" s="493"/>
      <c r="AG332" s="493">
        <v>0</v>
      </c>
      <c r="AH332" s="493"/>
      <c r="AI332" s="493"/>
      <c r="AJ332" s="493"/>
      <c r="AK332" s="493"/>
      <c r="AL332" s="493">
        <v>0</v>
      </c>
      <c r="AM332" s="493"/>
      <c r="AN332" s="493"/>
      <c r="AO332" s="493"/>
      <c r="AP332" s="831"/>
      <c r="AQ332" s="831"/>
      <c r="AR332" s="493"/>
      <c r="AS332" s="493"/>
      <c r="AT332" s="493"/>
      <c r="AU332" s="831">
        <v>0</v>
      </c>
      <c r="AV332" s="831"/>
      <c r="AW332" s="831"/>
      <c r="AX332" s="831"/>
      <c r="AY332" s="831">
        <v>0</v>
      </c>
      <c r="AZ332" s="830">
        <v>5</v>
      </c>
      <c r="BA332" s="830">
        <v>15</v>
      </c>
      <c r="BB332" s="830">
        <v>16</v>
      </c>
      <c r="BC332" s="830">
        <v>36</v>
      </c>
      <c r="BD332" s="830">
        <v>67</v>
      </c>
      <c r="BE332" s="830">
        <v>0</v>
      </c>
      <c r="BF332" s="830">
        <v>0</v>
      </c>
      <c r="BG332" s="830">
        <v>0</v>
      </c>
      <c r="BH332" s="830">
        <v>0</v>
      </c>
      <c r="BI332" s="830">
        <v>0</v>
      </c>
      <c r="BJ332" s="770"/>
      <c r="BK332" s="757"/>
      <c r="BL332" s="757"/>
      <c r="BM332" s="757"/>
      <c r="BN332" s="757"/>
      <c r="BO332" s="757"/>
      <c r="BP332" s="757"/>
      <c r="BQ332" s="757"/>
    </row>
    <row r="333" spans="1:69" s="764" customFormat="1" ht="20.100000000000001" customHeight="1">
      <c r="A333" s="915"/>
      <c r="B333" s="941"/>
      <c r="C333" s="941"/>
      <c r="D333" s="941"/>
      <c r="E333" s="546" t="s">
        <v>1156</v>
      </c>
      <c r="F333" s="546">
        <v>11</v>
      </c>
      <c r="G333" s="547"/>
      <c r="H333" s="970"/>
      <c r="I333" s="1110"/>
      <c r="J333" s="546"/>
      <c r="K333" s="546"/>
      <c r="L333" s="829">
        <f t="shared" ref="L333:AQ333" si="121">SUM(L322:L332)</f>
        <v>120</v>
      </c>
      <c r="M333" s="829">
        <f t="shared" si="121"/>
        <v>3080</v>
      </c>
      <c r="N333" s="838">
        <f t="shared" si="121"/>
        <v>29</v>
      </c>
      <c r="O333" s="829">
        <f t="shared" si="121"/>
        <v>515</v>
      </c>
      <c r="P333" s="829">
        <f t="shared" si="121"/>
        <v>37</v>
      </c>
      <c r="Q333" s="829">
        <f t="shared" si="121"/>
        <v>835</v>
      </c>
      <c r="R333" s="829">
        <f t="shared" si="121"/>
        <v>38</v>
      </c>
      <c r="S333" s="829">
        <f t="shared" si="121"/>
        <v>884</v>
      </c>
      <c r="T333" s="829">
        <f t="shared" si="121"/>
        <v>0</v>
      </c>
      <c r="U333" s="829">
        <f t="shared" si="121"/>
        <v>0</v>
      </c>
      <c r="V333" s="829">
        <f t="shared" si="121"/>
        <v>0</v>
      </c>
      <c r="W333" s="829">
        <f t="shared" si="121"/>
        <v>0</v>
      </c>
      <c r="X333" s="829">
        <f t="shared" si="121"/>
        <v>0</v>
      </c>
      <c r="Y333" s="829">
        <f t="shared" si="121"/>
        <v>0</v>
      </c>
      <c r="Z333" s="838">
        <f t="shared" si="121"/>
        <v>0</v>
      </c>
      <c r="AA333" s="829">
        <f t="shared" si="121"/>
        <v>0</v>
      </c>
      <c r="AB333" s="829">
        <f t="shared" si="121"/>
        <v>0</v>
      </c>
      <c r="AC333" s="829">
        <f t="shared" si="121"/>
        <v>0</v>
      </c>
      <c r="AD333" s="829">
        <f t="shared" si="121"/>
        <v>0</v>
      </c>
      <c r="AE333" s="829">
        <f t="shared" si="121"/>
        <v>0</v>
      </c>
      <c r="AF333" s="829">
        <f t="shared" si="121"/>
        <v>0</v>
      </c>
      <c r="AG333" s="829">
        <f t="shared" si="121"/>
        <v>0</v>
      </c>
      <c r="AH333" s="829">
        <f t="shared" si="121"/>
        <v>0</v>
      </c>
      <c r="AI333" s="829">
        <f t="shared" si="121"/>
        <v>0</v>
      </c>
      <c r="AJ333" s="829">
        <f t="shared" si="121"/>
        <v>0</v>
      </c>
      <c r="AK333" s="829">
        <f t="shared" si="121"/>
        <v>0</v>
      </c>
      <c r="AL333" s="829">
        <f t="shared" si="121"/>
        <v>0</v>
      </c>
      <c r="AM333" s="829">
        <f t="shared" si="121"/>
        <v>0</v>
      </c>
      <c r="AN333" s="829">
        <f t="shared" si="121"/>
        <v>0</v>
      </c>
      <c r="AO333" s="829">
        <f t="shared" si="121"/>
        <v>0</v>
      </c>
      <c r="AP333" s="829">
        <f t="shared" si="121"/>
        <v>0</v>
      </c>
      <c r="AQ333" s="829">
        <f t="shared" si="121"/>
        <v>0</v>
      </c>
      <c r="AR333" s="829">
        <f t="shared" ref="AR333:BI333" si="122">SUM(AR322:AR332)</f>
        <v>0</v>
      </c>
      <c r="AS333" s="829">
        <f t="shared" si="122"/>
        <v>0</v>
      </c>
      <c r="AT333" s="829">
        <f t="shared" si="122"/>
        <v>0</v>
      </c>
      <c r="AU333" s="829">
        <f t="shared" si="122"/>
        <v>0</v>
      </c>
      <c r="AV333" s="829">
        <f t="shared" si="122"/>
        <v>0</v>
      </c>
      <c r="AW333" s="829">
        <f t="shared" si="122"/>
        <v>0</v>
      </c>
      <c r="AX333" s="829">
        <f t="shared" si="122"/>
        <v>0</v>
      </c>
      <c r="AY333" s="829">
        <f t="shared" si="122"/>
        <v>0</v>
      </c>
      <c r="AZ333" s="829">
        <f t="shared" si="122"/>
        <v>104</v>
      </c>
      <c r="BA333" s="829">
        <f t="shared" si="122"/>
        <v>515</v>
      </c>
      <c r="BB333" s="829">
        <f t="shared" si="122"/>
        <v>835</v>
      </c>
      <c r="BC333" s="829">
        <f t="shared" si="122"/>
        <v>884</v>
      </c>
      <c r="BD333" s="829">
        <f t="shared" si="122"/>
        <v>2234</v>
      </c>
      <c r="BE333" s="829">
        <f t="shared" si="122"/>
        <v>0</v>
      </c>
      <c r="BF333" s="829">
        <f t="shared" si="122"/>
        <v>0</v>
      </c>
      <c r="BG333" s="829">
        <f t="shared" si="122"/>
        <v>0</v>
      </c>
      <c r="BH333" s="829">
        <f t="shared" si="122"/>
        <v>0</v>
      </c>
      <c r="BI333" s="829">
        <f t="shared" si="122"/>
        <v>0</v>
      </c>
      <c r="BJ333" s="829"/>
    </row>
    <row r="334" spans="1:69" s="764" customFormat="1" ht="20.100000000000001" customHeight="1">
      <c r="A334" s="915"/>
      <c r="B334" s="916"/>
      <c r="C334" s="1258" t="s">
        <v>1190</v>
      </c>
      <c r="D334" s="1259"/>
      <c r="E334" s="1260"/>
      <c r="F334" s="508">
        <f>SUM(F333+F321)</f>
        <v>22</v>
      </c>
      <c r="G334" s="544"/>
      <c r="H334" s="558"/>
      <c r="I334" s="1115"/>
      <c r="J334" s="508"/>
      <c r="K334" s="508"/>
      <c r="L334" s="559">
        <f t="shared" ref="L334:AQ334" si="123">SUM(L333+L321)</f>
        <v>158</v>
      </c>
      <c r="M334" s="559">
        <f t="shared" si="123"/>
        <v>3862</v>
      </c>
      <c r="N334" s="560">
        <f t="shared" si="123"/>
        <v>34</v>
      </c>
      <c r="O334" s="559">
        <f t="shared" si="123"/>
        <v>588</v>
      </c>
      <c r="P334" s="559">
        <f t="shared" si="123"/>
        <v>48</v>
      </c>
      <c r="Q334" s="559">
        <f t="shared" si="123"/>
        <v>1045</v>
      </c>
      <c r="R334" s="559">
        <f t="shared" si="123"/>
        <v>54</v>
      </c>
      <c r="S334" s="559">
        <f t="shared" si="123"/>
        <v>1197</v>
      </c>
      <c r="T334" s="559">
        <f t="shared" si="123"/>
        <v>0</v>
      </c>
      <c r="U334" s="559">
        <f t="shared" si="123"/>
        <v>0</v>
      </c>
      <c r="V334" s="559">
        <f t="shared" si="123"/>
        <v>2</v>
      </c>
      <c r="W334" s="559">
        <f t="shared" si="123"/>
        <v>8</v>
      </c>
      <c r="X334" s="559">
        <f t="shared" si="123"/>
        <v>1</v>
      </c>
      <c r="Y334" s="559">
        <f t="shared" si="123"/>
        <v>2</v>
      </c>
      <c r="Z334" s="560">
        <f t="shared" si="123"/>
        <v>0</v>
      </c>
      <c r="AA334" s="559">
        <f t="shared" si="123"/>
        <v>0</v>
      </c>
      <c r="AB334" s="559">
        <f t="shared" si="123"/>
        <v>0</v>
      </c>
      <c r="AC334" s="559">
        <f t="shared" si="123"/>
        <v>0</v>
      </c>
      <c r="AD334" s="559">
        <f t="shared" si="123"/>
        <v>0</v>
      </c>
      <c r="AE334" s="559">
        <f t="shared" si="123"/>
        <v>0</v>
      </c>
      <c r="AF334" s="559">
        <f t="shared" si="123"/>
        <v>0</v>
      </c>
      <c r="AG334" s="559">
        <f t="shared" si="123"/>
        <v>0</v>
      </c>
      <c r="AH334" s="559">
        <f t="shared" si="123"/>
        <v>1</v>
      </c>
      <c r="AI334" s="559">
        <f t="shared" si="123"/>
        <v>1</v>
      </c>
      <c r="AJ334" s="559">
        <f t="shared" si="123"/>
        <v>2</v>
      </c>
      <c r="AK334" s="559">
        <f t="shared" si="123"/>
        <v>0</v>
      </c>
      <c r="AL334" s="559">
        <f t="shared" si="123"/>
        <v>2</v>
      </c>
      <c r="AM334" s="559">
        <f t="shared" si="123"/>
        <v>2</v>
      </c>
      <c r="AN334" s="559">
        <f t="shared" si="123"/>
        <v>1</v>
      </c>
      <c r="AO334" s="559">
        <f t="shared" si="123"/>
        <v>3</v>
      </c>
      <c r="AP334" s="559">
        <f t="shared" si="123"/>
        <v>0</v>
      </c>
      <c r="AQ334" s="559">
        <f t="shared" si="123"/>
        <v>1</v>
      </c>
      <c r="AR334" s="559">
        <f t="shared" ref="AR334:BI334" si="124">SUM(AR333+AR321)</f>
        <v>0</v>
      </c>
      <c r="AS334" s="559">
        <f t="shared" si="124"/>
        <v>0</v>
      </c>
      <c r="AT334" s="559">
        <f t="shared" si="124"/>
        <v>0</v>
      </c>
      <c r="AU334" s="559">
        <f t="shared" si="124"/>
        <v>0</v>
      </c>
      <c r="AV334" s="559">
        <f t="shared" si="124"/>
        <v>2</v>
      </c>
      <c r="AW334" s="559">
        <f t="shared" si="124"/>
        <v>0</v>
      </c>
      <c r="AX334" s="559">
        <f t="shared" si="124"/>
        <v>2</v>
      </c>
      <c r="AY334" s="559">
        <f t="shared" si="124"/>
        <v>4</v>
      </c>
      <c r="AZ334" s="559">
        <f t="shared" si="124"/>
        <v>137</v>
      </c>
      <c r="BA334" s="559">
        <f t="shared" si="124"/>
        <v>588</v>
      </c>
      <c r="BB334" s="559">
        <f t="shared" si="124"/>
        <v>1047</v>
      </c>
      <c r="BC334" s="559">
        <f t="shared" si="124"/>
        <v>1197</v>
      </c>
      <c r="BD334" s="559">
        <f t="shared" si="124"/>
        <v>2832</v>
      </c>
      <c r="BE334" s="559">
        <f t="shared" si="124"/>
        <v>5</v>
      </c>
      <c r="BF334" s="559">
        <f t="shared" si="124"/>
        <v>2</v>
      </c>
      <c r="BG334" s="559">
        <f t="shared" si="124"/>
        <v>10</v>
      </c>
      <c r="BH334" s="559">
        <f t="shared" si="124"/>
        <v>5</v>
      </c>
      <c r="BI334" s="559">
        <f t="shared" si="124"/>
        <v>17</v>
      </c>
      <c r="BJ334" s="559"/>
    </row>
    <row r="335" spans="1:69" s="973" customFormat="1" ht="20.100000000000001" customHeight="1">
      <c r="A335" s="971"/>
      <c r="B335" s="1315" t="s">
        <v>1277</v>
      </c>
      <c r="C335" s="1316"/>
      <c r="D335" s="1316"/>
      <c r="E335" s="1317"/>
      <c r="F335" s="546">
        <f>SUM(F321+F294+F265+F250+F223+F200)</f>
        <v>48</v>
      </c>
      <c r="G335" s="561"/>
      <c r="H335" s="972"/>
      <c r="I335" s="1128"/>
      <c r="J335" s="563"/>
      <c r="K335" s="563"/>
      <c r="L335" s="562">
        <f t="shared" ref="L335:AQ335" si="125">SUM(L321+L294+L265+L250+L223+L200)</f>
        <v>205</v>
      </c>
      <c r="M335" s="562">
        <f t="shared" si="125"/>
        <v>4263</v>
      </c>
      <c r="N335" s="564">
        <f t="shared" si="125"/>
        <v>35</v>
      </c>
      <c r="O335" s="562">
        <f t="shared" si="125"/>
        <v>519</v>
      </c>
      <c r="P335" s="562">
        <f t="shared" si="125"/>
        <v>62</v>
      </c>
      <c r="Q335" s="562">
        <f t="shared" si="125"/>
        <v>1173</v>
      </c>
      <c r="R335" s="562">
        <f t="shared" si="125"/>
        <v>84</v>
      </c>
      <c r="S335" s="562">
        <f t="shared" si="125"/>
        <v>1687</v>
      </c>
      <c r="T335" s="562">
        <f t="shared" si="125"/>
        <v>3</v>
      </c>
      <c r="U335" s="562">
        <f t="shared" si="125"/>
        <v>12</v>
      </c>
      <c r="V335" s="562">
        <f t="shared" si="125"/>
        <v>6</v>
      </c>
      <c r="W335" s="562">
        <f t="shared" si="125"/>
        <v>24</v>
      </c>
      <c r="X335" s="562">
        <f t="shared" si="125"/>
        <v>4</v>
      </c>
      <c r="Y335" s="562">
        <f t="shared" si="125"/>
        <v>11</v>
      </c>
      <c r="Z335" s="564">
        <f t="shared" si="125"/>
        <v>0</v>
      </c>
      <c r="AA335" s="562">
        <f t="shared" si="125"/>
        <v>0</v>
      </c>
      <c r="AB335" s="562">
        <f t="shared" si="125"/>
        <v>0</v>
      </c>
      <c r="AC335" s="562">
        <f t="shared" si="125"/>
        <v>0</v>
      </c>
      <c r="AD335" s="562">
        <f t="shared" si="125"/>
        <v>0</v>
      </c>
      <c r="AE335" s="562">
        <f t="shared" si="125"/>
        <v>0</v>
      </c>
      <c r="AF335" s="562">
        <f t="shared" si="125"/>
        <v>0</v>
      </c>
      <c r="AG335" s="562">
        <f t="shared" si="125"/>
        <v>0</v>
      </c>
      <c r="AH335" s="562">
        <f t="shared" si="125"/>
        <v>1</v>
      </c>
      <c r="AI335" s="562">
        <f t="shared" si="125"/>
        <v>5</v>
      </c>
      <c r="AJ335" s="562">
        <f t="shared" si="125"/>
        <v>2</v>
      </c>
      <c r="AK335" s="562">
        <f t="shared" si="125"/>
        <v>0</v>
      </c>
      <c r="AL335" s="562">
        <f t="shared" si="125"/>
        <v>2</v>
      </c>
      <c r="AM335" s="562">
        <f t="shared" si="125"/>
        <v>10</v>
      </c>
      <c r="AN335" s="562">
        <f t="shared" si="125"/>
        <v>8</v>
      </c>
      <c r="AO335" s="562">
        <f t="shared" si="125"/>
        <v>18</v>
      </c>
      <c r="AP335" s="562">
        <f t="shared" si="125"/>
        <v>0</v>
      </c>
      <c r="AQ335" s="562">
        <f t="shared" si="125"/>
        <v>4</v>
      </c>
      <c r="AR335" s="562">
        <f t="shared" ref="AR335:BI335" si="126">SUM(AR321+AR294+AR265+AR250+AR223+AR200)</f>
        <v>0</v>
      </c>
      <c r="AS335" s="562">
        <f t="shared" si="126"/>
        <v>0</v>
      </c>
      <c r="AT335" s="562">
        <f t="shared" si="126"/>
        <v>0</v>
      </c>
      <c r="AU335" s="562">
        <f t="shared" si="126"/>
        <v>0</v>
      </c>
      <c r="AV335" s="562">
        <f t="shared" si="126"/>
        <v>4</v>
      </c>
      <c r="AW335" s="562">
        <f t="shared" si="126"/>
        <v>4</v>
      </c>
      <c r="AX335" s="562">
        <f t="shared" si="126"/>
        <v>7</v>
      </c>
      <c r="AY335" s="562">
        <f t="shared" si="126"/>
        <v>15</v>
      </c>
      <c r="AZ335" s="562">
        <f t="shared" si="126"/>
        <v>182</v>
      </c>
      <c r="BA335" s="562">
        <f t="shared" si="126"/>
        <v>519</v>
      </c>
      <c r="BB335" s="562">
        <f t="shared" si="126"/>
        <v>1175</v>
      </c>
      <c r="BC335" s="562">
        <f t="shared" si="126"/>
        <v>1687</v>
      </c>
      <c r="BD335" s="562">
        <f t="shared" si="126"/>
        <v>3381</v>
      </c>
      <c r="BE335" s="562">
        <f t="shared" si="126"/>
        <v>22</v>
      </c>
      <c r="BF335" s="562">
        <f t="shared" si="126"/>
        <v>16</v>
      </c>
      <c r="BG335" s="562">
        <f t="shared" si="126"/>
        <v>38</v>
      </c>
      <c r="BH335" s="562">
        <f t="shared" si="126"/>
        <v>26</v>
      </c>
      <c r="BI335" s="562">
        <f t="shared" si="126"/>
        <v>80</v>
      </c>
      <c r="BJ335" s="562"/>
    </row>
    <row r="336" spans="1:69" s="973" customFormat="1" ht="20.100000000000001" customHeight="1">
      <c r="A336" s="971"/>
      <c r="B336" s="1281" t="s">
        <v>1191</v>
      </c>
      <c r="C336" s="1282"/>
      <c r="D336" s="1282"/>
      <c r="E336" s="1283"/>
      <c r="F336" s="974">
        <f>SUM(F333+F308+F284+F254+F232+F219)</f>
        <v>71</v>
      </c>
      <c r="G336" s="565"/>
      <c r="H336" s="975"/>
      <c r="I336" s="1129"/>
      <c r="J336" s="537"/>
      <c r="K336" s="537"/>
      <c r="L336" s="566">
        <f t="shared" ref="L336:AQ336" si="127">SUM(L333+L308+L284+L254+L232+L219)</f>
        <v>565</v>
      </c>
      <c r="M336" s="566">
        <f t="shared" si="127"/>
        <v>15463</v>
      </c>
      <c r="N336" s="567">
        <f t="shared" si="127"/>
        <v>145</v>
      </c>
      <c r="O336" s="566">
        <f t="shared" si="127"/>
        <v>2482</v>
      </c>
      <c r="P336" s="566">
        <f t="shared" si="127"/>
        <v>170</v>
      </c>
      <c r="Q336" s="566">
        <f t="shared" si="127"/>
        <v>3754</v>
      </c>
      <c r="R336" s="566">
        <f t="shared" si="127"/>
        <v>172</v>
      </c>
      <c r="S336" s="566">
        <f t="shared" si="127"/>
        <v>3992</v>
      </c>
      <c r="T336" s="566">
        <f t="shared" si="127"/>
        <v>0</v>
      </c>
      <c r="U336" s="566">
        <f t="shared" si="127"/>
        <v>0</v>
      </c>
      <c r="V336" s="566">
        <f t="shared" si="127"/>
        <v>0</v>
      </c>
      <c r="W336" s="566">
        <f t="shared" si="127"/>
        <v>0</v>
      </c>
      <c r="X336" s="566">
        <f t="shared" si="127"/>
        <v>0</v>
      </c>
      <c r="Y336" s="566">
        <f t="shared" si="127"/>
        <v>0</v>
      </c>
      <c r="Z336" s="567">
        <f t="shared" si="127"/>
        <v>4</v>
      </c>
      <c r="AA336" s="566">
        <f t="shared" si="127"/>
        <v>0</v>
      </c>
      <c r="AB336" s="566">
        <f t="shared" si="127"/>
        <v>32</v>
      </c>
      <c r="AC336" s="566">
        <f t="shared" si="127"/>
        <v>51</v>
      </c>
      <c r="AD336" s="566">
        <f t="shared" si="127"/>
        <v>83</v>
      </c>
      <c r="AE336" s="566">
        <f t="shared" si="127"/>
        <v>0</v>
      </c>
      <c r="AF336" s="566">
        <f t="shared" si="127"/>
        <v>0</v>
      </c>
      <c r="AG336" s="566">
        <f t="shared" si="127"/>
        <v>0</v>
      </c>
      <c r="AH336" s="566">
        <f t="shared" si="127"/>
        <v>0</v>
      </c>
      <c r="AI336" s="566">
        <f t="shared" si="127"/>
        <v>0</v>
      </c>
      <c r="AJ336" s="566">
        <f t="shared" si="127"/>
        <v>0</v>
      </c>
      <c r="AK336" s="566">
        <f t="shared" si="127"/>
        <v>0</v>
      </c>
      <c r="AL336" s="566">
        <f t="shared" si="127"/>
        <v>0</v>
      </c>
      <c r="AM336" s="566">
        <f t="shared" si="127"/>
        <v>0</v>
      </c>
      <c r="AN336" s="566">
        <f t="shared" si="127"/>
        <v>0</v>
      </c>
      <c r="AO336" s="566">
        <f t="shared" si="127"/>
        <v>0</v>
      </c>
      <c r="AP336" s="566">
        <f t="shared" si="127"/>
        <v>2</v>
      </c>
      <c r="AQ336" s="566">
        <f t="shared" si="127"/>
        <v>0</v>
      </c>
      <c r="AR336" s="566">
        <f t="shared" ref="AR336:BI336" si="128">SUM(AR333+AR308+AR284+AR254+AR232+AR219)</f>
        <v>8</v>
      </c>
      <c r="AS336" s="566">
        <f t="shared" si="128"/>
        <v>27</v>
      </c>
      <c r="AT336" s="566">
        <f t="shared" si="128"/>
        <v>7</v>
      </c>
      <c r="AU336" s="566">
        <f t="shared" si="128"/>
        <v>42</v>
      </c>
      <c r="AV336" s="566">
        <f t="shared" si="128"/>
        <v>0</v>
      </c>
      <c r="AW336" s="566">
        <f t="shared" si="128"/>
        <v>0</v>
      </c>
      <c r="AX336" s="566">
        <f t="shared" si="128"/>
        <v>0</v>
      </c>
      <c r="AY336" s="566">
        <f t="shared" si="128"/>
        <v>0</v>
      </c>
      <c r="AZ336" s="566">
        <f t="shared" si="128"/>
        <v>493</v>
      </c>
      <c r="BA336" s="566">
        <f t="shared" si="128"/>
        <v>2522</v>
      </c>
      <c r="BB336" s="566">
        <f t="shared" si="128"/>
        <v>3832</v>
      </c>
      <c r="BC336" s="566">
        <f t="shared" si="128"/>
        <v>3999</v>
      </c>
      <c r="BD336" s="566">
        <f t="shared" si="128"/>
        <v>10353</v>
      </c>
      <c r="BE336" s="566">
        <f t="shared" si="128"/>
        <v>0</v>
      </c>
      <c r="BF336" s="566">
        <f t="shared" si="128"/>
        <v>0</v>
      </c>
      <c r="BG336" s="566">
        <f t="shared" si="128"/>
        <v>0</v>
      </c>
      <c r="BH336" s="566">
        <f t="shared" si="128"/>
        <v>0</v>
      </c>
      <c r="BI336" s="566">
        <f t="shared" si="128"/>
        <v>0</v>
      </c>
      <c r="BJ336" s="566"/>
    </row>
    <row r="337" spans="1:63" s="977" customFormat="1" ht="20.100000000000001" customHeight="1">
      <c r="A337" s="1285" t="s">
        <v>1192</v>
      </c>
      <c r="B337" s="1285"/>
      <c r="C337" s="1285"/>
      <c r="D337" s="1285"/>
      <c r="E337" s="1286"/>
      <c r="F337" s="509">
        <f>SUM(F335:F336)</f>
        <v>119</v>
      </c>
      <c r="G337" s="568"/>
      <c r="H337" s="976"/>
      <c r="I337" s="1120"/>
      <c r="J337" s="509"/>
      <c r="K337" s="509"/>
      <c r="L337" s="836">
        <f t="shared" ref="L337:AQ337" si="129">SUM(L334+L309+L285+L255+L233+L220)</f>
        <v>770</v>
      </c>
      <c r="M337" s="836">
        <f t="shared" si="129"/>
        <v>19726</v>
      </c>
      <c r="N337" s="837">
        <f t="shared" si="129"/>
        <v>180</v>
      </c>
      <c r="O337" s="836">
        <f t="shared" si="129"/>
        <v>3001</v>
      </c>
      <c r="P337" s="836">
        <f t="shared" si="129"/>
        <v>232</v>
      </c>
      <c r="Q337" s="836">
        <f t="shared" si="129"/>
        <v>4927</v>
      </c>
      <c r="R337" s="836">
        <f t="shared" si="129"/>
        <v>256</v>
      </c>
      <c r="S337" s="836">
        <f t="shared" si="129"/>
        <v>5679</v>
      </c>
      <c r="T337" s="836">
        <f t="shared" si="129"/>
        <v>3</v>
      </c>
      <c r="U337" s="836">
        <f t="shared" si="129"/>
        <v>12</v>
      </c>
      <c r="V337" s="836">
        <f t="shared" si="129"/>
        <v>6</v>
      </c>
      <c r="W337" s="836">
        <f t="shared" si="129"/>
        <v>24</v>
      </c>
      <c r="X337" s="836">
        <f t="shared" si="129"/>
        <v>4</v>
      </c>
      <c r="Y337" s="836">
        <f t="shared" si="129"/>
        <v>11</v>
      </c>
      <c r="Z337" s="837">
        <f t="shared" si="129"/>
        <v>4</v>
      </c>
      <c r="AA337" s="836">
        <f t="shared" si="129"/>
        <v>0</v>
      </c>
      <c r="AB337" s="836">
        <f t="shared" si="129"/>
        <v>32</v>
      </c>
      <c r="AC337" s="836">
        <f t="shared" si="129"/>
        <v>51</v>
      </c>
      <c r="AD337" s="836">
        <f t="shared" si="129"/>
        <v>83</v>
      </c>
      <c r="AE337" s="836">
        <f t="shared" si="129"/>
        <v>0</v>
      </c>
      <c r="AF337" s="836">
        <f t="shared" si="129"/>
        <v>0</v>
      </c>
      <c r="AG337" s="836">
        <f t="shared" si="129"/>
        <v>0</v>
      </c>
      <c r="AH337" s="836">
        <f t="shared" si="129"/>
        <v>1</v>
      </c>
      <c r="AI337" s="836">
        <f t="shared" si="129"/>
        <v>5</v>
      </c>
      <c r="AJ337" s="836">
        <f t="shared" si="129"/>
        <v>2</v>
      </c>
      <c r="AK337" s="836">
        <f t="shared" si="129"/>
        <v>0</v>
      </c>
      <c r="AL337" s="836">
        <f t="shared" si="129"/>
        <v>2</v>
      </c>
      <c r="AM337" s="836">
        <f t="shared" si="129"/>
        <v>10</v>
      </c>
      <c r="AN337" s="836">
        <f t="shared" si="129"/>
        <v>8</v>
      </c>
      <c r="AO337" s="836">
        <f t="shared" si="129"/>
        <v>18</v>
      </c>
      <c r="AP337" s="836">
        <f t="shared" si="129"/>
        <v>2</v>
      </c>
      <c r="AQ337" s="836">
        <f t="shared" si="129"/>
        <v>4</v>
      </c>
      <c r="AR337" s="836">
        <f t="shared" ref="AR337:BI337" si="130">SUM(AR334+AR309+AR285+AR255+AR233+AR220)</f>
        <v>8</v>
      </c>
      <c r="AS337" s="836">
        <f t="shared" si="130"/>
        <v>27</v>
      </c>
      <c r="AT337" s="836">
        <f t="shared" si="130"/>
        <v>7</v>
      </c>
      <c r="AU337" s="836">
        <f t="shared" si="130"/>
        <v>42</v>
      </c>
      <c r="AV337" s="836">
        <f t="shared" si="130"/>
        <v>4</v>
      </c>
      <c r="AW337" s="836">
        <f t="shared" si="130"/>
        <v>4</v>
      </c>
      <c r="AX337" s="836">
        <f t="shared" si="130"/>
        <v>7</v>
      </c>
      <c r="AY337" s="836">
        <f t="shared" si="130"/>
        <v>15</v>
      </c>
      <c r="AZ337" s="836">
        <f t="shared" si="130"/>
        <v>675</v>
      </c>
      <c r="BA337" s="836">
        <f t="shared" si="130"/>
        <v>3041</v>
      </c>
      <c r="BB337" s="836">
        <f t="shared" si="130"/>
        <v>5007</v>
      </c>
      <c r="BC337" s="836">
        <f t="shared" si="130"/>
        <v>5686</v>
      </c>
      <c r="BD337" s="836">
        <f t="shared" si="130"/>
        <v>13734</v>
      </c>
      <c r="BE337" s="836">
        <f t="shared" si="130"/>
        <v>22</v>
      </c>
      <c r="BF337" s="836">
        <f t="shared" si="130"/>
        <v>16</v>
      </c>
      <c r="BG337" s="836">
        <f t="shared" si="130"/>
        <v>38</v>
      </c>
      <c r="BH337" s="836">
        <f t="shared" si="130"/>
        <v>26</v>
      </c>
      <c r="BI337" s="836">
        <f t="shared" si="130"/>
        <v>80</v>
      </c>
      <c r="BJ337" s="836"/>
    </row>
    <row r="338" spans="1:63" s="765" customFormat="1" ht="20.100000000000001" customHeight="1">
      <c r="A338" s="934" t="s">
        <v>944</v>
      </c>
      <c r="B338" s="934" t="s">
        <v>290</v>
      </c>
      <c r="C338" s="934" t="s">
        <v>4637</v>
      </c>
      <c r="D338" s="934" t="s">
        <v>4</v>
      </c>
      <c r="E338" s="934" t="s">
        <v>4638</v>
      </c>
      <c r="F338" s="1041">
        <v>38412</v>
      </c>
      <c r="G338" s="978" t="s">
        <v>961</v>
      </c>
      <c r="H338" s="979">
        <v>10851</v>
      </c>
      <c r="I338" s="1130">
        <v>22820</v>
      </c>
      <c r="J338" s="934" t="s">
        <v>4639</v>
      </c>
      <c r="K338" s="934" t="s">
        <v>4640</v>
      </c>
      <c r="L338" s="514">
        <v>3</v>
      </c>
      <c r="M338" s="759">
        <v>49</v>
      </c>
      <c r="N338" s="515">
        <v>0</v>
      </c>
      <c r="O338" s="516">
        <v>0</v>
      </c>
      <c r="P338" s="516">
        <v>1</v>
      </c>
      <c r="Q338" s="516">
        <v>5</v>
      </c>
      <c r="R338" s="516">
        <v>1</v>
      </c>
      <c r="S338" s="516">
        <v>16</v>
      </c>
      <c r="T338" s="516">
        <v>0</v>
      </c>
      <c r="U338" s="516">
        <v>0</v>
      </c>
      <c r="V338" s="516">
        <v>0</v>
      </c>
      <c r="W338" s="516">
        <v>0</v>
      </c>
      <c r="X338" s="516">
        <v>0</v>
      </c>
      <c r="Y338" s="516">
        <v>0</v>
      </c>
      <c r="Z338" s="515">
        <v>0</v>
      </c>
      <c r="AA338" s="516">
        <v>0</v>
      </c>
      <c r="AB338" s="516">
        <v>0</v>
      </c>
      <c r="AC338" s="516">
        <v>0</v>
      </c>
      <c r="AD338" s="516">
        <v>0</v>
      </c>
      <c r="AE338" s="516">
        <v>0</v>
      </c>
      <c r="AF338" s="516">
        <v>0</v>
      </c>
      <c r="AG338" s="516">
        <v>0</v>
      </c>
      <c r="AH338" s="516">
        <v>0</v>
      </c>
      <c r="AI338" s="516">
        <v>1</v>
      </c>
      <c r="AJ338" s="516">
        <v>0</v>
      </c>
      <c r="AK338" s="516">
        <v>0</v>
      </c>
      <c r="AL338" s="516">
        <v>0</v>
      </c>
      <c r="AM338" s="516">
        <v>1</v>
      </c>
      <c r="AN338" s="516">
        <v>1</v>
      </c>
      <c r="AO338" s="516">
        <v>2</v>
      </c>
      <c r="AP338" s="980">
        <v>0</v>
      </c>
      <c r="AQ338" s="980">
        <v>0</v>
      </c>
      <c r="AR338" s="516">
        <v>0</v>
      </c>
      <c r="AS338" s="516">
        <v>0</v>
      </c>
      <c r="AT338" s="516">
        <v>0</v>
      </c>
      <c r="AU338" s="980">
        <v>0</v>
      </c>
      <c r="AV338" s="980">
        <v>0</v>
      </c>
      <c r="AW338" s="980">
        <v>0</v>
      </c>
      <c r="AX338" s="980">
        <v>0</v>
      </c>
      <c r="AY338" s="980">
        <v>0</v>
      </c>
      <c r="AZ338" s="981">
        <v>2</v>
      </c>
      <c r="BA338" s="981">
        <v>0</v>
      </c>
      <c r="BB338" s="981">
        <v>5</v>
      </c>
      <c r="BC338" s="981">
        <v>16</v>
      </c>
      <c r="BD338" s="981">
        <v>21</v>
      </c>
      <c r="BE338" s="981">
        <v>1</v>
      </c>
      <c r="BF338" s="981">
        <v>0</v>
      </c>
      <c r="BG338" s="981">
        <v>1</v>
      </c>
      <c r="BH338" s="981">
        <v>1</v>
      </c>
      <c r="BI338" s="981">
        <v>2</v>
      </c>
      <c r="BJ338" s="934"/>
    </row>
    <row r="339" spans="1:63" s="983" customFormat="1" ht="20.100000000000001" customHeight="1">
      <c r="A339" s="934" t="s">
        <v>944</v>
      </c>
      <c r="B339" s="934" t="s">
        <v>290</v>
      </c>
      <c r="C339" s="934" t="s">
        <v>4641</v>
      </c>
      <c r="D339" s="934" t="s">
        <v>4</v>
      </c>
      <c r="E339" s="934" t="s">
        <v>4642</v>
      </c>
      <c r="F339" s="1041">
        <v>42430</v>
      </c>
      <c r="G339" s="982" t="s">
        <v>962</v>
      </c>
      <c r="H339" s="979">
        <v>8850</v>
      </c>
      <c r="I339" s="1131">
        <v>22858</v>
      </c>
      <c r="J339" s="934" t="s">
        <v>3273</v>
      </c>
      <c r="K339" s="934" t="s">
        <v>4643</v>
      </c>
      <c r="L339" s="514">
        <v>6</v>
      </c>
      <c r="M339" s="759">
        <v>116</v>
      </c>
      <c r="N339" s="515">
        <v>1</v>
      </c>
      <c r="O339" s="516">
        <v>12</v>
      </c>
      <c r="P339" s="516">
        <v>2</v>
      </c>
      <c r="Q339" s="516">
        <v>27</v>
      </c>
      <c r="R339" s="516">
        <v>2</v>
      </c>
      <c r="S339" s="516">
        <v>34</v>
      </c>
      <c r="T339" s="516"/>
      <c r="U339" s="516"/>
      <c r="V339" s="516"/>
      <c r="W339" s="516"/>
      <c r="X339" s="516"/>
      <c r="Y339" s="516"/>
      <c r="Z339" s="515"/>
      <c r="AA339" s="516"/>
      <c r="AB339" s="516"/>
      <c r="AC339" s="516"/>
      <c r="AD339" s="516">
        <v>0</v>
      </c>
      <c r="AE339" s="516"/>
      <c r="AF339" s="516"/>
      <c r="AG339" s="516">
        <v>0</v>
      </c>
      <c r="AH339" s="516"/>
      <c r="AI339" s="516"/>
      <c r="AJ339" s="516"/>
      <c r="AK339" s="516"/>
      <c r="AL339" s="516"/>
      <c r="AM339" s="516"/>
      <c r="AN339" s="516"/>
      <c r="AO339" s="516"/>
      <c r="AP339" s="980"/>
      <c r="AQ339" s="980">
        <v>1</v>
      </c>
      <c r="AR339" s="516"/>
      <c r="AS339" s="516"/>
      <c r="AT339" s="516"/>
      <c r="AU339" s="980">
        <v>0</v>
      </c>
      <c r="AV339" s="980">
        <v>1</v>
      </c>
      <c r="AW339" s="980">
        <v>2</v>
      </c>
      <c r="AX339" s="980">
        <v>1</v>
      </c>
      <c r="AY339" s="980">
        <v>4</v>
      </c>
      <c r="AZ339" s="981">
        <v>5</v>
      </c>
      <c r="BA339" s="981">
        <v>12</v>
      </c>
      <c r="BB339" s="981">
        <v>27</v>
      </c>
      <c r="BC339" s="981">
        <v>34</v>
      </c>
      <c r="BD339" s="981">
        <v>73</v>
      </c>
      <c r="BE339" s="981">
        <v>1</v>
      </c>
      <c r="BF339" s="981">
        <v>1</v>
      </c>
      <c r="BG339" s="981">
        <v>2</v>
      </c>
      <c r="BH339" s="981">
        <v>1</v>
      </c>
      <c r="BI339" s="981">
        <v>4</v>
      </c>
      <c r="BJ339" s="934"/>
    </row>
    <row r="340" spans="1:63" s="765" customFormat="1" ht="20.100000000000001" customHeight="1">
      <c r="A340" s="934" t="s">
        <v>944</v>
      </c>
      <c r="B340" s="934" t="s">
        <v>290</v>
      </c>
      <c r="C340" s="934" t="s">
        <v>4644</v>
      </c>
      <c r="D340" s="934" t="s">
        <v>4</v>
      </c>
      <c r="E340" s="934" t="s">
        <v>4645</v>
      </c>
      <c r="F340" s="1041">
        <v>41334</v>
      </c>
      <c r="G340" s="982" t="s">
        <v>963</v>
      </c>
      <c r="H340" s="979">
        <v>309</v>
      </c>
      <c r="I340" s="1131">
        <v>22811</v>
      </c>
      <c r="J340" s="934" t="s">
        <v>4646</v>
      </c>
      <c r="K340" s="934" t="s">
        <v>3279</v>
      </c>
      <c r="L340" s="514">
        <v>2</v>
      </c>
      <c r="M340" s="759">
        <v>49</v>
      </c>
      <c r="N340" s="515"/>
      <c r="O340" s="516"/>
      <c r="P340" s="516">
        <v>1</v>
      </c>
      <c r="Q340" s="516">
        <v>11</v>
      </c>
      <c r="R340" s="516">
        <v>1</v>
      </c>
      <c r="S340" s="516">
        <v>23</v>
      </c>
      <c r="T340" s="516"/>
      <c r="U340" s="516"/>
      <c r="V340" s="516"/>
      <c r="W340" s="516"/>
      <c r="X340" s="516"/>
      <c r="Y340" s="516"/>
      <c r="Z340" s="515"/>
      <c r="AA340" s="516"/>
      <c r="AB340" s="516"/>
      <c r="AC340" s="516"/>
      <c r="AD340" s="516">
        <v>0</v>
      </c>
      <c r="AE340" s="516"/>
      <c r="AF340" s="516"/>
      <c r="AG340" s="516">
        <v>0</v>
      </c>
      <c r="AH340" s="516"/>
      <c r="AI340" s="516"/>
      <c r="AJ340" s="516"/>
      <c r="AK340" s="516"/>
      <c r="AL340" s="516">
        <v>0</v>
      </c>
      <c r="AM340" s="516"/>
      <c r="AN340" s="516"/>
      <c r="AO340" s="516"/>
      <c r="AP340" s="980"/>
      <c r="AQ340" s="980"/>
      <c r="AR340" s="516"/>
      <c r="AS340" s="516"/>
      <c r="AT340" s="516"/>
      <c r="AU340" s="980">
        <v>0</v>
      </c>
      <c r="AV340" s="980"/>
      <c r="AW340" s="980"/>
      <c r="AX340" s="980"/>
      <c r="AY340" s="980">
        <v>0</v>
      </c>
      <c r="AZ340" s="981">
        <v>2</v>
      </c>
      <c r="BA340" s="981">
        <v>0</v>
      </c>
      <c r="BB340" s="981">
        <v>11</v>
      </c>
      <c r="BC340" s="981">
        <v>23</v>
      </c>
      <c r="BD340" s="981">
        <v>34</v>
      </c>
      <c r="BE340" s="981">
        <v>0</v>
      </c>
      <c r="BF340" s="981">
        <v>0</v>
      </c>
      <c r="BG340" s="981">
        <v>0</v>
      </c>
      <c r="BH340" s="981">
        <v>0</v>
      </c>
      <c r="BI340" s="981">
        <v>0</v>
      </c>
      <c r="BJ340" s="934"/>
    </row>
    <row r="341" spans="1:63" s="765" customFormat="1" ht="20.100000000000001" customHeight="1">
      <c r="A341" s="901" t="s">
        <v>944</v>
      </c>
      <c r="B341" s="901" t="s">
        <v>290</v>
      </c>
      <c r="C341" s="901" t="s">
        <v>4647</v>
      </c>
      <c r="D341" s="901" t="s">
        <v>4</v>
      </c>
      <c r="E341" s="901" t="s">
        <v>4648</v>
      </c>
      <c r="F341" s="1042">
        <v>40969</v>
      </c>
      <c r="G341" s="984" t="s">
        <v>964</v>
      </c>
      <c r="H341" s="903">
        <v>15695.5</v>
      </c>
      <c r="I341" s="1132">
        <v>22816</v>
      </c>
      <c r="J341" s="901" t="s">
        <v>4649</v>
      </c>
      <c r="K341" s="901" t="s">
        <v>4650</v>
      </c>
      <c r="L341" s="517">
        <v>6</v>
      </c>
      <c r="M341" s="760">
        <v>67</v>
      </c>
      <c r="N341" s="518">
        <v>1</v>
      </c>
      <c r="O341" s="519">
        <v>3</v>
      </c>
      <c r="P341" s="519">
        <v>1</v>
      </c>
      <c r="Q341" s="519">
        <v>8</v>
      </c>
      <c r="R341" s="519">
        <v>1</v>
      </c>
      <c r="S341" s="519">
        <v>6</v>
      </c>
      <c r="T341" s="519">
        <v>1</v>
      </c>
      <c r="U341" s="519">
        <v>2</v>
      </c>
      <c r="V341" s="519">
        <v>1</v>
      </c>
      <c r="W341" s="519">
        <v>4</v>
      </c>
      <c r="X341" s="519">
        <v>1</v>
      </c>
      <c r="Y341" s="519">
        <v>4</v>
      </c>
      <c r="Z341" s="518"/>
      <c r="AA341" s="519"/>
      <c r="AB341" s="519"/>
      <c r="AC341" s="519"/>
      <c r="AD341" s="519">
        <v>0</v>
      </c>
      <c r="AE341" s="519"/>
      <c r="AF341" s="519"/>
      <c r="AG341" s="519">
        <v>0</v>
      </c>
      <c r="AH341" s="519"/>
      <c r="AI341" s="519"/>
      <c r="AJ341" s="519"/>
      <c r="AK341" s="519"/>
      <c r="AL341" s="519">
        <v>0</v>
      </c>
      <c r="AM341" s="519"/>
      <c r="AN341" s="519"/>
      <c r="AO341" s="519"/>
      <c r="AP341" s="985"/>
      <c r="AQ341" s="985"/>
      <c r="AR341" s="519"/>
      <c r="AS341" s="519"/>
      <c r="AT341" s="519"/>
      <c r="AU341" s="985">
        <v>0</v>
      </c>
      <c r="AV341" s="985"/>
      <c r="AW341" s="985"/>
      <c r="AX341" s="985"/>
      <c r="AY341" s="985">
        <v>0</v>
      </c>
      <c r="AZ341" s="986">
        <v>3</v>
      </c>
      <c r="BA341" s="986">
        <v>3</v>
      </c>
      <c r="BB341" s="986">
        <v>8</v>
      </c>
      <c r="BC341" s="986">
        <v>6</v>
      </c>
      <c r="BD341" s="986">
        <v>17</v>
      </c>
      <c r="BE341" s="986">
        <v>3</v>
      </c>
      <c r="BF341" s="986">
        <v>2</v>
      </c>
      <c r="BG341" s="986">
        <v>4</v>
      </c>
      <c r="BH341" s="986">
        <v>4</v>
      </c>
      <c r="BI341" s="986">
        <v>10</v>
      </c>
      <c r="BJ341" s="901"/>
    </row>
    <row r="342" spans="1:63" s="765" customFormat="1" ht="20.100000000000001" customHeight="1">
      <c r="A342" s="934" t="s">
        <v>944</v>
      </c>
      <c r="B342" s="934" t="s">
        <v>290</v>
      </c>
      <c r="C342" s="934" t="s">
        <v>4651</v>
      </c>
      <c r="D342" s="934" t="s">
        <v>4</v>
      </c>
      <c r="E342" s="934" t="s">
        <v>4652</v>
      </c>
      <c r="F342" s="1041">
        <v>41334</v>
      </c>
      <c r="G342" s="982" t="s">
        <v>4653</v>
      </c>
      <c r="H342" s="979">
        <v>12710</v>
      </c>
      <c r="I342" s="1131">
        <v>22715</v>
      </c>
      <c r="J342" s="934" t="s">
        <v>4654</v>
      </c>
      <c r="K342" s="934" t="s">
        <v>4655</v>
      </c>
      <c r="L342" s="514">
        <v>3</v>
      </c>
      <c r="M342" s="759">
        <v>67</v>
      </c>
      <c r="N342" s="515">
        <v>1</v>
      </c>
      <c r="O342" s="516">
        <v>3</v>
      </c>
      <c r="P342" s="516">
        <v>1</v>
      </c>
      <c r="Q342" s="516">
        <v>10</v>
      </c>
      <c r="R342" s="516">
        <v>1</v>
      </c>
      <c r="S342" s="516">
        <v>15</v>
      </c>
      <c r="T342" s="516"/>
      <c r="U342" s="516"/>
      <c r="V342" s="516"/>
      <c r="W342" s="516"/>
      <c r="X342" s="516"/>
      <c r="Y342" s="516"/>
      <c r="Z342" s="515"/>
      <c r="AA342" s="516"/>
      <c r="AB342" s="516"/>
      <c r="AC342" s="516"/>
      <c r="AD342" s="516">
        <v>0</v>
      </c>
      <c r="AE342" s="516"/>
      <c r="AF342" s="516"/>
      <c r="AG342" s="516">
        <v>0</v>
      </c>
      <c r="AH342" s="516"/>
      <c r="AI342" s="516"/>
      <c r="AJ342" s="516"/>
      <c r="AK342" s="516"/>
      <c r="AL342" s="516">
        <v>0</v>
      </c>
      <c r="AM342" s="516"/>
      <c r="AN342" s="516"/>
      <c r="AO342" s="516"/>
      <c r="AP342" s="980"/>
      <c r="AQ342" s="980"/>
      <c r="AR342" s="516"/>
      <c r="AS342" s="516"/>
      <c r="AT342" s="516"/>
      <c r="AU342" s="980">
        <v>0</v>
      </c>
      <c r="AV342" s="980"/>
      <c r="AW342" s="980"/>
      <c r="AX342" s="980"/>
      <c r="AY342" s="980">
        <v>0</v>
      </c>
      <c r="AZ342" s="981">
        <v>3</v>
      </c>
      <c r="BA342" s="981">
        <v>3</v>
      </c>
      <c r="BB342" s="981">
        <v>10</v>
      </c>
      <c r="BC342" s="981">
        <v>15</v>
      </c>
      <c r="BD342" s="981">
        <v>28</v>
      </c>
      <c r="BE342" s="981">
        <v>0</v>
      </c>
      <c r="BF342" s="981">
        <v>0</v>
      </c>
      <c r="BG342" s="981">
        <v>0</v>
      </c>
      <c r="BH342" s="981">
        <v>0</v>
      </c>
      <c r="BI342" s="981">
        <v>0</v>
      </c>
      <c r="BJ342" s="934"/>
    </row>
    <row r="343" spans="1:63" s="987" customFormat="1" ht="20.100000000000001" customHeight="1">
      <c r="A343" s="901" t="s">
        <v>944</v>
      </c>
      <c r="B343" s="901" t="s">
        <v>290</v>
      </c>
      <c r="C343" s="901" t="s">
        <v>4656</v>
      </c>
      <c r="D343" s="901" t="s">
        <v>4</v>
      </c>
      <c r="E343" s="901" t="s">
        <v>4657</v>
      </c>
      <c r="F343" s="1042">
        <v>37927</v>
      </c>
      <c r="G343" s="902" t="s">
        <v>4658</v>
      </c>
      <c r="H343" s="903">
        <v>12296</v>
      </c>
      <c r="I343" s="1107">
        <v>22835</v>
      </c>
      <c r="J343" s="901" t="s">
        <v>4659</v>
      </c>
      <c r="K343" s="901" t="s">
        <v>4660</v>
      </c>
      <c r="L343" s="517">
        <v>2</v>
      </c>
      <c r="M343" s="760">
        <v>49</v>
      </c>
      <c r="N343" s="518">
        <v>0</v>
      </c>
      <c r="O343" s="519">
        <v>0</v>
      </c>
      <c r="P343" s="519">
        <v>1</v>
      </c>
      <c r="Q343" s="519">
        <v>3</v>
      </c>
      <c r="R343" s="519">
        <v>1</v>
      </c>
      <c r="S343" s="519">
        <v>14</v>
      </c>
      <c r="T343" s="519">
        <v>0</v>
      </c>
      <c r="U343" s="519">
        <v>0</v>
      </c>
      <c r="V343" s="519">
        <v>0</v>
      </c>
      <c r="W343" s="519">
        <v>0</v>
      </c>
      <c r="X343" s="519">
        <v>0</v>
      </c>
      <c r="Y343" s="519">
        <v>0</v>
      </c>
      <c r="Z343" s="518">
        <v>0</v>
      </c>
      <c r="AA343" s="519">
        <v>0</v>
      </c>
      <c r="AB343" s="519">
        <v>0</v>
      </c>
      <c r="AC343" s="519">
        <v>0</v>
      </c>
      <c r="AD343" s="519">
        <v>0</v>
      </c>
      <c r="AE343" s="519">
        <v>0</v>
      </c>
      <c r="AF343" s="519">
        <v>0</v>
      </c>
      <c r="AG343" s="519">
        <v>0</v>
      </c>
      <c r="AH343" s="519">
        <v>0</v>
      </c>
      <c r="AI343" s="519">
        <v>0</v>
      </c>
      <c r="AJ343" s="519">
        <v>0</v>
      </c>
      <c r="AK343" s="519">
        <v>0</v>
      </c>
      <c r="AL343" s="519">
        <v>0</v>
      </c>
      <c r="AM343" s="519">
        <v>0</v>
      </c>
      <c r="AN343" s="519">
        <v>0</v>
      </c>
      <c r="AO343" s="519"/>
      <c r="AP343" s="985">
        <v>0</v>
      </c>
      <c r="AQ343" s="985">
        <v>0</v>
      </c>
      <c r="AR343" s="519">
        <v>0</v>
      </c>
      <c r="AS343" s="519">
        <v>0</v>
      </c>
      <c r="AT343" s="519">
        <v>0</v>
      </c>
      <c r="AU343" s="985">
        <v>0</v>
      </c>
      <c r="AV343" s="985">
        <v>0</v>
      </c>
      <c r="AW343" s="985">
        <v>0</v>
      </c>
      <c r="AX343" s="985">
        <v>0</v>
      </c>
      <c r="AY343" s="985">
        <v>0</v>
      </c>
      <c r="AZ343" s="986">
        <v>2</v>
      </c>
      <c r="BA343" s="986">
        <v>0</v>
      </c>
      <c r="BB343" s="986">
        <v>3</v>
      </c>
      <c r="BC343" s="986">
        <v>14</v>
      </c>
      <c r="BD343" s="986">
        <v>17</v>
      </c>
      <c r="BE343" s="986">
        <v>0</v>
      </c>
      <c r="BF343" s="986">
        <v>0</v>
      </c>
      <c r="BG343" s="986">
        <v>0</v>
      </c>
      <c r="BH343" s="986">
        <v>0</v>
      </c>
      <c r="BI343" s="986">
        <v>0</v>
      </c>
      <c r="BJ343" s="901"/>
    </row>
    <row r="344" spans="1:63" s="765" customFormat="1" ht="20.100000000000001" customHeight="1">
      <c r="A344" s="934" t="s">
        <v>944</v>
      </c>
      <c r="B344" s="934" t="s">
        <v>290</v>
      </c>
      <c r="C344" s="934" t="s">
        <v>4661</v>
      </c>
      <c r="D344" s="934" t="s">
        <v>4</v>
      </c>
      <c r="E344" s="934" t="s">
        <v>4662</v>
      </c>
      <c r="F344" s="1041">
        <v>31837</v>
      </c>
      <c r="G344" s="982" t="s">
        <v>4663</v>
      </c>
      <c r="H344" s="979">
        <v>11039.31</v>
      </c>
      <c r="I344" s="1131">
        <v>22801</v>
      </c>
      <c r="J344" s="934" t="s">
        <v>4664</v>
      </c>
      <c r="K344" s="934" t="s">
        <v>3395</v>
      </c>
      <c r="L344" s="514">
        <v>1</v>
      </c>
      <c r="M344" s="759">
        <v>23</v>
      </c>
      <c r="N344" s="515"/>
      <c r="O344" s="516"/>
      <c r="P344" s="516"/>
      <c r="Q344" s="516"/>
      <c r="R344" s="516"/>
      <c r="S344" s="516"/>
      <c r="T344" s="516"/>
      <c r="U344" s="516"/>
      <c r="V344" s="516"/>
      <c r="W344" s="516"/>
      <c r="X344" s="516"/>
      <c r="Y344" s="516"/>
      <c r="Z344" s="515"/>
      <c r="AA344" s="516"/>
      <c r="AB344" s="516"/>
      <c r="AC344" s="516"/>
      <c r="AD344" s="516">
        <v>0</v>
      </c>
      <c r="AE344" s="516"/>
      <c r="AF344" s="516"/>
      <c r="AG344" s="516">
        <v>0</v>
      </c>
      <c r="AH344" s="516">
        <v>1</v>
      </c>
      <c r="AI344" s="516"/>
      <c r="AJ344" s="516"/>
      <c r="AK344" s="516">
        <v>6</v>
      </c>
      <c r="AL344" s="516">
        <v>6</v>
      </c>
      <c r="AM344" s="516"/>
      <c r="AN344" s="516"/>
      <c r="AO344" s="516"/>
      <c r="AP344" s="980"/>
      <c r="AQ344" s="980"/>
      <c r="AR344" s="516"/>
      <c r="AS344" s="516"/>
      <c r="AT344" s="516"/>
      <c r="AU344" s="980">
        <v>0</v>
      </c>
      <c r="AV344" s="980"/>
      <c r="AW344" s="980"/>
      <c r="AX344" s="980"/>
      <c r="AY344" s="980">
        <v>0</v>
      </c>
      <c r="AZ344" s="981">
        <v>1</v>
      </c>
      <c r="BA344" s="981">
        <v>0</v>
      </c>
      <c r="BB344" s="981">
        <v>0</v>
      </c>
      <c r="BC344" s="981">
        <v>6</v>
      </c>
      <c r="BD344" s="981">
        <v>6</v>
      </c>
      <c r="BE344" s="981">
        <v>0</v>
      </c>
      <c r="BF344" s="981">
        <v>0</v>
      </c>
      <c r="BG344" s="981">
        <v>0</v>
      </c>
      <c r="BH344" s="981">
        <v>0</v>
      </c>
      <c r="BI344" s="981">
        <v>0</v>
      </c>
      <c r="BJ344" s="934"/>
    </row>
    <row r="345" spans="1:63" s="917" customFormat="1" ht="20.100000000000001" customHeight="1">
      <c r="A345" s="934" t="s">
        <v>944</v>
      </c>
      <c r="B345" s="934" t="s">
        <v>290</v>
      </c>
      <c r="C345" s="934" t="s">
        <v>4665</v>
      </c>
      <c r="D345" s="934" t="s">
        <v>4</v>
      </c>
      <c r="E345" s="934" t="s">
        <v>4666</v>
      </c>
      <c r="F345" s="1041">
        <v>37951</v>
      </c>
      <c r="G345" s="982" t="s">
        <v>965</v>
      </c>
      <c r="H345" s="979">
        <v>13476</v>
      </c>
      <c r="I345" s="1131">
        <v>22787</v>
      </c>
      <c r="J345" s="934" t="s">
        <v>4667</v>
      </c>
      <c r="K345" s="934" t="s">
        <v>3400</v>
      </c>
      <c r="L345" s="514">
        <v>3</v>
      </c>
      <c r="M345" s="514">
        <v>49</v>
      </c>
      <c r="N345" s="515"/>
      <c r="O345" s="516"/>
      <c r="P345" s="516">
        <v>1</v>
      </c>
      <c r="Q345" s="516">
        <v>5</v>
      </c>
      <c r="R345" s="516">
        <v>1</v>
      </c>
      <c r="S345" s="516">
        <v>11</v>
      </c>
      <c r="T345" s="516"/>
      <c r="U345" s="516"/>
      <c r="V345" s="516"/>
      <c r="W345" s="516"/>
      <c r="X345" s="516"/>
      <c r="Y345" s="516"/>
      <c r="Z345" s="515"/>
      <c r="AA345" s="516"/>
      <c r="AB345" s="516"/>
      <c r="AC345" s="516"/>
      <c r="AD345" s="516">
        <v>0</v>
      </c>
      <c r="AE345" s="516"/>
      <c r="AF345" s="516"/>
      <c r="AG345" s="516">
        <v>0</v>
      </c>
      <c r="AH345" s="516"/>
      <c r="AI345" s="516">
        <v>1</v>
      </c>
      <c r="AJ345" s="516"/>
      <c r="AK345" s="516"/>
      <c r="AL345" s="516">
        <v>0</v>
      </c>
      <c r="AM345" s="516">
        <v>1</v>
      </c>
      <c r="AN345" s="516">
        <v>2</v>
      </c>
      <c r="AO345" s="516">
        <v>3</v>
      </c>
      <c r="AP345" s="980"/>
      <c r="AQ345" s="980"/>
      <c r="AR345" s="516"/>
      <c r="AS345" s="516"/>
      <c r="AT345" s="516"/>
      <c r="AU345" s="980">
        <v>0</v>
      </c>
      <c r="AV345" s="980"/>
      <c r="AW345" s="980"/>
      <c r="AX345" s="980"/>
      <c r="AY345" s="980">
        <v>0</v>
      </c>
      <c r="AZ345" s="981">
        <v>2</v>
      </c>
      <c r="BA345" s="981">
        <v>0</v>
      </c>
      <c r="BB345" s="981">
        <v>5</v>
      </c>
      <c r="BC345" s="981">
        <v>11</v>
      </c>
      <c r="BD345" s="981">
        <v>16</v>
      </c>
      <c r="BE345" s="981">
        <v>1</v>
      </c>
      <c r="BF345" s="981">
        <v>0</v>
      </c>
      <c r="BG345" s="981">
        <v>1</v>
      </c>
      <c r="BH345" s="981">
        <v>2</v>
      </c>
      <c r="BI345" s="981">
        <v>3</v>
      </c>
      <c r="BJ345" s="934"/>
    </row>
    <row r="346" spans="1:63" s="990" customFormat="1" ht="20.100000000000001" customHeight="1">
      <c r="A346" s="988"/>
      <c r="B346" s="989"/>
      <c r="C346" s="989"/>
      <c r="D346" s="989"/>
      <c r="E346" s="532" t="s">
        <v>912</v>
      </c>
      <c r="F346" s="532">
        <f>COUNTA(F338:F345)</f>
        <v>8</v>
      </c>
      <c r="G346" s="548"/>
      <c r="H346" s="548"/>
      <c r="I346" s="1133"/>
      <c r="J346" s="532"/>
      <c r="K346" s="532"/>
      <c r="L346" s="834">
        <f t="shared" ref="L346:AQ346" si="131">SUM(L338:L345)</f>
        <v>26</v>
      </c>
      <c r="M346" s="834">
        <f t="shared" si="131"/>
        <v>469</v>
      </c>
      <c r="N346" s="835">
        <f t="shared" si="131"/>
        <v>3</v>
      </c>
      <c r="O346" s="834">
        <f t="shared" si="131"/>
        <v>18</v>
      </c>
      <c r="P346" s="834">
        <f t="shared" si="131"/>
        <v>8</v>
      </c>
      <c r="Q346" s="834">
        <f t="shared" si="131"/>
        <v>69</v>
      </c>
      <c r="R346" s="834">
        <f t="shared" si="131"/>
        <v>8</v>
      </c>
      <c r="S346" s="834">
        <f t="shared" si="131"/>
        <v>119</v>
      </c>
      <c r="T346" s="834">
        <f t="shared" si="131"/>
        <v>1</v>
      </c>
      <c r="U346" s="834">
        <f t="shared" si="131"/>
        <v>2</v>
      </c>
      <c r="V346" s="834">
        <f t="shared" si="131"/>
        <v>1</v>
      </c>
      <c r="W346" s="834">
        <f t="shared" si="131"/>
        <v>4</v>
      </c>
      <c r="X346" s="834">
        <f t="shared" si="131"/>
        <v>1</v>
      </c>
      <c r="Y346" s="834">
        <f t="shared" si="131"/>
        <v>4</v>
      </c>
      <c r="Z346" s="835">
        <f t="shared" si="131"/>
        <v>0</v>
      </c>
      <c r="AA346" s="834">
        <f t="shared" si="131"/>
        <v>0</v>
      </c>
      <c r="AB346" s="834">
        <f t="shared" si="131"/>
        <v>0</v>
      </c>
      <c r="AC346" s="834">
        <f t="shared" si="131"/>
        <v>0</v>
      </c>
      <c r="AD346" s="834">
        <f t="shared" si="131"/>
        <v>0</v>
      </c>
      <c r="AE346" s="834">
        <f t="shared" si="131"/>
        <v>0</v>
      </c>
      <c r="AF346" s="834">
        <f t="shared" si="131"/>
        <v>0</v>
      </c>
      <c r="AG346" s="834">
        <f t="shared" si="131"/>
        <v>0</v>
      </c>
      <c r="AH346" s="834">
        <f t="shared" si="131"/>
        <v>1</v>
      </c>
      <c r="AI346" s="834">
        <f t="shared" si="131"/>
        <v>2</v>
      </c>
      <c r="AJ346" s="834">
        <f t="shared" si="131"/>
        <v>0</v>
      </c>
      <c r="AK346" s="834">
        <f t="shared" si="131"/>
        <v>6</v>
      </c>
      <c r="AL346" s="834">
        <f t="shared" si="131"/>
        <v>6</v>
      </c>
      <c r="AM346" s="834">
        <f t="shared" si="131"/>
        <v>2</v>
      </c>
      <c r="AN346" s="834">
        <f t="shared" si="131"/>
        <v>3</v>
      </c>
      <c r="AO346" s="834">
        <f t="shared" si="131"/>
        <v>5</v>
      </c>
      <c r="AP346" s="834">
        <f t="shared" si="131"/>
        <v>0</v>
      </c>
      <c r="AQ346" s="834">
        <f t="shared" si="131"/>
        <v>1</v>
      </c>
      <c r="AR346" s="834">
        <f t="shared" ref="AR346:BI346" si="132">SUM(AR338:AR345)</f>
        <v>0</v>
      </c>
      <c r="AS346" s="834">
        <f t="shared" si="132"/>
        <v>0</v>
      </c>
      <c r="AT346" s="834">
        <f t="shared" si="132"/>
        <v>0</v>
      </c>
      <c r="AU346" s="834">
        <f t="shared" si="132"/>
        <v>0</v>
      </c>
      <c r="AV346" s="834">
        <f t="shared" si="132"/>
        <v>1</v>
      </c>
      <c r="AW346" s="834">
        <f t="shared" si="132"/>
        <v>2</v>
      </c>
      <c r="AX346" s="834">
        <f t="shared" si="132"/>
        <v>1</v>
      </c>
      <c r="AY346" s="834">
        <f t="shared" si="132"/>
        <v>4</v>
      </c>
      <c r="AZ346" s="834">
        <f t="shared" si="132"/>
        <v>20</v>
      </c>
      <c r="BA346" s="834">
        <f t="shared" si="132"/>
        <v>18</v>
      </c>
      <c r="BB346" s="834">
        <f t="shared" si="132"/>
        <v>69</v>
      </c>
      <c r="BC346" s="834">
        <f t="shared" si="132"/>
        <v>125</v>
      </c>
      <c r="BD346" s="834">
        <f t="shared" si="132"/>
        <v>212</v>
      </c>
      <c r="BE346" s="834">
        <f t="shared" si="132"/>
        <v>6</v>
      </c>
      <c r="BF346" s="834">
        <f t="shared" si="132"/>
        <v>3</v>
      </c>
      <c r="BG346" s="834">
        <f t="shared" si="132"/>
        <v>8</v>
      </c>
      <c r="BH346" s="834">
        <f t="shared" si="132"/>
        <v>8</v>
      </c>
      <c r="BI346" s="834">
        <f t="shared" si="132"/>
        <v>19</v>
      </c>
      <c r="BJ346" s="834"/>
    </row>
    <row r="347" spans="1:63" s="773" customFormat="1" ht="20.100000000000001" customHeight="1">
      <c r="A347" s="934" t="s">
        <v>944</v>
      </c>
      <c r="B347" s="934" t="s">
        <v>290</v>
      </c>
      <c r="C347" s="934" t="s">
        <v>4647</v>
      </c>
      <c r="D347" s="934" t="s">
        <v>5</v>
      </c>
      <c r="E347" s="934" t="s">
        <v>4668</v>
      </c>
      <c r="F347" s="1041">
        <v>41193</v>
      </c>
      <c r="G347" s="991" t="s">
        <v>966</v>
      </c>
      <c r="H347" s="979">
        <v>794</v>
      </c>
      <c r="I347" s="1131">
        <v>22808</v>
      </c>
      <c r="J347" s="934" t="s">
        <v>4669</v>
      </c>
      <c r="K347" s="934" t="s">
        <v>4670</v>
      </c>
      <c r="L347" s="514">
        <v>2</v>
      </c>
      <c r="M347" s="514">
        <v>45</v>
      </c>
      <c r="N347" s="515">
        <v>1</v>
      </c>
      <c r="O347" s="516">
        <v>7</v>
      </c>
      <c r="P347" s="516"/>
      <c r="Q347" s="516"/>
      <c r="R347" s="516"/>
      <c r="S347" s="516"/>
      <c r="T347" s="516"/>
      <c r="U347" s="516"/>
      <c r="V347" s="516"/>
      <c r="W347" s="516"/>
      <c r="X347" s="516"/>
      <c r="Y347" s="516"/>
      <c r="Z347" s="515"/>
      <c r="AA347" s="516">
        <v>0</v>
      </c>
      <c r="AB347" s="516"/>
      <c r="AC347" s="516"/>
      <c r="AD347" s="516">
        <v>0</v>
      </c>
      <c r="AE347" s="516"/>
      <c r="AF347" s="516"/>
      <c r="AG347" s="516">
        <v>0</v>
      </c>
      <c r="AH347" s="516">
        <v>1</v>
      </c>
      <c r="AI347" s="516"/>
      <c r="AJ347" s="516">
        <v>4</v>
      </c>
      <c r="AK347" s="516">
        <v>4</v>
      </c>
      <c r="AL347" s="516">
        <v>8</v>
      </c>
      <c r="AM347" s="516"/>
      <c r="AN347" s="516"/>
      <c r="AO347" s="516"/>
      <c r="AP347" s="980"/>
      <c r="AQ347" s="980"/>
      <c r="AR347" s="516"/>
      <c r="AS347" s="516"/>
      <c r="AT347" s="516"/>
      <c r="AU347" s="980">
        <v>0</v>
      </c>
      <c r="AV347" s="980"/>
      <c r="AW347" s="980"/>
      <c r="AX347" s="980"/>
      <c r="AY347" s="980">
        <v>0</v>
      </c>
      <c r="AZ347" s="981">
        <v>2</v>
      </c>
      <c r="BA347" s="981">
        <v>7</v>
      </c>
      <c r="BB347" s="981">
        <v>4</v>
      </c>
      <c r="BC347" s="981">
        <v>4</v>
      </c>
      <c r="BD347" s="981">
        <v>15</v>
      </c>
      <c r="BE347" s="992">
        <v>0</v>
      </c>
      <c r="BF347" s="992">
        <v>0</v>
      </c>
      <c r="BG347" s="992">
        <v>0</v>
      </c>
      <c r="BH347" s="992">
        <v>0</v>
      </c>
      <c r="BI347" s="992">
        <v>0</v>
      </c>
      <c r="BJ347" s="935"/>
    </row>
    <row r="348" spans="1:63" s="765" customFormat="1" ht="20.100000000000001" customHeight="1">
      <c r="A348" s="934" t="s">
        <v>944</v>
      </c>
      <c r="B348" s="934" t="s">
        <v>290</v>
      </c>
      <c r="C348" s="934" t="s">
        <v>4641</v>
      </c>
      <c r="D348" s="934" t="s">
        <v>5</v>
      </c>
      <c r="E348" s="934" t="s">
        <v>4671</v>
      </c>
      <c r="F348" s="1041">
        <v>41521</v>
      </c>
      <c r="G348" s="991" t="s">
        <v>967</v>
      </c>
      <c r="H348" s="979">
        <v>576</v>
      </c>
      <c r="I348" s="1131">
        <v>22858</v>
      </c>
      <c r="J348" s="934" t="s">
        <v>4672</v>
      </c>
      <c r="K348" s="934" t="s">
        <v>4673</v>
      </c>
      <c r="L348" s="514">
        <v>11</v>
      </c>
      <c r="M348" s="514">
        <v>294</v>
      </c>
      <c r="N348" s="515">
        <v>2</v>
      </c>
      <c r="O348" s="516">
        <v>40</v>
      </c>
      <c r="P348" s="516">
        <v>5</v>
      </c>
      <c r="Q348" s="516">
        <v>100</v>
      </c>
      <c r="R348" s="516">
        <v>4</v>
      </c>
      <c r="S348" s="516">
        <v>91</v>
      </c>
      <c r="T348" s="516"/>
      <c r="U348" s="516"/>
      <c r="V348" s="516"/>
      <c r="W348" s="516"/>
      <c r="X348" s="516"/>
      <c r="Y348" s="516"/>
      <c r="Z348" s="515"/>
      <c r="AA348" s="516"/>
      <c r="AB348" s="516"/>
      <c r="AC348" s="516"/>
      <c r="AD348" s="516">
        <v>0</v>
      </c>
      <c r="AE348" s="516"/>
      <c r="AF348" s="516"/>
      <c r="AG348" s="516">
        <v>0</v>
      </c>
      <c r="AH348" s="516"/>
      <c r="AI348" s="516"/>
      <c r="AJ348" s="516"/>
      <c r="AK348" s="516"/>
      <c r="AL348" s="516">
        <v>0</v>
      </c>
      <c r="AM348" s="516"/>
      <c r="AN348" s="516"/>
      <c r="AO348" s="516"/>
      <c r="AP348" s="980"/>
      <c r="AQ348" s="980"/>
      <c r="AR348" s="516"/>
      <c r="AS348" s="516"/>
      <c r="AT348" s="516"/>
      <c r="AU348" s="980">
        <v>0</v>
      </c>
      <c r="AV348" s="980"/>
      <c r="AW348" s="980"/>
      <c r="AX348" s="980"/>
      <c r="AY348" s="980">
        <v>0</v>
      </c>
      <c r="AZ348" s="981">
        <v>11</v>
      </c>
      <c r="BA348" s="981">
        <v>40</v>
      </c>
      <c r="BB348" s="981">
        <v>100</v>
      </c>
      <c r="BC348" s="981">
        <v>91</v>
      </c>
      <c r="BD348" s="981">
        <v>231</v>
      </c>
      <c r="BE348" s="986">
        <v>0</v>
      </c>
      <c r="BF348" s="986">
        <v>0</v>
      </c>
      <c r="BG348" s="986">
        <v>0</v>
      </c>
      <c r="BH348" s="986">
        <v>0</v>
      </c>
      <c r="BI348" s="986">
        <v>0</v>
      </c>
      <c r="BJ348" s="935"/>
    </row>
    <row r="349" spans="1:63" s="765" customFormat="1" ht="20.100000000000001" customHeight="1">
      <c r="A349" s="934" t="s">
        <v>944</v>
      </c>
      <c r="B349" s="934" t="s">
        <v>290</v>
      </c>
      <c r="C349" s="934" t="s">
        <v>4644</v>
      </c>
      <c r="D349" s="934" t="s">
        <v>5</v>
      </c>
      <c r="E349" s="934" t="s">
        <v>4674</v>
      </c>
      <c r="F349" s="1041">
        <v>39902</v>
      </c>
      <c r="G349" s="991" t="s">
        <v>968</v>
      </c>
      <c r="H349" s="979">
        <v>272</v>
      </c>
      <c r="I349" s="1131">
        <v>22821</v>
      </c>
      <c r="J349" s="934" t="s">
        <v>4675</v>
      </c>
      <c r="K349" s="934" t="s">
        <v>4676</v>
      </c>
      <c r="L349" s="514">
        <v>3</v>
      </c>
      <c r="M349" s="514">
        <v>80</v>
      </c>
      <c r="N349" s="515">
        <v>1</v>
      </c>
      <c r="O349" s="516">
        <v>12</v>
      </c>
      <c r="P349" s="516">
        <v>1</v>
      </c>
      <c r="Q349" s="516">
        <v>17</v>
      </c>
      <c r="R349" s="516">
        <v>1</v>
      </c>
      <c r="S349" s="516">
        <v>17</v>
      </c>
      <c r="T349" s="516"/>
      <c r="U349" s="516"/>
      <c r="V349" s="516"/>
      <c r="W349" s="516"/>
      <c r="X349" s="516"/>
      <c r="Y349" s="516"/>
      <c r="Z349" s="515"/>
      <c r="AA349" s="516"/>
      <c r="AB349" s="516"/>
      <c r="AC349" s="516"/>
      <c r="AD349" s="516">
        <v>0</v>
      </c>
      <c r="AE349" s="516"/>
      <c r="AF349" s="516"/>
      <c r="AG349" s="516">
        <v>0</v>
      </c>
      <c r="AH349" s="516"/>
      <c r="AI349" s="516"/>
      <c r="AJ349" s="516"/>
      <c r="AK349" s="516"/>
      <c r="AL349" s="516">
        <v>0</v>
      </c>
      <c r="AM349" s="516"/>
      <c r="AN349" s="516"/>
      <c r="AO349" s="516"/>
      <c r="AP349" s="980"/>
      <c r="AQ349" s="980"/>
      <c r="AR349" s="516"/>
      <c r="AS349" s="516"/>
      <c r="AT349" s="516"/>
      <c r="AU349" s="980">
        <v>0</v>
      </c>
      <c r="AV349" s="980"/>
      <c r="AW349" s="980"/>
      <c r="AX349" s="980"/>
      <c r="AY349" s="980">
        <v>0</v>
      </c>
      <c r="AZ349" s="981">
        <v>3</v>
      </c>
      <c r="BA349" s="981">
        <v>12</v>
      </c>
      <c r="BB349" s="981">
        <v>17</v>
      </c>
      <c r="BC349" s="981">
        <v>17</v>
      </c>
      <c r="BD349" s="981">
        <v>46</v>
      </c>
      <c r="BE349" s="981">
        <v>0</v>
      </c>
      <c r="BF349" s="981">
        <v>0</v>
      </c>
      <c r="BG349" s="981">
        <v>0</v>
      </c>
      <c r="BH349" s="981">
        <v>0</v>
      </c>
      <c r="BI349" s="981">
        <v>0</v>
      </c>
      <c r="BJ349" s="934"/>
    </row>
    <row r="350" spans="1:63" s="765" customFormat="1" ht="20.100000000000001" customHeight="1">
      <c r="A350" s="934" t="s">
        <v>944</v>
      </c>
      <c r="B350" s="934" t="s">
        <v>290</v>
      </c>
      <c r="C350" s="934" t="s">
        <v>4647</v>
      </c>
      <c r="D350" s="934" t="s">
        <v>5</v>
      </c>
      <c r="E350" s="934" t="s">
        <v>4677</v>
      </c>
      <c r="F350" s="1041">
        <v>34232</v>
      </c>
      <c r="G350" s="991" t="s">
        <v>969</v>
      </c>
      <c r="H350" s="979">
        <v>228.7</v>
      </c>
      <c r="I350" s="1131">
        <v>22817</v>
      </c>
      <c r="J350" s="934" t="s">
        <v>4678</v>
      </c>
      <c r="K350" s="934" t="s">
        <v>4679</v>
      </c>
      <c r="L350" s="514">
        <v>3</v>
      </c>
      <c r="M350" s="514">
        <v>100</v>
      </c>
      <c r="N350" s="515">
        <v>1</v>
      </c>
      <c r="O350" s="516">
        <v>8</v>
      </c>
      <c r="P350" s="516">
        <v>1</v>
      </c>
      <c r="Q350" s="516">
        <v>25</v>
      </c>
      <c r="R350" s="516">
        <v>1</v>
      </c>
      <c r="S350" s="516">
        <v>33</v>
      </c>
      <c r="T350" s="516"/>
      <c r="U350" s="516"/>
      <c r="V350" s="516"/>
      <c r="W350" s="516"/>
      <c r="X350" s="516"/>
      <c r="Y350" s="516"/>
      <c r="Z350" s="515"/>
      <c r="AA350" s="516"/>
      <c r="AB350" s="516"/>
      <c r="AC350" s="516"/>
      <c r="AD350" s="516">
        <v>0</v>
      </c>
      <c r="AE350" s="516"/>
      <c r="AF350" s="516"/>
      <c r="AG350" s="516">
        <v>0</v>
      </c>
      <c r="AH350" s="516"/>
      <c r="AI350" s="516"/>
      <c r="AJ350" s="516"/>
      <c r="AK350" s="516"/>
      <c r="AL350" s="516">
        <v>0</v>
      </c>
      <c r="AM350" s="516"/>
      <c r="AN350" s="516"/>
      <c r="AO350" s="516"/>
      <c r="AP350" s="980"/>
      <c r="AQ350" s="980"/>
      <c r="AR350" s="516"/>
      <c r="AS350" s="516"/>
      <c r="AT350" s="516"/>
      <c r="AU350" s="980">
        <v>0</v>
      </c>
      <c r="AV350" s="980"/>
      <c r="AW350" s="980"/>
      <c r="AX350" s="980"/>
      <c r="AY350" s="980">
        <v>0</v>
      </c>
      <c r="AZ350" s="981">
        <v>3</v>
      </c>
      <c r="BA350" s="981">
        <v>8</v>
      </c>
      <c r="BB350" s="981">
        <v>25</v>
      </c>
      <c r="BC350" s="981">
        <v>33</v>
      </c>
      <c r="BD350" s="981">
        <v>66</v>
      </c>
      <c r="BE350" s="981">
        <v>0</v>
      </c>
      <c r="BF350" s="981">
        <v>0</v>
      </c>
      <c r="BG350" s="981">
        <v>0</v>
      </c>
      <c r="BH350" s="981">
        <v>0</v>
      </c>
      <c r="BI350" s="981">
        <v>0</v>
      </c>
      <c r="BJ350" s="934"/>
    </row>
    <row r="351" spans="1:63" s="765" customFormat="1" ht="20.100000000000001" customHeight="1">
      <c r="A351" s="934" t="s">
        <v>944</v>
      </c>
      <c r="B351" s="934" t="s">
        <v>290</v>
      </c>
      <c r="C351" s="934" t="s">
        <v>4665</v>
      </c>
      <c r="D351" s="934" t="s">
        <v>5</v>
      </c>
      <c r="E351" s="934" t="s">
        <v>4680</v>
      </c>
      <c r="F351" s="1041">
        <v>39514</v>
      </c>
      <c r="G351" s="991" t="s">
        <v>970</v>
      </c>
      <c r="H351" s="979">
        <v>339</v>
      </c>
      <c r="I351" s="1131">
        <v>22786</v>
      </c>
      <c r="J351" s="934" t="s">
        <v>4681</v>
      </c>
      <c r="K351" s="934" t="s">
        <v>4682</v>
      </c>
      <c r="L351" s="514">
        <v>3</v>
      </c>
      <c r="M351" s="514">
        <v>82</v>
      </c>
      <c r="N351" s="515">
        <v>1</v>
      </c>
      <c r="O351" s="516">
        <v>10</v>
      </c>
      <c r="P351" s="516">
        <v>1</v>
      </c>
      <c r="Q351" s="516">
        <v>24</v>
      </c>
      <c r="R351" s="516">
        <v>1</v>
      </c>
      <c r="S351" s="516">
        <v>26</v>
      </c>
      <c r="T351" s="516"/>
      <c r="U351" s="516"/>
      <c r="V351" s="516"/>
      <c r="W351" s="516"/>
      <c r="X351" s="516"/>
      <c r="Y351" s="516"/>
      <c r="Z351" s="515"/>
      <c r="AA351" s="516"/>
      <c r="AB351" s="516"/>
      <c r="AC351" s="516"/>
      <c r="AD351" s="516">
        <v>0</v>
      </c>
      <c r="AE351" s="516"/>
      <c r="AF351" s="516"/>
      <c r="AG351" s="516">
        <v>0</v>
      </c>
      <c r="AH351" s="516"/>
      <c r="AI351" s="516"/>
      <c r="AJ351" s="516"/>
      <c r="AK351" s="516"/>
      <c r="AL351" s="516">
        <v>0</v>
      </c>
      <c r="AM351" s="516"/>
      <c r="AN351" s="516"/>
      <c r="AO351" s="516"/>
      <c r="AP351" s="980"/>
      <c r="AQ351" s="980"/>
      <c r="AR351" s="516"/>
      <c r="AS351" s="516"/>
      <c r="AT351" s="516"/>
      <c r="AU351" s="980">
        <v>0</v>
      </c>
      <c r="AV351" s="980"/>
      <c r="AW351" s="980"/>
      <c r="AX351" s="980"/>
      <c r="AY351" s="980">
        <v>0</v>
      </c>
      <c r="AZ351" s="981">
        <v>3</v>
      </c>
      <c r="BA351" s="981">
        <v>10</v>
      </c>
      <c r="BB351" s="981">
        <v>24</v>
      </c>
      <c r="BC351" s="981">
        <v>26</v>
      </c>
      <c r="BD351" s="981">
        <v>60</v>
      </c>
      <c r="BE351" s="992">
        <v>0</v>
      </c>
      <c r="BF351" s="992">
        <v>0</v>
      </c>
      <c r="BG351" s="992">
        <v>0</v>
      </c>
      <c r="BH351" s="992">
        <v>0</v>
      </c>
      <c r="BI351" s="992">
        <v>0</v>
      </c>
      <c r="BJ351" s="935"/>
      <c r="BK351" s="987"/>
    </row>
    <row r="352" spans="1:63" s="987" customFormat="1" ht="20.100000000000001" customHeight="1">
      <c r="A352" s="997" t="s">
        <v>944</v>
      </c>
      <c r="B352" s="997" t="s">
        <v>290</v>
      </c>
      <c r="C352" s="997" t="s">
        <v>4665</v>
      </c>
      <c r="D352" s="997" t="s">
        <v>5</v>
      </c>
      <c r="E352" s="997" t="s">
        <v>945</v>
      </c>
      <c r="F352" s="1044">
        <v>33664</v>
      </c>
      <c r="G352" s="998" t="s">
        <v>971</v>
      </c>
      <c r="H352" s="997">
        <v>399</v>
      </c>
      <c r="I352" s="1134">
        <v>22785</v>
      </c>
      <c r="J352" s="523" t="s">
        <v>4683</v>
      </c>
      <c r="K352" s="523" t="s">
        <v>4684</v>
      </c>
      <c r="L352" s="523">
        <v>4</v>
      </c>
      <c r="M352" s="523">
        <v>150</v>
      </c>
      <c r="N352" s="524">
        <v>1</v>
      </c>
      <c r="O352" s="523">
        <v>7</v>
      </c>
      <c r="P352" s="523">
        <v>1</v>
      </c>
      <c r="Q352" s="523">
        <v>20</v>
      </c>
      <c r="R352" s="523">
        <v>2</v>
      </c>
      <c r="S352" s="523">
        <v>35</v>
      </c>
      <c r="T352" s="523"/>
      <c r="U352" s="523"/>
      <c r="V352" s="523"/>
      <c r="W352" s="523"/>
      <c r="X352" s="525"/>
      <c r="Y352" s="525"/>
      <c r="Z352" s="524"/>
      <c r="AA352" s="523"/>
      <c r="AB352" s="523">
        <v>0</v>
      </c>
      <c r="AC352" s="523"/>
      <c r="AD352" s="523"/>
      <c r="AE352" s="523">
        <v>0</v>
      </c>
      <c r="AF352" s="523">
        <v>0</v>
      </c>
      <c r="AG352" s="523"/>
      <c r="AH352" s="523">
        <v>0</v>
      </c>
      <c r="AI352" s="523">
        <v>0</v>
      </c>
      <c r="AJ352" s="523">
        <v>0</v>
      </c>
      <c r="AK352" s="523"/>
      <c r="AL352" s="523"/>
      <c r="AM352" s="523"/>
      <c r="AN352" s="999"/>
      <c r="AO352" s="999"/>
      <c r="AP352" s="525"/>
      <c r="AQ352" s="525"/>
      <c r="AR352" s="525"/>
      <c r="AS352" s="999">
        <v>0</v>
      </c>
      <c r="AT352" s="999"/>
      <c r="AU352" s="999"/>
      <c r="AV352" s="999"/>
      <c r="AW352" s="999">
        <v>0</v>
      </c>
      <c r="AX352" s="1000">
        <v>0</v>
      </c>
      <c r="AY352" s="1000">
        <v>0</v>
      </c>
      <c r="AZ352" s="1000">
        <v>4</v>
      </c>
      <c r="BA352" s="1000">
        <v>7</v>
      </c>
      <c r="BB352" s="1000">
        <v>20</v>
      </c>
      <c r="BC352" s="1000">
        <v>35</v>
      </c>
      <c r="BD352" s="1000">
        <v>62</v>
      </c>
      <c r="BE352" s="1000">
        <v>0</v>
      </c>
      <c r="BF352" s="1000">
        <v>0</v>
      </c>
      <c r="BG352" s="1000">
        <v>0</v>
      </c>
      <c r="BH352" s="997">
        <v>0</v>
      </c>
      <c r="BI352" s="1000">
        <v>0</v>
      </c>
      <c r="BJ352" s="997"/>
    </row>
    <row r="353" spans="1:63" s="987" customFormat="1" ht="20.100000000000001" customHeight="1">
      <c r="A353" s="934" t="s">
        <v>944</v>
      </c>
      <c r="B353" s="934" t="s">
        <v>290</v>
      </c>
      <c r="C353" s="934" t="s">
        <v>4685</v>
      </c>
      <c r="D353" s="934" t="s">
        <v>5</v>
      </c>
      <c r="E353" s="934" t="s">
        <v>4686</v>
      </c>
      <c r="F353" s="1041">
        <v>39148</v>
      </c>
      <c r="G353" s="991" t="s">
        <v>972</v>
      </c>
      <c r="H353" s="979">
        <v>1713</v>
      </c>
      <c r="I353" s="1131">
        <v>22799</v>
      </c>
      <c r="J353" s="934" t="s">
        <v>4687</v>
      </c>
      <c r="K353" s="934" t="s">
        <v>4688</v>
      </c>
      <c r="L353" s="514">
        <v>9</v>
      </c>
      <c r="M353" s="514">
        <v>261</v>
      </c>
      <c r="N353" s="515">
        <v>2</v>
      </c>
      <c r="O353" s="516">
        <v>56</v>
      </c>
      <c r="P353" s="516">
        <v>4</v>
      </c>
      <c r="Q353" s="516">
        <v>104</v>
      </c>
      <c r="R353" s="516">
        <v>3</v>
      </c>
      <c r="S353" s="516">
        <v>83</v>
      </c>
      <c r="T353" s="516"/>
      <c r="U353" s="516"/>
      <c r="V353" s="516"/>
      <c r="W353" s="516"/>
      <c r="X353" s="516"/>
      <c r="Y353" s="516"/>
      <c r="Z353" s="515"/>
      <c r="AA353" s="516"/>
      <c r="AB353" s="516"/>
      <c r="AC353" s="516"/>
      <c r="AD353" s="516"/>
      <c r="AE353" s="516"/>
      <c r="AF353" s="516"/>
      <c r="AG353" s="516"/>
      <c r="AH353" s="516"/>
      <c r="AI353" s="516"/>
      <c r="AJ353" s="516"/>
      <c r="AK353" s="516"/>
      <c r="AL353" s="516"/>
      <c r="AM353" s="516"/>
      <c r="AN353" s="516"/>
      <c r="AO353" s="516"/>
      <c r="AP353" s="980"/>
      <c r="AQ353" s="980"/>
      <c r="AR353" s="516"/>
      <c r="AS353" s="516"/>
      <c r="AT353" s="516"/>
      <c r="AU353" s="980"/>
      <c r="AV353" s="980"/>
      <c r="AW353" s="980"/>
      <c r="AX353" s="980"/>
      <c r="AY353" s="980"/>
      <c r="AZ353" s="981">
        <v>9</v>
      </c>
      <c r="BA353" s="981">
        <v>56</v>
      </c>
      <c r="BB353" s="981">
        <v>104</v>
      </c>
      <c r="BC353" s="981">
        <v>83</v>
      </c>
      <c r="BD353" s="981">
        <v>243</v>
      </c>
      <c r="BE353" s="981">
        <v>0</v>
      </c>
      <c r="BF353" s="981">
        <v>0</v>
      </c>
      <c r="BG353" s="981">
        <v>0</v>
      </c>
      <c r="BH353" s="981">
        <v>0</v>
      </c>
      <c r="BI353" s="981">
        <v>0</v>
      </c>
      <c r="BJ353" s="934"/>
    </row>
    <row r="354" spans="1:63" s="987" customFormat="1" ht="20.100000000000001" customHeight="1">
      <c r="A354" s="934" t="s">
        <v>944</v>
      </c>
      <c r="B354" s="934" t="s">
        <v>290</v>
      </c>
      <c r="C354" s="934" t="s">
        <v>4644</v>
      </c>
      <c r="D354" s="934" t="s">
        <v>5</v>
      </c>
      <c r="E354" s="934" t="s">
        <v>4689</v>
      </c>
      <c r="F354" s="1041">
        <v>36515</v>
      </c>
      <c r="G354" s="991" t="s">
        <v>4690</v>
      </c>
      <c r="H354" s="979">
        <v>948.79</v>
      </c>
      <c r="I354" s="1131">
        <v>22814</v>
      </c>
      <c r="J354" s="934" t="s">
        <v>4691</v>
      </c>
      <c r="K354" s="934" t="s">
        <v>4692</v>
      </c>
      <c r="L354" s="514">
        <v>7</v>
      </c>
      <c r="M354" s="514">
        <v>170</v>
      </c>
      <c r="N354" s="515">
        <v>2</v>
      </c>
      <c r="O354" s="516">
        <v>37</v>
      </c>
      <c r="P354" s="516">
        <v>2</v>
      </c>
      <c r="Q354" s="516">
        <v>51</v>
      </c>
      <c r="R354" s="515">
        <v>2</v>
      </c>
      <c r="S354" s="516">
        <v>52</v>
      </c>
      <c r="T354" s="516"/>
      <c r="U354" s="516"/>
      <c r="V354" s="516"/>
      <c r="W354" s="516"/>
      <c r="X354" s="516"/>
      <c r="Y354" s="516"/>
      <c r="Z354" s="515"/>
      <c r="AA354" s="516"/>
      <c r="AB354" s="516"/>
      <c r="AC354" s="516"/>
      <c r="AD354" s="516">
        <v>0</v>
      </c>
      <c r="AE354" s="516"/>
      <c r="AF354" s="516"/>
      <c r="AG354" s="516">
        <v>0</v>
      </c>
      <c r="AH354" s="516"/>
      <c r="AI354" s="516"/>
      <c r="AJ354" s="516"/>
      <c r="AK354" s="516"/>
      <c r="AL354" s="516">
        <v>0</v>
      </c>
      <c r="AM354" s="516"/>
      <c r="AN354" s="516"/>
      <c r="AO354" s="516"/>
      <c r="AP354" s="980"/>
      <c r="AQ354" s="980"/>
      <c r="AR354" s="516"/>
      <c r="AS354" s="516"/>
      <c r="AT354" s="516"/>
      <c r="AU354" s="980">
        <v>0</v>
      </c>
      <c r="AV354" s="980"/>
      <c r="AW354" s="980"/>
      <c r="AX354" s="980"/>
      <c r="AY354" s="980">
        <v>0</v>
      </c>
      <c r="AZ354" s="981">
        <v>6</v>
      </c>
      <c r="BA354" s="981">
        <v>37</v>
      </c>
      <c r="BB354" s="981">
        <v>51</v>
      </c>
      <c r="BC354" s="981">
        <v>52</v>
      </c>
      <c r="BD354" s="981">
        <v>140</v>
      </c>
      <c r="BE354" s="981">
        <v>0</v>
      </c>
      <c r="BF354" s="981">
        <v>0</v>
      </c>
      <c r="BG354" s="981">
        <v>0</v>
      </c>
      <c r="BH354" s="981">
        <v>0</v>
      </c>
      <c r="BI354" s="981">
        <v>0</v>
      </c>
      <c r="BJ354" s="934"/>
    </row>
    <row r="355" spans="1:63" s="987" customFormat="1" ht="20.100000000000001" customHeight="1">
      <c r="A355" s="934" t="s">
        <v>944</v>
      </c>
      <c r="B355" s="934" t="s">
        <v>290</v>
      </c>
      <c r="C355" s="934" t="s">
        <v>4637</v>
      </c>
      <c r="D355" s="934" t="s">
        <v>5</v>
      </c>
      <c r="E355" s="934" t="s">
        <v>4693</v>
      </c>
      <c r="F355" s="1041">
        <v>35490</v>
      </c>
      <c r="G355" s="991" t="s">
        <v>973</v>
      </c>
      <c r="H355" s="979">
        <v>1419</v>
      </c>
      <c r="I355" s="1131">
        <v>22807</v>
      </c>
      <c r="J355" s="934" t="s">
        <v>4694</v>
      </c>
      <c r="K355" s="934" t="s">
        <v>4695</v>
      </c>
      <c r="L355" s="514">
        <v>8</v>
      </c>
      <c r="M355" s="514">
        <v>224</v>
      </c>
      <c r="N355" s="515">
        <v>2</v>
      </c>
      <c r="O355" s="516">
        <v>49</v>
      </c>
      <c r="P355" s="516">
        <v>3</v>
      </c>
      <c r="Q355" s="516">
        <v>45</v>
      </c>
      <c r="R355" s="516">
        <v>3</v>
      </c>
      <c r="S355" s="516">
        <v>53</v>
      </c>
      <c r="T355" s="516"/>
      <c r="U355" s="516"/>
      <c r="V355" s="516"/>
      <c r="W355" s="516"/>
      <c r="X355" s="516"/>
      <c r="Y355" s="516"/>
      <c r="Z355" s="515"/>
      <c r="AA355" s="516"/>
      <c r="AB355" s="516"/>
      <c r="AC355" s="516"/>
      <c r="AD355" s="516">
        <v>0</v>
      </c>
      <c r="AE355" s="516"/>
      <c r="AF355" s="516"/>
      <c r="AG355" s="516">
        <v>0</v>
      </c>
      <c r="AH355" s="516"/>
      <c r="AI355" s="516"/>
      <c r="AJ355" s="516"/>
      <c r="AK355" s="516"/>
      <c r="AL355" s="516">
        <v>0</v>
      </c>
      <c r="AM355" s="516"/>
      <c r="AN355" s="516"/>
      <c r="AO355" s="516"/>
      <c r="AP355" s="980"/>
      <c r="AQ355" s="980"/>
      <c r="AR355" s="516"/>
      <c r="AS355" s="516"/>
      <c r="AT355" s="516"/>
      <c r="AU355" s="980">
        <v>0</v>
      </c>
      <c r="AV355" s="980"/>
      <c r="AW355" s="980"/>
      <c r="AX355" s="980"/>
      <c r="AY355" s="980">
        <v>0</v>
      </c>
      <c r="AZ355" s="980">
        <v>8</v>
      </c>
      <c r="BA355" s="980">
        <v>49</v>
      </c>
      <c r="BB355" s="980">
        <v>45</v>
      </c>
      <c r="BC355" s="980">
        <v>53</v>
      </c>
      <c r="BD355" s="980">
        <v>147</v>
      </c>
      <c r="BE355" s="980">
        <v>0</v>
      </c>
      <c r="BF355" s="980">
        <v>0</v>
      </c>
      <c r="BG355" s="980">
        <v>0</v>
      </c>
      <c r="BH355" s="980">
        <v>0</v>
      </c>
      <c r="BI355" s="980">
        <v>0</v>
      </c>
      <c r="BJ355" s="934"/>
    </row>
    <row r="356" spans="1:63" s="987" customFormat="1" ht="20.100000000000001" customHeight="1">
      <c r="A356" s="934" t="s">
        <v>944</v>
      </c>
      <c r="B356" s="934" t="s">
        <v>290</v>
      </c>
      <c r="C356" s="934" t="s">
        <v>4637</v>
      </c>
      <c r="D356" s="934" t="s">
        <v>5</v>
      </c>
      <c r="E356" s="934" t="s">
        <v>4696</v>
      </c>
      <c r="F356" s="1041">
        <v>30729</v>
      </c>
      <c r="G356" s="991" t="s">
        <v>4697</v>
      </c>
      <c r="H356" s="979">
        <v>979</v>
      </c>
      <c r="I356" s="1131">
        <v>22810</v>
      </c>
      <c r="J356" s="934" t="s">
        <v>4698</v>
      </c>
      <c r="K356" s="934" t="s">
        <v>4699</v>
      </c>
      <c r="L356" s="514">
        <v>7</v>
      </c>
      <c r="M356" s="514">
        <v>187</v>
      </c>
      <c r="N356" s="515">
        <v>2</v>
      </c>
      <c r="O356" s="516">
        <v>40</v>
      </c>
      <c r="P356" s="516">
        <v>2</v>
      </c>
      <c r="Q356" s="516">
        <v>51</v>
      </c>
      <c r="R356" s="516">
        <v>3</v>
      </c>
      <c r="S356" s="516">
        <v>84</v>
      </c>
      <c r="T356" s="516"/>
      <c r="U356" s="516"/>
      <c r="V356" s="516"/>
      <c r="W356" s="516"/>
      <c r="X356" s="516"/>
      <c r="Y356" s="516"/>
      <c r="Z356" s="515"/>
      <c r="AA356" s="516"/>
      <c r="AB356" s="516"/>
      <c r="AC356" s="516"/>
      <c r="AD356" s="516">
        <v>0</v>
      </c>
      <c r="AE356" s="516"/>
      <c r="AF356" s="516"/>
      <c r="AG356" s="516">
        <v>0</v>
      </c>
      <c r="AH356" s="516"/>
      <c r="AI356" s="516"/>
      <c r="AJ356" s="516"/>
      <c r="AK356" s="516"/>
      <c r="AL356" s="516">
        <v>0</v>
      </c>
      <c r="AM356" s="516"/>
      <c r="AN356" s="516"/>
      <c r="AO356" s="516"/>
      <c r="AP356" s="980"/>
      <c r="AQ356" s="980"/>
      <c r="AR356" s="516"/>
      <c r="AS356" s="516"/>
      <c r="AT356" s="516"/>
      <c r="AU356" s="980">
        <v>0</v>
      </c>
      <c r="AV356" s="980"/>
      <c r="AW356" s="980"/>
      <c r="AX356" s="980"/>
      <c r="AY356" s="980">
        <v>0</v>
      </c>
      <c r="AZ356" s="981">
        <v>7</v>
      </c>
      <c r="BA356" s="981">
        <v>40</v>
      </c>
      <c r="BB356" s="981">
        <v>51</v>
      </c>
      <c r="BC356" s="981">
        <v>84</v>
      </c>
      <c r="BD356" s="981">
        <v>175</v>
      </c>
      <c r="BE356" s="981">
        <v>0</v>
      </c>
      <c r="BF356" s="981">
        <v>0</v>
      </c>
      <c r="BG356" s="981">
        <v>0</v>
      </c>
      <c r="BH356" s="981">
        <v>0</v>
      </c>
      <c r="BI356" s="981">
        <v>0</v>
      </c>
      <c r="BJ356" s="934"/>
    </row>
    <row r="357" spans="1:63" s="990" customFormat="1" ht="20.100000000000001" customHeight="1">
      <c r="A357" s="988"/>
      <c r="B357" s="989"/>
      <c r="C357" s="989"/>
      <c r="D357" s="989"/>
      <c r="E357" s="532" t="s">
        <v>1156</v>
      </c>
      <c r="F357" s="532">
        <f>COUNTA(A347:A356)</f>
        <v>10</v>
      </c>
      <c r="G357" s="548"/>
      <c r="H357" s="548"/>
      <c r="I357" s="1133"/>
      <c r="J357" s="532"/>
      <c r="K357" s="532"/>
      <c r="L357" s="834">
        <f t="shared" ref="L357:AQ357" si="133">SUM(L347:L356)</f>
        <v>57</v>
      </c>
      <c r="M357" s="834">
        <f t="shared" si="133"/>
        <v>1593</v>
      </c>
      <c r="N357" s="834">
        <f t="shared" si="133"/>
        <v>15</v>
      </c>
      <c r="O357" s="834">
        <f t="shared" si="133"/>
        <v>266</v>
      </c>
      <c r="P357" s="834">
        <f t="shared" si="133"/>
        <v>20</v>
      </c>
      <c r="Q357" s="834">
        <f t="shared" si="133"/>
        <v>437</v>
      </c>
      <c r="R357" s="834">
        <f t="shared" si="133"/>
        <v>20</v>
      </c>
      <c r="S357" s="834">
        <f t="shared" si="133"/>
        <v>474</v>
      </c>
      <c r="T357" s="834">
        <f t="shared" si="133"/>
        <v>0</v>
      </c>
      <c r="U357" s="834">
        <f t="shared" si="133"/>
        <v>0</v>
      </c>
      <c r="V357" s="834">
        <f t="shared" si="133"/>
        <v>0</v>
      </c>
      <c r="W357" s="834">
        <f t="shared" si="133"/>
        <v>0</v>
      </c>
      <c r="X357" s="834">
        <f t="shared" si="133"/>
        <v>0</v>
      </c>
      <c r="Y357" s="834">
        <f t="shared" si="133"/>
        <v>0</v>
      </c>
      <c r="Z357" s="835">
        <f t="shared" si="133"/>
        <v>0</v>
      </c>
      <c r="AA357" s="834">
        <f t="shared" si="133"/>
        <v>0</v>
      </c>
      <c r="AB357" s="834">
        <f t="shared" si="133"/>
        <v>0</v>
      </c>
      <c r="AC357" s="834">
        <f t="shared" si="133"/>
        <v>0</v>
      </c>
      <c r="AD357" s="834">
        <f t="shared" si="133"/>
        <v>0</v>
      </c>
      <c r="AE357" s="834">
        <f t="shared" si="133"/>
        <v>0</v>
      </c>
      <c r="AF357" s="834">
        <f t="shared" si="133"/>
        <v>0</v>
      </c>
      <c r="AG357" s="834">
        <f t="shared" si="133"/>
        <v>0</v>
      </c>
      <c r="AH357" s="834">
        <f t="shared" si="133"/>
        <v>1</v>
      </c>
      <c r="AI357" s="834">
        <f t="shared" si="133"/>
        <v>0</v>
      </c>
      <c r="AJ357" s="834">
        <f t="shared" si="133"/>
        <v>4</v>
      </c>
      <c r="AK357" s="834">
        <f t="shared" si="133"/>
        <v>4</v>
      </c>
      <c r="AL357" s="834">
        <f t="shared" si="133"/>
        <v>8</v>
      </c>
      <c r="AM357" s="834">
        <f t="shared" si="133"/>
        <v>0</v>
      </c>
      <c r="AN357" s="834">
        <f t="shared" si="133"/>
        <v>0</v>
      </c>
      <c r="AO357" s="834">
        <f t="shared" si="133"/>
        <v>0</v>
      </c>
      <c r="AP357" s="834">
        <f t="shared" si="133"/>
        <v>0</v>
      </c>
      <c r="AQ357" s="834">
        <f t="shared" si="133"/>
        <v>0</v>
      </c>
      <c r="AR357" s="834">
        <f t="shared" ref="AR357:BI357" si="134">SUM(AR347:AR356)</f>
        <v>0</v>
      </c>
      <c r="AS357" s="834">
        <f t="shared" si="134"/>
        <v>0</v>
      </c>
      <c r="AT357" s="834">
        <f t="shared" si="134"/>
        <v>0</v>
      </c>
      <c r="AU357" s="834">
        <f t="shared" si="134"/>
        <v>0</v>
      </c>
      <c r="AV357" s="834">
        <f t="shared" si="134"/>
        <v>0</v>
      </c>
      <c r="AW357" s="834">
        <f t="shared" si="134"/>
        <v>0</v>
      </c>
      <c r="AX357" s="834">
        <f t="shared" si="134"/>
        <v>0</v>
      </c>
      <c r="AY357" s="834">
        <f t="shared" si="134"/>
        <v>0</v>
      </c>
      <c r="AZ357" s="834">
        <f t="shared" si="134"/>
        <v>56</v>
      </c>
      <c r="BA357" s="834">
        <f t="shared" si="134"/>
        <v>266</v>
      </c>
      <c r="BB357" s="834">
        <f t="shared" si="134"/>
        <v>441</v>
      </c>
      <c r="BC357" s="834">
        <f t="shared" si="134"/>
        <v>478</v>
      </c>
      <c r="BD357" s="834">
        <f t="shared" si="134"/>
        <v>1185</v>
      </c>
      <c r="BE357" s="834">
        <f t="shared" si="134"/>
        <v>0</v>
      </c>
      <c r="BF357" s="834">
        <f t="shared" si="134"/>
        <v>0</v>
      </c>
      <c r="BG357" s="834">
        <f t="shared" si="134"/>
        <v>0</v>
      </c>
      <c r="BH357" s="834">
        <f t="shared" si="134"/>
        <v>0</v>
      </c>
      <c r="BI357" s="834">
        <f t="shared" si="134"/>
        <v>0</v>
      </c>
      <c r="BJ357" s="834"/>
    </row>
    <row r="358" spans="1:63" s="990" customFormat="1" ht="20.100000000000001" customHeight="1">
      <c r="A358" s="988"/>
      <c r="B358" s="1001"/>
      <c r="C358" s="1261" t="s">
        <v>946</v>
      </c>
      <c r="D358" s="1261"/>
      <c r="E358" s="1261"/>
      <c r="F358" s="1059">
        <f>SUBTOTAL(9,F346,F357)</f>
        <v>18</v>
      </c>
      <c r="G358" s="549"/>
      <c r="H358" s="549"/>
      <c r="I358" s="1135"/>
      <c r="J358" s="1059"/>
      <c r="K358" s="1059"/>
      <c r="L358" s="832">
        <f t="shared" ref="L358:AQ358" si="135">L346+L357</f>
        <v>83</v>
      </c>
      <c r="M358" s="832">
        <f t="shared" si="135"/>
        <v>2062</v>
      </c>
      <c r="N358" s="832">
        <f t="shared" si="135"/>
        <v>18</v>
      </c>
      <c r="O358" s="832">
        <f t="shared" si="135"/>
        <v>284</v>
      </c>
      <c r="P358" s="832">
        <f t="shared" si="135"/>
        <v>28</v>
      </c>
      <c r="Q358" s="832">
        <f t="shared" si="135"/>
        <v>506</v>
      </c>
      <c r="R358" s="832">
        <f t="shared" si="135"/>
        <v>28</v>
      </c>
      <c r="S358" s="832">
        <f t="shared" si="135"/>
        <v>593</v>
      </c>
      <c r="T358" s="832">
        <f t="shared" si="135"/>
        <v>1</v>
      </c>
      <c r="U358" s="832">
        <f t="shared" si="135"/>
        <v>2</v>
      </c>
      <c r="V358" s="832">
        <f t="shared" si="135"/>
        <v>1</v>
      </c>
      <c r="W358" s="832">
        <f t="shared" si="135"/>
        <v>4</v>
      </c>
      <c r="X358" s="832">
        <f t="shared" si="135"/>
        <v>1</v>
      </c>
      <c r="Y358" s="832">
        <f t="shared" si="135"/>
        <v>4</v>
      </c>
      <c r="Z358" s="833">
        <f t="shared" si="135"/>
        <v>0</v>
      </c>
      <c r="AA358" s="832">
        <f t="shared" si="135"/>
        <v>0</v>
      </c>
      <c r="AB358" s="832">
        <f t="shared" si="135"/>
        <v>0</v>
      </c>
      <c r="AC358" s="832">
        <f t="shared" si="135"/>
        <v>0</v>
      </c>
      <c r="AD358" s="832">
        <f t="shared" si="135"/>
        <v>0</v>
      </c>
      <c r="AE358" s="832">
        <f t="shared" si="135"/>
        <v>0</v>
      </c>
      <c r="AF358" s="832">
        <f t="shared" si="135"/>
        <v>0</v>
      </c>
      <c r="AG358" s="832">
        <f t="shared" si="135"/>
        <v>0</v>
      </c>
      <c r="AH358" s="832">
        <f t="shared" si="135"/>
        <v>2</v>
      </c>
      <c r="AI358" s="832">
        <f t="shared" si="135"/>
        <v>2</v>
      </c>
      <c r="AJ358" s="832">
        <f t="shared" si="135"/>
        <v>4</v>
      </c>
      <c r="AK358" s="832">
        <f t="shared" si="135"/>
        <v>10</v>
      </c>
      <c r="AL358" s="832">
        <f t="shared" si="135"/>
        <v>14</v>
      </c>
      <c r="AM358" s="832">
        <f t="shared" si="135"/>
        <v>2</v>
      </c>
      <c r="AN358" s="832">
        <f t="shared" si="135"/>
        <v>3</v>
      </c>
      <c r="AO358" s="832">
        <f t="shared" si="135"/>
        <v>5</v>
      </c>
      <c r="AP358" s="832">
        <f t="shared" si="135"/>
        <v>0</v>
      </c>
      <c r="AQ358" s="832">
        <f t="shared" si="135"/>
        <v>1</v>
      </c>
      <c r="AR358" s="832">
        <f t="shared" ref="AR358:BI358" si="136">AR346+AR357</f>
        <v>0</v>
      </c>
      <c r="AS358" s="832">
        <f t="shared" si="136"/>
        <v>0</v>
      </c>
      <c r="AT358" s="832">
        <f t="shared" si="136"/>
        <v>0</v>
      </c>
      <c r="AU358" s="832">
        <f t="shared" si="136"/>
        <v>0</v>
      </c>
      <c r="AV358" s="832">
        <f t="shared" si="136"/>
        <v>1</v>
      </c>
      <c r="AW358" s="832">
        <f t="shared" si="136"/>
        <v>2</v>
      </c>
      <c r="AX358" s="832">
        <f t="shared" si="136"/>
        <v>1</v>
      </c>
      <c r="AY358" s="832">
        <f t="shared" si="136"/>
        <v>4</v>
      </c>
      <c r="AZ358" s="832">
        <f t="shared" si="136"/>
        <v>76</v>
      </c>
      <c r="BA358" s="832">
        <f t="shared" si="136"/>
        <v>284</v>
      </c>
      <c r="BB358" s="832">
        <f t="shared" si="136"/>
        <v>510</v>
      </c>
      <c r="BC358" s="832">
        <f t="shared" si="136"/>
        <v>603</v>
      </c>
      <c r="BD358" s="832">
        <f t="shared" si="136"/>
        <v>1397</v>
      </c>
      <c r="BE358" s="832">
        <f t="shared" si="136"/>
        <v>6</v>
      </c>
      <c r="BF358" s="832">
        <f t="shared" si="136"/>
        <v>3</v>
      </c>
      <c r="BG358" s="832">
        <f t="shared" si="136"/>
        <v>8</v>
      </c>
      <c r="BH358" s="832">
        <f t="shared" si="136"/>
        <v>8</v>
      </c>
      <c r="BI358" s="832">
        <f t="shared" si="136"/>
        <v>19</v>
      </c>
      <c r="BJ358" s="832"/>
    </row>
    <row r="359" spans="1:63" s="765" customFormat="1" ht="20.100000000000001" customHeight="1">
      <c r="A359" s="934" t="s">
        <v>4700</v>
      </c>
      <c r="B359" s="934" t="s">
        <v>290</v>
      </c>
      <c r="C359" s="934" t="s">
        <v>4701</v>
      </c>
      <c r="D359" s="934" t="s">
        <v>4</v>
      </c>
      <c r="E359" s="934" t="s">
        <v>4702</v>
      </c>
      <c r="F359" s="1041">
        <v>36951</v>
      </c>
      <c r="G359" s="991" t="s">
        <v>974</v>
      </c>
      <c r="H359" s="979">
        <v>13449</v>
      </c>
      <c r="I359" s="1131">
        <v>22779</v>
      </c>
      <c r="J359" s="934" t="s">
        <v>4703</v>
      </c>
      <c r="K359" s="934" t="s">
        <v>3288</v>
      </c>
      <c r="L359" s="514">
        <v>3</v>
      </c>
      <c r="M359" s="514">
        <v>67</v>
      </c>
      <c r="N359" s="515">
        <v>1</v>
      </c>
      <c r="O359" s="516">
        <v>15</v>
      </c>
      <c r="P359" s="516">
        <v>1</v>
      </c>
      <c r="Q359" s="516">
        <v>23</v>
      </c>
      <c r="R359" s="516">
        <v>1</v>
      </c>
      <c r="S359" s="516">
        <v>26</v>
      </c>
      <c r="T359" s="516"/>
      <c r="U359" s="516"/>
      <c r="V359" s="516"/>
      <c r="W359" s="516"/>
      <c r="X359" s="516"/>
      <c r="Y359" s="516"/>
      <c r="Z359" s="515"/>
      <c r="AA359" s="516"/>
      <c r="AB359" s="516"/>
      <c r="AC359" s="516"/>
      <c r="AD359" s="516">
        <v>0</v>
      </c>
      <c r="AE359" s="516"/>
      <c r="AF359" s="516"/>
      <c r="AG359" s="516">
        <v>0</v>
      </c>
      <c r="AH359" s="516"/>
      <c r="AI359" s="516"/>
      <c r="AJ359" s="516"/>
      <c r="AK359" s="516"/>
      <c r="AL359" s="516">
        <v>0</v>
      </c>
      <c r="AM359" s="516"/>
      <c r="AN359" s="516"/>
      <c r="AO359" s="516"/>
      <c r="AP359" s="980"/>
      <c r="AQ359" s="980"/>
      <c r="AR359" s="516"/>
      <c r="AS359" s="516"/>
      <c r="AT359" s="516"/>
      <c r="AU359" s="980">
        <v>0</v>
      </c>
      <c r="AV359" s="980"/>
      <c r="AW359" s="980"/>
      <c r="AX359" s="980"/>
      <c r="AY359" s="980">
        <v>0</v>
      </c>
      <c r="AZ359" s="981">
        <v>3</v>
      </c>
      <c r="BA359" s="981">
        <v>15</v>
      </c>
      <c r="BB359" s="981">
        <v>23</v>
      </c>
      <c r="BC359" s="981">
        <v>26</v>
      </c>
      <c r="BD359" s="981">
        <v>64</v>
      </c>
      <c r="BE359" s="981">
        <v>0</v>
      </c>
      <c r="BF359" s="981">
        <v>0</v>
      </c>
      <c r="BG359" s="981">
        <v>0</v>
      </c>
      <c r="BH359" s="981">
        <v>0</v>
      </c>
      <c r="BI359" s="981">
        <v>0</v>
      </c>
      <c r="BJ359" s="934"/>
    </row>
    <row r="360" spans="1:63" s="765" customFormat="1" ht="20.100000000000001" customHeight="1">
      <c r="A360" s="934" t="s">
        <v>4700</v>
      </c>
      <c r="B360" s="934" t="s">
        <v>290</v>
      </c>
      <c r="C360" s="934" t="s">
        <v>4704</v>
      </c>
      <c r="D360" s="934" t="s">
        <v>4</v>
      </c>
      <c r="E360" s="934" t="s">
        <v>4705</v>
      </c>
      <c r="F360" s="1041">
        <v>38047</v>
      </c>
      <c r="G360" s="991" t="s">
        <v>975</v>
      </c>
      <c r="H360" s="979">
        <v>11048</v>
      </c>
      <c r="I360" s="1131">
        <v>22697</v>
      </c>
      <c r="J360" s="934" t="s">
        <v>4706</v>
      </c>
      <c r="K360" s="934" t="s">
        <v>3292</v>
      </c>
      <c r="L360" s="514">
        <v>2</v>
      </c>
      <c r="M360" s="514">
        <v>49</v>
      </c>
      <c r="N360" s="515">
        <v>0</v>
      </c>
      <c r="O360" s="516">
        <v>0</v>
      </c>
      <c r="P360" s="516">
        <v>1</v>
      </c>
      <c r="Q360" s="516">
        <v>17</v>
      </c>
      <c r="R360" s="516">
        <v>1</v>
      </c>
      <c r="S360" s="516">
        <v>26</v>
      </c>
      <c r="T360" s="516">
        <v>0</v>
      </c>
      <c r="U360" s="516">
        <v>0</v>
      </c>
      <c r="V360" s="516">
        <v>0</v>
      </c>
      <c r="W360" s="516">
        <v>0</v>
      </c>
      <c r="X360" s="516">
        <v>0</v>
      </c>
      <c r="Y360" s="516">
        <v>0</v>
      </c>
      <c r="Z360" s="515">
        <v>0</v>
      </c>
      <c r="AA360" s="516">
        <v>0</v>
      </c>
      <c r="AB360" s="516">
        <v>0</v>
      </c>
      <c r="AC360" s="516">
        <v>0</v>
      </c>
      <c r="AD360" s="516">
        <v>0</v>
      </c>
      <c r="AE360" s="516">
        <v>0</v>
      </c>
      <c r="AF360" s="516">
        <v>0</v>
      </c>
      <c r="AG360" s="516">
        <v>0</v>
      </c>
      <c r="AH360" s="516">
        <v>0</v>
      </c>
      <c r="AI360" s="516">
        <v>0</v>
      </c>
      <c r="AJ360" s="516">
        <v>0</v>
      </c>
      <c r="AK360" s="516">
        <v>0</v>
      </c>
      <c r="AL360" s="516">
        <v>0</v>
      </c>
      <c r="AM360" s="516">
        <v>0</v>
      </c>
      <c r="AN360" s="516">
        <v>0</v>
      </c>
      <c r="AO360" s="516">
        <v>0</v>
      </c>
      <c r="AP360" s="980">
        <v>0</v>
      </c>
      <c r="AQ360" s="980">
        <v>0</v>
      </c>
      <c r="AR360" s="516">
        <v>0</v>
      </c>
      <c r="AS360" s="516">
        <v>0</v>
      </c>
      <c r="AT360" s="516">
        <v>0</v>
      </c>
      <c r="AU360" s="980">
        <v>0</v>
      </c>
      <c r="AV360" s="980">
        <v>0</v>
      </c>
      <c r="AW360" s="980">
        <v>0</v>
      </c>
      <c r="AX360" s="980">
        <v>0</v>
      </c>
      <c r="AY360" s="980">
        <v>0</v>
      </c>
      <c r="AZ360" s="981">
        <v>2</v>
      </c>
      <c r="BA360" s="981">
        <v>0</v>
      </c>
      <c r="BB360" s="981">
        <v>17</v>
      </c>
      <c r="BC360" s="981">
        <v>26</v>
      </c>
      <c r="BD360" s="981">
        <v>43</v>
      </c>
      <c r="BE360" s="981">
        <v>0</v>
      </c>
      <c r="BF360" s="981">
        <v>0</v>
      </c>
      <c r="BG360" s="981">
        <v>0</v>
      </c>
      <c r="BH360" s="981">
        <v>0</v>
      </c>
      <c r="BI360" s="981">
        <v>0</v>
      </c>
      <c r="BJ360" s="934"/>
    </row>
    <row r="361" spans="1:63" s="765" customFormat="1" ht="20.100000000000001" customHeight="1">
      <c r="A361" s="934" t="s">
        <v>4700</v>
      </c>
      <c r="B361" s="934" t="s">
        <v>290</v>
      </c>
      <c r="C361" s="934" t="s">
        <v>4704</v>
      </c>
      <c r="D361" s="934" t="s">
        <v>4</v>
      </c>
      <c r="E361" s="934" t="s">
        <v>4707</v>
      </c>
      <c r="F361" s="1041">
        <v>41883</v>
      </c>
      <c r="G361" s="991" t="s">
        <v>976</v>
      </c>
      <c r="H361" s="979">
        <v>10395.299999999999</v>
      </c>
      <c r="I361" s="1131">
        <v>22704</v>
      </c>
      <c r="J361" s="934" t="s">
        <v>4708</v>
      </c>
      <c r="K361" s="934" t="s">
        <v>4709</v>
      </c>
      <c r="L361" s="514">
        <v>7</v>
      </c>
      <c r="M361" s="514">
        <v>116</v>
      </c>
      <c r="N361" s="515">
        <v>1</v>
      </c>
      <c r="O361" s="516">
        <v>18</v>
      </c>
      <c r="P361" s="516">
        <v>2</v>
      </c>
      <c r="Q361" s="516">
        <v>27</v>
      </c>
      <c r="R361" s="516">
        <v>2</v>
      </c>
      <c r="S361" s="516">
        <v>33</v>
      </c>
      <c r="T361" s="516"/>
      <c r="U361" s="516"/>
      <c r="V361" s="516">
        <v>1</v>
      </c>
      <c r="W361" s="516">
        <v>4</v>
      </c>
      <c r="X361" s="516">
        <v>1</v>
      </c>
      <c r="Y361" s="516">
        <v>4</v>
      </c>
      <c r="Z361" s="515"/>
      <c r="AA361" s="516"/>
      <c r="AB361" s="516"/>
      <c r="AC361" s="516"/>
      <c r="AD361" s="516">
        <v>0</v>
      </c>
      <c r="AE361" s="516"/>
      <c r="AF361" s="516"/>
      <c r="AG361" s="516">
        <v>0</v>
      </c>
      <c r="AH361" s="516"/>
      <c r="AI361" s="516"/>
      <c r="AJ361" s="516"/>
      <c r="AK361" s="516"/>
      <c r="AL361" s="516">
        <v>0</v>
      </c>
      <c r="AM361" s="516"/>
      <c r="AN361" s="516"/>
      <c r="AO361" s="516"/>
      <c r="AP361" s="980"/>
      <c r="AQ361" s="980"/>
      <c r="AR361" s="516"/>
      <c r="AS361" s="516"/>
      <c r="AT361" s="516"/>
      <c r="AU361" s="980">
        <v>0</v>
      </c>
      <c r="AV361" s="980"/>
      <c r="AW361" s="980"/>
      <c r="AX361" s="980"/>
      <c r="AY361" s="980">
        <v>0</v>
      </c>
      <c r="AZ361" s="981">
        <v>5</v>
      </c>
      <c r="BA361" s="981">
        <v>18</v>
      </c>
      <c r="BB361" s="981">
        <v>27</v>
      </c>
      <c r="BC361" s="981">
        <v>33</v>
      </c>
      <c r="BD361" s="981">
        <v>78</v>
      </c>
      <c r="BE361" s="981">
        <v>2</v>
      </c>
      <c r="BF361" s="981">
        <v>0</v>
      </c>
      <c r="BG361" s="981">
        <v>4</v>
      </c>
      <c r="BH361" s="981">
        <v>4</v>
      </c>
      <c r="BI361" s="981">
        <v>8</v>
      </c>
      <c r="BJ361" s="934"/>
    </row>
    <row r="362" spans="1:63" s="765" customFormat="1" ht="20.100000000000001" customHeight="1">
      <c r="A362" s="934" t="s">
        <v>4700</v>
      </c>
      <c r="B362" s="934" t="s">
        <v>290</v>
      </c>
      <c r="C362" s="934" t="s">
        <v>4710</v>
      </c>
      <c r="D362" s="934" t="s">
        <v>4</v>
      </c>
      <c r="E362" s="934" t="s">
        <v>4711</v>
      </c>
      <c r="F362" s="1041">
        <v>40854</v>
      </c>
      <c r="G362" s="991" t="s">
        <v>977</v>
      </c>
      <c r="H362" s="979">
        <v>1784</v>
      </c>
      <c r="I362" s="1131">
        <v>22750</v>
      </c>
      <c r="J362" s="934" t="s">
        <v>4712</v>
      </c>
      <c r="K362" s="934" t="s">
        <v>4713</v>
      </c>
      <c r="L362" s="514">
        <v>4</v>
      </c>
      <c r="M362" s="514">
        <v>93</v>
      </c>
      <c r="N362" s="515">
        <v>1</v>
      </c>
      <c r="O362" s="516">
        <v>18</v>
      </c>
      <c r="P362" s="516">
        <v>1</v>
      </c>
      <c r="Q362" s="516">
        <v>23</v>
      </c>
      <c r="R362" s="516">
        <v>2</v>
      </c>
      <c r="S362" s="516">
        <v>47</v>
      </c>
      <c r="T362" s="516"/>
      <c r="U362" s="516"/>
      <c r="V362" s="516"/>
      <c r="W362" s="516"/>
      <c r="X362" s="516"/>
      <c r="Y362" s="516"/>
      <c r="Z362" s="515"/>
      <c r="AA362" s="516"/>
      <c r="AB362" s="516"/>
      <c r="AC362" s="516"/>
      <c r="AD362" s="516">
        <v>0</v>
      </c>
      <c r="AE362" s="516"/>
      <c r="AF362" s="516"/>
      <c r="AG362" s="516">
        <v>0</v>
      </c>
      <c r="AH362" s="516"/>
      <c r="AI362" s="516"/>
      <c r="AJ362" s="516"/>
      <c r="AK362" s="516"/>
      <c r="AL362" s="516">
        <v>0</v>
      </c>
      <c r="AM362" s="516"/>
      <c r="AN362" s="516"/>
      <c r="AO362" s="516"/>
      <c r="AP362" s="980"/>
      <c r="AQ362" s="980"/>
      <c r="AR362" s="516"/>
      <c r="AS362" s="516"/>
      <c r="AT362" s="516"/>
      <c r="AU362" s="980">
        <v>0</v>
      </c>
      <c r="AV362" s="980"/>
      <c r="AW362" s="980"/>
      <c r="AX362" s="980"/>
      <c r="AY362" s="980">
        <v>0</v>
      </c>
      <c r="AZ362" s="981">
        <v>4</v>
      </c>
      <c r="BA362" s="981">
        <v>18</v>
      </c>
      <c r="BB362" s="981">
        <v>23</v>
      </c>
      <c r="BC362" s="981">
        <v>47</v>
      </c>
      <c r="BD362" s="981">
        <v>88</v>
      </c>
      <c r="BE362" s="981">
        <v>0</v>
      </c>
      <c r="BF362" s="981">
        <v>0</v>
      </c>
      <c r="BG362" s="981">
        <v>0</v>
      </c>
      <c r="BH362" s="981">
        <v>0</v>
      </c>
      <c r="BI362" s="981">
        <v>0</v>
      </c>
      <c r="BJ362" s="934"/>
    </row>
    <row r="363" spans="1:63" s="1002" customFormat="1" ht="20.100000000000001" customHeight="1">
      <c r="A363" s="934" t="s">
        <v>4700</v>
      </c>
      <c r="B363" s="934" t="s">
        <v>290</v>
      </c>
      <c r="C363" s="934" t="s">
        <v>4704</v>
      </c>
      <c r="D363" s="934" t="s">
        <v>4</v>
      </c>
      <c r="E363" s="934" t="s">
        <v>4714</v>
      </c>
      <c r="F363" s="1041">
        <v>38473</v>
      </c>
      <c r="G363" s="991" t="s">
        <v>978</v>
      </c>
      <c r="H363" s="979">
        <v>12549.3</v>
      </c>
      <c r="I363" s="1131">
        <v>22692</v>
      </c>
      <c r="J363" s="934" t="s">
        <v>4715</v>
      </c>
      <c r="K363" s="934" t="s">
        <v>3313</v>
      </c>
      <c r="L363" s="514">
        <v>4</v>
      </c>
      <c r="M363" s="514">
        <v>93</v>
      </c>
      <c r="N363" s="515">
        <v>1</v>
      </c>
      <c r="O363" s="516">
        <v>8</v>
      </c>
      <c r="P363" s="516">
        <v>1</v>
      </c>
      <c r="Q363" s="516">
        <v>22</v>
      </c>
      <c r="R363" s="516">
        <v>2</v>
      </c>
      <c r="S363" s="516">
        <v>24</v>
      </c>
      <c r="T363" s="516">
        <v>0</v>
      </c>
      <c r="U363" s="516">
        <v>0</v>
      </c>
      <c r="V363" s="516">
        <v>0</v>
      </c>
      <c r="W363" s="516">
        <v>0</v>
      </c>
      <c r="X363" s="516">
        <v>0</v>
      </c>
      <c r="Y363" s="516">
        <v>0</v>
      </c>
      <c r="Z363" s="515">
        <v>0</v>
      </c>
      <c r="AA363" s="516">
        <v>0</v>
      </c>
      <c r="AB363" s="516">
        <v>0</v>
      </c>
      <c r="AC363" s="516">
        <v>0</v>
      </c>
      <c r="AD363" s="516">
        <v>0</v>
      </c>
      <c r="AE363" s="516">
        <v>0</v>
      </c>
      <c r="AF363" s="516">
        <v>0</v>
      </c>
      <c r="AG363" s="516">
        <v>0</v>
      </c>
      <c r="AH363" s="516">
        <v>0</v>
      </c>
      <c r="AI363" s="516">
        <v>0</v>
      </c>
      <c r="AJ363" s="516">
        <v>0</v>
      </c>
      <c r="AK363" s="516">
        <v>0</v>
      </c>
      <c r="AL363" s="516">
        <v>0</v>
      </c>
      <c r="AM363" s="516">
        <v>0</v>
      </c>
      <c r="AN363" s="516">
        <v>0</v>
      </c>
      <c r="AO363" s="516">
        <v>0</v>
      </c>
      <c r="AP363" s="516">
        <v>0</v>
      </c>
      <c r="AQ363" s="516">
        <v>0</v>
      </c>
      <c r="AR363" s="516">
        <v>0</v>
      </c>
      <c r="AS363" s="516">
        <v>0</v>
      </c>
      <c r="AT363" s="516">
        <v>0</v>
      </c>
      <c r="AU363" s="980">
        <v>0</v>
      </c>
      <c r="AV363" s="516">
        <v>0</v>
      </c>
      <c r="AW363" s="516">
        <v>0</v>
      </c>
      <c r="AX363" s="516">
        <v>0</v>
      </c>
      <c r="AY363" s="980">
        <v>0</v>
      </c>
      <c r="AZ363" s="981">
        <v>4</v>
      </c>
      <c r="BA363" s="981">
        <v>8</v>
      </c>
      <c r="BB363" s="981">
        <v>22</v>
      </c>
      <c r="BC363" s="981">
        <v>24</v>
      </c>
      <c r="BD363" s="981">
        <v>54</v>
      </c>
      <c r="BE363" s="981">
        <v>0</v>
      </c>
      <c r="BF363" s="981">
        <v>0</v>
      </c>
      <c r="BG363" s="981">
        <v>0</v>
      </c>
      <c r="BH363" s="981">
        <v>0</v>
      </c>
      <c r="BI363" s="981">
        <v>0</v>
      </c>
      <c r="BJ363" s="934"/>
    </row>
    <row r="364" spans="1:63" s="765" customFormat="1" ht="20.100000000000001" customHeight="1">
      <c r="A364" s="934" t="s">
        <v>4700</v>
      </c>
      <c r="B364" s="934" t="s">
        <v>290</v>
      </c>
      <c r="C364" s="934" t="s">
        <v>4716</v>
      </c>
      <c r="D364" s="934" t="s">
        <v>4</v>
      </c>
      <c r="E364" s="934" t="s">
        <v>4717</v>
      </c>
      <c r="F364" s="1041">
        <v>43891</v>
      </c>
      <c r="G364" s="991" t="s">
        <v>979</v>
      </c>
      <c r="H364" s="979">
        <v>21000</v>
      </c>
      <c r="I364" s="1131">
        <v>22753</v>
      </c>
      <c r="J364" s="934" t="s">
        <v>4718</v>
      </c>
      <c r="K364" s="934" t="s">
        <v>4719</v>
      </c>
      <c r="L364" s="514">
        <v>3</v>
      </c>
      <c r="M364" s="514">
        <v>67</v>
      </c>
      <c r="N364" s="515">
        <v>1</v>
      </c>
      <c r="O364" s="516">
        <v>18</v>
      </c>
      <c r="P364" s="516">
        <v>1</v>
      </c>
      <c r="Q364" s="516">
        <v>23</v>
      </c>
      <c r="R364" s="516">
        <v>1</v>
      </c>
      <c r="S364" s="516">
        <v>26</v>
      </c>
      <c r="T364" s="516"/>
      <c r="U364" s="516"/>
      <c r="V364" s="516"/>
      <c r="W364" s="516"/>
      <c r="X364" s="516"/>
      <c r="Y364" s="516"/>
      <c r="Z364" s="515"/>
      <c r="AA364" s="516"/>
      <c r="AB364" s="516"/>
      <c r="AC364" s="516"/>
      <c r="AD364" s="516">
        <v>0</v>
      </c>
      <c r="AE364" s="516"/>
      <c r="AF364" s="516"/>
      <c r="AG364" s="516">
        <v>0</v>
      </c>
      <c r="AH364" s="516"/>
      <c r="AI364" s="516"/>
      <c r="AJ364" s="516"/>
      <c r="AK364" s="516"/>
      <c r="AL364" s="516">
        <v>0</v>
      </c>
      <c r="AM364" s="516"/>
      <c r="AN364" s="516"/>
      <c r="AO364" s="516"/>
      <c r="AP364" s="980"/>
      <c r="AQ364" s="980"/>
      <c r="AR364" s="516"/>
      <c r="AS364" s="516"/>
      <c r="AT364" s="516"/>
      <c r="AU364" s="980">
        <v>0</v>
      </c>
      <c r="AV364" s="980"/>
      <c r="AW364" s="980"/>
      <c r="AX364" s="980"/>
      <c r="AY364" s="980">
        <v>0</v>
      </c>
      <c r="AZ364" s="981">
        <v>3</v>
      </c>
      <c r="BA364" s="981">
        <v>18</v>
      </c>
      <c r="BB364" s="981">
        <v>23</v>
      </c>
      <c r="BC364" s="981">
        <v>26</v>
      </c>
      <c r="BD364" s="981">
        <v>67</v>
      </c>
      <c r="BE364" s="981">
        <v>0</v>
      </c>
      <c r="BF364" s="981">
        <v>0</v>
      </c>
      <c r="BG364" s="981">
        <v>0</v>
      </c>
      <c r="BH364" s="981">
        <v>0</v>
      </c>
      <c r="BI364" s="981">
        <v>0</v>
      </c>
      <c r="BJ364" s="934"/>
    </row>
    <row r="365" spans="1:63" s="1002" customFormat="1" ht="20.100000000000001" customHeight="1">
      <c r="A365" s="934" t="s">
        <v>4700</v>
      </c>
      <c r="B365" s="934" t="s">
        <v>290</v>
      </c>
      <c r="C365" s="934" t="s">
        <v>4720</v>
      </c>
      <c r="D365" s="934" t="s">
        <v>4</v>
      </c>
      <c r="E365" s="934" t="s">
        <v>4721</v>
      </c>
      <c r="F365" s="1041">
        <v>40969</v>
      </c>
      <c r="G365" s="991" t="s">
        <v>980</v>
      </c>
      <c r="H365" s="979">
        <v>16062.25</v>
      </c>
      <c r="I365" s="1131">
        <v>22709</v>
      </c>
      <c r="J365" s="934" t="s">
        <v>4722</v>
      </c>
      <c r="K365" s="934" t="s">
        <v>3324</v>
      </c>
      <c r="L365" s="514">
        <v>2</v>
      </c>
      <c r="M365" s="514">
        <v>49</v>
      </c>
      <c r="N365" s="515"/>
      <c r="O365" s="516"/>
      <c r="P365" s="516">
        <v>1</v>
      </c>
      <c r="Q365" s="516">
        <v>8</v>
      </c>
      <c r="R365" s="516">
        <v>1</v>
      </c>
      <c r="S365" s="516">
        <v>9</v>
      </c>
      <c r="T365" s="516"/>
      <c r="U365" s="516"/>
      <c r="V365" s="516"/>
      <c r="W365" s="516"/>
      <c r="X365" s="516"/>
      <c r="Y365" s="516"/>
      <c r="Z365" s="515"/>
      <c r="AA365" s="516"/>
      <c r="AB365" s="516"/>
      <c r="AC365" s="516"/>
      <c r="AD365" s="516" t="s">
        <v>255</v>
      </c>
      <c r="AE365" s="516"/>
      <c r="AF365" s="516"/>
      <c r="AG365" s="516" t="s">
        <v>255</v>
      </c>
      <c r="AH365" s="516"/>
      <c r="AI365" s="516"/>
      <c r="AJ365" s="516"/>
      <c r="AK365" s="516"/>
      <c r="AL365" s="516" t="s">
        <v>255</v>
      </c>
      <c r="AM365" s="516"/>
      <c r="AN365" s="516"/>
      <c r="AO365" s="516"/>
      <c r="AP365" s="980"/>
      <c r="AQ365" s="980"/>
      <c r="AR365" s="516"/>
      <c r="AS365" s="516"/>
      <c r="AT365" s="516"/>
      <c r="AU365" s="980" t="s">
        <v>255</v>
      </c>
      <c r="AV365" s="980"/>
      <c r="AW365" s="980"/>
      <c r="AX365" s="980"/>
      <c r="AY365" s="980" t="s">
        <v>255</v>
      </c>
      <c r="AZ365" s="981">
        <v>2</v>
      </c>
      <c r="BA365" s="981">
        <v>0</v>
      </c>
      <c r="BB365" s="981">
        <v>8</v>
      </c>
      <c r="BC365" s="981">
        <v>9</v>
      </c>
      <c r="BD365" s="981">
        <v>17</v>
      </c>
      <c r="BE365" s="981">
        <v>0</v>
      </c>
      <c r="BF365" s="981">
        <v>0</v>
      </c>
      <c r="BG365" s="981">
        <v>0</v>
      </c>
      <c r="BH365" s="981">
        <v>0</v>
      </c>
      <c r="BI365" s="981">
        <v>0</v>
      </c>
      <c r="BJ365" s="934"/>
    </row>
    <row r="366" spans="1:63" s="1002" customFormat="1" ht="20.100000000000001" customHeight="1">
      <c r="A366" s="934" t="s">
        <v>4700</v>
      </c>
      <c r="B366" s="934" t="s">
        <v>290</v>
      </c>
      <c r="C366" s="934" t="s">
        <v>4710</v>
      </c>
      <c r="D366" s="934" t="s">
        <v>4</v>
      </c>
      <c r="E366" s="934" t="s">
        <v>4723</v>
      </c>
      <c r="F366" s="1041">
        <v>42064</v>
      </c>
      <c r="G366" s="991" t="s">
        <v>981</v>
      </c>
      <c r="H366" s="979">
        <v>10000</v>
      </c>
      <c r="I366" s="1131">
        <v>22763</v>
      </c>
      <c r="J366" s="934" t="s">
        <v>3346</v>
      </c>
      <c r="K366" s="934" t="s">
        <v>4724</v>
      </c>
      <c r="L366" s="514">
        <v>5</v>
      </c>
      <c r="M366" s="514">
        <v>116</v>
      </c>
      <c r="N366" s="515">
        <v>1</v>
      </c>
      <c r="O366" s="516">
        <v>18</v>
      </c>
      <c r="P366" s="516">
        <v>2</v>
      </c>
      <c r="Q366" s="516">
        <v>45</v>
      </c>
      <c r="R366" s="516">
        <v>2</v>
      </c>
      <c r="S366" s="516">
        <v>51</v>
      </c>
      <c r="T366" s="516">
        <v>0</v>
      </c>
      <c r="U366" s="516">
        <v>0</v>
      </c>
      <c r="V366" s="516">
        <v>0</v>
      </c>
      <c r="W366" s="516">
        <v>0</v>
      </c>
      <c r="X366" s="516">
        <v>0</v>
      </c>
      <c r="Y366" s="516">
        <v>0</v>
      </c>
      <c r="Z366" s="515">
        <v>0</v>
      </c>
      <c r="AA366" s="516">
        <v>0</v>
      </c>
      <c r="AB366" s="516">
        <v>0</v>
      </c>
      <c r="AC366" s="516">
        <v>0</v>
      </c>
      <c r="AD366" s="516">
        <v>0</v>
      </c>
      <c r="AE366" s="516">
        <v>0</v>
      </c>
      <c r="AF366" s="516">
        <v>0</v>
      </c>
      <c r="AG366" s="516">
        <v>0</v>
      </c>
      <c r="AH366" s="516">
        <v>0</v>
      </c>
      <c r="AI366" s="516">
        <v>0</v>
      </c>
      <c r="AJ366" s="516">
        <v>0</v>
      </c>
      <c r="AK366" s="516">
        <v>0</v>
      </c>
      <c r="AL366" s="516">
        <v>0</v>
      </c>
      <c r="AM366" s="516">
        <v>0</v>
      </c>
      <c r="AN366" s="516">
        <v>0</v>
      </c>
      <c r="AO366" s="516">
        <v>0</v>
      </c>
      <c r="AP366" s="980">
        <v>0</v>
      </c>
      <c r="AQ366" s="980">
        <v>0</v>
      </c>
      <c r="AR366" s="516">
        <v>0</v>
      </c>
      <c r="AS366" s="516">
        <v>0</v>
      </c>
      <c r="AT366" s="516">
        <v>0</v>
      </c>
      <c r="AU366" s="980">
        <v>0</v>
      </c>
      <c r="AV366" s="980">
        <v>0</v>
      </c>
      <c r="AW366" s="980">
        <v>0</v>
      </c>
      <c r="AX366" s="980">
        <v>0</v>
      </c>
      <c r="AY366" s="980">
        <v>0</v>
      </c>
      <c r="AZ366" s="981">
        <v>5</v>
      </c>
      <c r="BA366" s="981">
        <v>18</v>
      </c>
      <c r="BB366" s="981">
        <v>45</v>
      </c>
      <c r="BC366" s="981">
        <v>51</v>
      </c>
      <c r="BD366" s="981">
        <v>114</v>
      </c>
      <c r="BE366" s="981">
        <v>0</v>
      </c>
      <c r="BF366" s="981">
        <v>0</v>
      </c>
      <c r="BG366" s="981">
        <v>0</v>
      </c>
      <c r="BH366" s="981">
        <v>0</v>
      </c>
      <c r="BI366" s="981">
        <v>0</v>
      </c>
      <c r="BJ366" s="934"/>
    </row>
    <row r="367" spans="1:63" s="987" customFormat="1" ht="20.100000000000001" customHeight="1">
      <c r="A367" s="934" t="s">
        <v>4700</v>
      </c>
      <c r="B367" s="934" t="s">
        <v>290</v>
      </c>
      <c r="C367" s="934" t="s">
        <v>4720</v>
      </c>
      <c r="D367" s="934" t="s">
        <v>4</v>
      </c>
      <c r="E367" s="934" t="s">
        <v>4725</v>
      </c>
      <c r="F367" s="1041">
        <v>43770</v>
      </c>
      <c r="G367" s="991" t="s">
        <v>982</v>
      </c>
      <c r="H367" s="979">
        <v>10510.8</v>
      </c>
      <c r="I367" s="1131">
        <v>22723</v>
      </c>
      <c r="J367" s="934" t="s">
        <v>4726</v>
      </c>
      <c r="K367" s="934" t="s">
        <v>3386</v>
      </c>
      <c r="L367" s="514">
        <v>2</v>
      </c>
      <c r="M367" s="514">
        <v>49</v>
      </c>
      <c r="N367" s="515">
        <v>0</v>
      </c>
      <c r="O367" s="516">
        <v>0</v>
      </c>
      <c r="P367" s="516">
        <v>1</v>
      </c>
      <c r="Q367" s="516">
        <v>12</v>
      </c>
      <c r="R367" s="516">
        <v>1</v>
      </c>
      <c r="S367" s="516">
        <v>17</v>
      </c>
      <c r="T367" s="516"/>
      <c r="U367" s="516"/>
      <c r="V367" s="516"/>
      <c r="W367" s="516"/>
      <c r="X367" s="516"/>
      <c r="Y367" s="516"/>
      <c r="Z367" s="515"/>
      <c r="AA367" s="516"/>
      <c r="AB367" s="516"/>
      <c r="AC367" s="516"/>
      <c r="AD367" s="516">
        <v>0</v>
      </c>
      <c r="AE367" s="516"/>
      <c r="AF367" s="516"/>
      <c r="AG367" s="516">
        <v>0</v>
      </c>
      <c r="AH367" s="516"/>
      <c r="AI367" s="516"/>
      <c r="AJ367" s="516"/>
      <c r="AK367" s="516"/>
      <c r="AL367" s="516">
        <v>0</v>
      </c>
      <c r="AM367" s="516"/>
      <c r="AN367" s="516"/>
      <c r="AO367" s="516">
        <v>0</v>
      </c>
      <c r="AP367" s="980"/>
      <c r="AQ367" s="980"/>
      <c r="AR367" s="516"/>
      <c r="AS367" s="516"/>
      <c r="AT367" s="516"/>
      <c r="AU367" s="980">
        <v>0</v>
      </c>
      <c r="AV367" s="980"/>
      <c r="AW367" s="980"/>
      <c r="AX367" s="980"/>
      <c r="AY367" s="980">
        <v>0</v>
      </c>
      <c r="AZ367" s="981">
        <v>2</v>
      </c>
      <c r="BA367" s="981">
        <v>0</v>
      </c>
      <c r="BB367" s="981">
        <v>12</v>
      </c>
      <c r="BC367" s="981">
        <v>17</v>
      </c>
      <c r="BD367" s="981">
        <v>29</v>
      </c>
      <c r="BE367" s="981">
        <v>0</v>
      </c>
      <c r="BF367" s="981">
        <v>0</v>
      </c>
      <c r="BG367" s="981">
        <v>0</v>
      </c>
      <c r="BH367" s="981">
        <v>0</v>
      </c>
      <c r="BI367" s="981">
        <v>0</v>
      </c>
      <c r="BJ367" s="934"/>
    </row>
    <row r="368" spans="1:63" s="765" customFormat="1" ht="20.100000000000001" customHeight="1">
      <c r="A368" s="934" t="s">
        <v>4700</v>
      </c>
      <c r="B368" s="934" t="s">
        <v>290</v>
      </c>
      <c r="C368" s="934" t="s">
        <v>4701</v>
      </c>
      <c r="D368" s="934" t="s">
        <v>4</v>
      </c>
      <c r="E368" s="934" t="s">
        <v>4727</v>
      </c>
      <c r="F368" s="1041">
        <v>42795</v>
      </c>
      <c r="G368" s="991" t="s">
        <v>4728</v>
      </c>
      <c r="H368" s="979">
        <v>2977.07</v>
      </c>
      <c r="I368" s="1131">
        <v>22779</v>
      </c>
      <c r="J368" s="934" t="s">
        <v>4729</v>
      </c>
      <c r="K368" s="934" t="s">
        <v>4730</v>
      </c>
      <c r="L368" s="514">
        <v>12</v>
      </c>
      <c r="M368" s="514">
        <v>201</v>
      </c>
      <c r="N368" s="515">
        <v>3</v>
      </c>
      <c r="O368" s="516">
        <v>50</v>
      </c>
      <c r="P368" s="516">
        <v>3</v>
      </c>
      <c r="Q368" s="516">
        <v>64</v>
      </c>
      <c r="R368" s="516">
        <v>3</v>
      </c>
      <c r="S368" s="516">
        <v>72</v>
      </c>
      <c r="T368" s="516">
        <v>1</v>
      </c>
      <c r="U368" s="516">
        <v>4</v>
      </c>
      <c r="V368" s="516">
        <v>1</v>
      </c>
      <c r="W368" s="516">
        <v>4</v>
      </c>
      <c r="X368" s="516">
        <v>1</v>
      </c>
      <c r="Y368" s="516">
        <v>4</v>
      </c>
      <c r="Z368" s="515">
        <v>0</v>
      </c>
      <c r="AA368" s="516">
        <v>0</v>
      </c>
      <c r="AB368" s="516"/>
      <c r="AC368" s="516"/>
      <c r="AD368" s="516">
        <v>0</v>
      </c>
      <c r="AE368" s="516"/>
      <c r="AF368" s="516"/>
      <c r="AG368" s="516">
        <v>0</v>
      </c>
      <c r="AH368" s="516">
        <v>0</v>
      </c>
      <c r="AI368" s="516">
        <v>0</v>
      </c>
      <c r="AJ368" s="516"/>
      <c r="AK368" s="516"/>
      <c r="AL368" s="516">
        <v>0</v>
      </c>
      <c r="AM368" s="516"/>
      <c r="AN368" s="516"/>
      <c r="AO368" s="516">
        <v>0</v>
      </c>
      <c r="AP368" s="980">
        <v>0</v>
      </c>
      <c r="AQ368" s="980">
        <v>0</v>
      </c>
      <c r="AR368" s="516"/>
      <c r="AS368" s="516"/>
      <c r="AT368" s="516"/>
      <c r="AU368" s="980">
        <v>0</v>
      </c>
      <c r="AV368" s="980"/>
      <c r="AW368" s="980"/>
      <c r="AX368" s="980"/>
      <c r="AY368" s="980">
        <v>0</v>
      </c>
      <c r="AZ368" s="981">
        <v>9</v>
      </c>
      <c r="BA368" s="981">
        <v>50</v>
      </c>
      <c r="BB368" s="981">
        <v>64</v>
      </c>
      <c r="BC368" s="981">
        <v>72</v>
      </c>
      <c r="BD368" s="981">
        <v>186</v>
      </c>
      <c r="BE368" s="981">
        <v>3</v>
      </c>
      <c r="BF368" s="981">
        <v>4</v>
      </c>
      <c r="BG368" s="981">
        <v>4</v>
      </c>
      <c r="BH368" s="981">
        <v>4</v>
      </c>
      <c r="BI368" s="981">
        <v>12</v>
      </c>
      <c r="BJ368" s="934"/>
      <c r="BK368" s="987"/>
    </row>
    <row r="369" spans="1:65" s="765" customFormat="1" ht="20.100000000000001" customHeight="1">
      <c r="A369" s="934" t="s">
        <v>4700</v>
      </c>
      <c r="B369" s="934" t="s">
        <v>290</v>
      </c>
      <c r="C369" s="934" t="s">
        <v>4701</v>
      </c>
      <c r="D369" s="934" t="s">
        <v>4</v>
      </c>
      <c r="E369" s="934" t="s">
        <v>4731</v>
      </c>
      <c r="F369" s="1041">
        <v>41334</v>
      </c>
      <c r="G369" s="991" t="s">
        <v>983</v>
      </c>
      <c r="H369" s="979">
        <v>13703</v>
      </c>
      <c r="I369" s="1131">
        <v>22709</v>
      </c>
      <c r="J369" s="934" t="s">
        <v>4732</v>
      </c>
      <c r="K369" s="934" t="s">
        <v>3404</v>
      </c>
      <c r="L369" s="514">
        <v>1</v>
      </c>
      <c r="M369" s="514">
        <v>26</v>
      </c>
      <c r="N369" s="515"/>
      <c r="O369" s="516"/>
      <c r="P369" s="516"/>
      <c r="Q369" s="516"/>
      <c r="R369" s="516">
        <v>1</v>
      </c>
      <c r="S369" s="516">
        <v>9</v>
      </c>
      <c r="T369" s="516"/>
      <c r="U369" s="516"/>
      <c r="V369" s="516"/>
      <c r="W369" s="516"/>
      <c r="X369" s="516"/>
      <c r="Y369" s="516"/>
      <c r="Z369" s="515"/>
      <c r="AA369" s="516"/>
      <c r="AB369" s="516"/>
      <c r="AC369" s="516"/>
      <c r="AD369" s="516">
        <v>0</v>
      </c>
      <c r="AE369" s="516"/>
      <c r="AF369" s="516"/>
      <c r="AG369" s="516">
        <v>0</v>
      </c>
      <c r="AH369" s="516"/>
      <c r="AI369" s="516"/>
      <c r="AJ369" s="516"/>
      <c r="AK369" s="516"/>
      <c r="AL369" s="516">
        <v>0</v>
      </c>
      <c r="AM369" s="516"/>
      <c r="AN369" s="516"/>
      <c r="AO369" s="516">
        <v>0</v>
      </c>
      <c r="AP369" s="980"/>
      <c r="AQ369" s="980"/>
      <c r="AR369" s="516"/>
      <c r="AS369" s="516"/>
      <c r="AT369" s="516"/>
      <c r="AU369" s="980">
        <v>0</v>
      </c>
      <c r="AV369" s="980"/>
      <c r="AW369" s="980"/>
      <c r="AX369" s="980"/>
      <c r="AY369" s="980">
        <v>0</v>
      </c>
      <c r="AZ369" s="981">
        <v>1</v>
      </c>
      <c r="BA369" s="981">
        <v>0</v>
      </c>
      <c r="BB369" s="981">
        <v>0</v>
      </c>
      <c r="BC369" s="981">
        <v>9</v>
      </c>
      <c r="BD369" s="981">
        <v>9</v>
      </c>
      <c r="BE369" s="981">
        <v>0</v>
      </c>
      <c r="BF369" s="981">
        <v>0</v>
      </c>
      <c r="BG369" s="981">
        <v>0</v>
      </c>
      <c r="BH369" s="981">
        <v>0</v>
      </c>
      <c r="BI369" s="981">
        <v>0</v>
      </c>
      <c r="BJ369" s="934"/>
    </row>
    <row r="370" spans="1:65" s="987" customFormat="1" ht="20.100000000000001" customHeight="1">
      <c r="A370" s="934" t="s">
        <v>4700</v>
      </c>
      <c r="B370" s="934" t="s">
        <v>290</v>
      </c>
      <c r="C370" s="934" t="s">
        <v>4720</v>
      </c>
      <c r="D370" s="934" t="s">
        <v>4</v>
      </c>
      <c r="E370" s="934" t="s">
        <v>4733</v>
      </c>
      <c r="F370" s="1041">
        <v>37681</v>
      </c>
      <c r="G370" s="991" t="s">
        <v>984</v>
      </c>
      <c r="H370" s="979">
        <v>10387</v>
      </c>
      <c r="I370" s="1131">
        <v>22729</v>
      </c>
      <c r="J370" s="934" t="s">
        <v>4734</v>
      </c>
      <c r="K370" s="934" t="s">
        <v>3419</v>
      </c>
      <c r="L370" s="514">
        <v>3</v>
      </c>
      <c r="M370" s="514">
        <v>49</v>
      </c>
      <c r="N370" s="515">
        <v>0</v>
      </c>
      <c r="O370" s="516">
        <v>0</v>
      </c>
      <c r="P370" s="516">
        <v>1</v>
      </c>
      <c r="Q370" s="516">
        <v>14</v>
      </c>
      <c r="R370" s="516">
        <v>1</v>
      </c>
      <c r="S370" s="516">
        <v>16</v>
      </c>
      <c r="T370" s="516">
        <v>0</v>
      </c>
      <c r="U370" s="516">
        <v>0</v>
      </c>
      <c r="V370" s="516"/>
      <c r="W370" s="516"/>
      <c r="X370" s="516"/>
      <c r="Y370" s="516"/>
      <c r="Z370" s="515"/>
      <c r="AA370" s="516"/>
      <c r="AB370" s="516"/>
      <c r="AC370" s="516"/>
      <c r="AD370" s="516">
        <v>0</v>
      </c>
      <c r="AE370" s="516"/>
      <c r="AF370" s="516"/>
      <c r="AG370" s="516">
        <v>0</v>
      </c>
      <c r="AH370" s="516"/>
      <c r="AI370" s="516">
        <v>1</v>
      </c>
      <c r="AJ370" s="516"/>
      <c r="AK370" s="516"/>
      <c r="AL370" s="516">
        <v>0</v>
      </c>
      <c r="AM370" s="516">
        <v>1</v>
      </c>
      <c r="AN370" s="516">
        <v>1</v>
      </c>
      <c r="AO370" s="516">
        <v>2</v>
      </c>
      <c r="AP370" s="980"/>
      <c r="AQ370" s="980"/>
      <c r="AR370" s="516"/>
      <c r="AS370" s="516"/>
      <c r="AT370" s="516"/>
      <c r="AU370" s="980">
        <v>0</v>
      </c>
      <c r="AV370" s="980"/>
      <c r="AW370" s="980"/>
      <c r="AX370" s="980"/>
      <c r="AY370" s="980">
        <v>0</v>
      </c>
      <c r="AZ370" s="981">
        <v>2</v>
      </c>
      <c r="BA370" s="981">
        <v>0</v>
      </c>
      <c r="BB370" s="981">
        <v>14</v>
      </c>
      <c r="BC370" s="981">
        <v>16</v>
      </c>
      <c r="BD370" s="981">
        <v>30</v>
      </c>
      <c r="BE370" s="981">
        <v>1</v>
      </c>
      <c r="BF370" s="981">
        <v>0</v>
      </c>
      <c r="BG370" s="981">
        <v>1</v>
      </c>
      <c r="BH370" s="981">
        <v>1</v>
      </c>
      <c r="BI370" s="981">
        <v>2</v>
      </c>
      <c r="BJ370" s="934"/>
    </row>
    <row r="371" spans="1:65" s="765" customFormat="1" ht="20.100000000000001" customHeight="1">
      <c r="A371" s="934" t="s">
        <v>4700</v>
      </c>
      <c r="B371" s="934" t="s">
        <v>290</v>
      </c>
      <c r="C371" s="934" t="s">
        <v>4704</v>
      </c>
      <c r="D371" s="934" t="s">
        <v>4</v>
      </c>
      <c r="E371" s="934" t="s">
        <v>4735</v>
      </c>
      <c r="F371" s="1041">
        <v>38231</v>
      </c>
      <c r="G371" s="991" t="s">
        <v>985</v>
      </c>
      <c r="H371" s="979">
        <v>11791</v>
      </c>
      <c r="I371" s="1131">
        <v>22705</v>
      </c>
      <c r="J371" s="934" t="s">
        <v>4736</v>
      </c>
      <c r="K371" s="934" t="s">
        <v>4737</v>
      </c>
      <c r="L371" s="514">
        <v>3</v>
      </c>
      <c r="M371" s="514">
        <v>67</v>
      </c>
      <c r="N371" s="515">
        <v>1</v>
      </c>
      <c r="O371" s="516">
        <v>10</v>
      </c>
      <c r="P371" s="516">
        <v>1</v>
      </c>
      <c r="Q371" s="516">
        <v>17</v>
      </c>
      <c r="R371" s="516">
        <v>1</v>
      </c>
      <c r="S371" s="516">
        <v>22</v>
      </c>
      <c r="T371" s="516"/>
      <c r="U371" s="516"/>
      <c r="V371" s="516"/>
      <c r="W371" s="516"/>
      <c r="X371" s="516"/>
      <c r="Y371" s="516"/>
      <c r="Z371" s="515"/>
      <c r="AA371" s="516"/>
      <c r="AB371" s="516"/>
      <c r="AC371" s="516"/>
      <c r="AD371" s="516">
        <v>0</v>
      </c>
      <c r="AE371" s="516"/>
      <c r="AF371" s="516"/>
      <c r="AG371" s="516">
        <v>0</v>
      </c>
      <c r="AH371" s="516"/>
      <c r="AI371" s="516"/>
      <c r="AJ371" s="516"/>
      <c r="AK371" s="516"/>
      <c r="AL371" s="516">
        <v>0</v>
      </c>
      <c r="AM371" s="516"/>
      <c r="AN371" s="516"/>
      <c r="AO371" s="516"/>
      <c r="AP371" s="980"/>
      <c r="AQ371" s="980"/>
      <c r="AR371" s="516"/>
      <c r="AS371" s="516"/>
      <c r="AT371" s="516"/>
      <c r="AU371" s="980">
        <v>0</v>
      </c>
      <c r="AV371" s="980"/>
      <c r="AW371" s="980"/>
      <c r="AX371" s="980"/>
      <c r="AY371" s="980">
        <v>0</v>
      </c>
      <c r="AZ371" s="981">
        <v>3</v>
      </c>
      <c r="BA371" s="981">
        <v>10</v>
      </c>
      <c r="BB371" s="981">
        <v>17</v>
      </c>
      <c r="BC371" s="981">
        <v>22</v>
      </c>
      <c r="BD371" s="981">
        <v>49</v>
      </c>
      <c r="BE371" s="981">
        <v>0</v>
      </c>
      <c r="BF371" s="981">
        <v>0</v>
      </c>
      <c r="BG371" s="981">
        <v>0</v>
      </c>
      <c r="BH371" s="981">
        <v>0</v>
      </c>
      <c r="BI371" s="981">
        <v>0</v>
      </c>
      <c r="BJ371" s="934"/>
    </row>
    <row r="372" spans="1:65" s="765" customFormat="1" ht="20.100000000000001" customHeight="1">
      <c r="A372" s="934" t="s">
        <v>4700</v>
      </c>
      <c r="B372" s="934" t="s">
        <v>290</v>
      </c>
      <c r="C372" s="934" t="s">
        <v>4716</v>
      </c>
      <c r="D372" s="934" t="s">
        <v>4</v>
      </c>
      <c r="E372" s="934" t="s">
        <v>4738</v>
      </c>
      <c r="F372" s="1041">
        <v>41334</v>
      </c>
      <c r="G372" s="991" t="s">
        <v>986</v>
      </c>
      <c r="H372" s="979">
        <v>1984.8</v>
      </c>
      <c r="I372" s="1131">
        <v>22765</v>
      </c>
      <c r="J372" s="934" t="s">
        <v>4739</v>
      </c>
      <c r="K372" s="934" t="s">
        <v>4740</v>
      </c>
      <c r="L372" s="514">
        <v>12</v>
      </c>
      <c r="M372" s="514">
        <v>201</v>
      </c>
      <c r="N372" s="515">
        <v>3</v>
      </c>
      <c r="O372" s="516">
        <v>50</v>
      </c>
      <c r="P372" s="516">
        <v>3</v>
      </c>
      <c r="Q372" s="516">
        <v>65</v>
      </c>
      <c r="R372" s="516">
        <v>3</v>
      </c>
      <c r="S372" s="516">
        <v>74</v>
      </c>
      <c r="T372" s="516">
        <v>1</v>
      </c>
      <c r="U372" s="516">
        <v>4</v>
      </c>
      <c r="V372" s="516">
        <v>1</v>
      </c>
      <c r="W372" s="516">
        <v>4</v>
      </c>
      <c r="X372" s="516">
        <v>1</v>
      </c>
      <c r="Y372" s="516">
        <v>3</v>
      </c>
      <c r="Z372" s="515"/>
      <c r="AA372" s="516"/>
      <c r="AB372" s="516"/>
      <c r="AC372" s="516"/>
      <c r="AD372" s="516">
        <v>0</v>
      </c>
      <c r="AE372" s="516"/>
      <c r="AF372" s="516"/>
      <c r="AG372" s="516">
        <v>0</v>
      </c>
      <c r="AH372" s="516"/>
      <c r="AI372" s="516"/>
      <c r="AJ372" s="516"/>
      <c r="AK372" s="516"/>
      <c r="AL372" s="516">
        <v>0</v>
      </c>
      <c r="AM372" s="516"/>
      <c r="AN372" s="516"/>
      <c r="AO372" s="516"/>
      <c r="AP372" s="980"/>
      <c r="AQ372" s="980"/>
      <c r="AR372" s="516"/>
      <c r="AS372" s="516"/>
      <c r="AT372" s="516"/>
      <c r="AU372" s="980">
        <v>0</v>
      </c>
      <c r="AV372" s="980"/>
      <c r="AW372" s="980"/>
      <c r="AX372" s="980"/>
      <c r="AY372" s="980">
        <v>0</v>
      </c>
      <c r="AZ372" s="981">
        <v>9</v>
      </c>
      <c r="BA372" s="981">
        <v>50</v>
      </c>
      <c r="BB372" s="981">
        <v>65</v>
      </c>
      <c r="BC372" s="981">
        <v>74</v>
      </c>
      <c r="BD372" s="981">
        <v>189</v>
      </c>
      <c r="BE372" s="981">
        <v>3</v>
      </c>
      <c r="BF372" s="981">
        <v>4</v>
      </c>
      <c r="BG372" s="981">
        <v>4</v>
      </c>
      <c r="BH372" s="981">
        <v>3</v>
      </c>
      <c r="BI372" s="981">
        <v>11</v>
      </c>
      <c r="BJ372" s="934"/>
      <c r="BK372" s="1002"/>
      <c r="BL372" s="1002"/>
      <c r="BM372" s="1002"/>
    </row>
    <row r="373" spans="1:65" s="765" customFormat="1" ht="20.100000000000001" customHeight="1">
      <c r="A373" s="934" t="s">
        <v>4700</v>
      </c>
      <c r="B373" s="934" t="s">
        <v>290</v>
      </c>
      <c r="C373" s="934" t="s">
        <v>4741</v>
      </c>
      <c r="D373" s="934" t="s">
        <v>4</v>
      </c>
      <c r="E373" s="934" t="s">
        <v>4742</v>
      </c>
      <c r="F373" s="1041">
        <v>40422</v>
      </c>
      <c r="G373" s="991" t="s">
        <v>4743</v>
      </c>
      <c r="H373" s="979">
        <v>16299</v>
      </c>
      <c r="I373" s="1131">
        <v>22735</v>
      </c>
      <c r="J373" s="934" t="s">
        <v>4744</v>
      </c>
      <c r="K373" s="934" t="s">
        <v>4745</v>
      </c>
      <c r="L373" s="514">
        <v>4</v>
      </c>
      <c r="M373" s="514">
        <v>93</v>
      </c>
      <c r="N373" s="515">
        <v>1</v>
      </c>
      <c r="O373" s="516">
        <v>18</v>
      </c>
      <c r="P373" s="516">
        <v>1</v>
      </c>
      <c r="Q373" s="516">
        <v>23</v>
      </c>
      <c r="R373" s="516">
        <v>2</v>
      </c>
      <c r="S373" s="516">
        <v>52</v>
      </c>
      <c r="T373" s="516"/>
      <c r="U373" s="516"/>
      <c r="V373" s="516"/>
      <c r="W373" s="516"/>
      <c r="X373" s="516"/>
      <c r="Y373" s="516"/>
      <c r="Z373" s="515"/>
      <c r="AA373" s="516"/>
      <c r="AB373" s="516"/>
      <c r="AC373" s="516"/>
      <c r="AD373" s="516">
        <v>0</v>
      </c>
      <c r="AE373" s="516"/>
      <c r="AF373" s="516"/>
      <c r="AG373" s="516">
        <v>0</v>
      </c>
      <c r="AH373" s="516"/>
      <c r="AI373" s="516"/>
      <c r="AJ373" s="516"/>
      <c r="AK373" s="516"/>
      <c r="AL373" s="516">
        <v>0</v>
      </c>
      <c r="AM373" s="516"/>
      <c r="AN373" s="516"/>
      <c r="AO373" s="516"/>
      <c r="AP373" s="980"/>
      <c r="AQ373" s="980"/>
      <c r="AR373" s="516"/>
      <c r="AS373" s="516"/>
      <c r="AT373" s="516"/>
      <c r="AU373" s="980">
        <v>0</v>
      </c>
      <c r="AV373" s="980"/>
      <c r="AW373" s="980"/>
      <c r="AX373" s="980"/>
      <c r="AY373" s="980">
        <v>0</v>
      </c>
      <c r="AZ373" s="981">
        <v>4</v>
      </c>
      <c r="BA373" s="981">
        <v>18</v>
      </c>
      <c r="BB373" s="981">
        <v>23</v>
      </c>
      <c r="BC373" s="981">
        <v>52</v>
      </c>
      <c r="BD373" s="981">
        <v>93</v>
      </c>
      <c r="BE373" s="981">
        <v>0</v>
      </c>
      <c r="BF373" s="981">
        <v>0</v>
      </c>
      <c r="BG373" s="981">
        <v>0</v>
      </c>
      <c r="BH373" s="981">
        <v>0</v>
      </c>
      <c r="BI373" s="981">
        <v>0</v>
      </c>
      <c r="BJ373" s="934"/>
    </row>
    <row r="374" spans="1:65" s="765" customFormat="1" ht="20.100000000000001" customHeight="1">
      <c r="A374" s="934" t="s">
        <v>4700</v>
      </c>
      <c r="B374" s="934" t="s">
        <v>290</v>
      </c>
      <c r="C374" s="934" t="s">
        <v>4710</v>
      </c>
      <c r="D374" s="934" t="s">
        <v>4</v>
      </c>
      <c r="E374" s="934" t="s">
        <v>4746</v>
      </c>
      <c r="F374" s="1041">
        <v>41334</v>
      </c>
      <c r="G374" s="991" t="s">
        <v>4747</v>
      </c>
      <c r="H374" s="979">
        <v>717</v>
      </c>
      <c r="I374" s="1131">
        <v>22747</v>
      </c>
      <c r="J374" s="934" t="s">
        <v>3453</v>
      </c>
      <c r="K374" s="934" t="s">
        <v>4748</v>
      </c>
      <c r="L374" s="514">
        <v>4</v>
      </c>
      <c r="M374" s="514">
        <v>93</v>
      </c>
      <c r="N374" s="515">
        <v>1</v>
      </c>
      <c r="O374" s="516">
        <v>17</v>
      </c>
      <c r="P374" s="516">
        <v>1</v>
      </c>
      <c r="Q374" s="516">
        <v>23</v>
      </c>
      <c r="R374" s="516">
        <v>2</v>
      </c>
      <c r="S374" s="516">
        <v>52</v>
      </c>
      <c r="T374" s="516"/>
      <c r="U374" s="516"/>
      <c r="V374" s="516"/>
      <c r="W374" s="516"/>
      <c r="X374" s="516"/>
      <c r="Y374" s="516"/>
      <c r="Z374" s="515"/>
      <c r="AA374" s="516"/>
      <c r="AB374" s="516"/>
      <c r="AC374" s="516"/>
      <c r="AD374" s="516">
        <v>0</v>
      </c>
      <c r="AE374" s="516"/>
      <c r="AF374" s="516"/>
      <c r="AG374" s="516">
        <v>0</v>
      </c>
      <c r="AH374" s="516"/>
      <c r="AI374" s="516"/>
      <c r="AJ374" s="516"/>
      <c r="AK374" s="516"/>
      <c r="AL374" s="516">
        <v>0</v>
      </c>
      <c r="AM374" s="516"/>
      <c r="AN374" s="516"/>
      <c r="AO374" s="516"/>
      <c r="AP374" s="980"/>
      <c r="AQ374" s="980"/>
      <c r="AR374" s="516"/>
      <c r="AS374" s="516"/>
      <c r="AT374" s="516"/>
      <c r="AU374" s="980">
        <v>0</v>
      </c>
      <c r="AV374" s="980"/>
      <c r="AW374" s="980"/>
      <c r="AX374" s="980"/>
      <c r="AY374" s="980">
        <v>0</v>
      </c>
      <c r="AZ374" s="981">
        <v>4</v>
      </c>
      <c r="BA374" s="981">
        <v>17</v>
      </c>
      <c r="BB374" s="981">
        <v>23</v>
      </c>
      <c r="BC374" s="981">
        <v>52</v>
      </c>
      <c r="BD374" s="981">
        <v>92</v>
      </c>
      <c r="BE374" s="981">
        <v>0</v>
      </c>
      <c r="BF374" s="981">
        <v>0</v>
      </c>
      <c r="BG374" s="981">
        <v>0</v>
      </c>
      <c r="BH374" s="981">
        <v>0</v>
      </c>
      <c r="BI374" s="981">
        <v>0</v>
      </c>
      <c r="BJ374" s="935"/>
    </row>
    <row r="375" spans="1:65" s="1002" customFormat="1" ht="20.100000000000001" customHeight="1">
      <c r="A375" s="934" t="s">
        <v>4700</v>
      </c>
      <c r="B375" s="934" t="s">
        <v>290</v>
      </c>
      <c r="C375" s="934" t="s">
        <v>4710</v>
      </c>
      <c r="D375" s="934" t="s">
        <v>4</v>
      </c>
      <c r="E375" s="934" t="s">
        <v>4749</v>
      </c>
      <c r="F375" s="1041">
        <v>41153</v>
      </c>
      <c r="G375" s="991" t="s">
        <v>987</v>
      </c>
      <c r="H375" s="979">
        <v>11849</v>
      </c>
      <c r="I375" s="1131">
        <v>22764</v>
      </c>
      <c r="J375" s="934" t="s">
        <v>4750</v>
      </c>
      <c r="K375" s="934" t="s">
        <v>4751</v>
      </c>
      <c r="L375" s="514">
        <v>4</v>
      </c>
      <c r="M375" s="514">
        <v>93</v>
      </c>
      <c r="N375" s="515">
        <v>1</v>
      </c>
      <c r="O375" s="516">
        <v>18</v>
      </c>
      <c r="P375" s="516">
        <v>1</v>
      </c>
      <c r="Q375" s="516">
        <v>23</v>
      </c>
      <c r="R375" s="516">
        <v>2</v>
      </c>
      <c r="S375" s="516">
        <v>51</v>
      </c>
      <c r="T375" s="516"/>
      <c r="U375" s="516"/>
      <c r="V375" s="516"/>
      <c r="W375" s="516"/>
      <c r="X375" s="516"/>
      <c r="Y375" s="516"/>
      <c r="Z375" s="515"/>
      <c r="AA375" s="516"/>
      <c r="AB375" s="516"/>
      <c r="AC375" s="516"/>
      <c r="AD375" s="516">
        <v>0</v>
      </c>
      <c r="AE375" s="516"/>
      <c r="AF375" s="516"/>
      <c r="AG375" s="516">
        <v>0</v>
      </c>
      <c r="AH375" s="516"/>
      <c r="AI375" s="516"/>
      <c r="AJ375" s="516"/>
      <c r="AK375" s="516"/>
      <c r="AL375" s="516">
        <v>0</v>
      </c>
      <c r="AM375" s="516"/>
      <c r="AN375" s="516"/>
      <c r="AO375" s="516"/>
      <c r="AP375" s="980"/>
      <c r="AQ375" s="980"/>
      <c r="AR375" s="516"/>
      <c r="AS375" s="516"/>
      <c r="AT375" s="516"/>
      <c r="AU375" s="980">
        <v>0</v>
      </c>
      <c r="AV375" s="980"/>
      <c r="AW375" s="980"/>
      <c r="AX375" s="980"/>
      <c r="AY375" s="980">
        <v>0</v>
      </c>
      <c r="AZ375" s="981">
        <v>4</v>
      </c>
      <c r="BA375" s="981">
        <v>18</v>
      </c>
      <c r="BB375" s="981">
        <v>23</v>
      </c>
      <c r="BC375" s="981">
        <v>51</v>
      </c>
      <c r="BD375" s="981">
        <v>92</v>
      </c>
      <c r="BE375" s="981">
        <v>0</v>
      </c>
      <c r="BF375" s="981">
        <v>0</v>
      </c>
      <c r="BG375" s="981">
        <v>0</v>
      </c>
      <c r="BH375" s="981">
        <v>0</v>
      </c>
      <c r="BI375" s="981">
        <v>0</v>
      </c>
      <c r="BJ375" s="934"/>
    </row>
    <row r="376" spans="1:65" s="987" customFormat="1" ht="20.100000000000001" customHeight="1">
      <c r="A376" s="934" t="s">
        <v>4700</v>
      </c>
      <c r="B376" s="934" t="s">
        <v>290</v>
      </c>
      <c r="C376" s="934" t="s">
        <v>4741</v>
      </c>
      <c r="D376" s="934" t="s">
        <v>4</v>
      </c>
      <c r="E376" s="934" t="s">
        <v>4752</v>
      </c>
      <c r="F376" s="1041">
        <v>40664</v>
      </c>
      <c r="G376" s="991" t="s">
        <v>988</v>
      </c>
      <c r="H376" s="979">
        <v>7353</v>
      </c>
      <c r="I376" s="1131">
        <v>22740</v>
      </c>
      <c r="J376" s="934" t="s">
        <v>4753</v>
      </c>
      <c r="K376" s="934" t="s">
        <v>4754</v>
      </c>
      <c r="L376" s="514">
        <v>4</v>
      </c>
      <c r="M376" s="514">
        <v>93</v>
      </c>
      <c r="N376" s="515">
        <v>1</v>
      </c>
      <c r="O376" s="516">
        <v>18</v>
      </c>
      <c r="P376" s="516">
        <v>1</v>
      </c>
      <c r="Q376" s="516">
        <v>23</v>
      </c>
      <c r="R376" s="516">
        <v>2</v>
      </c>
      <c r="S376" s="516">
        <v>43</v>
      </c>
      <c r="T376" s="516">
        <v>0</v>
      </c>
      <c r="U376" s="516">
        <v>0</v>
      </c>
      <c r="V376" s="516">
        <v>0</v>
      </c>
      <c r="W376" s="516">
        <v>0</v>
      </c>
      <c r="X376" s="516">
        <v>0</v>
      </c>
      <c r="Y376" s="516">
        <v>0</v>
      </c>
      <c r="Z376" s="515">
        <v>0</v>
      </c>
      <c r="AA376" s="516">
        <v>0</v>
      </c>
      <c r="AB376" s="516">
        <v>0</v>
      </c>
      <c r="AC376" s="516">
        <v>0</v>
      </c>
      <c r="AD376" s="516">
        <v>0</v>
      </c>
      <c r="AE376" s="516">
        <v>0</v>
      </c>
      <c r="AF376" s="516">
        <v>0</v>
      </c>
      <c r="AG376" s="516">
        <v>0</v>
      </c>
      <c r="AH376" s="516">
        <v>0</v>
      </c>
      <c r="AI376" s="516">
        <v>0</v>
      </c>
      <c r="AJ376" s="516">
        <v>0</v>
      </c>
      <c r="AK376" s="516">
        <v>0</v>
      </c>
      <c r="AL376" s="516">
        <v>0</v>
      </c>
      <c r="AM376" s="516">
        <v>0</v>
      </c>
      <c r="AN376" s="516">
        <v>0</v>
      </c>
      <c r="AO376" s="516">
        <v>0</v>
      </c>
      <c r="AP376" s="980">
        <v>0</v>
      </c>
      <c r="AQ376" s="980">
        <v>0</v>
      </c>
      <c r="AR376" s="516">
        <v>0</v>
      </c>
      <c r="AS376" s="516">
        <v>0</v>
      </c>
      <c r="AT376" s="516">
        <v>0</v>
      </c>
      <c r="AU376" s="980">
        <v>0</v>
      </c>
      <c r="AV376" s="980">
        <v>0</v>
      </c>
      <c r="AW376" s="980">
        <v>0</v>
      </c>
      <c r="AX376" s="980">
        <v>0</v>
      </c>
      <c r="AY376" s="980">
        <v>0</v>
      </c>
      <c r="AZ376" s="981">
        <v>4</v>
      </c>
      <c r="BA376" s="981">
        <v>18</v>
      </c>
      <c r="BB376" s="981">
        <v>23</v>
      </c>
      <c r="BC376" s="981">
        <v>43</v>
      </c>
      <c r="BD376" s="981">
        <v>84</v>
      </c>
      <c r="BE376" s="981">
        <v>0</v>
      </c>
      <c r="BF376" s="981">
        <v>0</v>
      </c>
      <c r="BG376" s="981">
        <v>0</v>
      </c>
      <c r="BH376" s="981">
        <v>0</v>
      </c>
      <c r="BI376" s="981">
        <v>0</v>
      </c>
      <c r="BJ376" s="934"/>
    </row>
    <row r="377" spans="1:65" s="987" customFormat="1" ht="20.100000000000001" customHeight="1">
      <c r="A377" s="934" t="s">
        <v>4700</v>
      </c>
      <c r="B377" s="934" t="s">
        <v>290</v>
      </c>
      <c r="C377" s="934" t="s">
        <v>4716</v>
      </c>
      <c r="D377" s="934" t="s">
        <v>4</v>
      </c>
      <c r="E377" s="934" t="s">
        <v>4755</v>
      </c>
      <c r="F377" s="1041">
        <v>44263</v>
      </c>
      <c r="G377" s="991" t="s">
        <v>4756</v>
      </c>
      <c r="H377" s="979">
        <v>1982.6</v>
      </c>
      <c r="I377" s="1131">
        <v>22753</v>
      </c>
      <c r="J377" s="934" t="s">
        <v>4757</v>
      </c>
      <c r="K377" s="934" t="s">
        <v>4758</v>
      </c>
      <c r="L377" s="514">
        <v>11</v>
      </c>
      <c r="M377" s="514">
        <v>201</v>
      </c>
      <c r="N377" s="515">
        <v>3</v>
      </c>
      <c r="O377" s="516">
        <v>50</v>
      </c>
      <c r="P377" s="516">
        <v>3</v>
      </c>
      <c r="Q377" s="516">
        <v>67</v>
      </c>
      <c r="R377" s="516">
        <v>3</v>
      </c>
      <c r="S377" s="516">
        <v>76</v>
      </c>
      <c r="T377" s="516">
        <v>1</v>
      </c>
      <c r="U377" s="516">
        <v>4</v>
      </c>
      <c r="V377" s="516"/>
      <c r="W377" s="516"/>
      <c r="X377" s="516"/>
      <c r="Y377" s="516"/>
      <c r="Z377" s="515"/>
      <c r="AA377" s="516"/>
      <c r="AB377" s="516"/>
      <c r="AC377" s="516"/>
      <c r="AD377" s="516">
        <v>0</v>
      </c>
      <c r="AE377" s="516"/>
      <c r="AF377" s="516"/>
      <c r="AG377" s="516">
        <v>0</v>
      </c>
      <c r="AH377" s="516"/>
      <c r="AI377" s="516">
        <v>1</v>
      </c>
      <c r="AJ377" s="516"/>
      <c r="AK377" s="516"/>
      <c r="AL377" s="516">
        <v>0</v>
      </c>
      <c r="AM377" s="516">
        <v>2</v>
      </c>
      <c r="AN377" s="516"/>
      <c r="AO377" s="516">
        <v>2</v>
      </c>
      <c r="AP377" s="980"/>
      <c r="AQ377" s="980"/>
      <c r="AR377" s="516"/>
      <c r="AS377" s="516"/>
      <c r="AT377" s="516"/>
      <c r="AU377" s="980">
        <v>0</v>
      </c>
      <c r="AV377" s="980"/>
      <c r="AW377" s="980"/>
      <c r="AX377" s="980"/>
      <c r="AY377" s="980">
        <v>0</v>
      </c>
      <c r="AZ377" s="981">
        <v>9</v>
      </c>
      <c r="BA377" s="981">
        <v>50</v>
      </c>
      <c r="BB377" s="981">
        <v>67</v>
      </c>
      <c r="BC377" s="981">
        <v>76</v>
      </c>
      <c r="BD377" s="981">
        <v>193</v>
      </c>
      <c r="BE377" s="981">
        <v>2</v>
      </c>
      <c r="BF377" s="981">
        <v>4</v>
      </c>
      <c r="BG377" s="981">
        <v>2</v>
      </c>
      <c r="BH377" s="981">
        <v>0</v>
      </c>
      <c r="BI377" s="981">
        <v>6</v>
      </c>
      <c r="BJ377" s="934"/>
    </row>
    <row r="378" spans="1:65" s="987" customFormat="1" ht="20.100000000000001" customHeight="1">
      <c r="A378" s="934" t="s">
        <v>4700</v>
      </c>
      <c r="B378" s="934" t="s">
        <v>290</v>
      </c>
      <c r="C378" s="934" t="s">
        <v>4716</v>
      </c>
      <c r="D378" s="934" t="s">
        <v>4</v>
      </c>
      <c r="E378" s="934" t="s">
        <v>4759</v>
      </c>
      <c r="F378" s="1041">
        <v>40969</v>
      </c>
      <c r="G378" s="991" t="s">
        <v>989</v>
      </c>
      <c r="H378" s="979">
        <v>12000</v>
      </c>
      <c r="I378" s="1131">
        <v>22765</v>
      </c>
      <c r="J378" s="934" t="s">
        <v>4760</v>
      </c>
      <c r="K378" s="934" t="s">
        <v>4761</v>
      </c>
      <c r="L378" s="514">
        <v>5</v>
      </c>
      <c r="M378" s="514">
        <v>93</v>
      </c>
      <c r="N378" s="515">
        <v>1</v>
      </c>
      <c r="O378" s="516">
        <v>16</v>
      </c>
      <c r="P378" s="516">
        <v>1</v>
      </c>
      <c r="Q378" s="516">
        <v>23</v>
      </c>
      <c r="R378" s="516">
        <v>2</v>
      </c>
      <c r="S378" s="516">
        <v>50</v>
      </c>
      <c r="T378" s="516"/>
      <c r="U378" s="516"/>
      <c r="V378" s="516"/>
      <c r="W378" s="516"/>
      <c r="X378" s="516"/>
      <c r="Y378" s="516"/>
      <c r="Z378" s="515"/>
      <c r="AA378" s="516"/>
      <c r="AB378" s="516"/>
      <c r="AC378" s="516"/>
      <c r="AD378" s="516">
        <v>0</v>
      </c>
      <c r="AE378" s="516"/>
      <c r="AF378" s="516"/>
      <c r="AG378" s="516">
        <v>0</v>
      </c>
      <c r="AH378" s="516"/>
      <c r="AI378" s="516"/>
      <c r="AJ378" s="516"/>
      <c r="AK378" s="516"/>
      <c r="AL378" s="516">
        <v>0</v>
      </c>
      <c r="AM378" s="516"/>
      <c r="AN378" s="516"/>
      <c r="AO378" s="516"/>
      <c r="AP378" s="980"/>
      <c r="AQ378" s="980">
        <v>1</v>
      </c>
      <c r="AR378" s="516"/>
      <c r="AS378" s="516"/>
      <c r="AT378" s="516"/>
      <c r="AU378" s="980">
        <v>0</v>
      </c>
      <c r="AV378" s="980"/>
      <c r="AW378" s="980"/>
      <c r="AX378" s="980">
        <v>2</v>
      </c>
      <c r="AY378" s="980">
        <v>2</v>
      </c>
      <c r="AZ378" s="981">
        <v>4</v>
      </c>
      <c r="BA378" s="981">
        <v>16</v>
      </c>
      <c r="BB378" s="981">
        <v>23</v>
      </c>
      <c r="BC378" s="981">
        <v>50</v>
      </c>
      <c r="BD378" s="981">
        <v>89</v>
      </c>
      <c r="BE378" s="981">
        <v>1</v>
      </c>
      <c r="BF378" s="981">
        <v>0</v>
      </c>
      <c r="BG378" s="981">
        <v>0</v>
      </c>
      <c r="BH378" s="981">
        <v>2</v>
      </c>
      <c r="BI378" s="981">
        <v>2</v>
      </c>
      <c r="BJ378" s="934"/>
    </row>
    <row r="379" spans="1:65" s="990" customFormat="1" ht="20.100000000000001" customHeight="1">
      <c r="A379" s="988"/>
      <c r="B379" s="989"/>
      <c r="C379" s="989"/>
      <c r="D379" s="989"/>
      <c r="E379" s="532" t="s">
        <v>912</v>
      </c>
      <c r="F379" s="532">
        <f>COUNTA(A359:A378)</f>
        <v>20</v>
      </c>
      <c r="G379" s="548"/>
      <c r="H379" s="548"/>
      <c r="I379" s="1133"/>
      <c r="J379" s="532"/>
      <c r="K379" s="532"/>
      <c r="L379" s="834">
        <f t="shared" ref="L379:AQ379" si="137">SUM(L359:L378)</f>
        <v>95</v>
      </c>
      <c r="M379" s="834">
        <f t="shared" si="137"/>
        <v>1909</v>
      </c>
      <c r="N379" s="834">
        <f t="shared" si="137"/>
        <v>21</v>
      </c>
      <c r="O379" s="834">
        <f t="shared" si="137"/>
        <v>342</v>
      </c>
      <c r="P379" s="834">
        <f t="shared" si="137"/>
        <v>27</v>
      </c>
      <c r="Q379" s="834">
        <f t="shared" si="137"/>
        <v>542</v>
      </c>
      <c r="R379" s="834">
        <f t="shared" si="137"/>
        <v>35</v>
      </c>
      <c r="S379" s="834">
        <f t="shared" si="137"/>
        <v>776</v>
      </c>
      <c r="T379" s="834">
        <f t="shared" si="137"/>
        <v>3</v>
      </c>
      <c r="U379" s="834">
        <f t="shared" si="137"/>
        <v>12</v>
      </c>
      <c r="V379" s="834">
        <f t="shared" si="137"/>
        <v>3</v>
      </c>
      <c r="W379" s="834">
        <f t="shared" si="137"/>
        <v>12</v>
      </c>
      <c r="X379" s="834">
        <f t="shared" si="137"/>
        <v>3</v>
      </c>
      <c r="Y379" s="834">
        <f t="shared" si="137"/>
        <v>11</v>
      </c>
      <c r="Z379" s="835">
        <f t="shared" si="137"/>
        <v>0</v>
      </c>
      <c r="AA379" s="834">
        <f t="shared" si="137"/>
        <v>0</v>
      </c>
      <c r="AB379" s="834">
        <f t="shared" si="137"/>
        <v>0</v>
      </c>
      <c r="AC379" s="834">
        <f t="shared" si="137"/>
        <v>0</v>
      </c>
      <c r="AD379" s="834">
        <f t="shared" si="137"/>
        <v>0</v>
      </c>
      <c r="AE379" s="834">
        <f t="shared" si="137"/>
        <v>0</v>
      </c>
      <c r="AF379" s="834">
        <f t="shared" si="137"/>
        <v>0</v>
      </c>
      <c r="AG379" s="834">
        <f t="shared" si="137"/>
        <v>0</v>
      </c>
      <c r="AH379" s="834">
        <f t="shared" si="137"/>
        <v>0</v>
      </c>
      <c r="AI379" s="834">
        <f t="shared" si="137"/>
        <v>2</v>
      </c>
      <c r="AJ379" s="834">
        <f t="shared" si="137"/>
        <v>0</v>
      </c>
      <c r="AK379" s="834">
        <f t="shared" si="137"/>
        <v>0</v>
      </c>
      <c r="AL379" s="834">
        <f t="shared" si="137"/>
        <v>0</v>
      </c>
      <c r="AM379" s="834">
        <f t="shared" si="137"/>
        <v>3</v>
      </c>
      <c r="AN379" s="834">
        <f t="shared" si="137"/>
        <v>1</v>
      </c>
      <c r="AO379" s="834">
        <f t="shared" si="137"/>
        <v>4</v>
      </c>
      <c r="AP379" s="834">
        <f t="shared" si="137"/>
        <v>0</v>
      </c>
      <c r="AQ379" s="834">
        <f t="shared" si="137"/>
        <v>1</v>
      </c>
      <c r="AR379" s="834">
        <f t="shared" ref="AR379:BI379" si="138">SUM(AR359:AR378)</f>
        <v>0</v>
      </c>
      <c r="AS379" s="834">
        <f t="shared" si="138"/>
        <v>0</v>
      </c>
      <c r="AT379" s="834">
        <f t="shared" si="138"/>
        <v>0</v>
      </c>
      <c r="AU379" s="834">
        <f t="shared" si="138"/>
        <v>0</v>
      </c>
      <c r="AV379" s="834">
        <f t="shared" si="138"/>
        <v>0</v>
      </c>
      <c r="AW379" s="834">
        <f t="shared" si="138"/>
        <v>0</v>
      </c>
      <c r="AX379" s="834">
        <f t="shared" si="138"/>
        <v>2</v>
      </c>
      <c r="AY379" s="834">
        <f t="shared" si="138"/>
        <v>2</v>
      </c>
      <c r="AZ379" s="834">
        <f t="shared" si="138"/>
        <v>83</v>
      </c>
      <c r="BA379" s="834">
        <f t="shared" si="138"/>
        <v>342</v>
      </c>
      <c r="BB379" s="834">
        <f t="shared" si="138"/>
        <v>542</v>
      </c>
      <c r="BC379" s="834">
        <f t="shared" si="138"/>
        <v>776</v>
      </c>
      <c r="BD379" s="834">
        <f t="shared" si="138"/>
        <v>1660</v>
      </c>
      <c r="BE379" s="834">
        <f t="shared" si="138"/>
        <v>12</v>
      </c>
      <c r="BF379" s="834">
        <f t="shared" si="138"/>
        <v>12</v>
      </c>
      <c r="BG379" s="834">
        <f t="shared" si="138"/>
        <v>15</v>
      </c>
      <c r="BH379" s="834">
        <f t="shared" si="138"/>
        <v>14</v>
      </c>
      <c r="BI379" s="834">
        <f t="shared" si="138"/>
        <v>41</v>
      </c>
      <c r="BJ379" s="834"/>
    </row>
    <row r="380" spans="1:65" s="987" customFormat="1" ht="20.100000000000001" customHeight="1">
      <c r="A380" s="934" t="s">
        <v>4700</v>
      </c>
      <c r="B380" s="934" t="s">
        <v>290</v>
      </c>
      <c r="C380" s="934" t="s">
        <v>4704</v>
      </c>
      <c r="D380" s="934" t="s">
        <v>5</v>
      </c>
      <c r="E380" s="934" t="s">
        <v>4762</v>
      </c>
      <c r="F380" s="1041">
        <v>41744</v>
      </c>
      <c r="G380" s="991" t="s">
        <v>990</v>
      </c>
      <c r="H380" s="979">
        <v>922.79</v>
      </c>
      <c r="I380" s="1131">
        <v>22693</v>
      </c>
      <c r="J380" s="934" t="s">
        <v>4763</v>
      </c>
      <c r="K380" s="934" t="s">
        <v>4764</v>
      </c>
      <c r="L380" s="514">
        <v>8</v>
      </c>
      <c r="M380" s="514">
        <v>224</v>
      </c>
      <c r="N380" s="515">
        <v>3</v>
      </c>
      <c r="O380" s="516">
        <v>69</v>
      </c>
      <c r="P380" s="516">
        <v>3</v>
      </c>
      <c r="Q380" s="516">
        <v>77</v>
      </c>
      <c r="R380" s="516">
        <v>2</v>
      </c>
      <c r="S380" s="516">
        <v>59</v>
      </c>
      <c r="T380" s="516"/>
      <c r="U380" s="516"/>
      <c r="V380" s="516"/>
      <c r="W380" s="516"/>
      <c r="X380" s="516"/>
      <c r="Y380" s="516"/>
      <c r="Z380" s="515"/>
      <c r="AA380" s="516"/>
      <c r="AB380" s="516"/>
      <c r="AC380" s="516"/>
      <c r="AD380" s="516">
        <v>0</v>
      </c>
      <c r="AE380" s="516"/>
      <c r="AF380" s="516"/>
      <c r="AG380" s="516">
        <v>0</v>
      </c>
      <c r="AH380" s="516"/>
      <c r="AI380" s="516"/>
      <c r="AJ380" s="516"/>
      <c r="AK380" s="516"/>
      <c r="AL380" s="516">
        <v>0</v>
      </c>
      <c r="AM380" s="516"/>
      <c r="AN380" s="516"/>
      <c r="AO380" s="516"/>
      <c r="AP380" s="980"/>
      <c r="AQ380" s="980"/>
      <c r="AR380" s="516"/>
      <c r="AS380" s="516"/>
      <c r="AT380" s="516"/>
      <c r="AU380" s="980">
        <v>0</v>
      </c>
      <c r="AV380" s="980"/>
      <c r="AW380" s="980"/>
      <c r="AX380" s="980"/>
      <c r="AY380" s="980">
        <v>0</v>
      </c>
      <c r="AZ380" s="981">
        <v>8</v>
      </c>
      <c r="BA380" s="981">
        <v>69</v>
      </c>
      <c r="BB380" s="981">
        <v>77</v>
      </c>
      <c r="BC380" s="981">
        <v>59</v>
      </c>
      <c r="BD380" s="981">
        <v>205</v>
      </c>
      <c r="BE380" s="992">
        <v>0</v>
      </c>
      <c r="BF380" s="992">
        <v>0</v>
      </c>
      <c r="BG380" s="992">
        <v>0</v>
      </c>
      <c r="BH380" s="992">
        <v>0</v>
      </c>
      <c r="BI380" s="992">
        <v>0</v>
      </c>
      <c r="BJ380" s="935"/>
    </row>
    <row r="381" spans="1:65" s="987" customFormat="1" ht="20.100000000000001" customHeight="1">
      <c r="A381" s="1003" t="s">
        <v>4700</v>
      </c>
      <c r="B381" s="1003" t="s">
        <v>290</v>
      </c>
      <c r="C381" s="1003" t="s">
        <v>4710</v>
      </c>
      <c r="D381" s="1003" t="s">
        <v>5</v>
      </c>
      <c r="E381" s="1003" t="s">
        <v>4091</v>
      </c>
      <c r="F381" s="1045">
        <v>41169</v>
      </c>
      <c r="G381" s="1004" t="s">
        <v>991</v>
      </c>
      <c r="H381" s="1005">
        <v>799</v>
      </c>
      <c r="I381" s="1136">
        <v>22763</v>
      </c>
      <c r="J381" s="1003" t="s">
        <v>4765</v>
      </c>
      <c r="K381" s="1003" t="s">
        <v>4766</v>
      </c>
      <c r="L381" s="526">
        <v>16</v>
      </c>
      <c r="M381" s="526">
        <v>370</v>
      </c>
      <c r="N381" s="527">
        <v>6</v>
      </c>
      <c r="O381" s="528">
        <v>137</v>
      </c>
      <c r="P381" s="528">
        <v>5</v>
      </c>
      <c r="Q381" s="528">
        <v>127</v>
      </c>
      <c r="R381" s="528">
        <v>4</v>
      </c>
      <c r="S381" s="528">
        <v>106</v>
      </c>
      <c r="T381" s="528"/>
      <c r="U381" s="528"/>
      <c r="V381" s="528"/>
      <c r="W381" s="528"/>
      <c r="X381" s="528"/>
      <c r="Y381" s="528"/>
      <c r="Z381" s="527"/>
      <c r="AA381" s="528"/>
      <c r="AB381" s="528"/>
      <c r="AC381" s="528"/>
      <c r="AD381" s="528">
        <v>0</v>
      </c>
      <c r="AE381" s="528"/>
      <c r="AF381" s="528"/>
      <c r="AG381" s="528">
        <v>0</v>
      </c>
      <c r="AH381" s="528"/>
      <c r="AI381" s="528"/>
      <c r="AJ381" s="528"/>
      <c r="AK381" s="528"/>
      <c r="AL381" s="528">
        <v>0</v>
      </c>
      <c r="AM381" s="528"/>
      <c r="AN381" s="528"/>
      <c r="AO381" s="528"/>
      <c r="AP381" s="1006"/>
      <c r="AQ381" s="1006"/>
      <c r="AR381" s="528"/>
      <c r="AS381" s="528"/>
      <c r="AT381" s="528"/>
      <c r="AU381" s="1006">
        <v>0</v>
      </c>
      <c r="AV381" s="1006"/>
      <c r="AW381" s="1006"/>
      <c r="AX381" s="1006"/>
      <c r="AY381" s="1006">
        <v>0</v>
      </c>
      <c r="AZ381" s="1007">
        <v>15</v>
      </c>
      <c r="BA381" s="1007">
        <v>137</v>
      </c>
      <c r="BB381" s="1007">
        <v>127</v>
      </c>
      <c r="BC381" s="1007">
        <v>106</v>
      </c>
      <c r="BD381" s="1007">
        <v>370</v>
      </c>
      <c r="BE381" s="1007">
        <v>0</v>
      </c>
      <c r="BF381" s="1007">
        <v>0</v>
      </c>
      <c r="BG381" s="1007">
        <v>0</v>
      </c>
      <c r="BH381" s="1007">
        <v>0</v>
      </c>
      <c r="BI381" s="1007">
        <v>0</v>
      </c>
      <c r="BJ381" s="1003"/>
    </row>
    <row r="382" spans="1:65" s="987" customFormat="1" ht="20.100000000000001" customHeight="1">
      <c r="A382" s="934" t="s">
        <v>4700</v>
      </c>
      <c r="B382" s="934" t="s">
        <v>290</v>
      </c>
      <c r="C382" s="934" t="s">
        <v>4704</v>
      </c>
      <c r="D382" s="934" t="s">
        <v>5</v>
      </c>
      <c r="E382" s="934" t="s">
        <v>4767</v>
      </c>
      <c r="F382" s="1041">
        <v>42923</v>
      </c>
      <c r="G382" s="991" t="s">
        <v>992</v>
      </c>
      <c r="H382" s="979">
        <v>1436</v>
      </c>
      <c r="I382" s="1131">
        <v>22691</v>
      </c>
      <c r="J382" s="934" t="s">
        <v>4768</v>
      </c>
      <c r="K382" s="934" t="s">
        <v>4769</v>
      </c>
      <c r="L382" s="514">
        <v>11</v>
      </c>
      <c r="M382" s="514">
        <v>247</v>
      </c>
      <c r="N382" s="515">
        <v>4</v>
      </c>
      <c r="O382" s="516">
        <v>51</v>
      </c>
      <c r="P382" s="516">
        <v>4</v>
      </c>
      <c r="Q382" s="516">
        <v>87</v>
      </c>
      <c r="R382" s="516">
        <v>3</v>
      </c>
      <c r="S382" s="516">
        <v>59</v>
      </c>
      <c r="T382" s="516"/>
      <c r="U382" s="516"/>
      <c r="V382" s="516"/>
      <c r="W382" s="516"/>
      <c r="X382" s="516"/>
      <c r="Y382" s="516"/>
      <c r="Z382" s="515"/>
      <c r="AA382" s="516"/>
      <c r="AB382" s="516"/>
      <c r="AC382" s="516"/>
      <c r="AD382" s="516">
        <v>0</v>
      </c>
      <c r="AE382" s="516"/>
      <c r="AF382" s="516"/>
      <c r="AG382" s="516">
        <v>0</v>
      </c>
      <c r="AH382" s="516"/>
      <c r="AI382" s="516"/>
      <c r="AJ382" s="516"/>
      <c r="AK382" s="516"/>
      <c r="AL382" s="516">
        <v>0</v>
      </c>
      <c r="AM382" s="516"/>
      <c r="AN382" s="516"/>
      <c r="AO382" s="516"/>
      <c r="AP382" s="980"/>
      <c r="AQ382" s="980"/>
      <c r="AR382" s="516"/>
      <c r="AS382" s="516"/>
      <c r="AT382" s="516"/>
      <c r="AU382" s="980">
        <v>0</v>
      </c>
      <c r="AV382" s="980"/>
      <c r="AW382" s="980"/>
      <c r="AX382" s="980"/>
      <c r="AY382" s="980">
        <v>0</v>
      </c>
      <c r="AZ382" s="981">
        <v>11</v>
      </c>
      <c r="BA382" s="981">
        <v>51</v>
      </c>
      <c r="BB382" s="981">
        <v>87</v>
      </c>
      <c r="BC382" s="981">
        <v>59</v>
      </c>
      <c r="BD382" s="981">
        <v>197</v>
      </c>
      <c r="BE382" s="981">
        <v>0</v>
      </c>
      <c r="BF382" s="981">
        <v>0</v>
      </c>
      <c r="BG382" s="981">
        <v>0</v>
      </c>
      <c r="BH382" s="981">
        <v>0</v>
      </c>
      <c r="BI382" s="981">
        <v>0</v>
      </c>
      <c r="BJ382" s="934"/>
    </row>
    <row r="383" spans="1:65" s="987" customFormat="1" ht="20.100000000000001" customHeight="1">
      <c r="A383" s="934" t="s">
        <v>4700</v>
      </c>
      <c r="B383" s="934" t="s">
        <v>290</v>
      </c>
      <c r="C383" s="934" t="s">
        <v>4704</v>
      </c>
      <c r="D383" s="934" t="s">
        <v>5</v>
      </c>
      <c r="E383" s="934" t="s">
        <v>4770</v>
      </c>
      <c r="F383" s="1041">
        <v>39262</v>
      </c>
      <c r="G383" s="991" t="s">
        <v>993</v>
      </c>
      <c r="H383" s="979">
        <v>5425</v>
      </c>
      <c r="I383" s="1131">
        <v>22697</v>
      </c>
      <c r="J383" s="934" t="s">
        <v>4771</v>
      </c>
      <c r="K383" s="934" t="s">
        <v>4772</v>
      </c>
      <c r="L383" s="514">
        <v>9</v>
      </c>
      <c r="M383" s="514">
        <v>249</v>
      </c>
      <c r="N383" s="515">
        <v>2</v>
      </c>
      <c r="O383" s="516">
        <v>49</v>
      </c>
      <c r="P383" s="516">
        <v>3</v>
      </c>
      <c r="Q383" s="516">
        <v>86</v>
      </c>
      <c r="R383" s="516">
        <v>4</v>
      </c>
      <c r="S383" s="516">
        <v>101</v>
      </c>
      <c r="T383" s="516"/>
      <c r="U383" s="516"/>
      <c r="V383" s="516"/>
      <c r="W383" s="516"/>
      <c r="X383" s="516"/>
      <c r="Y383" s="516"/>
      <c r="Z383" s="515"/>
      <c r="AA383" s="516"/>
      <c r="AB383" s="516"/>
      <c r="AC383" s="516"/>
      <c r="AD383" s="516">
        <v>0</v>
      </c>
      <c r="AE383" s="516"/>
      <c r="AF383" s="516"/>
      <c r="AG383" s="516">
        <v>0</v>
      </c>
      <c r="AH383" s="516"/>
      <c r="AI383" s="516"/>
      <c r="AJ383" s="516"/>
      <c r="AK383" s="516"/>
      <c r="AL383" s="516">
        <v>0</v>
      </c>
      <c r="AM383" s="516"/>
      <c r="AN383" s="516"/>
      <c r="AO383" s="516"/>
      <c r="AP383" s="980"/>
      <c r="AQ383" s="980"/>
      <c r="AR383" s="516"/>
      <c r="AS383" s="516"/>
      <c r="AT383" s="516"/>
      <c r="AU383" s="980">
        <v>0</v>
      </c>
      <c r="AV383" s="980"/>
      <c r="AW383" s="980"/>
      <c r="AX383" s="980"/>
      <c r="AY383" s="980">
        <v>0</v>
      </c>
      <c r="AZ383" s="981">
        <v>9</v>
      </c>
      <c r="BA383" s="981">
        <v>49</v>
      </c>
      <c r="BB383" s="981">
        <v>86</v>
      </c>
      <c r="BC383" s="981">
        <v>101</v>
      </c>
      <c r="BD383" s="981">
        <v>236</v>
      </c>
      <c r="BE383" s="981">
        <v>0</v>
      </c>
      <c r="BF383" s="981">
        <v>0</v>
      </c>
      <c r="BG383" s="981">
        <v>0</v>
      </c>
      <c r="BH383" s="981">
        <v>0</v>
      </c>
      <c r="BI383" s="981">
        <v>0</v>
      </c>
      <c r="BJ383" s="934"/>
    </row>
    <row r="384" spans="1:65" s="987" customFormat="1" ht="20.100000000000001" customHeight="1">
      <c r="A384" s="997" t="s">
        <v>4700</v>
      </c>
      <c r="B384" s="997" t="s">
        <v>290</v>
      </c>
      <c r="C384" s="997" t="s">
        <v>4701</v>
      </c>
      <c r="D384" s="997" t="s">
        <v>5</v>
      </c>
      <c r="E384" s="997" t="s">
        <v>947</v>
      </c>
      <c r="F384" s="1044">
        <v>33234</v>
      </c>
      <c r="G384" s="998" t="s">
        <v>994</v>
      </c>
      <c r="H384" s="1008">
        <v>189</v>
      </c>
      <c r="I384" s="1137">
        <v>22782</v>
      </c>
      <c r="J384" s="997" t="s">
        <v>4773</v>
      </c>
      <c r="K384" s="997" t="s">
        <v>4774</v>
      </c>
      <c r="L384" s="523">
        <v>2</v>
      </c>
      <c r="M384" s="523">
        <v>60</v>
      </c>
      <c r="N384" s="529"/>
      <c r="O384" s="525"/>
      <c r="P384" s="525"/>
      <c r="Q384" s="525"/>
      <c r="R384" s="525"/>
      <c r="S384" s="525"/>
      <c r="T384" s="525"/>
      <c r="U384" s="525"/>
      <c r="V384" s="525"/>
      <c r="W384" s="525"/>
      <c r="X384" s="525"/>
      <c r="Y384" s="525"/>
      <c r="Z384" s="529">
        <v>1</v>
      </c>
      <c r="AA384" s="525"/>
      <c r="AB384" s="525">
        <v>2</v>
      </c>
      <c r="AC384" s="525">
        <v>8</v>
      </c>
      <c r="AD384" s="525">
        <v>10</v>
      </c>
      <c r="AE384" s="525"/>
      <c r="AF384" s="525"/>
      <c r="AG384" s="525">
        <v>0</v>
      </c>
      <c r="AH384" s="525">
        <v>1</v>
      </c>
      <c r="AI384" s="525"/>
      <c r="AJ384" s="525"/>
      <c r="AK384" s="525">
        <v>8</v>
      </c>
      <c r="AL384" s="525">
        <v>8</v>
      </c>
      <c r="AM384" s="525"/>
      <c r="AN384" s="525"/>
      <c r="AO384" s="525"/>
      <c r="AP384" s="999"/>
      <c r="AQ384" s="999"/>
      <c r="AR384" s="525"/>
      <c r="AS384" s="525"/>
      <c r="AT384" s="525"/>
      <c r="AU384" s="999">
        <v>0</v>
      </c>
      <c r="AV384" s="999"/>
      <c r="AW384" s="999"/>
      <c r="AX384" s="999"/>
      <c r="AY384" s="999">
        <v>0</v>
      </c>
      <c r="AZ384" s="1000">
        <v>2</v>
      </c>
      <c r="BA384" s="1000">
        <v>2</v>
      </c>
      <c r="BB384" s="1000">
        <v>8</v>
      </c>
      <c r="BC384" s="1000">
        <v>8</v>
      </c>
      <c r="BD384" s="1000">
        <v>18</v>
      </c>
      <c r="BE384" s="1000">
        <v>0</v>
      </c>
      <c r="BF384" s="1000">
        <v>0</v>
      </c>
      <c r="BG384" s="1000">
        <v>0</v>
      </c>
      <c r="BH384" s="1000">
        <v>0</v>
      </c>
      <c r="BI384" s="1000">
        <v>0</v>
      </c>
      <c r="BJ384" s="997"/>
    </row>
    <row r="385" spans="1:62" s="987" customFormat="1" ht="20.100000000000001" customHeight="1">
      <c r="A385" s="934" t="s">
        <v>4700</v>
      </c>
      <c r="B385" s="934" t="s">
        <v>290</v>
      </c>
      <c r="C385" s="934" t="s">
        <v>4710</v>
      </c>
      <c r="D385" s="934" t="s">
        <v>5</v>
      </c>
      <c r="E385" s="934" t="s">
        <v>4118</v>
      </c>
      <c r="F385" s="1041">
        <v>41149</v>
      </c>
      <c r="G385" s="991" t="s">
        <v>995</v>
      </c>
      <c r="H385" s="979">
        <v>973</v>
      </c>
      <c r="I385" s="1131">
        <v>22764</v>
      </c>
      <c r="J385" s="934" t="s">
        <v>4775</v>
      </c>
      <c r="K385" s="934" t="s">
        <v>4776</v>
      </c>
      <c r="L385" s="514">
        <v>5</v>
      </c>
      <c r="M385" s="514">
        <v>122</v>
      </c>
      <c r="N385" s="515">
        <v>2</v>
      </c>
      <c r="O385" s="516">
        <v>38</v>
      </c>
      <c r="P385" s="516">
        <v>2</v>
      </c>
      <c r="Q385" s="516">
        <v>52</v>
      </c>
      <c r="R385" s="516">
        <v>1</v>
      </c>
      <c r="S385" s="516">
        <v>24</v>
      </c>
      <c r="T385" s="516"/>
      <c r="U385" s="516"/>
      <c r="V385" s="516"/>
      <c r="W385" s="516"/>
      <c r="X385" s="516"/>
      <c r="Y385" s="516"/>
      <c r="Z385" s="515"/>
      <c r="AA385" s="516"/>
      <c r="AB385" s="516"/>
      <c r="AC385" s="516"/>
      <c r="AD385" s="516">
        <v>0</v>
      </c>
      <c r="AE385" s="516"/>
      <c r="AF385" s="516"/>
      <c r="AG385" s="516">
        <v>0</v>
      </c>
      <c r="AH385" s="516"/>
      <c r="AI385" s="516"/>
      <c r="AJ385" s="516"/>
      <c r="AK385" s="516"/>
      <c r="AL385" s="516">
        <v>0</v>
      </c>
      <c r="AM385" s="516"/>
      <c r="AN385" s="516"/>
      <c r="AO385" s="516"/>
      <c r="AP385" s="980"/>
      <c r="AQ385" s="980"/>
      <c r="AR385" s="516"/>
      <c r="AS385" s="516"/>
      <c r="AT385" s="516"/>
      <c r="AU385" s="980"/>
      <c r="AV385" s="980"/>
      <c r="AW385" s="980"/>
      <c r="AX385" s="980"/>
      <c r="AY385" s="980">
        <v>0</v>
      </c>
      <c r="AZ385" s="981">
        <v>5</v>
      </c>
      <c r="BA385" s="981">
        <v>38</v>
      </c>
      <c r="BB385" s="981">
        <v>52</v>
      </c>
      <c r="BC385" s="981">
        <v>24</v>
      </c>
      <c r="BD385" s="981">
        <v>114</v>
      </c>
      <c r="BE385" s="992">
        <v>0</v>
      </c>
      <c r="BF385" s="992">
        <v>0</v>
      </c>
      <c r="BG385" s="992">
        <v>0</v>
      </c>
      <c r="BH385" s="992">
        <v>0</v>
      </c>
      <c r="BI385" s="992">
        <v>0</v>
      </c>
      <c r="BJ385" s="935"/>
    </row>
    <row r="386" spans="1:62" s="987" customFormat="1" ht="20.100000000000001" customHeight="1">
      <c r="A386" s="997" t="s">
        <v>4700</v>
      </c>
      <c r="B386" s="942" t="s">
        <v>290</v>
      </c>
      <c r="C386" s="997" t="s">
        <v>4720</v>
      </c>
      <c r="D386" s="942" t="s">
        <v>5</v>
      </c>
      <c r="E386" s="942" t="s">
        <v>948</v>
      </c>
      <c r="F386" s="1040">
        <v>35174</v>
      </c>
      <c r="G386" s="998" t="s">
        <v>996</v>
      </c>
      <c r="H386" s="943">
        <v>657</v>
      </c>
      <c r="I386" s="1121">
        <v>22714</v>
      </c>
      <c r="J386" s="942" t="s">
        <v>4777</v>
      </c>
      <c r="K386" s="942" t="s">
        <v>4778</v>
      </c>
      <c r="L386" s="503">
        <v>5</v>
      </c>
      <c r="M386" s="503">
        <v>167</v>
      </c>
      <c r="N386" s="507">
        <v>1</v>
      </c>
      <c r="O386" s="504">
        <v>23</v>
      </c>
      <c r="P386" s="504">
        <v>2</v>
      </c>
      <c r="Q386" s="504">
        <v>37</v>
      </c>
      <c r="R386" s="504">
        <v>2</v>
      </c>
      <c r="S386" s="504">
        <v>55</v>
      </c>
      <c r="T386" s="504"/>
      <c r="U386" s="504"/>
      <c r="V386" s="504"/>
      <c r="W386" s="504"/>
      <c r="X386" s="504"/>
      <c r="Y386" s="504"/>
      <c r="Z386" s="507"/>
      <c r="AA386" s="504"/>
      <c r="AB386" s="504"/>
      <c r="AC386" s="504"/>
      <c r="AD386" s="504">
        <v>0</v>
      </c>
      <c r="AE386" s="504"/>
      <c r="AF386" s="504"/>
      <c r="AG386" s="504">
        <v>0</v>
      </c>
      <c r="AH386" s="504"/>
      <c r="AI386" s="504"/>
      <c r="AJ386" s="504"/>
      <c r="AK386" s="504"/>
      <c r="AL386" s="504">
        <v>0</v>
      </c>
      <c r="AM386" s="504"/>
      <c r="AN386" s="504"/>
      <c r="AO386" s="504"/>
      <c r="AP386" s="1009"/>
      <c r="AQ386" s="1009"/>
      <c r="AR386" s="504"/>
      <c r="AS386" s="504"/>
      <c r="AT386" s="504"/>
      <c r="AU386" s="1009">
        <v>0</v>
      </c>
      <c r="AV386" s="1009"/>
      <c r="AW386" s="1009"/>
      <c r="AX386" s="1009"/>
      <c r="AY386" s="1009">
        <v>0</v>
      </c>
      <c r="AZ386" s="1009">
        <v>5</v>
      </c>
      <c r="BA386" s="1009">
        <v>23</v>
      </c>
      <c r="BB386" s="1009">
        <v>37</v>
      </c>
      <c r="BC386" s="1009">
        <v>55</v>
      </c>
      <c r="BD386" s="1009">
        <v>115</v>
      </c>
      <c r="BE386" s="1009">
        <v>0</v>
      </c>
      <c r="BF386" s="1009">
        <v>0</v>
      </c>
      <c r="BG386" s="1009">
        <v>0</v>
      </c>
      <c r="BH386" s="1009">
        <v>0</v>
      </c>
      <c r="BI386" s="1009">
        <v>0</v>
      </c>
      <c r="BJ386" s="942"/>
    </row>
    <row r="387" spans="1:62" s="987" customFormat="1" ht="20.100000000000001" customHeight="1">
      <c r="A387" s="934" t="s">
        <v>4700</v>
      </c>
      <c r="B387" s="934" t="s">
        <v>290</v>
      </c>
      <c r="C387" s="934" t="s">
        <v>4704</v>
      </c>
      <c r="D387" s="934" t="s">
        <v>5</v>
      </c>
      <c r="E387" s="934" t="s">
        <v>4779</v>
      </c>
      <c r="F387" s="1041">
        <v>42312</v>
      </c>
      <c r="G387" s="991" t="s">
        <v>997</v>
      </c>
      <c r="H387" s="979">
        <v>441.9</v>
      </c>
      <c r="I387" s="1131">
        <v>22693</v>
      </c>
      <c r="J387" s="934" t="s">
        <v>4780</v>
      </c>
      <c r="K387" s="934" t="s">
        <v>4781</v>
      </c>
      <c r="L387" s="514">
        <v>8</v>
      </c>
      <c r="M387" s="514">
        <v>182</v>
      </c>
      <c r="N387" s="515">
        <v>2</v>
      </c>
      <c r="O387" s="516">
        <v>50</v>
      </c>
      <c r="P387" s="516">
        <v>3</v>
      </c>
      <c r="Q387" s="516">
        <v>55</v>
      </c>
      <c r="R387" s="516">
        <v>3</v>
      </c>
      <c r="S387" s="516">
        <v>63</v>
      </c>
      <c r="T387" s="516"/>
      <c r="U387" s="516"/>
      <c r="V387" s="516"/>
      <c r="W387" s="516"/>
      <c r="X387" s="516"/>
      <c r="Y387" s="516"/>
      <c r="Z387" s="515"/>
      <c r="AA387" s="516"/>
      <c r="AB387" s="516"/>
      <c r="AC387" s="516"/>
      <c r="AD387" s="516">
        <v>0</v>
      </c>
      <c r="AE387" s="516"/>
      <c r="AF387" s="516"/>
      <c r="AG387" s="516">
        <v>0</v>
      </c>
      <c r="AH387" s="516"/>
      <c r="AI387" s="516"/>
      <c r="AJ387" s="516"/>
      <c r="AK387" s="516"/>
      <c r="AL387" s="516">
        <v>0</v>
      </c>
      <c r="AM387" s="516"/>
      <c r="AN387" s="516"/>
      <c r="AO387" s="516"/>
      <c r="AP387" s="980"/>
      <c r="AQ387" s="980"/>
      <c r="AR387" s="516"/>
      <c r="AS387" s="516"/>
      <c r="AT387" s="516"/>
      <c r="AU387" s="980">
        <v>0</v>
      </c>
      <c r="AV387" s="980"/>
      <c r="AW387" s="980"/>
      <c r="AX387" s="980"/>
      <c r="AY387" s="980">
        <v>0</v>
      </c>
      <c r="AZ387" s="981">
        <v>8</v>
      </c>
      <c r="BA387" s="981">
        <v>50</v>
      </c>
      <c r="BB387" s="981">
        <v>55</v>
      </c>
      <c r="BC387" s="981">
        <v>63</v>
      </c>
      <c r="BD387" s="981">
        <v>168</v>
      </c>
      <c r="BE387" s="992">
        <v>0</v>
      </c>
      <c r="BF387" s="992">
        <v>0</v>
      </c>
      <c r="BG387" s="992">
        <v>0</v>
      </c>
      <c r="BH387" s="992">
        <v>0</v>
      </c>
      <c r="BI387" s="992">
        <v>0</v>
      </c>
      <c r="BJ387" s="935"/>
    </row>
    <row r="388" spans="1:62" s="987" customFormat="1" ht="20.100000000000001" customHeight="1">
      <c r="A388" s="934" t="s">
        <v>4700</v>
      </c>
      <c r="B388" s="934" t="s">
        <v>290</v>
      </c>
      <c r="C388" s="934" t="s">
        <v>4720</v>
      </c>
      <c r="D388" s="934" t="s">
        <v>5</v>
      </c>
      <c r="E388" s="934" t="s">
        <v>4782</v>
      </c>
      <c r="F388" s="1041">
        <v>39499</v>
      </c>
      <c r="G388" s="991" t="s">
        <v>998</v>
      </c>
      <c r="H388" s="979">
        <v>1321</v>
      </c>
      <c r="I388" s="1131">
        <v>22724</v>
      </c>
      <c r="J388" s="934" t="s">
        <v>4783</v>
      </c>
      <c r="K388" s="934" t="s">
        <v>4784</v>
      </c>
      <c r="L388" s="514">
        <v>14</v>
      </c>
      <c r="M388" s="514">
        <v>350</v>
      </c>
      <c r="N388" s="515">
        <v>5</v>
      </c>
      <c r="O388" s="516">
        <v>78</v>
      </c>
      <c r="P388" s="516">
        <v>4</v>
      </c>
      <c r="Q388" s="516">
        <v>81</v>
      </c>
      <c r="R388" s="516">
        <v>4</v>
      </c>
      <c r="S388" s="516">
        <v>100</v>
      </c>
      <c r="T388" s="516"/>
      <c r="U388" s="516"/>
      <c r="V388" s="516"/>
      <c r="W388" s="516"/>
      <c r="X388" s="516"/>
      <c r="Y388" s="516"/>
      <c r="Z388" s="515"/>
      <c r="AA388" s="516"/>
      <c r="AB388" s="516"/>
      <c r="AC388" s="516"/>
      <c r="AD388" s="516">
        <v>0</v>
      </c>
      <c r="AE388" s="516"/>
      <c r="AF388" s="516"/>
      <c r="AG388" s="516">
        <v>0</v>
      </c>
      <c r="AH388" s="516"/>
      <c r="AI388" s="516"/>
      <c r="AJ388" s="516"/>
      <c r="AK388" s="516"/>
      <c r="AL388" s="516">
        <v>0</v>
      </c>
      <c r="AM388" s="516"/>
      <c r="AN388" s="516"/>
      <c r="AO388" s="516"/>
      <c r="AP388" s="980"/>
      <c r="AQ388" s="980"/>
      <c r="AR388" s="516"/>
      <c r="AS388" s="516"/>
      <c r="AT388" s="516"/>
      <c r="AU388" s="980">
        <v>0</v>
      </c>
      <c r="AV388" s="980"/>
      <c r="AW388" s="980"/>
      <c r="AX388" s="980"/>
      <c r="AY388" s="980">
        <v>0</v>
      </c>
      <c r="AZ388" s="981">
        <v>13</v>
      </c>
      <c r="BA388" s="981">
        <v>78</v>
      </c>
      <c r="BB388" s="981">
        <v>81</v>
      </c>
      <c r="BC388" s="981">
        <v>100</v>
      </c>
      <c r="BD388" s="981">
        <v>259</v>
      </c>
      <c r="BE388" s="992">
        <v>0</v>
      </c>
      <c r="BF388" s="992">
        <v>0</v>
      </c>
      <c r="BG388" s="992">
        <v>0</v>
      </c>
      <c r="BH388" s="992">
        <v>0</v>
      </c>
      <c r="BI388" s="992">
        <v>0</v>
      </c>
      <c r="BJ388" s="935"/>
    </row>
    <row r="389" spans="1:62" s="987" customFormat="1" ht="20.100000000000001" customHeight="1">
      <c r="A389" s="934" t="s">
        <v>4700</v>
      </c>
      <c r="B389" s="934" t="s">
        <v>290</v>
      </c>
      <c r="C389" s="934" t="s">
        <v>4710</v>
      </c>
      <c r="D389" s="934" t="s">
        <v>5</v>
      </c>
      <c r="E389" s="934" t="s">
        <v>4785</v>
      </c>
      <c r="F389" s="1041">
        <v>41060</v>
      </c>
      <c r="G389" s="991" t="s">
        <v>999</v>
      </c>
      <c r="H389" s="979">
        <v>1304.6400000000001</v>
      </c>
      <c r="I389" s="1131">
        <v>22748</v>
      </c>
      <c r="J389" s="934" t="s">
        <v>4786</v>
      </c>
      <c r="K389" s="934" t="s">
        <v>4787</v>
      </c>
      <c r="L389" s="514">
        <v>14</v>
      </c>
      <c r="M389" s="514">
        <v>337</v>
      </c>
      <c r="N389" s="515">
        <v>4</v>
      </c>
      <c r="O389" s="516">
        <v>80</v>
      </c>
      <c r="P389" s="516">
        <v>5</v>
      </c>
      <c r="Q389" s="516">
        <v>111</v>
      </c>
      <c r="R389" s="516">
        <v>3</v>
      </c>
      <c r="S389" s="516">
        <v>71</v>
      </c>
      <c r="T389" s="516"/>
      <c r="U389" s="516"/>
      <c r="V389" s="516"/>
      <c r="W389" s="516"/>
      <c r="X389" s="516"/>
      <c r="Y389" s="516"/>
      <c r="Z389" s="515"/>
      <c r="AA389" s="516"/>
      <c r="AB389" s="516"/>
      <c r="AC389" s="516"/>
      <c r="AD389" s="516">
        <v>0</v>
      </c>
      <c r="AE389" s="516"/>
      <c r="AF389" s="516"/>
      <c r="AG389" s="516">
        <v>0</v>
      </c>
      <c r="AH389" s="516"/>
      <c r="AI389" s="516"/>
      <c r="AJ389" s="516"/>
      <c r="AK389" s="516"/>
      <c r="AL389" s="516">
        <v>0</v>
      </c>
      <c r="AM389" s="516"/>
      <c r="AN389" s="516"/>
      <c r="AO389" s="516"/>
      <c r="AP389" s="980"/>
      <c r="AQ389" s="980"/>
      <c r="AR389" s="516"/>
      <c r="AS389" s="516"/>
      <c r="AT389" s="516"/>
      <c r="AU389" s="980">
        <v>0</v>
      </c>
      <c r="AV389" s="980"/>
      <c r="AW389" s="980"/>
      <c r="AX389" s="980"/>
      <c r="AY389" s="980">
        <v>0</v>
      </c>
      <c r="AZ389" s="981">
        <v>12</v>
      </c>
      <c r="BA389" s="981">
        <v>80</v>
      </c>
      <c r="BB389" s="981">
        <v>111</v>
      </c>
      <c r="BC389" s="981">
        <v>71</v>
      </c>
      <c r="BD389" s="981">
        <v>262</v>
      </c>
      <c r="BE389" s="992">
        <v>0</v>
      </c>
      <c r="BF389" s="992">
        <v>0</v>
      </c>
      <c r="BG389" s="992">
        <v>0</v>
      </c>
      <c r="BH389" s="992">
        <v>0</v>
      </c>
      <c r="BI389" s="992">
        <v>0</v>
      </c>
      <c r="BJ389" s="935"/>
    </row>
    <row r="390" spans="1:62" s="987" customFormat="1" ht="20.100000000000001" customHeight="1">
      <c r="A390" s="934" t="s">
        <v>4700</v>
      </c>
      <c r="B390" s="934" t="s">
        <v>290</v>
      </c>
      <c r="C390" s="934" t="s">
        <v>4701</v>
      </c>
      <c r="D390" s="934" t="s">
        <v>5</v>
      </c>
      <c r="E390" s="934" t="s">
        <v>4788</v>
      </c>
      <c r="F390" s="1041">
        <v>38825</v>
      </c>
      <c r="G390" s="991" t="s">
        <v>1000</v>
      </c>
      <c r="H390" s="979">
        <v>919.77</v>
      </c>
      <c r="I390" s="1131">
        <v>22780</v>
      </c>
      <c r="J390" s="934" t="s">
        <v>4789</v>
      </c>
      <c r="K390" s="934" t="s">
        <v>4790</v>
      </c>
      <c r="L390" s="514">
        <v>6</v>
      </c>
      <c r="M390" s="514">
        <v>172</v>
      </c>
      <c r="N390" s="515">
        <v>2</v>
      </c>
      <c r="O390" s="516">
        <v>32</v>
      </c>
      <c r="P390" s="516">
        <v>2</v>
      </c>
      <c r="Q390" s="516">
        <v>51</v>
      </c>
      <c r="R390" s="516">
        <v>2</v>
      </c>
      <c r="S390" s="516">
        <v>55</v>
      </c>
      <c r="T390" s="516"/>
      <c r="U390" s="516"/>
      <c r="V390" s="516"/>
      <c r="W390" s="516"/>
      <c r="X390" s="516"/>
      <c r="Y390" s="516"/>
      <c r="Z390" s="515"/>
      <c r="AA390" s="516"/>
      <c r="AB390" s="516"/>
      <c r="AC390" s="516"/>
      <c r="AD390" s="516">
        <v>0</v>
      </c>
      <c r="AE390" s="516"/>
      <c r="AF390" s="516"/>
      <c r="AG390" s="516">
        <v>0</v>
      </c>
      <c r="AH390" s="516"/>
      <c r="AI390" s="516"/>
      <c r="AJ390" s="516"/>
      <c r="AK390" s="516"/>
      <c r="AL390" s="516">
        <v>0</v>
      </c>
      <c r="AM390" s="516"/>
      <c r="AN390" s="516"/>
      <c r="AO390" s="516"/>
      <c r="AP390" s="980"/>
      <c r="AQ390" s="980"/>
      <c r="AR390" s="516"/>
      <c r="AS390" s="516"/>
      <c r="AT390" s="516"/>
      <c r="AU390" s="980">
        <v>0</v>
      </c>
      <c r="AV390" s="980"/>
      <c r="AW390" s="980"/>
      <c r="AX390" s="980"/>
      <c r="AY390" s="980">
        <v>0</v>
      </c>
      <c r="AZ390" s="981">
        <v>6</v>
      </c>
      <c r="BA390" s="981">
        <v>32</v>
      </c>
      <c r="BB390" s="981">
        <v>51</v>
      </c>
      <c r="BC390" s="981">
        <v>55</v>
      </c>
      <c r="BD390" s="981">
        <v>138</v>
      </c>
      <c r="BE390" s="992">
        <v>0</v>
      </c>
      <c r="BF390" s="992">
        <v>0</v>
      </c>
      <c r="BG390" s="992">
        <v>0</v>
      </c>
      <c r="BH390" s="992">
        <v>0</v>
      </c>
      <c r="BI390" s="992">
        <v>0</v>
      </c>
      <c r="BJ390" s="935"/>
    </row>
    <row r="391" spans="1:62" s="990" customFormat="1" ht="20.100000000000001" customHeight="1">
      <c r="A391" s="988"/>
      <c r="B391" s="989"/>
      <c r="C391" s="989"/>
      <c r="D391" s="989"/>
      <c r="E391" s="532" t="s">
        <v>1156</v>
      </c>
      <c r="F391" s="532">
        <f>COUNTA(A380:A390)</f>
        <v>11</v>
      </c>
      <c r="G391" s="548"/>
      <c r="H391" s="548"/>
      <c r="I391" s="1133"/>
      <c r="J391" s="532"/>
      <c r="K391" s="532"/>
      <c r="L391" s="834">
        <f t="shared" ref="L391:AQ391" si="139">SUM(L380:L390)</f>
        <v>98</v>
      </c>
      <c r="M391" s="834">
        <f t="shared" si="139"/>
        <v>2480</v>
      </c>
      <c r="N391" s="834">
        <f t="shared" si="139"/>
        <v>31</v>
      </c>
      <c r="O391" s="834">
        <f t="shared" si="139"/>
        <v>607</v>
      </c>
      <c r="P391" s="834">
        <f t="shared" si="139"/>
        <v>33</v>
      </c>
      <c r="Q391" s="834">
        <f t="shared" si="139"/>
        <v>764</v>
      </c>
      <c r="R391" s="834">
        <f t="shared" si="139"/>
        <v>28</v>
      </c>
      <c r="S391" s="834">
        <f t="shared" si="139"/>
        <v>693</v>
      </c>
      <c r="T391" s="834">
        <f t="shared" si="139"/>
        <v>0</v>
      </c>
      <c r="U391" s="834">
        <f t="shared" si="139"/>
        <v>0</v>
      </c>
      <c r="V391" s="834">
        <f t="shared" si="139"/>
        <v>0</v>
      </c>
      <c r="W391" s="834">
        <f t="shared" si="139"/>
        <v>0</v>
      </c>
      <c r="X391" s="834">
        <f t="shared" si="139"/>
        <v>0</v>
      </c>
      <c r="Y391" s="834">
        <f t="shared" si="139"/>
        <v>0</v>
      </c>
      <c r="Z391" s="835">
        <f t="shared" si="139"/>
        <v>1</v>
      </c>
      <c r="AA391" s="834">
        <f t="shared" si="139"/>
        <v>0</v>
      </c>
      <c r="AB391" s="834">
        <f t="shared" si="139"/>
        <v>2</v>
      </c>
      <c r="AC391" s="834">
        <f t="shared" si="139"/>
        <v>8</v>
      </c>
      <c r="AD391" s="834">
        <f t="shared" si="139"/>
        <v>10</v>
      </c>
      <c r="AE391" s="834">
        <f t="shared" si="139"/>
        <v>0</v>
      </c>
      <c r="AF391" s="834">
        <f t="shared" si="139"/>
        <v>0</v>
      </c>
      <c r="AG391" s="834">
        <f t="shared" si="139"/>
        <v>0</v>
      </c>
      <c r="AH391" s="834">
        <f t="shared" si="139"/>
        <v>1</v>
      </c>
      <c r="AI391" s="834">
        <f t="shared" si="139"/>
        <v>0</v>
      </c>
      <c r="AJ391" s="834">
        <f t="shared" si="139"/>
        <v>0</v>
      </c>
      <c r="AK391" s="834">
        <f t="shared" si="139"/>
        <v>8</v>
      </c>
      <c r="AL391" s="834">
        <f t="shared" si="139"/>
        <v>8</v>
      </c>
      <c r="AM391" s="834">
        <f t="shared" si="139"/>
        <v>0</v>
      </c>
      <c r="AN391" s="834">
        <f t="shared" si="139"/>
        <v>0</v>
      </c>
      <c r="AO391" s="834">
        <f t="shared" si="139"/>
        <v>0</v>
      </c>
      <c r="AP391" s="834">
        <f t="shared" si="139"/>
        <v>0</v>
      </c>
      <c r="AQ391" s="834">
        <f t="shared" si="139"/>
        <v>0</v>
      </c>
      <c r="AR391" s="834">
        <f t="shared" ref="AR391:BI391" si="140">SUM(AR380:AR390)</f>
        <v>0</v>
      </c>
      <c r="AS391" s="834">
        <f t="shared" si="140"/>
        <v>0</v>
      </c>
      <c r="AT391" s="834">
        <f t="shared" si="140"/>
        <v>0</v>
      </c>
      <c r="AU391" s="834">
        <f t="shared" si="140"/>
        <v>0</v>
      </c>
      <c r="AV391" s="834">
        <f t="shared" si="140"/>
        <v>0</v>
      </c>
      <c r="AW391" s="834">
        <f t="shared" si="140"/>
        <v>0</v>
      </c>
      <c r="AX391" s="834">
        <f t="shared" si="140"/>
        <v>0</v>
      </c>
      <c r="AY391" s="834">
        <f t="shared" si="140"/>
        <v>0</v>
      </c>
      <c r="AZ391" s="834">
        <f t="shared" si="140"/>
        <v>94</v>
      </c>
      <c r="BA391" s="834">
        <f t="shared" si="140"/>
        <v>609</v>
      </c>
      <c r="BB391" s="834">
        <f t="shared" si="140"/>
        <v>772</v>
      </c>
      <c r="BC391" s="834">
        <f t="shared" si="140"/>
        <v>701</v>
      </c>
      <c r="BD391" s="834">
        <f t="shared" si="140"/>
        <v>2082</v>
      </c>
      <c r="BE391" s="834">
        <f t="shared" si="140"/>
        <v>0</v>
      </c>
      <c r="BF391" s="834">
        <f t="shared" si="140"/>
        <v>0</v>
      </c>
      <c r="BG391" s="834">
        <f t="shared" si="140"/>
        <v>0</v>
      </c>
      <c r="BH391" s="834">
        <f t="shared" si="140"/>
        <v>0</v>
      </c>
      <c r="BI391" s="834">
        <f t="shared" si="140"/>
        <v>0</v>
      </c>
      <c r="BJ391" s="834"/>
    </row>
    <row r="392" spans="1:62" s="990" customFormat="1" ht="20.100000000000001" customHeight="1">
      <c r="A392" s="988"/>
      <c r="B392" s="1001"/>
      <c r="C392" s="1261" t="s">
        <v>1242</v>
      </c>
      <c r="D392" s="1261"/>
      <c r="E392" s="1261"/>
      <c r="F392" s="1059">
        <f>SUBTOTAL(9,F379,F391)</f>
        <v>31</v>
      </c>
      <c r="G392" s="549"/>
      <c r="H392" s="549"/>
      <c r="I392" s="1135"/>
      <c r="J392" s="1059"/>
      <c r="K392" s="1059"/>
      <c r="L392" s="832">
        <f t="shared" ref="L392:AQ392" si="141">L379+L391</f>
        <v>193</v>
      </c>
      <c r="M392" s="832">
        <f t="shared" si="141"/>
        <v>4389</v>
      </c>
      <c r="N392" s="832">
        <f t="shared" si="141"/>
        <v>52</v>
      </c>
      <c r="O392" s="832">
        <f t="shared" si="141"/>
        <v>949</v>
      </c>
      <c r="P392" s="832">
        <f t="shared" si="141"/>
        <v>60</v>
      </c>
      <c r="Q392" s="832">
        <f t="shared" si="141"/>
        <v>1306</v>
      </c>
      <c r="R392" s="832">
        <f t="shared" si="141"/>
        <v>63</v>
      </c>
      <c r="S392" s="832">
        <f t="shared" si="141"/>
        <v>1469</v>
      </c>
      <c r="T392" s="832">
        <f t="shared" si="141"/>
        <v>3</v>
      </c>
      <c r="U392" s="832">
        <f t="shared" si="141"/>
        <v>12</v>
      </c>
      <c r="V392" s="832">
        <f t="shared" si="141"/>
        <v>3</v>
      </c>
      <c r="W392" s="832">
        <f t="shared" si="141"/>
        <v>12</v>
      </c>
      <c r="X392" s="832">
        <f t="shared" si="141"/>
        <v>3</v>
      </c>
      <c r="Y392" s="832">
        <f t="shared" si="141"/>
        <v>11</v>
      </c>
      <c r="Z392" s="833">
        <f t="shared" si="141"/>
        <v>1</v>
      </c>
      <c r="AA392" s="832">
        <f t="shared" si="141"/>
        <v>0</v>
      </c>
      <c r="AB392" s="832">
        <f t="shared" si="141"/>
        <v>2</v>
      </c>
      <c r="AC392" s="832">
        <f t="shared" si="141"/>
        <v>8</v>
      </c>
      <c r="AD392" s="832">
        <f t="shared" si="141"/>
        <v>10</v>
      </c>
      <c r="AE392" s="832">
        <f t="shared" si="141"/>
        <v>0</v>
      </c>
      <c r="AF392" s="832">
        <f t="shared" si="141"/>
        <v>0</v>
      </c>
      <c r="AG392" s="832">
        <f t="shared" si="141"/>
        <v>0</v>
      </c>
      <c r="AH392" s="832">
        <f t="shared" si="141"/>
        <v>1</v>
      </c>
      <c r="AI392" s="832">
        <f t="shared" si="141"/>
        <v>2</v>
      </c>
      <c r="AJ392" s="832">
        <f t="shared" si="141"/>
        <v>0</v>
      </c>
      <c r="AK392" s="832">
        <f t="shared" si="141"/>
        <v>8</v>
      </c>
      <c r="AL392" s="832">
        <f t="shared" si="141"/>
        <v>8</v>
      </c>
      <c r="AM392" s="832">
        <f t="shared" si="141"/>
        <v>3</v>
      </c>
      <c r="AN392" s="832">
        <f t="shared" si="141"/>
        <v>1</v>
      </c>
      <c r="AO392" s="832">
        <f t="shared" si="141"/>
        <v>4</v>
      </c>
      <c r="AP392" s="832">
        <f t="shared" si="141"/>
        <v>0</v>
      </c>
      <c r="AQ392" s="832">
        <f t="shared" si="141"/>
        <v>1</v>
      </c>
      <c r="AR392" s="832">
        <f t="shared" ref="AR392:BI392" si="142">AR379+AR391</f>
        <v>0</v>
      </c>
      <c r="AS392" s="832">
        <f t="shared" si="142"/>
        <v>0</v>
      </c>
      <c r="AT392" s="832">
        <f t="shared" si="142"/>
        <v>0</v>
      </c>
      <c r="AU392" s="832">
        <f t="shared" si="142"/>
        <v>0</v>
      </c>
      <c r="AV392" s="832">
        <f t="shared" si="142"/>
        <v>0</v>
      </c>
      <c r="AW392" s="832">
        <f t="shared" si="142"/>
        <v>0</v>
      </c>
      <c r="AX392" s="832">
        <f t="shared" si="142"/>
        <v>2</v>
      </c>
      <c r="AY392" s="832">
        <f t="shared" si="142"/>
        <v>2</v>
      </c>
      <c r="AZ392" s="832">
        <f t="shared" si="142"/>
        <v>177</v>
      </c>
      <c r="BA392" s="832">
        <f t="shared" si="142"/>
        <v>951</v>
      </c>
      <c r="BB392" s="832">
        <f t="shared" si="142"/>
        <v>1314</v>
      </c>
      <c r="BC392" s="832">
        <f t="shared" si="142"/>
        <v>1477</v>
      </c>
      <c r="BD392" s="832">
        <f t="shared" si="142"/>
        <v>3742</v>
      </c>
      <c r="BE392" s="832">
        <f t="shared" si="142"/>
        <v>12</v>
      </c>
      <c r="BF392" s="832">
        <f t="shared" si="142"/>
        <v>12</v>
      </c>
      <c r="BG392" s="832">
        <f t="shared" si="142"/>
        <v>15</v>
      </c>
      <c r="BH392" s="832">
        <f t="shared" si="142"/>
        <v>14</v>
      </c>
      <c r="BI392" s="832">
        <f t="shared" si="142"/>
        <v>41</v>
      </c>
      <c r="BJ392" s="832"/>
    </row>
    <row r="393" spans="1:62" s="987" customFormat="1" ht="20.100000000000001" customHeight="1">
      <c r="A393" s="934" t="s">
        <v>949</v>
      </c>
      <c r="B393" s="934" t="s">
        <v>290</v>
      </c>
      <c r="C393" s="934" t="s">
        <v>4791</v>
      </c>
      <c r="D393" s="934" t="s">
        <v>4</v>
      </c>
      <c r="E393" s="934" t="s">
        <v>4792</v>
      </c>
      <c r="F393" s="1041">
        <v>29646</v>
      </c>
      <c r="G393" s="991" t="s">
        <v>1001</v>
      </c>
      <c r="H393" s="979">
        <v>13151</v>
      </c>
      <c r="I393" s="1131">
        <v>22601</v>
      </c>
      <c r="J393" s="934" t="s">
        <v>4793</v>
      </c>
      <c r="K393" s="934" t="s">
        <v>3301</v>
      </c>
      <c r="L393" s="514">
        <v>3</v>
      </c>
      <c r="M393" s="514">
        <v>67</v>
      </c>
      <c r="N393" s="515">
        <v>1</v>
      </c>
      <c r="O393" s="516">
        <v>13</v>
      </c>
      <c r="P393" s="516">
        <v>1</v>
      </c>
      <c r="Q393" s="516">
        <v>11</v>
      </c>
      <c r="R393" s="516">
        <v>1</v>
      </c>
      <c r="S393" s="516">
        <v>23</v>
      </c>
      <c r="T393" s="516"/>
      <c r="U393" s="516"/>
      <c r="V393" s="516"/>
      <c r="W393" s="516"/>
      <c r="X393" s="516"/>
      <c r="Y393" s="516"/>
      <c r="Z393" s="515"/>
      <c r="AA393" s="516"/>
      <c r="AB393" s="516"/>
      <c r="AC393" s="516"/>
      <c r="AD393" s="516">
        <v>0</v>
      </c>
      <c r="AE393" s="516"/>
      <c r="AF393" s="516"/>
      <c r="AG393" s="516">
        <v>0</v>
      </c>
      <c r="AH393" s="516"/>
      <c r="AI393" s="516"/>
      <c r="AJ393" s="516"/>
      <c r="AK393" s="516"/>
      <c r="AL393" s="516">
        <v>0</v>
      </c>
      <c r="AM393" s="516"/>
      <c r="AN393" s="516"/>
      <c r="AO393" s="516"/>
      <c r="AP393" s="980"/>
      <c r="AQ393" s="980"/>
      <c r="AR393" s="516"/>
      <c r="AS393" s="516"/>
      <c r="AT393" s="516"/>
      <c r="AU393" s="980">
        <v>0</v>
      </c>
      <c r="AV393" s="980"/>
      <c r="AW393" s="980"/>
      <c r="AX393" s="980"/>
      <c r="AY393" s="980">
        <v>0</v>
      </c>
      <c r="AZ393" s="981">
        <v>3</v>
      </c>
      <c r="BA393" s="981">
        <v>13</v>
      </c>
      <c r="BB393" s="981">
        <v>11</v>
      </c>
      <c r="BC393" s="981">
        <v>23</v>
      </c>
      <c r="BD393" s="981">
        <v>47</v>
      </c>
      <c r="BE393" s="981">
        <v>0</v>
      </c>
      <c r="BF393" s="981">
        <v>0</v>
      </c>
      <c r="BG393" s="981">
        <v>0</v>
      </c>
      <c r="BH393" s="981">
        <v>0</v>
      </c>
      <c r="BI393" s="981">
        <v>0</v>
      </c>
      <c r="BJ393" s="934"/>
    </row>
    <row r="394" spans="1:62" s="987" customFormat="1" ht="20.100000000000001" customHeight="1">
      <c r="A394" s="934" t="s">
        <v>949</v>
      </c>
      <c r="B394" s="934" t="s">
        <v>290</v>
      </c>
      <c r="C394" s="934" t="s">
        <v>4791</v>
      </c>
      <c r="D394" s="934" t="s">
        <v>4</v>
      </c>
      <c r="E394" s="934" t="s">
        <v>4794</v>
      </c>
      <c r="F394" s="1041">
        <v>36586</v>
      </c>
      <c r="G394" s="991" t="s">
        <v>1002</v>
      </c>
      <c r="H394" s="979">
        <v>12949</v>
      </c>
      <c r="I394" s="1131">
        <v>22613</v>
      </c>
      <c r="J394" s="934" t="s">
        <v>4795</v>
      </c>
      <c r="K394" s="934" t="s">
        <v>4796</v>
      </c>
      <c r="L394" s="514">
        <v>4</v>
      </c>
      <c r="M394" s="514">
        <v>67</v>
      </c>
      <c r="N394" s="515">
        <v>1</v>
      </c>
      <c r="O394" s="516">
        <v>13</v>
      </c>
      <c r="P394" s="516">
        <v>1</v>
      </c>
      <c r="Q394" s="516">
        <v>15</v>
      </c>
      <c r="R394" s="516">
        <v>1</v>
      </c>
      <c r="S394" s="516">
        <v>25</v>
      </c>
      <c r="T394" s="516"/>
      <c r="U394" s="516"/>
      <c r="V394" s="516"/>
      <c r="W394" s="516"/>
      <c r="X394" s="516"/>
      <c r="Y394" s="516"/>
      <c r="Z394" s="515"/>
      <c r="AA394" s="516"/>
      <c r="AB394" s="516"/>
      <c r="AC394" s="516"/>
      <c r="AD394" s="516">
        <v>0</v>
      </c>
      <c r="AE394" s="516"/>
      <c r="AF394" s="516"/>
      <c r="AG394" s="516">
        <v>0</v>
      </c>
      <c r="AH394" s="516"/>
      <c r="AI394" s="516"/>
      <c r="AJ394" s="516"/>
      <c r="AK394" s="516"/>
      <c r="AL394" s="516">
        <v>0</v>
      </c>
      <c r="AM394" s="516"/>
      <c r="AN394" s="516"/>
      <c r="AO394" s="516"/>
      <c r="AP394" s="980"/>
      <c r="AQ394" s="980">
        <v>1</v>
      </c>
      <c r="AR394" s="516"/>
      <c r="AS394" s="516"/>
      <c r="AT394" s="516"/>
      <c r="AU394" s="980">
        <v>0</v>
      </c>
      <c r="AV394" s="980">
        <v>2</v>
      </c>
      <c r="AW394" s="980"/>
      <c r="AX394" s="980"/>
      <c r="AY394" s="980">
        <v>2</v>
      </c>
      <c r="AZ394" s="981">
        <v>3</v>
      </c>
      <c r="BA394" s="981">
        <v>13</v>
      </c>
      <c r="BB394" s="981">
        <v>15</v>
      </c>
      <c r="BC394" s="981">
        <v>25</v>
      </c>
      <c r="BD394" s="981">
        <v>53</v>
      </c>
      <c r="BE394" s="981">
        <v>1</v>
      </c>
      <c r="BF394" s="981">
        <v>2</v>
      </c>
      <c r="BG394" s="981">
        <v>0</v>
      </c>
      <c r="BH394" s="981">
        <v>0</v>
      </c>
      <c r="BI394" s="981">
        <v>2</v>
      </c>
      <c r="BJ394" s="934"/>
    </row>
    <row r="395" spans="1:62" s="987" customFormat="1" ht="20.100000000000001" customHeight="1">
      <c r="A395" s="934" t="s">
        <v>949</v>
      </c>
      <c r="B395" s="934" t="s">
        <v>290</v>
      </c>
      <c r="C395" s="934" t="s">
        <v>4791</v>
      </c>
      <c r="D395" s="934" t="s">
        <v>4</v>
      </c>
      <c r="E395" s="934" t="s">
        <v>4797</v>
      </c>
      <c r="F395" s="1041">
        <v>39142</v>
      </c>
      <c r="G395" s="991" t="s">
        <v>1003</v>
      </c>
      <c r="H395" s="979">
        <v>885</v>
      </c>
      <c r="I395" s="1131">
        <v>22633</v>
      </c>
      <c r="J395" s="934" t="s">
        <v>4798</v>
      </c>
      <c r="K395" s="934" t="s">
        <v>3332</v>
      </c>
      <c r="L395" s="514">
        <v>2</v>
      </c>
      <c r="M395" s="759">
        <v>49</v>
      </c>
      <c r="N395" s="515">
        <v>0</v>
      </c>
      <c r="O395" s="516">
        <v>0</v>
      </c>
      <c r="P395" s="516">
        <v>1</v>
      </c>
      <c r="Q395" s="516">
        <v>19</v>
      </c>
      <c r="R395" s="516">
        <v>1</v>
      </c>
      <c r="S395" s="516">
        <v>21</v>
      </c>
      <c r="T395" s="516">
        <v>0</v>
      </c>
      <c r="U395" s="516">
        <v>0</v>
      </c>
      <c r="V395" s="516">
        <v>0</v>
      </c>
      <c r="W395" s="516">
        <v>0</v>
      </c>
      <c r="X395" s="516">
        <v>0</v>
      </c>
      <c r="Y395" s="516">
        <v>0</v>
      </c>
      <c r="Z395" s="515">
        <v>0</v>
      </c>
      <c r="AA395" s="516">
        <v>0</v>
      </c>
      <c r="AB395" s="516">
        <v>0</v>
      </c>
      <c r="AC395" s="516">
        <v>0</v>
      </c>
      <c r="AD395" s="516">
        <v>0</v>
      </c>
      <c r="AE395" s="516">
        <v>0</v>
      </c>
      <c r="AF395" s="516">
        <v>0</v>
      </c>
      <c r="AG395" s="516">
        <v>0</v>
      </c>
      <c r="AH395" s="516">
        <v>0</v>
      </c>
      <c r="AI395" s="516">
        <v>0</v>
      </c>
      <c r="AJ395" s="516">
        <v>0</v>
      </c>
      <c r="AK395" s="516">
        <v>0</v>
      </c>
      <c r="AL395" s="516">
        <v>0</v>
      </c>
      <c r="AM395" s="516">
        <v>0</v>
      </c>
      <c r="AN395" s="516">
        <v>0</v>
      </c>
      <c r="AO395" s="516">
        <v>0</v>
      </c>
      <c r="AP395" s="980">
        <v>0</v>
      </c>
      <c r="AQ395" s="980">
        <v>0</v>
      </c>
      <c r="AR395" s="516">
        <v>0</v>
      </c>
      <c r="AS395" s="516">
        <v>0</v>
      </c>
      <c r="AT395" s="516">
        <v>0</v>
      </c>
      <c r="AU395" s="980">
        <v>0</v>
      </c>
      <c r="AV395" s="980">
        <v>0</v>
      </c>
      <c r="AW395" s="980">
        <v>0</v>
      </c>
      <c r="AX395" s="980">
        <v>0</v>
      </c>
      <c r="AY395" s="980">
        <v>0</v>
      </c>
      <c r="AZ395" s="981">
        <v>2</v>
      </c>
      <c r="BA395" s="981">
        <v>0</v>
      </c>
      <c r="BB395" s="981">
        <v>19</v>
      </c>
      <c r="BC395" s="981">
        <v>21</v>
      </c>
      <c r="BD395" s="981">
        <v>40</v>
      </c>
      <c r="BE395" s="981">
        <v>0</v>
      </c>
      <c r="BF395" s="981">
        <v>0</v>
      </c>
      <c r="BG395" s="981">
        <v>0</v>
      </c>
      <c r="BH395" s="981">
        <v>0</v>
      </c>
      <c r="BI395" s="981">
        <v>0</v>
      </c>
      <c r="BJ395" s="934"/>
    </row>
    <row r="396" spans="1:62" s="987" customFormat="1" ht="20.100000000000001" customHeight="1">
      <c r="A396" s="934" t="s">
        <v>949</v>
      </c>
      <c r="B396" s="934" t="s">
        <v>290</v>
      </c>
      <c r="C396" s="934" t="s">
        <v>4799</v>
      </c>
      <c r="D396" s="934" t="s">
        <v>4</v>
      </c>
      <c r="E396" s="934" t="s">
        <v>4800</v>
      </c>
      <c r="F396" s="1041">
        <v>29650</v>
      </c>
      <c r="G396" s="991" t="s">
        <v>3334</v>
      </c>
      <c r="H396" s="979">
        <v>13058</v>
      </c>
      <c r="I396" s="1131">
        <v>22651</v>
      </c>
      <c r="J396" s="934" t="s">
        <v>4801</v>
      </c>
      <c r="K396" s="934" t="s">
        <v>3337</v>
      </c>
      <c r="L396" s="514">
        <v>5</v>
      </c>
      <c r="M396" s="759">
        <v>124</v>
      </c>
      <c r="N396" s="515">
        <v>1</v>
      </c>
      <c r="O396" s="516">
        <v>17</v>
      </c>
      <c r="P396" s="516">
        <v>2</v>
      </c>
      <c r="Q396" s="516">
        <v>26</v>
      </c>
      <c r="R396" s="516">
        <v>2</v>
      </c>
      <c r="S396" s="516">
        <v>52</v>
      </c>
      <c r="T396" s="516"/>
      <c r="U396" s="516"/>
      <c r="V396" s="516"/>
      <c r="W396" s="516"/>
      <c r="X396" s="516"/>
      <c r="Y396" s="516"/>
      <c r="Z396" s="515"/>
      <c r="AA396" s="516"/>
      <c r="AB396" s="516"/>
      <c r="AC396" s="516"/>
      <c r="AD396" s="516">
        <v>0</v>
      </c>
      <c r="AE396" s="516"/>
      <c r="AF396" s="516"/>
      <c r="AG396" s="516">
        <v>0</v>
      </c>
      <c r="AH396" s="516"/>
      <c r="AI396" s="516"/>
      <c r="AJ396" s="516"/>
      <c r="AK396" s="516"/>
      <c r="AL396" s="516">
        <v>0</v>
      </c>
      <c r="AM396" s="516"/>
      <c r="AN396" s="516"/>
      <c r="AO396" s="516"/>
      <c r="AP396" s="980"/>
      <c r="AQ396" s="980"/>
      <c r="AR396" s="516"/>
      <c r="AS396" s="516"/>
      <c r="AT396" s="516"/>
      <c r="AU396" s="980">
        <v>0</v>
      </c>
      <c r="AV396" s="980"/>
      <c r="AW396" s="980"/>
      <c r="AX396" s="980"/>
      <c r="AY396" s="980">
        <v>0</v>
      </c>
      <c r="AZ396" s="981">
        <v>5</v>
      </c>
      <c r="BA396" s="981">
        <v>17</v>
      </c>
      <c r="BB396" s="981">
        <v>26</v>
      </c>
      <c r="BC396" s="981">
        <v>52</v>
      </c>
      <c r="BD396" s="981">
        <v>95</v>
      </c>
      <c r="BE396" s="981">
        <v>0</v>
      </c>
      <c r="BF396" s="981">
        <v>0</v>
      </c>
      <c r="BG396" s="981">
        <v>0</v>
      </c>
      <c r="BH396" s="981">
        <v>0</v>
      </c>
      <c r="BI396" s="981">
        <v>0</v>
      </c>
      <c r="BJ396" s="934"/>
    </row>
    <row r="397" spans="1:62" s="987" customFormat="1" ht="20.100000000000001" customHeight="1">
      <c r="A397" s="934" t="s">
        <v>949</v>
      </c>
      <c r="B397" s="934" t="s">
        <v>290</v>
      </c>
      <c r="C397" s="934" t="s">
        <v>4802</v>
      </c>
      <c r="D397" s="934" t="s">
        <v>4</v>
      </c>
      <c r="E397" s="934" t="s">
        <v>4803</v>
      </c>
      <c r="F397" s="1041">
        <v>36586</v>
      </c>
      <c r="G397" s="991" t="s">
        <v>1004</v>
      </c>
      <c r="H397" s="979">
        <v>12608</v>
      </c>
      <c r="I397" s="1131">
        <v>22678</v>
      </c>
      <c r="J397" s="934" t="s">
        <v>3340</v>
      </c>
      <c r="K397" s="934" t="s">
        <v>4804</v>
      </c>
      <c r="L397" s="514">
        <v>2</v>
      </c>
      <c r="M397" s="759">
        <v>52</v>
      </c>
      <c r="N397" s="515"/>
      <c r="O397" s="516"/>
      <c r="P397" s="516"/>
      <c r="Q397" s="516"/>
      <c r="R397" s="516">
        <v>2</v>
      </c>
      <c r="S397" s="516">
        <v>37</v>
      </c>
      <c r="T397" s="516"/>
      <c r="U397" s="516"/>
      <c r="V397" s="516"/>
      <c r="W397" s="516"/>
      <c r="X397" s="516"/>
      <c r="Y397" s="516"/>
      <c r="Z397" s="515"/>
      <c r="AA397" s="516"/>
      <c r="AB397" s="516"/>
      <c r="AC397" s="516"/>
      <c r="AD397" s="516">
        <v>0</v>
      </c>
      <c r="AE397" s="516"/>
      <c r="AF397" s="516"/>
      <c r="AG397" s="516">
        <v>0</v>
      </c>
      <c r="AH397" s="516"/>
      <c r="AI397" s="516"/>
      <c r="AJ397" s="516"/>
      <c r="AK397" s="516"/>
      <c r="AL397" s="516">
        <v>0</v>
      </c>
      <c r="AM397" s="516"/>
      <c r="AN397" s="516"/>
      <c r="AO397" s="516"/>
      <c r="AP397" s="980"/>
      <c r="AQ397" s="980"/>
      <c r="AR397" s="516"/>
      <c r="AS397" s="516"/>
      <c r="AT397" s="516"/>
      <c r="AU397" s="980">
        <v>0</v>
      </c>
      <c r="AV397" s="980"/>
      <c r="AW397" s="980"/>
      <c r="AX397" s="980"/>
      <c r="AY397" s="980">
        <v>0</v>
      </c>
      <c r="AZ397" s="981">
        <v>2</v>
      </c>
      <c r="BA397" s="981">
        <v>0</v>
      </c>
      <c r="BB397" s="981">
        <v>0</v>
      </c>
      <c r="BC397" s="981">
        <v>37</v>
      </c>
      <c r="BD397" s="981">
        <v>37</v>
      </c>
      <c r="BE397" s="981">
        <v>0</v>
      </c>
      <c r="BF397" s="981">
        <v>0</v>
      </c>
      <c r="BG397" s="981">
        <v>0</v>
      </c>
      <c r="BH397" s="981">
        <v>0</v>
      </c>
      <c r="BI397" s="981">
        <v>0</v>
      </c>
      <c r="BJ397" s="934"/>
    </row>
    <row r="398" spans="1:62" s="987" customFormat="1" ht="20.100000000000001" customHeight="1">
      <c r="A398" s="901" t="s">
        <v>949</v>
      </c>
      <c r="B398" s="901" t="s">
        <v>290</v>
      </c>
      <c r="C398" s="901" t="s">
        <v>950</v>
      </c>
      <c r="D398" s="901" t="s">
        <v>4</v>
      </c>
      <c r="E398" s="901" t="s">
        <v>4805</v>
      </c>
      <c r="F398" s="1042">
        <v>37681</v>
      </c>
      <c r="G398" s="1010" t="s">
        <v>4806</v>
      </c>
      <c r="H398" s="903">
        <v>12040</v>
      </c>
      <c r="I398" s="1107">
        <v>22640</v>
      </c>
      <c r="J398" s="901" t="s">
        <v>4807</v>
      </c>
      <c r="K398" s="901" t="s">
        <v>4808</v>
      </c>
      <c r="L398" s="517">
        <v>2</v>
      </c>
      <c r="M398" s="760">
        <v>49</v>
      </c>
      <c r="N398" s="518"/>
      <c r="O398" s="519"/>
      <c r="P398" s="519">
        <v>1</v>
      </c>
      <c r="Q398" s="519">
        <v>16</v>
      </c>
      <c r="R398" s="519">
        <v>1</v>
      </c>
      <c r="S398" s="519">
        <v>22</v>
      </c>
      <c r="T398" s="519"/>
      <c r="U398" s="519"/>
      <c r="V398" s="519"/>
      <c r="W398" s="519"/>
      <c r="X398" s="519"/>
      <c r="Y398" s="519"/>
      <c r="Z398" s="518"/>
      <c r="AA398" s="519"/>
      <c r="AB398" s="519"/>
      <c r="AC398" s="519"/>
      <c r="AD398" s="519"/>
      <c r="AE398" s="519"/>
      <c r="AF398" s="519"/>
      <c r="AG398" s="519"/>
      <c r="AH398" s="519"/>
      <c r="AI398" s="519"/>
      <c r="AJ398" s="519"/>
      <c r="AK398" s="519"/>
      <c r="AL398" s="519">
        <v>0</v>
      </c>
      <c r="AM398" s="519"/>
      <c r="AN398" s="519"/>
      <c r="AO398" s="519"/>
      <c r="AP398" s="985"/>
      <c r="AQ398" s="985"/>
      <c r="AR398" s="519"/>
      <c r="AS398" s="519"/>
      <c r="AT398" s="519"/>
      <c r="AU398" s="985">
        <v>0</v>
      </c>
      <c r="AV398" s="985"/>
      <c r="AW398" s="985"/>
      <c r="AX398" s="985"/>
      <c r="AY398" s="985">
        <v>0</v>
      </c>
      <c r="AZ398" s="986">
        <v>2</v>
      </c>
      <c r="BA398" s="986">
        <v>0</v>
      </c>
      <c r="BB398" s="986">
        <v>16</v>
      </c>
      <c r="BC398" s="986">
        <v>22</v>
      </c>
      <c r="BD398" s="986">
        <v>38</v>
      </c>
      <c r="BE398" s="986">
        <v>0</v>
      </c>
      <c r="BF398" s="986">
        <v>0</v>
      </c>
      <c r="BG398" s="986">
        <v>0</v>
      </c>
      <c r="BH398" s="986">
        <v>0</v>
      </c>
      <c r="BI398" s="986">
        <v>0</v>
      </c>
      <c r="BJ398" s="901"/>
    </row>
    <row r="399" spans="1:62" s="987" customFormat="1" ht="20.100000000000001" customHeight="1">
      <c r="A399" s="901" t="s">
        <v>949</v>
      </c>
      <c r="B399" s="901" t="s">
        <v>290</v>
      </c>
      <c r="C399" s="901" t="s">
        <v>4809</v>
      </c>
      <c r="D399" s="901" t="s">
        <v>4</v>
      </c>
      <c r="E399" s="901" t="s">
        <v>4810</v>
      </c>
      <c r="F399" s="1042">
        <v>37681</v>
      </c>
      <c r="G399" s="1010" t="s">
        <v>1005</v>
      </c>
      <c r="H399" s="903">
        <v>572</v>
      </c>
      <c r="I399" s="1107">
        <v>22628</v>
      </c>
      <c r="J399" s="901" t="s">
        <v>4811</v>
      </c>
      <c r="K399" s="901" t="s">
        <v>3357</v>
      </c>
      <c r="L399" s="517">
        <v>4</v>
      </c>
      <c r="M399" s="760">
        <v>49</v>
      </c>
      <c r="N399" s="518"/>
      <c r="O399" s="519"/>
      <c r="P399" s="519">
        <v>1</v>
      </c>
      <c r="Q399" s="519">
        <v>19</v>
      </c>
      <c r="R399" s="519">
        <v>1</v>
      </c>
      <c r="S399" s="519">
        <v>21</v>
      </c>
      <c r="T399" s="519"/>
      <c r="U399" s="519"/>
      <c r="V399" s="519">
        <v>1</v>
      </c>
      <c r="W399" s="519">
        <v>1</v>
      </c>
      <c r="X399" s="519">
        <v>1</v>
      </c>
      <c r="Y399" s="519">
        <v>2</v>
      </c>
      <c r="Z399" s="518"/>
      <c r="AA399" s="519"/>
      <c r="AB399" s="519"/>
      <c r="AC399" s="519"/>
      <c r="AD399" s="519">
        <v>0</v>
      </c>
      <c r="AE399" s="519"/>
      <c r="AF399" s="519"/>
      <c r="AG399" s="519">
        <v>0</v>
      </c>
      <c r="AH399" s="519"/>
      <c r="AI399" s="519"/>
      <c r="AJ399" s="519"/>
      <c r="AK399" s="519"/>
      <c r="AL399" s="519">
        <v>0</v>
      </c>
      <c r="AM399" s="519"/>
      <c r="AN399" s="519"/>
      <c r="AO399" s="519"/>
      <c r="AP399" s="985"/>
      <c r="AQ399" s="985"/>
      <c r="AR399" s="519"/>
      <c r="AS399" s="519"/>
      <c r="AT399" s="519"/>
      <c r="AU399" s="985">
        <v>0</v>
      </c>
      <c r="AV399" s="985"/>
      <c r="AW399" s="985"/>
      <c r="AX399" s="985"/>
      <c r="AY399" s="985">
        <v>0</v>
      </c>
      <c r="AZ399" s="986">
        <v>2</v>
      </c>
      <c r="BA399" s="986">
        <v>0</v>
      </c>
      <c r="BB399" s="986">
        <v>19</v>
      </c>
      <c r="BC399" s="986">
        <v>21</v>
      </c>
      <c r="BD399" s="986">
        <v>40</v>
      </c>
      <c r="BE399" s="986">
        <v>2</v>
      </c>
      <c r="BF399" s="986">
        <v>0</v>
      </c>
      <c r="BG399" s="986">
        <v>1</v>
      </c>
      <c r="BH399" s="986">
        <v>2</v>
      </c>
      <c r="BI399" s="986">
        <v>3</v>
      </c>
      <c r="BJ399" s="901"/>
    </row>
    <row r="400" spans="1:62" s="765" customFormat="1" ht="20.100000000000001" customHeight="1">
      <c r="A400" s="934" t="s">
        <v>949</v>
      </c>
      <c r="B400" s="934" t="s">
        <v>290</v>
      </c>
      <c r="C400" s="934" t="s">
        <v>4802</v>
      </c>
      <c r="D400" s="934" t="s">
        <v>4</v>
      </c>
      <c r="E400" s="934" t="s">
        <v>4812</v>
      </c>
      <c r="F400" s="1041">
        <v>38097</v>
      </c>
      <c r="G400" s="991" t="s">
        <v>1006</v>
      </c>
      <c r="H400" s="1011">
        <v>14784</v>
      </c>
      <c r="I400" s="1072">
        <v>22683</v>
      </c>
      <c r="J400" s="934" t="s">
        <v>4813</v>
      </c>
      <c r="K400" s="934" t="s">
        <v>3362</v>
      </c>
      <c r="L400" s="514">
        <v>3</v>
      </c>
      <c r="M400" s="759">
        <v>67</v>
      </c>
      <c r="N400" s="515">
        <v>1</v>
      </c>
      <c r="O400" s="516">
        <v>13</v>
      </c>
      <c r="P400" s="516">
        <v>1</v>
      </c>
      <c r="Q400" s="516">
        <v>21</v>
      </c>
      <c r="R400" s="516">
        <v>1</v>
      </c>
      <c r="S400" s="516">
        <v>26</v>
      </c>
      <c r="T400" s="516">
        <v>0</v>
      </c>
      <c r="U400" s="516">
        <v>0</v>
      </c>
      <c r="V400" s="516">
        <v>0</v>
      </c>
      <c r="W400" s="516">
        <v>0</v>
      </c>
      <c r="X400" s="516">
        <v>0</v>
      </c>
      <c r="Y400" s="516">
        <v>0</v>
      </c>
      <c r="Z400" s="515">
        <v>0</v>
      </c>
      <c r="AA400" s="516">
        <v>0</v>
      </c>
      <c r="AB400" s="516">
        <v>0</v>
      </c>
      <c r="AC400" s="516">
        <v>0</v>
      </c>
      <c r="AD400" s="516">
        <v>0</v>
      </c>
      <c r="AE400" s="516">
        <v>0</v>
      </c>
      <c r="AF400" s="516">
        <v>0</v>
      </c>
      <c r="AG400" s="516">
        <v>0</v>
      </c>
      <c r="AH400" s="516">
        <v>0</v>
      </c>
      <c r="AI400" s="516">
        <v>0</v>
      </c>
      <c r="AJ400" s="516">
        <v>0</v>
      </c>
      <c r="AK400" s="516">
        <v>0</v>
      </c>
      <c r="AL400" s="516">
        <v>0</v>
      </c>
      <c r="AM400" s="516">
        <v>0</v>
      </c>
      <c r="AN400" s="516">
        <v>0</v>
      </c>
      <c r="AO400" s="516">
        <v>0</v>
      </c>
      <c r="AP400" s="980">
        <v>0</v>
      </c>
      <c r="AQ400" s="980">
        <v>0</v>
      </c>
      <c r="AR400" s="516">
        <v>0</v>
      </c>
      <c r="AS400" s="516">
        <v>0</v>
      </c>
      <c r="AT400" s="516">
        <v>0</v>
      </c>
      <c r="AU400" s="980">
        <v>0</v>
      </c>
      <c r="AV400" s="980">
        <v>0</v>
      </c>
      <c r="AW400" s="980">
        <v>0</v>
      </c>
      <c r="AX400" s="980">
        <v>0</v>
      </c>
      <c r="AY400" s="980">
        <v>0</v>
      </c>
      <c r="AZ400" s="981">
        <v>3</v>
      </c>
      <c r="BA400" s="981">
        <v>13</v>
      </c>
      <c r="BB400" s="981">
        <v>21</v>
      </c>
      <c r="BC400" s="981">
        <v>26</v>
      </c>
      <c r="BD400" s="981">
        <v>60</v>
      </c>
      <c r="BE400" s="981">
        <v>0</v>
      </c>
      <c r="BF400" s="981">
        <v>0</v>
      </c>
      <c r="BG400" s="981">
        <v>0</v>
      </c>
      <c r="BH400" s="981">
        <v>0</v>
      </c>
      <c r="BI400" s="981">
        <v>0</v>
      </c>
      <c r="BJ400" s="934"/>
    </row>
    <row r="401" spans="1:62" s="765" customFormat="1" ht="20.100000000000001" customHeight="1">
      <c r="A401" s="934" t="s">
        <v>949</v>
      </c>
      <c r="B401" s="934" t="s">
        <v>290</v>
      </c>
      <c r="C401" s="934" t="s">
        <v>4802</v>
      </c>
      <c r="D401" s="934" t="s">
        <v>4</v>
      </c>
      <c r="E401" s="934" t="s">
        <v>4814</v>
      </c>
      <c r="F401" s="1041">
        <v>42248</v>
      </c>
      <c r="G401" s="991" t="s">
        <v>1007</v>
      </c>
      <c r="H401" s="979">
        <v>502</v>
      </c>
      <c r="I401" s="1131">
        <v>22675</v>
      </c>
      <c r="J401" s="934" t="s">
        <v>4815</v>
      </c>
      <c r="K401" s="934" t="s">
        <v>4816</v>
      </c>
      <c r="L401" s="514">
        <v>3</v>
      </c>
      <c r="M401" s="759">
        <v>67</v>
      </c>
      <c r="N401" s="515">
        <v>1</v>
      </c>
      <c r="O401" s="516">
        <v>8</v>
      </c>
      <c r="P401" s="516">
        <v>1</v>
      </c>
      <c r="Q401" s="516">
        <v>23</v>
      </c>
      <c r="R401" s="516">
        <v>1</v>
      </c>
      <c r="S401" s="516">
        <v>26</v>
      </c>
      <c r="T401" s="516"/>
      <c r="U401" s="516"/>
      <c r="V401" s="516"/>
      <c r="W401" s="516"/>
      <c r="X401" s="516"/>
      <c r="Y401" s="516"/>
      <c r="Z401" s="515"/>
      <c r="AA401" s="516"/>
      <c r="AB401" s="516"/>
      <c r="AC401" s="516"/>
      <c r="AD401" s="516">
        <v>0</v>
      </c>
      <c r="AE401" s="516"/>
      <c r="AF401" s="516"/>
      <c r="AG401" s="516">
        <v>0</v>
      </c>
      <c r="AH401" s="516"/>
      <c r="AI401" s="516"/>
      <c r="AJ401" s="516"/>
      <c r="AK401" s="516"/>
      <c r="AL401" s="516">
        <v>0</v>
      </c>
      <c r="AM401" s="516"/>
      <c r="AN401" s="516"/>
      <c r="AO401" s="516"/>
      <c r="AP401" s="980"/>
      <c r="AQ401" s="980"/>
      <c r="AR401" s="516"/>
      <c r="AS401" s="516"/>
      <c r="AT401" s="516"/>
      <c r="AU401" s="980"/>
      <c r="AV401" s="980"/>
      <c r="AW401" s="980"/>
      <c r="AX401" s="980"/>
      <c r="AY401" s="980">
        <v>0</v>
      </c>
      <c r="AZ401" s="981">
        <v>3</v>
      </c>
      <c r="BA401" s="981">
        <v>8</v>
      </c>
      <c r="BB401" s="981">
        <v>23</v>
      </c>
      <c r="BC401" s="981">
        <v>26</v>
      </c>
      <c r="BD401" s="981">
        <v>57</v>
      </c>
      <c r="BE401" s="981">
        <v>0</v>
      </c>
      <c r="BF401" s="981">
        <v>0</v>
      </c>
      <c r="BG401" s="981">
        <v>0</v>
      </c>
      <c r="BH401" s="981">
        <v>0</v>
      </c>
      <c r="BI401" s="981">
        <v>0</v>
      </c>
      <c r="BJ401" s="934"/>
    </row>
    <row r="402" spans="1:62" s="765" customFormat="1" ht="20.100000000000001" customHeight="1">
      <c r="A402" s="934" t="s">
        <v>949</v>
      </c>
      <c r="B402" s="934" t="s">
        <v>290</v>
      </c>
      <c r="C402" s="934" t="s">
        <v>4809</v>
      </c>
      <c r="D402" s="934" t="s">
        <v>4</v>
      </c>
      <c r="E402" s="934" t="s">
        <v>4817</v>
      </c>
      <c r="F402" s="1046">
        <v>36586</v>
      </c>
      <c r="G402" s="991" t="s">
        <v>4818</v>
      </c>
      <c r="H402" s="979">
        <v>238.5</v>
      </c>
      <c r="I402" s="1131">
        <v>22631</v>
      </c>
      <c r="J402" s="934" t="s">
        <v>4819</v>
      </c>
      <c r="K402" s="934" t="s">
        <v>4820</v>
      </c>
      <c r="L402" s="514">
        <v>2</v>
      </c>
      <c r="M402" s="759">
        <v>49</v>
      </c>
      <c r="N402" s="515"/>
      <c r="O402" s="516"/>
      <c r="P402" s="516">
        <v>1</v>
      </c>
      <c r="Q402" s="516">
        <v>18</v>
      </c>
      <c r="R402" s="516">
        <v>1</v>
      </c>
      <c r="S402" s="516">
        <v>26</v>
      </c>
      <c r="T402" s="516"/>
      <c r="U402" s="516"/>
      <c r="V402" s="516"/>
      <c r="W402" s="516"/>
      <c r="X402" s="516"/>
      <c r="Y402" s="516"/>
      <c r="Z402" s="515"/>
      <c r="AA402" s="516"/>
      <c r="AB402" s="516"/>
      <c r="AC402" s="516"/>
      <c r="AD402" s="516">
        <v>0</v>
      </c>
      <c r="AE402" s="516"/>
      <c r="AF402" s="516"/>
      <c r="AG402" s="516">
        <v>0</v>
      </c>
      <c r="AH402" s="516"/>
      <c r="AI402" s="516"/>
      <c r="AJ402" s="516"/>
      <c r="AK402" s="516"/>
      <c r="AL402" s="516">
        <v>0</v>
      </c>
      <c r="AM402" s="516"/>
      <c r="AN402" s="516"/>
      <c r="AO402" s="516"/>
      <c r="AP402" s="980"/>
      <c r="AQ402" s="980"/>
      <c r="AR402" s="516"/>
      <c r="AS402" s="516"/>
      <c r="AT402" s="516"/>
      <c r="AU402" s="980">
        <v>0</v>
      </c>
      <c r="AV402" s="980"/>
      <c r="AW402" s="980"/>
      <c r="AX402" s="980"/>
      <c r="AY402" s="980">
        <v>0</v>
      </c>
      <c r="AZ402" s="981">
        <v>2</v>
      </c>
      <c r="BA402" s="981">
        <v>0</v>
      </c>
      <c r="BB402" s="981">
        <v>18</v>
      </c>
      <c r="BC402" s="981">
        <v>26</v>
      </c>
      <c r="BD402" s="981">
        <v>44</v>
      </c>
      <c r="BE402" s="981">
        <v>0</v>
      </c>
      <c r="BF402" s="981">
        <v>0</v>
      </c>
      <c r="BG402" s="981">
        <v>0</v>
      </c>
      <c r="BH402" s="981">
        <v>0</v>
      </c>
      <c r="BI402" s="981">
        <v>0</v>
      </c>
      <c r="BJ402" s="934"/>
    </row>
    <row r="403" spans="1:62" s="765" customFormat="1" ht="20.100000000000001" customHeight="1">
      <c r="A403" s="934" t="s">
        <v>949</v>
      </c>
      <c r="B403" s="934" t="s">
        <v>290</v>
      </c>
      <c r="C403" s="934" t="s">
        <v>950</v>
      </c>
      <c r="D403" s="934" t="s">
        <v>4</v>
      </c>
      <c r="E403" s="934" t="s">
        <v>4821</v>
      </c>
      <c r="F403" s="1041">
        <v>39326</v>
      </c>
      <c r="G403" s="991" t="s">
        <v>1008</v>
      </c>
      <c r="H403" s="979">
        <v>11869.3</v>
      </c>
      <c r="I403" s="1131">
        <v>22636</v>
      </c>
      <c r="J403" s="934" t="s">
        <v>3422</v>
      </c>
      <c r="K403" s="934" t="s">
        <v>4822</v>
      </c>
      <c r="L403" s="514">
        <v>3</v>
      </c>
      <c r="M403" s="759">
        <v>75</v>
      </c>
      <c r="N403" s="515"/>
      <c r="O403" s="516"/>
      <c r="P403" s="516">
        <v>1</v>
      </c>
      <c r="Q403" s="516">
        <v>23</v>
      </c>
      <c r="R403" s="516">
        <v>2</v>
      </c>
      <c r="S403" s="516">
        <v>27</v>
      </c>
      <c r="T403" s="516"/>
      <c r="U403" s="516"/>
      <c r="V403" s="516"/>
      <c r="W403" s="516"/>
      <c r="X403" s="516"/>
      <c r="Y403" s="516"/>
      <c r="Z403" s="515"/>
      <c r="AA403" s="516"/>
      <c r="AB403" s="516"/>
      <c r="AC403" s="516"/>
      <c r="AD403" s="516">
        <v>0</v>
      </c>
      <c r="AE403" s="516"/>
      <c r="AF403" s="516"/>
      <c r="AG403" s="516">
        <v>0</v>
      </c>
      <c r="AH403" s="516"/>
      <c r="AI403" s="516"/>
      <c r="AJ403" s="516"/>
      <c r="AK403" s="516"/>
      <c r="AL403" s="516">
        <v>0</v>
      </c>
      <c r="AM403" s="516"/>
      <c r="AN403" s="516"/>
      <c r="AO403" s="516"/>
      <c r="AP403" s="980"/>
      <c r="AQ403" s="980"/>
      <c r="AR403" s="516"/>
      <c r="AS403" s="516"/>
      <c r="AT403" s="516"/>
      <c r="AU403" s="980">
        <v>0</v>
      </c>
      <c r="AV403" s="980"/>
      <c r="AW403" s="980"/>
      <c r="AX403" s="980"/>
      <c r="AY403" s="980">
        <v>0</v>
      </c>
      <c r="AZ403" s="981">
        <v>3</v>
      </c>
      <c r="BA403" s="981">
        <v>0</v>
      </c>
      <c r="BB403" s="981">
        <v>23</v>
      </c>
      <c r="BC403" s="981">
        <v>27</v>
      </c>
      <c r="BD403" s="981">
        <v>50</v>
      </c>
      <c r="BE403" s="981">
        <v>0</v>
      </c>
      <c r="BF403" s="981">
        <v>0</v>
      </c>
      <c r="BG403" s="981">
        <v>0</v>
      </c>
      <c r="BH403" s="981">
        <v>0</v>
      </c>
      <c r="BI403" s="981">
        <v>0</v>
      </c>
      <c r="BJ403" s="934"/>
    </row>
    <row r="404" spans="1:62" s="765" customFormat="1" ht="20.100000000000001" customHeight="1">
      <c r="A404" s="934" t="s">
        <v>949</v>
      </c>
      <c r="B404" s="934" t="s">
        <v>290</v>
      </c>
      <c r="C404" s="934" t="s">
        <v>4799</v>
      </c>
      <c r="D404" s="934" t="s">
        <v>4</v>
      </c>
      <c r="E404" s="934" t="s">
        <v>4823</v>
      </c>
      <c r="F404" s="1041">
        <v>38412</v>
      </c>
      <c r="G404" s="991" t="s">
        <v>1009</v>
      </c>
      <c r="H404" s="979">
        <v>11833</v>
      </c>
      <c r="I404" s="1131">
        <v>22615</v>
      </c>
      <c r="J404" s="934" t="s">
        <v>4824</v>
      </c>
      <c r="K404" s="934" t="s">
        <v>3427</v>
      </c>
      <c r="L404" s="514">
        <v>4</v>
      </c>
      <c r="M404" s="759">
        <v>75</v>
      </c>
      <c r="N404" s="515"/>
      <c r="O404" s="516"/>
      <c r="P404" s="516">
        <v>1</v>
      </c>
      <c r="Q404" s="516">
        <v>21</v>
      </c>
      <c r="R404" s="516">
        <v>2</v>
      </c>
      <c r="S404" s="516">
        <v>22</v>
      </c>
      <c r="T404" s="516"/>
      <c r="U404" s="516"/>
      <c r="V404" s="516">
        <v>1</v>
      </c>
      <c r="W404" s="516">
        <v>1</v>
      </c>
      <c r="X404" s="516"/>
      <c r="Y404" s="516"/>
      <c r="Z404" s="515"/>
      <c r="AA404" s="516"/>
      <c r="AB404" s="516"/>
      <c r="AC404" s="516"/>
      <c r="AD404" s="516">
        <v>0</v>
      </c>
      <c r="AE404" s="516"/>
      <c r="AF404" s="516"/>
      <c r="AG404" s="516">
        <v>0</v>
      </c>
      <c r="AH404" s="516"/>
      <c r="AI404" s="516"/>
      <c r="AJ404" s="516"/>
      <c r="AK404" s="516"/>
      <c r="AL404" s="516">
        <v>0</v>
      </c>
      <c r="AM404" s="516">
        <v>0</v>
      </c>
      <c r="AN404" s="516"/>
      <c r="AO404" s="516"/>
      <c r="AP404" s="980"/>
      <c r="AQ404" s="980"/>
      <c r="AR404" s="516"/>
      <c r="AS404" s="516"/>
      <c r="AT404" s="516"/>
      <c r="AU404" s="980">
        <v>0</v>
      </c>
      <c r="AV404" s="980"/>
      <c r="AW404" s="980"/>
      <c r="AX404" s="980"/>
      <c r="AY404" s="980">
        <v>0</v>
      </c>
      <c r="AZ404" s="981">
        <v>3</v>
      </c>
      <c r="BA404" s="981">
        <v>0</v>
      </c>
      <c r="BB404" s="981">
        <v>21</v>
      </c>
      <c r="BC404" s="981">
        <v>22</v>
      </c>
      <c r="BD404" s="981">
        <v>43</v>
      </c>
      <c r="BE404" s="981">
        <v>1</v>
      </c>
      <c r="BF404" s="981">
        <v>0</v>
      </c>
      <c r="BG404" s="981">
        <v>1</v>
      </c>
      <c r="BH404" s="981">
        <v>0</v>
      </c>
      <c r="BI404" s="981">
        <v>1</v>
      </c>
      <c r="BJ404" s="934"/>
    </row>
    <row r="405" spans="1:62" s="917" customFormat="1" ht="20.100000000000001" customHeight="1">
      <c r="A405" s="934" t="s">
        <v>949</v>
      </c>
      <c r="B405" s="934" t="s">
        <v>290</v>
      </c>
      <c r="C405" s="934" t="s">
        <v>4802</v>
      </c>
      <c r="D405" s="934" t="s">
        <v>4</v>
      </c>
      <c r="E405" s="934" t="s">
        <v>4825</v>
      </c>
      <c r="F405" s="1041">
        <v>38596</v>
      </c>
      <c r="G405" s="982" t="s">
        <v>1010</v>
      </c>
      <c r="H405" s="979">
        <v>11247</v>
      </c>
      <c r="I405" s="1131">
        <v>22681</v>
      </c>
      <c r="J405" s="934" t="s">
        <v>4826</v>
      </c>
      <c r="K405" s="934" t="s">
        <v>3432</v>
      </c>
      <c r="L405" s="514">
        <v>3</v>
      </c>
      <c r="M405" s="514">
        <v>75</v>
      </c>
      <c r="N405" s="515"/>
      <c r="O405" s="516"/>
      <c r="P405" s="516">
        <v>1</v>
      </c>
      <c r="Q405" s="516">
        <v>12</v>
      </c>
      <c r="R405" s="516">
        <v>2</v>
      </c>
      <c r="S405" s="516">
        <v>34</v>
      </c>
      <c r="T405" s="516"/>
      <c r="U405" s="516"/>
      <c r="V405" s="516"/>
      <c r="W405" s="516"/>
      <c r="X405" s="516"/>
      <c r="Y405" s="516"/>
      <c r="Z405" s="515"/>
      <c r="AA405" s="516"/>
      <c r="AB405" s="516"/>
      <c r="AC405" s="516"/>
      <c r="AD405" s="516">
        <v>0</v>
      </c>
      <c r="AE405" s="516"/>
      <c r="AF405" s="516"/>
      <c r="AG405" s="516">
        <v>0</v>
      </c>
      <c r="AH405" s="516"/>
      <c r="AI405" s="516"/>
      <c r="AJ405" s="516"/>
      <c r="AK405" s="516"/>
      <c r="AL405" s="516">
        <v>0</v>
      </c>
      <c r="AM405" s="516"/>
      <c r="AN405" s="516"/>
      <c r="AO405" s="516"/>
      <c r="AP405" s="980"/>
      <c r="AQ405" s="980"/>
      <c r="AR405" s="516"/>
      <c r="AS405" s="516"/>
      <c r="AT405" s="516"/>
      <c r="AU405" s="980">
        <v>0</v>
      </c>
      <c r="AV405" s="980"/>
      <c r="AW405" s="980"/>
      <c r="AX405" s="980"/>
      <c r="AY405" s="980">
        <v>0</v>
      </c>
      <c r="AZ405" s="981">
        <v>3</v>
      </c>
      <c r="BA405" s="981">
        <v>0</v>
      </c>
      <c r="BB405" s="981">
        <v>12</v>
      </c>
      <c r="BC405" s="981">
        <v>34</v>
      </c>
      <c r="BD405" s="981">
        <v>46</v>
      </c>
      <c r="BE405" s="981">
        <v>0</v>
      </c>
      <c r="BF405" s="981">
        <v>0</v>
      </c>
      <c r="BG405" s="981">
        <v>0</v>
      </c>
      <c r="BH405" s="981">
        <v>0</v>
      </c>
      <c r="BI405" s="981">
        <v>0</v>
      </c>
      <c r="BJ405" s="934"/>
    </row>
    <row r="406" spans="1:62" s="765" customFormat="1" ht="20.100000000000001" customHeight="1">
      <c r="A406" s="901" t="s">
        <v>949</v>
      </c>
      <c r="B406" s="901" t="s">
        <v>290</v>
      </c>
      <c r="C406" s="901" t="s">
        <v>951</v>
      </c>
      <c r="D406" s="901" t="s">
        <v>4</v>
      </c>
      <c r="E406" s="901" t="s">
        <v>4827</v>
      </c>
      <c r="F406" s="1042">
        <v>29646</v>
      </c>
      <c r="G406" s="1010" t="s">
        <v>4828</v>
      </c>
      <c r="H406" s="903">
        <v>12215</v>
      </c>
      <c r="I406" s="1107">
        <v>22646</v>
      </c>
      <c r="J406" s="901" t="s">
        <v>4829</v>
      </c>
      <c r="K406" s="901" t="s">
        <v>4830</v>
      </c>
      <c r="L406" s="517">
        <v>3</v>
      </c>
      <c r="M406" s="517">
        <v>67</v>
      </c>
      <c r="N406" s="518">
        <v>1</v>
      </c>
      <c r="O406" s="519">
        <v>8</v>
      </c>
      <c r="P406" s="519">
        <v>1</v>
      </c>
      <c r="Q406" s="519">
        <v>18</v>
      </c>
      <c r="R406" s="519">
        <v>1</v>
      </c>
      <c r="S406" s="519">
        <v>26</v>
      </c>
      <c r="T406" s="519"/>
      <c r="U406" s="519"/>
      <c r="V406" s="519"/>
      <c r="W406" s="519"/>
      <c r="X406" s="519"/>
      <c r="Y406" s="519"/>
      <c r="Z406" s="518"/>
      <c r="AA406" s="519"/>
      <c r="AB406" s="519"/>
      <c r="AC406" s="519"/>
      <c r="AD406" s="519">
        <v>0</v>
      </c>
      <c r="AE406" s="519"/>
      <c r="AF406" s="519"/>
      <c r="AG406" s="519">
        <v>0</v>
      </c>
      <c r="AH406" s="519"/>
      <c r="AI406" s="519"/>
      <c r="AJ406" s="519"/>
      <c r="AK406" s="519"/>
      <c r="AL406" s="519">
        <v>0</v>
      </c>
      <c r="AM406" s="519"/>
      <c r="AN406" s="519"/>
      <c r="AO406" s="519"/>
      <c r="AP406" s="985"/>
      <c r="AQ406" s="985"/>
      <c r="AR406" s="519"/>
      <c r="AS406" s="519"/>
      <c r="AT406" s="519"/>
      <c r="AU406" s="985">
        <v>0</v>
      </c>
      <c r="AV406" s="985"/>
      <c r="AW406" s="985"/>
      <c r="AX406" s="985"/>
      <c r="AY406" s="985">
        <v>0</v>
      </c>
      <c r="AZ406" s="986">
        <v>3</v>
      </c>
      <c r="BA406" s="986">
        <v>8</v>
      </c>
      <c r="BB406" s="986">
        <v>18</v>
      </c>
      <c r="BC406" s="986">
        <v>26</v>
      </c>
      <c r="BD406" s="986">
        <v>52</v>
      </c>
      <c r="BE406" s="986">
        <v>0</v>
      </c>
      <c r="BF406" s="986">
        <v>0</v>
      </c>
      <c r="BG406" s="986">
        <v>0</v>
      </c>
      <c r="BH406" s="986">
        <v>0</v>
      </c>
      <c r="BI406" s="986">
        <v>0</v>
      </c>
      <c r="BJ406" s="901"/>
    </row>
    <row r="407" spans="1:62" s="990" customFormat="1" ht="20.100000000000001" customHeight="1">
      <c r="A407" s="988"/>
      <c r="B407" s="989"/>
      <c r="C407" s="989"/>
      <c r="D407" s="989"/>
      <c r="E407" s="532" t="s">
        <v>912</v>
      </c>
      <c r="F407" s="532">
        <f>COUNTA(A393:A406)</f>
        <v>14</v>
      </c>
      <c r="G407" s="548"/>
      <c r="H407" s="548"/>
      <c r="I407" s="1133"/>
      <c r="J407" s="532"/>
      <c r="K407" s="532"/>
      <c r="L407" s="834">
        <f t="shared" ref="L407:AQ407" si="143">SUM(L393:L406)</f>
        <v>43</v>
      </c>
      <c r="M407" s="834">
        <f t="shared" si="143"/>
        <v>932</v>
      </c>
      <c r="N407" s="834">
        <f t="shared" si="143"/>
        <v>6</v>
      </c>
      <c r="O407" s="834">
        <f t="shared" si="143"/>
        <v>72</v>
      </c>
      <c r="P407" s="834">
        <f t="shared" si="143"/>
        <v>14</v>
      </c>
      <c r="Q407" s="834">
        <f t="shared" si="143"/>
        <v>242</v>
      </c>
      <c r="R407" s="834">
        <f t="shared" si="143"/>
        <v>19</v>
      </c>
      <c r="S407" s="834">
        <f t="shared" si="143"/>
        <v>388</v>
      </c>
      <c r="T407" s="834">
        <f t="shared" si="143"/>
        <v>0</v>
      </c>
      <c r="U407" s="834">
        <f t="shared" si="143"/>
        <v>0</v>
      </c>
      <c r="V407" s="834">
        <f t="shared" si="143"/>
        <v>2</v>
      </c>
      <c r="W407" s="834">
        <f t="shared" si="143"/>
        <v>2</v>
      </c>
      <c r="X407" s="834">
        <f t="shared" si="143"/>
        <v>1</v>
      </c>
      <c r="Y407" s="834">
        <f t="shared" si="143"/>
        <v>2</v>
      </c>
      <c r="Z407" s="835">
        <f t="shared" si="143"/>
        <v>0</v>
      </c>
      <c r="AA407" s="834">
        <f t="shared" si="143"/>
        <v>0</v>
      </c>
      <c r="AB407" s="834">
        <f t="shared" si="143"/>
        <v>0</v>
      </c>
      <c r="AC407" s="834">
        <f t="shared" si="143"/>
        <v>0</v>
      </c>
      <c r="AD407" s="834">
        <f t="shared" si="143"/>
        <v>0</v>
      </c>
      <c r="AE407" s="834">
        <f t="shared" si="143"/>
        <v>0</v>
      </c>
      <c r="AF407" s="834">
        <f t="shared" si="143"/>
        <v>0</v>
      </c>
      <c r="AG407" s="834">
        <f t="shared" si="143"/>
        <v>0</v>
      </c>
      <c r="AH407" s="834">
        <f t="shared" si="143"/>
        <v>0</v>
      </c>
      <c r="AI407" s="834">
        <f t="shared" si="143"/>
        <v>0</v>
      </c>
      <c r="AJ407" s="834">
        <f t="shared" si="143"/>
        <v>0</v>
      </c>
      <c r="AK407" s="834">
        <f t="shared" si="143"/>
        <v>0</v>
      </c>
      <c r="AL407" s="834">
        <f t="shared" si="143"/>
        <v>0</v>
      </c>
      <c r="AM407" s="834">
        <f t="shared" si="143"/>
        <v>0</v>
      </c>
      <c r="AN407" s="834">
        <f t="shared" si="143"/>
        <v>0</v>
      </c>
      <c r="AO407" s="834">
        <f t="shared" si="143"/>
        <v>0</v>
      </c>
      <c r="AP407" s="834">
        <f t="shared" si="143"/>
        <v>0</v>
      </c>
      <c r="AQ407" s="834">
        <f t="shared" si="143"/>
        <v>1</v>
      </c>
      <c r="AR407" s="834">
        <f t="shared" ref="AR407:BI407" si="144">SUM(AR393:AR406)</f>
        <v>0</v>
      </c>
      <c r="AS407" s="834">
        <f t="shared" si="144"/>
        <v>0</v>
      </c>
      <c r="AT407" s="834">
        <f t="shared" si="144"/>
        <v>0</v>
      </c>
      <c r="AU407" s="834">
        <f t="shared" si="144"/>
        <v>0</v>
      </c>
      <c r="AV407" s="834">
        <f t="shared" si="144"/>
        <v>2</v>
      </c>
      <c r="AW407" s="834">
        <f t="shared" si="144"/>
        <v>0</v>
      </c>
      <c r="AX407" s="834">
        <f t="shared" si="144"/>
        <v>0</v>
      </c>
      <c r="AY407" s="834">
        <f t="shared" si="144"/>
        <v>2</v>
      </c>
      <c r="AZ407" s="834">
        <f t="shared" si="144"/>
        <v>39</v>
      </c>
      <c r="BA407" s="834">
        <f t="shared" si="144"/>
        <v>72</v>
      </c>
      <c r="BB407" s="834">
        <f t="shared" si="144"/>
        <v>242</v>
      </c>
      <c r="BC407" s="834">
        <f t="shared" si="144"/>
        <v>388</v>
      </c>
      <c r="BD407" s="834">
        <f t="shared" si="144"/>
        <v>702</v>
      </c>
      <c r="BE407" s="834">
        <f t="shared" si="144"/>
        <v>4</v>
      </c>
      <c r="BF407" s="834">
        <f t="shared" si="144"/>
        <v>2</v>
      </c>
      <c r="BG407" s="834">
        <f t="shared" si="144"/>
        <v>2</v>
      </c>
      <c r="BH407" s="834">
        <f t="shared" si="144"/>
        <v>2</v>
      </c>
      <c r="BI407" s="834">
        <f t="shared" si="144"/>
        <v>6</v>
      </c>
      <c r="BJ407" s="834"/>
    </row>
    <row r="408" spans="1:62" s="987" customFormat="1" ht="20.100000000000001" customHeight="1">
      <c r="A408" s="934" t="s">
        <v>949</v>
      </c>
      <c r="B408" s="934" t="s">
        <v>290</v>
      </c>
      <c r="C408" s="934" t="s">
        <v>4799</v>
      </c>
      <c r="D408" s="934" t="s">
        <v>5</v>
      </c>
      <c r="E408" s="934" t="s">
        <v>4831</v>
      </c>
      <c r="F408" s="1041">
        <v>41528</v>
      </c>
      <c r="G408" s="991" t="s">
        <v>1011</v>
      </c>
      <c r="H408" s="979">
        <v>1326</v>
      </c>
      <c r="I408" s="1131">
        <v>22656</v>
      </c>
      <c r="J408" s="934" t="s">
        <v>4832</v>
      </c>
      <c r="K408" s="934" t="s">
        <v>4833</v>
      </c>
      <c r="L408" s="514">
        <v>10</v>
      </c>
      <c r="M408" s="514">
        <v>300</v>
      </c>
      <c r="N408" s="515">
        <v>3</v>
      </c>
      <c r="O408" s="516">
        <v>67</v>
      </c>
      <c r="P408" s="516">
        <v>4</v>
      </c>
      <c r="Q408" s="516">
        <v>92</v>
      </c>
      <c r="R408" s="516">
        <v>3</v>
      </c>
      <c r="S408" s="516">
        <v>68</v>
      </c>
      <c r="T408" s="516"/>
      <c r="U408" s="516"/>
      <c r="V408" s="516"/>
      <c r="W408" s="516"/>
      <c r="X408" s="516"/>
      <c r="Y408" s="516"/>
      <c r="Z408" s="515"/>
      <c r="AA408" s="516"/>
      <c r="AB408" s="516"/>
      <c r="AC408" s="516"/>
      <c r="AD408" s="516">
        <v>0</v>
      </c>
      <c r="AE408" s="516"/>
      <c r="AF408" s="516"/>
      <c r="AG408" s="516">
        <v>0</v>
      </c>
      <c r="AH408" s="516"/>
      <c r="AI408" s="516"/>
      <c r="AJ408" s="516"/>
      <c r="AK408" s="516"/>
      <c r="AL408" s="516">
        <v>0</v>
      </c>
      <c r="AM408" s="516"/>
      <c r="AN408" s="516"/>
      <c r="AO408" s="516"/>
      <c r="AP408" s="980"/>
      <c r="AQ408" s="980"/>
      <c r="AR408" s="516"/>
      <c r="AS408" s="516"/>
      <c r="AT408" s="516"/>
      <c r="AU408" s="980">
        <v>0</v>
      </c>
      <c r="AV408" s="980"/>
      <c r="AW408" s="980"/>
      <c r="AX408" s="980"/>
      <c r="AY408" s="980">
        <v>0</v>
      </c>
      <c r="AZ408" s="981">
        <v>10</v>
      </c>
      <c r="BA408" s="981">
        <v>67</v>
      </c>
      <c r="BB408" s="981">
        <v>92</v>
      </c>
      <c r="BC408" s="981">
        <v>68</v>
      </c>
      <c r="BD408" s="981">
        <v>227</v>
      </c>
      <c r="BE408" s="981">
        <v>0</v>
      </c>
      <c r="BF408" s="981">
        <v>0</v>
      </c>
      <c r="BG408" s="981">
        <v>0</v>
      </c>
      <c r="BH408" s="981">
        <v>0</v>
      </c>
      <c r="BI408" s="981">
        <v>0</v>
      </c>
      <c r="BJ408" s="934"/>
    </row>
    <row r="409" spans="1:62" s="987" customFormat="1" ht="20.100000000000001" customHeight="1">
      <c r="A409" s="997" t="s">
        <v>949</v>
      </c>
      <c r="B409" s="942" t="s">
        <v>290</v>
      </c>
      <c r="C409" s="942" t="s">
        <v>951</v>
      </c>
      <c r="D409" s="942" t="s">
        <v>5</v>
      </c>
      <c r="E409" s="942" t="s">
        <v>952</v>
      </c>
      <c r="F409" s="1040">
        <v>40353</v>
      </c>
      <c r="G409" s="998" t="s">
        <v>1012</v>
      </c>
      <c r="H409" s="943">
        <v>1046</v>
      </c>
      <c r="I409" s="1121">
        <v>22644</v>
      </c>
      <c r="J409" s="942" t="s">
        <v>4834</v>
      </c>
      <c r="K409" s="942" t="s">
        <v>4835</v>
      </c>
      <c r="L409" s="503">
        <v>9</v>
      </c>
      <c r="M409" s="503">
        <v>246</v>
      </c>
      <c r="N409" s="507">
        <v>1</v>
      </c>
      <c r="O409" s="504">
        <v>13</v>
      </c>
      <c r="P409" s="504">
        <v>1</v>
      </c>
      <c r="Q409" s="504">
        <v>10</v>
      </c>
      <c r="R409" s="504">
        <v>1</v>
      </c>
      <c r="S409" s="504">
        <v>23</v>
      </c>
      <c r="T409" s="504"/>
      <c r="U409" s="504"/>
      <c r="V409" s="504"/>
      <c r="W409" s="504"/>
      <c r="X409" s="504"/>
      <c r="Y409" s="504"/>
      <c r="Z409" s="507"/>
      <c r="AA409" s="504"/>
      <c r="AB409" s="504"/>
      <c r="AC409" s="504"/>
      <c r="AD409" s="504">
        <v>0</v>
      </c>
      <c r="AE409" s="504"/>
      <c r="AF409" s="504"/>
      <c r="AG409" s="504">
        <v>0</v>
      </c>
      <c r="AH409" s="504"/>
      <c r="AI409" s="504"/>
      <c r="AJ409" s="504"/>
      <c r="AK409" s="504"/>
      <c r="AL409" s="504">
        <v>0</v>
      </c>
      <c r="AM409" s="504"/>
      <c r="AN409" s="504"/>
      <c r="AO409" s="504"/>
      <c r="AP409" s="1009"/>
      <c r="AQ409" s="1009"/>
      <c r="AR409" s="504"/>
      <c r="AS409" s="504"/>
      <c r="AT409" s="504"/>
      <c r="AU409" s="1009">
        <v>0</v>
      </c>
      <c r="AV409" s="1009"/>
      <c r="AW409" s="1009"/>
      <c r="AX409" s="1009"/>
      <c r="AY409" s="1009">
        <v>0</v>
      </c>
      <c r="AZ409" s="1012">
        <v>3</v>
      </c>
      <c r="BA409" s="1012">
        <v>13</v>
      </c>
      <c r="BB409" s="1012">
        <v>10</v>
      </c>
      <c r="BC409" s="1012">
        <v>23</v>
      </c>
      <c r="BD409" s="1012">
        <v>46</v>
      </c>
      <c r="BE409" s="1012">
        <v>0</v>
      </c>
      <c r="BF409" s="1012">
        <v>0</v>
      </c>
      <c r="BG409" s="1012">
        <v>0</v>
      </c>
      <c r="BH409" s="1012">
        <v>0</v>
      </c>
      <c r="BI409" s="1012">
        <v>0</v>
      </c>
      <c r="BJ409" s="942"/>
    </row>
    <row r="410" spans="1:62" s="987" customFormat="1" ht="20.100000000000001" customHeight="1">
      <c r="A410" s="934" t="s">
        <v>949</v>
      </c>
      <c r="B410" s="934" t="s">
        <v>290</v>
      </c>
      <c r="C410" s="934" t="s">
        <v>951</v>
      </c>
      <c r="D410" s="934" t="s">
        <v>5</v>
      </c>
      <c r="E410" s="934" t="s">
        <v>4836</v>
      </c>
      <c r="F410" s="1041">
        <v>33004</v>
      </c>
      <c r="G410" s="991" t="s">
        <v>4837</v>
      </c>
      <c r="H410" s="979">
        <v>486.95</v>
      </c>
      <c r="I410" s="1131">
        <v>22625</v>
      </c>
      <c r="J410" s="934" t="s">
        <v>4838</v>
      </c>
      <c r="K410" s="934" t="s">
        <v>4839</v>
      </c>
      <c r="L410" s="514">
        <v>4</v>
      </c>
      <c r="M410" s="514">
        <v>100</v>
      </c>
      <c r="N410" s="515">
        <v>1</v>
      </c>
      <c r="O410" s="516">
        <v>15</v>
      </c>
      <c r="P410" s="516">
        <v>2</v>
      </c>
      <c r="Q410" s="516">
        <v>32</v>
      </c>
      <c r="R410" s="516">
        <v>1</v>
      </c>
      <c r="S410" s="516">
        <v>20</v>
      </c>
      <c r="T410" s="516"/>
      <c r="U410" s="516"/>
      <c r="V410" s="516"/>
      <c r="W410" s="516"/>
      <c r="X410" s="516"/>
      <c r="Y410" s="516"/>
      <c r="Z410" s="515"/>
      <c r="AA410" s="516"/>
      <c r="AB410" s="516"/>
      <c r="AC410" s="516"/>
      <c r="AD410" s="516">
        <v>0</v>
      </c>
      <c r="AE410" s="516"/>
      <c r="AF410" s="516"/>
      <c r="AG410" s="516">
        <v>0</v>
      </c>
      <c r="AH410" s="516"/>
      <c r="AI410" s="516"/>
      <c r="AJ410" s="516"/>
      <c r="AK410" s="516"/>
      <c r="AL410" s="516">
        <v>0</v>
      </c>
      <c r="AM410" s="516"/>
      <c r="AN410" s="516"/>
      <c r="AO410" s="516"/>
      <c r="AP410" s="980"/>
      <c r="AQ410" s="980"/>
      <c r="AR410" s="516"/>
      <c r="AS410" s="516"/>
      <c r="AT410" s="516"/>
      <c r="AU410" s="980">
        <v>0</v>
      </c>
      <c r="AV410" s="980"/>
      <c r="AW410" s="980"/>
      <c r="AX410" s="980"/>
      <c r="AY410" s="980">
        <v>0</v>
      </c>
      <c r="AZ410" s="981">
        <v>4</v>
      </c>
      <c r="BA410" s="981">
        <v>15</v>
      </c>
      <c r="BB410" s="981">
        <v>32</v>
      </c>
      <c r="BC410" s="981">
        <v>20</v>
      </c>
      <c r="BD410" s="981">
        <v>67</v>
      </c>
      <c r="BE410" s="981">
        <v>0</v>
      </c>
      <c r="BF410" s="981">
        <v>0</v>
      </c>
      <c r="BG410" s="981">
        <v>0</v>
      </c>
      <c r="BH410" s="981">
        <v>0</v>
      </c>
      <c r="BI410" s="981">
        <v>0</v>
      </c>
      <c r="BJ410" s="934"/>
    </row>
    <row r="411" spans="1:62" s="987" customFormat="1" ht="20.100000000000001" customHeight="1">
      <c r="A411" s="934" t="s">
        <v>949</v>
      </c>
      <c r="B411" s="934" t="s">
        <v>290</v>
      </c>
      <c r="C411" s="934" t="s">
        <v>4791</v>
      </c>
      <c r="D411" s="934" t="s">
        <v>5</v>
      </c>
      <c r="E411" s="934" t="s">
        <v>883</v>
      </c>
      <c r="F411" s="1041">
        <v>39044</v>
      </c>
      <c r="G411" s="991" t="s">
        <v>1013</v>
      </c>
      <c r="H411" s="979">
        <v>604.9</v>
      </c>
      <c r="I411" s="1131">
        <v>22611</v>
      </c>
      <c r="J411" s="934" t="s">
        <v>4840</v>
      </c>
      <c r="K411" s="934" t="s">
        <v>4841</v>
      </c>
      <c r="L411" s="514">
        <v>10</v>
      </c>
      <c r="M411" s="514">
        <v>293</v>
      </c>
      <c r="N411" s="515">
        <v>2</v>
      </c>
      <c r="O411" s="516">
        <v>22</v>
      </c>
      <c r="P411" s="516">
        <v>2</v>
      </c>
      <c r="Q411" s="516">
        <v>22</v>
      </c>
      <c r="R411" s="516">
        <v>2</v>
      </c>
      <c r="S411" s="516">
        <v>36</v>
      </c>
      <c r="T411" s="516"/>
      <c r="U411" s="516"/>
      <c r="V411" s="516"/>
      <c r="W411" s="516"/>
      <c r="X411" s="516"/>
      <c r="Y411" s="516"/>
      <c r="Z411" s="515"/>
      <c r="AA411" s="516"/>
      <c r="AB411" s="516"/>
      <c r="AC411" s="516"/>
      <c r="AD411" s="516">
        <v>0</v>
      </c>
      <c r="AE411" s="516"/>
      <c r="AF411" s="516"/>
      <c r="AG411" s="516">
        <v>0</v>
      </c>
      <c r="AH411" s="516"/>
      <c r="AI411" s="516"/>
      <c r="AJ411" s="516"/>
      <c r="AK411" s="516"/>
      <c r="AL411" s="516">
        <v>0</v>
      </c>
      <c r="AM411" s="516"/>
      <c r="AN411" s="516"/>
      <c r="AO411" s="516"/>
      <c r="AP411" s="980"/>
      <c r="AQ411" s="980"/>
      <c r="AR411" s="516"/>
      <c r="AS411" s="516"/>
      <c r="AT411" s="516"/>
      <c r="AU411" s="980">
        <v>0</v>
      </c>
      <c r="AV411" s="980"/>
      <c r="AW411" s="980"/>
      <c r="AX411" s="980"/>
      <c r="AY411" s="980">
        <v>0</v>
      </c>
      <c r="AZ411" s="980">
        <v>6</v>
      </c>
      <c r="BA411" s="980">
        <v>22</v>
      </c>
      <c r="BB411" s="980">
        <v>22</v>
      </c>
      <c r="BC411" s="980">
        <v>36</v>
      </c>
      <c r="BD411" s="980">
        <v>80</v>
      </c>
      <c r="BE411" s="980">
        <v>0</v>
      </c>
      <c r="BF411" s="980">
        <v>0</v>
      </c>
      <c r="BG411" s="980">
        <v>0</v>
      </c>
      <c r="BH411" s="980">
        <v>0</v>
      </c>
      <c r="BI411" s="980">
        <v>0</v>
      </c>
      <c r="BJ411" s="934"/>
    </row>
    <row r="412" spans="1:62" s="987" customFormat="1" ht="20.100000000000001" customHeight="1">
      <c r="A412" s="934" t="s">
        <v>949</v>
      </c>
      <c r="B412" s="934" t="s">
        <v>290</v>
      </c>
      <c r="C412" s="934" t="s">
        <v>4802</v>
      </c>
      <c r="D412" s="934" t="s">
        <v>5</v>
      </c>
      <c r="E412" s="934" t="s">
        <v>4842</v>
      </c>
      <c r="F412" s="1041">
        <v>40956</v>
      </c>
      <c r="G412" s="991" t="s">
        <v>1014</v>
      </c>
      <c r="H412" s="979">
        <v>2630</v>
      </c>
      <c r="I412" s="1131">
        <v>22681</v>
      </c>
      <c r="J412" s="934" t="s">
        <v>4843</v>
      </c>
      <c r="K412" s="934" t="s">
        <v>4844</v>
      </c>
      <c r="L412" s="514">
        <v>22</v>
      </c>
      <c r="M412" s="514">
        <v>620</v>
      </c>
      <c r="N412" s="515">
        <v>5</v>
      </c>
      <c r="O412" s="516">
        <v>112</v>
      </c>
      <c r="P412" s="516">
        <v>6</v>
      </c>
      <c r="Q412" s="516">
        <v>149</v>
      </c>
      <c r="R412" s="516">
        <v>5</v>
      </c>
      <c r="S412" s="516">
        <v>132</v>
      </c>
      <c r="T412" s="516"/>
      <c r="U412" s="516"/>
      <c r="V412" s="516"/>
      <c r="W412" s="516"/>
      <c r="X412" s="516"/>
      <c r="Y412" s="516"/>
      <c r="Z412" s="515"/>
      <c r="AA412" s="516"/>
      <c r="AB412" s="516"/>
      <c r="AC412" s="516"/>
      <c r="AD412" s="516">
        <v>0</v>
      </c>
      <c r="AE412" s="516"/>
      <c r="AF412" s="516"/>
      <c r="AG412" s="516">
        <v>0</v>
      </c>
      <c r="AH412" s="516"/>
      <c r="AI412" s="516"/>
      <c r="AJ412" s="516"/>
      <c r="AK412" s="516"/>
      <c r="AL412" s="516">
        <v>0</v>
      </c>
      <c r="AM412" s="516"/>
      <c r="AN412" s="516"/>
      <c r="AO412" s="516"/>
      <c r="AP412" s="980"/>
      <c r="AQ412" s="980"/>
      <c r="AR412" s="516"/>
      <c r="AS412" s="516"/>
      <c r="AT412" s="516"/>
      <c r="AU412" s="980">
        <v>0</v>
      </c>
      <c r="AV412" s="980"/>
      <c r="AW412" s="980"/>
      <c r="AX412" s="980"/>
      <c r="AY412" s="980">
        <v>0</v>
      </c>
      <c r="AZ412" s="981">
        <v>16</v>
      </c>
      <c r="BA412" s="981">
        <v>112</v>
      </c>
      <c r="BB412" s="981">
        <v>149</v>
      </c>
      <c r="BC412" s="981">
        <v>132</v>
      </c>
      <c r="BD412" s="981">
        <v>393</v>
      </c>
      <c r="BE412" s="981">
        <v>0</v>
      </c>
      <c r="BF412" s="981">
        <v>0</v>
      </c>
      <c r="BG412" s="981">
        <v>0</v>
      </c>
      <c r="BH412" s="981">
        <v>0</v>
      </c>
      <c r="BI412" s="981">
        <v>0</v>
      </c>
      <c r="BJ412" s="934"/>
    </row>
    <row r="413" spans="1:62" s="987" customFormat="1" ht="20.100000000000001" customHeight="1">
      <c r="A413" s="934" t="s">
        <v>949</v>
      </c>
      <c r="B413" s="934" t="s">
        <v>290</v>
      </c>
      <c r="C413" s="934" t="s">
        <v>4791</v>
      </c>
      <c r="D413" s="934" t="s">
        <v>5</v>
      </c>
      <c r="E413" s="934" t="s">
        <v>4845</v>
      </c>
      <c r="F413" s="1041">
        <v>35440</v>
      </c>
      <c r="G413" s="991" t="s">
        <v>1015</v>
      </c>
      <c r="H413" s="979">
        <v>1183</v>
      </c>
      <c r="I413" s="1131">
        <v>22607</v>
      </c>
      <c r="J413" s="934" t="s">
        <v>4846</v>
      </c>
      <c r="K413" s="934" t="s">
        <v>4846</v>
      </c>
      <c r="L413" s="514">
        <v>2</v>
      </c>
      <c r="M413" s="514">
        <v>70</v>
      </c>
      <c r="N413" s="515"/>
      <c r="O413" s="516"/>
      <c r="P413" s="516"/>
      <c r="Q413" s="516"/>
      <c r="R413" s="516"/>
      <c r="S413" s="516"/>
      <c r="T413" s="516"/>
      <c r="U413" s="516"/>
      <c r="V413" s="516"/>
      <c r="W413" s="516"/>
      <c r="X413" s="516"/>
      <c r="Y413" s="516"/>
      <c r="Z413" s="515"/>
      <c r="AA413" s="516"/>
      <c r="AB413" s="516"/>
      <c r="AC413" s="516"/>
      <c r="AD413" s="516">
        <v>0</v>
      </c>
      <c r="AE413" s="516"/>
      <c r="AF413" s="516"/>
      <c r="AG413" s="516">
        <v>0</v>
      </c>
      <c r="AH413" s="516"/>
      <c r="AI413" s="516"/>
      <c r="AJ413" s="516"/>
      <c r="AK413" s="516"/>
      <c r="AL413" s="516">
        <v>0</v>
      </c>
      <c r="AM413" s="516"/>
      <c r="AN413" s="516"/>
      <c r="AO413" s="516"/>
      <c r="AP413" s="980">
        <v>2</v>
      </c>
      <c r="AQ413" s="980">
        <v>0</v>
      </c>
      <c r="AR413" s="516">
        <v>14</v>
      </c>
      <c r="AS413" s="516">
        <v>25</v>
      </c>
      <c r="AT413" s="516">
        <v>16</v>
      </c>
      <c r="AU413" s="980">
        <v>55</v>
      </c>
      <c r="AV413" s="980"/>
      <c r="AW413" s="980"/>
      <c r="AX413" s="980"/>
      <c r="AY413" s="980">
        <v>0</v>
      </c>
      <c r="AZ413" s="981">
        <v>2</v>
      </c>
      <c r="BA413" s="981">
        <v>14</v>
      </c>
      <c r="BB413" s="981">
        <v>25</v>
      </c>
      <c r="BC413" s="981">
        <v>16</v>
      </c>
      <c r="BD413" s="981">
        <v>55</v>
      </c>
      <c r="BE413" s="992">
        <v>0</v>
      </c>
      <c r="BF413" s="992">
        <v>0</v>
      </c>
      <c r="BG413" s="992">
        <v>0</v>
      </c>
      <c r="BH413" s="992">
        <v>0</v>
      </c>
      <c r="BI413" s="992">
        <v>0</v>
      </c>
      <c r="BJ413" s="935"/>
    </row>
    <row r="414" spans="1:62" s="987" customFormat="1" ht="20.100000000000001" customHeight="1">
      <c r="A414" s="934" t="s">
        <v>949</v>
      </c>
      <c r="B414" s="934" t="s">
        <v>290</v>
      </c>
      <c r="C414" s="934" t="s">
        <v>951</v>
      </c>
      <c r="D414" s="934" t="s">
        <v>5</v>
      </c>
      <c r="E414" s="934" t="s">
        <v>4847</v>
      </c>
      <c r="F414" s="1041">
        <v>38742</v>
      </c>
      <c r="G414" s="991" t="s">
        <v>1016</v>
      </c>
      <c r="H414" s="979">
        <v>772.8</v>
      </c>
      <c r="I414" s="1131">
        <v>22644</v>
      </c>
      <c r="J414" s="934" t="s">
        <v>4848</v>
      </c>
      <c r="K414" s="934" t="s">
        <v>4849</v>
      </c>
      <c r="L414" s="514">
        <v>12</v>
      </c>
      <c r="M414" s="514">
        <v>311</v>
      </c>
      <c r="N414" s="515">
        <v>1</v>
      </c>
      <c r="O414" s="516">
        <v>12</v>
      </c>
      <c r="P414" s="516">
        <v>1</v>
      </c>
      <c r="Q414" s="516">
        <v>20</v>
      </c>
      <c r="R414" s="516">
        <v>1</v>
      </c>
      <c r="S414" s="516">
        <v>12</v>
      </c>
      <c r="T414" s="516"/>
      <c r="U414" s="516"/>
      <c r="V414" s="516"/>
      <c r="W414" s="516"/>
      <c r="X414" s="516"/>
      <c r="Y414" s="516"/>
      <c r="Z414" s="515"/>
      <c r="AA414" s="516"/>
      <c r="AB414" s="516"/>
      <c r="AC414" s="516"/>
      <c r="AD414" s="516">
        <v>0</v>
      </c>
      <c r="AE414" s="516"/>
      <c r="AF414" s="516"/>
      <c r="AG414" s="516">
        <v>0</v>
      </c>
      <c r="AH414" s="516"/>
      <c r="AI414" s="516"/>
      <c r="AJ414" s="516"/>
      <c r="AK414" s="516"/>
      <c r="AL414" s="516">
        <v>0</v>
      </c>
      <c r="AM414" s="516"/>
      <c r="AN414" s="516"/>
      <c r="AO414" s="516"/>
      <c r="AP414" s="980"/>
      <c r="AQ414" s="980"/>
      <c r="AR414" s="516"/>
      <c r="AS414" s="516"/>
      <c r="AT414" s="516"/>
      <c r="AU414" s="980">
        <v>0</v>
      </c>
      <c r="AV414" s="980"/>
      <c r="AW414" s="980"/>
      <c r="AX414" s="980"/>
      <c r="AY414" s="980">
        <v>0</v>
      </c>
      <c r="AZ414" s="981">
        <v>3</v>
      </c>
      <c r="BA414" s="981">
        <v>12</v>
      </c>
      <c r="BB414" s="981">
        <v>20</v>
      </c>
      <c r="BC414" s="981">
        <v>12</v>
      </c>
      <c r="BD414" s="981">
        <v>44</v>
      </c>
      <c r="BE414" s="992">
        <v>0</v>
      </c>
      <c r="BF414" s="992">
        <v>0</v>
      </c>
      <c r="BG414" s="992">
        <v>0</v>
      </c>
      <c r="BH414" s="992">
        <v>0</v>
      </c>
      <c r="BI414" s="992">
        <v>0</v>
      </c>
      <c r="BJ414" s="935"/>
    </row>
    <row r="415" spans="1:62" s="987" customFormat="1" ht="20.100000000000001" customHeight="1">
      <c r="A415" s="934" t="s">
        <v>949</v>
      </c>
      <c r="B415" s="934" t="s">
        <v>290</v>
      </c>
      <c r="C415" s="934" t="s">
        <v>4809</v>
      </c>
      <c r="D415" s="934" t="s">
        <v>5</v>
      </c>
      <c r="E415" s="934" t="s">
        <v>4850</v>
      </c>
      <c r="F415" s="1041">
        <v>36153</v>
      </c>
      <c r="G415" s="991" t="s">
        <v>1017</v>
      </c>
      <c r="H415" s="979">
        <v>664.1</v>
      </c>
      <c r="I415" s="1131">
        <v>22628</v>
      </c>
      <c r="J415" s="934" t="s">
        <v>4851</v>
      </c>
      <c r="K415" s="934" t="s">
        <v>4852</v>
      </c>
      <c r="L415" s="514">
        <v>8</v>
      </c>
      <c r="M415" s="514">
        <v>178</v>
      </c>
      <c r="N415" s="515">
        <v>2</v>
      </c>
      <c r="O415" s="516">
        <v>34</v>
      </c>
      <c r="P415" s="516">
        <v>2</v>
      </c>
      <c r="Q415" s="516">
        <v>41</v>
      </c>
      <c r="R415" s="516">
        <v>3</v>
      </c>
      <c r="S415" s="516">
        <v>63</v>
      </c>
      <c r="T415" s="516"/>
      <c r="U415" s="516"/>
      <c r="V415" s="516"/>
      <c r="W415" s="516"/>
      <c r="X415" s="516"/>
      <c r="Y415" s="516"/>
      <c r="Z415" s="515"/>
      <c r="AA415" s="516"/>
      <c r="AB415" s="516"/>
      <c r="AC415" s="516"/>
      <c r="AD415" s="516">
        <v>0</v>
      </c>
      <c r="AE415" s="516"/>
      <c r="AF415" s="516"/>
      <c r="AG415" s="516">
        <v>0</v>
      </c>
      <c r="AH415" s="516"/>
      <c r="AI415" s="516"/>
      <c r="AJ415" s="516"/>
      <c r="AK415" s="516"/>
      <c r="AL415" s="516">
        <v>0</v>
      </c>
      <c r="AM415" s="516"/>
      <c r="AN415" s="516"/>
      <c r="AO415" s="516"/>
      <c r="AP415" s="980"/>
      <c r="AQ415" s="980"/>
      <c r="AR415" s="516"/>
      <c r="AS415" s="516"/>
      <c r="AT415" s="516"/>
      <c r="AU415" s="980">
        <v>0</v>
      </c>
      <c r="AV415" s="980"/>
      <c r="AW415" s="980"/>
      <c r="AX415" s="980"/>
      <c r="AY415" s="980">
        <v>0</v>
      </c>
      <c r="AZ415" s="981">
        <v>7</v>
      </c>
      <c r="BA415" s="981">
        <v>34</v>
      </c>
      <c r="BB415" s="981">
        <v>41</v>
      </c>
      <c r="BC415" s="981">
        <v>63</v>
      </c>
      <c r="BD415" s="981">
        <v>138</v>
      </c>
      <c r="BE415" s="992">
        <v>0</v>
      </c>
      <c r="BF415" s="992">
        <v>0</v>
      </c>
      <c r="BG415" s="992">
        <v>0</v>
      </c>
      <c r="BH415" s="992">
        <v>0</v>
      </c>
      <c r="BI415" s="992">
        <v>0</v>
      </c>
      <c r="BJ415" s="935"/>
    </row>
    <row r="416" spans="1:62" s="987" customFormat="1" ht="20.100000000000001" customHeight="1">
      <c r="A416" s="934" t="s">
        <v>949</v>
      </c>
      <c r="B416" s="934" t="s">
        <v>290</v>
      </c>
      <c r="C416" s="934" t="s">
        <v>950</v>
      </c>
      <c r="D416" s="934" t="s">
        <v>5</v>
      </c>
      <c r="E416" s="934" t="s">
        <v>4853</v>
      </c>
      <c r="F416" s="1041">
        <v>33702</v>
      </c>
      <c r="G416" s="991" t="s">
        <v>1018</v>
      </c>
      <c r="H416" s="979">
        <v>957</v>
      </c>
      <c r="I416" s="1131">
        <v>22642</v>
      </c>
      <c r="J416" s="934" t="s">
        <v>4854</v>
      </c>
      <c r="K416" s="934" t="s">
        <v>4855</v>
      </c>
      <c r="L416" s="514">
        <v>8</v>
      </c>
      <c r="M416" s="514">
        <v>224</v>
      </c>
      <c r="N416" s="515">
        <v>2</v>
      </c>
      <c r="O416" s="516">
        <v>39</v>
      </c>
      <c r="P416" s="516">
        <v>2</v>
      </c>
      <c r="Q416" s="516">
        <v>59</v>
      </c>
      <c r="R416" s="516">
        <v>2</v>
      </c>
      <c r="S416" s="516">
        <v>51</v>
      </c>
      <c r="T416" s="516"/>
      <c r="U416" s="516"/>
      <c r="V416" s="516"/>
      <c r="W416" s="516"/>
      <c r="X416" s="516"/>
      <c r="Y416" s="516"/>
      <c r="Z416" s="515"/>
      <c r="AA416" s="516"/>
      <c r="AB416" s="516"/>
      <c r="AC416" s="516"/>
      <c r="AD416" s="516"/>
      <c r="AE416" s="516"/>
      <c r="AF416" s="516"/>
      <c r="AG416" s="516"/>
      <c r="AH416" s="516"/>
      <c r="AI416" s="516"/>
      <c r="AJ416" s="516"/>
      <c r="AK416" s="516"/>
      <c r="AL416" s="516"/>
      <c r="AM416" s="516"/>
      <c r="AN416" s="516"/>
      <c r="AO416" s="516"/>
      <c r="AP416" s="980"/>
      <c r="AQ416" s="980"/>
      <c r="AR416" s="516"/>
      <c r="AS416" s="516"/>
      <c r="AT416" s="516"/>
      <c r="AU416" s="980"/>
      <c r="AV416" s="980"/>
      <c r="AW416" s="980"/>
      <c r="AX416" s="980"/>
      <c r="AY416" s="980"/>
      <c r="AZ416" s="981">
        <v>6</v>
      </c>
      <c r="BA416" s="981">
        <v>39</v>
      </c>
      <c r="BB416" s="981">
        <v>59</v>
      </c>
      <c r="BC416" s="981">
        <v>51</v>
      </c>
      <c r="BD416" s="981">
        <v>149</v>
      </c>
      <c r="BE416" s="986">
        <v>0</v>
      </c>
      <c r="BF416" s="986">
        <v>0</v>
      </c>
      <c r="BG416" s="986">
        <v>0</v>
      </c>
      <c r="BH416" s="986">
        <v>0</v>
      </c>
      <c r="BI416" s="986">
        <v>0</v>
      </c>
      <c r="BJ416" s="901"/>
    </row>
    <row r="417" spans="1:62" s="987" customFormat="1" ht="20.100000000000001" customHeight="1">
      <c r="A417" s="934" t="s">
        <v>949</v>
      </c>
      <c r="B417" s="934" t="s">
        <v>290</v>
      </c>
      <c r="C417" s="934" t="s">
        <v>951</v>
      </c>
      <c r="D417" s="934" t="s">
        <v>5</v>
      </c>
      <c r="E417" s="934" t="s">
        <v>4856</v>
      </c>
      <c r="F417" s="1041">
        <v>41932</v>
      </c>
      <c r="G417" s="991" t="s">
        <v>1019</v>
      </c>
      <c r="H417" s="979">
        <v>779</v>
      </c>
      <c r="I417" s="1131">
        <v>22624</v>
      </c>
      <c r="J417" s="934" t="s">
        <v>4857</v>
      </c>
      <c r="K417" s="934" t="s">
        <v>4858</v>
      </c>
      <c r="L417" s="514">
        <v>7</v>
      </c>
      <c r="M417" s="514">
        <v>196</v>
      </c>
      <c r="N417" s="515">
        <v>3</v>
      </c>
      <c r="O417" s="516">
        <v>42</v>
      </c>
      <c r="P417" s="516">
        <v>2</v>
      </c>
      <c r="Q417" s="516">
        <v>44</v>
      </c>
      <c r="R417" s="516">
        <v>2</v>
      </c>
      <c r="S417" s="516">
        <v>46</v>
      </c>
      <c r="T417" s="516"/>
      <c r="U417" s="516"/>
      <c r="V417" s="516"/>
      <c r="W417" s="516"/>
      <c r="X417" s="516"/>
      <c r="Y417" s="516"/>
      <c r="Z417" s="515"/>
      <c r="AA417" s="516"/>
      <c r="AB417" s="516"/>
      <c r="AC417" s="516"/>
      <c r="AD417" s="516">
        <v>0</v>
      </c>
      <c r="AE417" s="516"/>
      <c r="AF417" s="516"/>
      <c r="AG417" s="516">
        <v>0</v>
      </c>
      <c r="AH417" s="516"/>
      <c r="AI417" s="516"/>
      <c r="AJ417" s="516"/>
      <c r="AK417" s="516"/>
      <c r="AL417" s="516">
        <v>0</v>
      </c>
      <c r="AM417" s="516"/>
      <c r="AN417" s="516"/>
      <c r="AO417" s="516"/>
      <c r="AP417" s="980"/>
      <c r="AQ417" s="980"/>
      <c r="AR417" s="516"/>
      <c r="AS417" s="516"/>
      <c r="AT417" s="516"/>
      <c r="AU417" s="980">
        <v>0</v>
      </c>
      <c r="AV417" s="980"/>
      <c r="AW417" s="980"/>
      <c r="AX417" s="980"/>
      <c r="AY417" s="980">
        <v>0</v>
      </c>
      <c r="AZ417" s="981">
        <v>7</v>
      </c>
      <c r="BA417" s="981">
        <v>42</v>
      </c>
      <c r="BB417" s="981">
        <v>44</v>
      </c>
      <c r="BC417" s="981">
        <v>46</v>
      </c>
      <c r="BD417" s="981">
        <v>132</v>
      </c>
      <c r="BE417" s="992">
        <v>0</v>
      </c>
      <c r="BF417" s="992">
        <v>0</v>
      </c>
      <c r="BG417" s="992">
        <v>0</v>
      </c>
      <c r="BH417" s="992">
        <v>0</v>
      </c>
      <c r="BI417" s="992">
        <v>0</v>
      </c>
      <c r="BJ417" s="935"/>
    </row>
    <row r="418" spans="1:62" s="987" customFormat="1" ht="20.100000000000001" customHeight="1">
      <c r="A418" s="934" t="s">
        <v>949</v>
      </c>
      <c r="B418" s="934" t="s">
        <v>290</v>
      </c>
      <c r="C418" s="934" t="s">
        <v>950</v>
      </c>
      <c r="D418" s="934" t="s">
        <v>5</v>
      </c>
      <c r="E418" s="934" t="s">
        <v>4859</v>
      </c>
      <c r="F418" s="1041">
        <v>40606</v>
      </c>
      <c r="G418" s="991" t="s">
        <v>1020</v>
      </c>
      <c r="H418" s="979">
        <v>726</v>
      </c>
      <c r="I418" s="1131">
        <v>22642</v>
      </c>
      <c r="J418" s="934" t="s">
        <v>4860</v>
      </c>
      <c r="K418" s="934" t="s">
        <v>4861</v>
      </c>
      <c r="L418" s="514">
        <v>6</v>
      </c>
      <c r="M418" s="514">
        <v>123</v>
      </c>
      <c r="N418" s="515">
        <v>1</v>
      </c>
      <c r="O418" s="516">
        <v>8</v>
      </c>
      <c r="P418" s="516">
        <v>2</v>
      </c>
      <c r="Q418" s="516">
        <v>33</v>
      </c>
      <c r="R418" s="516">
        <v>3</v>
      </c>
      <c r="S418" s="516">
        <v>42</v>
      </c>
      <c r="T418" s="516">
        <v>0</v>
      </c>
      <c r="U418" s="516">
        <v>0</v>
      </c>
      <c r="V418" s="516">
        <v>0</v>
      </c>
      <c r="W418" s="516">
        <v>0</v>
      </c>
      <c r="X418" s="516">
        <v>0</v>
      </c>
      <c r="Y418" s="516">
        <v>0</v>
      </c>
      <c r="Z418" s="515">
        <v>0</v>
      </c>
      <c r="AA418" s="516">
        <v>0</v>
      </c>
      <c r="AB418" s="516">
        <v>0</v>
      </c>
      <c r="AC418" s="516">
        <v>0</v>
      </c>
      <c r="AD418" s="516">
        <v>0</v>
      </c>
      <c r="AE418" s="516">
        <v>0</v>
      </c>
      <c r="AF418" s="516">
        <v>0</v>
      </c>
      <c r="AG418" s="516">
        <v>0</v>
      </c>
      <c r="AH418" s="516">
        <v>0</v>
      </c>
      <c r="AI418" s="516">
        <v>0</v>
      </c>
      <c r="AJ418" s="516">
        <v>0</v>
      </c>
      <c r="AK418" s="516">
        <v>0</v>
      </c>
      <c r="AL418" s="516">
        <v>0</v>
      </c>
      <c r="AM418" s="516">
        <v>0</v>
      </c>
      <c r="AN418" s="516">
        <v>0</v>
      </c>
      <c r="AO418" s="516">
        <v>0</v>
      </c>
      <c r="AP418" s="980">
        <v>0</v>
      </c>
      <c r="AQ418" s="980">
        <v>0</v>
      </c>
      <c r="AR418" s="516">
        <v>0</v>
      </c>
      <c r="AS418" s="516">
        <v>0</v>
      </c>
      <c r="AT418" s="516">
        <v>0</v>
      </c>
      <c r="AU418" s="980">
        <v>0</v>
      </c>
      <c r="AV418" s="980">
        <v>0</v>
      </c>
      <c r="AW418" s="980">
        <v>0</v>
      </c>
      <c r="AX418" s="980">
        <v>0</v>
      </c>
      <c r="AY418" s="980">
        <v>0</v>
      </c>
      <c r="AZ418" s="981">
        <v>6</v>
      </c>
      <c r="BA418" s="981">
        <v>8</v>
      </c>
      <c r="BB418" s="981">
        <v>33</v>
      </c>
      <c r="BC418" s="981">
        <v>42</v>
      </c>
      <c r="BD418" s="981">
        <v>83</v>
      </c>
      <c r="BE418" s="981">
        <v>0</v>
      </c>
      <c r="BF418" s="981">
        <v>0</v>
      </c>
      <c r="BG418" s="981">
        <v>0</v>
      </c>
      <c r="BH418" s="981">
        <v>0</v>
      </c>
      <c r="BI418" s="981">
        <v>0</v>
      </c>
      <c r="BJ418" s="934"/>
    </row>
    <row r="419" spans="1:62" s="987" customFormat="1" ht="20.100000000000001" customHeight="1">
      <c r="A419" s="934" t="s">
        <v>949</v>
      </c>
      <c r="B419" s="934" t="s">
        <v>290</v>
      </c>
      <c r="C419" s="934" t="s">
        <v>950</v>
      </c>
      <c r="D419" s="934" t="s">
        <v>5</v>
      </c>
      <c r="E419" s="934" t="s">
        <v>4862</v>
      </c>
      <c r="F419" s="1047">
        <v>36815</v>
      </c>
      <c r="G419" s="991" t="s">
        <v>1021</v>
      </c>
      <c r="H419" s="979">
        <v>805</v>
      </c>
      <c r="I419" s="1131">
        <v>22640</v>
      </c>
      <c r="J419" s="934" t="s">
        <v>4863</v>
      </c>
      <c r="K419" s="934" t="s">
        <v>4864</v>
      </c>
      <c r="L419" s="514">
        <v>8</v>
      </c>
      <c r="M419" s="514">
        <v>224</v>
      </c>
      <c r="N419" s="515">
        <v>2</v>
      </c>
      <c r="O419" s="516">
        <v>44</v>
      </c>
      <c r="P419" s="516">
        <v>3</v>
      </c>
      <c r="Q419" s="516">
        <v>63</v>
      </c>
      <c r="R419" s="516">
        <v>3</v>
      </c>
      <c r="S419" s="516">
        <v>82</v>
      </c>
      <c r="T419" s="516"/>
      <c r="U419" s="516"/>
      <c r="V419" s="516"/>
      <c r="W419" s="516"/>
      <c r="X419" s="516"/>
      <c r="Y419" s="516"/>
      <c r="Z419" s="515"/>
      <c r="AA419" s="516"/>
      <c r="AB419" s="516"/>
      <c r="AC419" s="516"/>
      <c r="AD419" s="516">
        <v>0</v>
      </c>
      <c r="AE419" s="516"/>
      <c r="AF419" s="516"/>
      <c r="AG419" s="516">
        <v>0</v>
      </c>
      <c r="AH419" s="516"/>
      <c r="AI419" s="516"/>
      <c r="AJ419" s="516"/>
      <c r="AK419" s="516"/>
      <c r="AL419" s="516">
        <v>0</v>
      </c>
      <c r="AM419" s="516"/>
      <c r="AN419" s="516"/>
      <c r="AO419" s="516"/>
      <c r="AP419" s="980"/>
      <c r="AQ419" s="980"/>
      <c r="AR419" s="516"/>
      <c r="AS419" s="516"/>
      <c r="AT419" s="516"/>
      <c r="AU419" s="980">
        <v>0</v>
      </c>
      <c r="AV419" s="980"/>
      <c r="AW419" s="980"/>
      <c r="AX419" s="980"/>
      <c r="AY419" s="980">
        <v>0</v>
      </c>
      <c r="AZ419" s="981">
        <v>8</v>
      </c>
      <c r="BA419" s="981">
        <v>44</v>
      </c>
      <c r="BB419" s="981">
        <v>63</v>
      </c>
      <c r="BC419" s="981">
        <v>82</v>
      </c>
      <c r="BD419" s="981">
        <v>189</v>
      </c>
      <c r="BE419" s="981">
        <v>0</v>
      </c>
      <c r="BF419" s="981">
        <v>0</v>
      </c>
      <c r="BG419" s="981">
        <v>0</v>
      </c>
      <c r="BH419" s="981">
        <v>0</v>
      </c>
      <c r="BI419" s="981">
        <v>0</v>
      </c>
      <c r="BJ419" s="934"/>
    </row>
    <row r="420" spans="1:62" s="987" customFormat="1" ht="20.100000000000001" customHeight="1">
      <c r="A420" s="934" t="s">
        <v>949</v>
      </c>
      <c r="B420" s="934" t="s">
        <v>290</v>
      </c>
      <c r="C420" s="934" t="s">
        <v>4802</v>
      </c>
      <c r="D420" s="934" t="s">
        <v>5</v>
      </c>
      <c r="E420" s="934" t="s">
        <v>844</v>
      </c>
      <c r="F420" s="1041">
        <v>36400</v>
      </c>
      <c r="G420" s="991" t="s">
        <v>1022</v>
      </c>
      <c r="H420" s="979">
        <v>1007</v>
      </c>
      <c r="I420" s="1131">
        <v>22677</v>
      </c>
      <c r="J420" s="934" t="s">
        <v>4865</v>
      </c>
      <c r="K420" s="934" t="s">
        <v>4866</v>
      </c>
      <c r="L420" s="514">
        <v>6</v>
      </c>
      <c r="M420" s="514">
        <v>210</v>
      </c>
      <c r="N420" s="515">
        <v>2</v>
      </c>
      <c r="O420" s="516">
        <v>33</v>
      </c>
      <c r="P420" s="516">
        <v>2</v>
      </c>
      <c r="Q420" s="516">
        <v>59</v>
      </c>
      <c r="R420" s="516">
        <v>2</v>
      </c>
      <c r="S420" s="516">
        <v>59</v>
      </c>
      <c r="T420" s="516"/>
      <c r="U420" s="516"/>
      <c r="V420" s="516"/>
      <c r="W420" s="516"/>
      <c r="X420" s="516"/>
      <c r="Y420" s="516"/>
      <c r="Z420" s="515"/>
      <c r="AA420" s="516"/>
      <c r="AB420" s="516"/>
      <c r="AC420" s="516"/>
      <c r="AD420" s="516">
        <v>0</v>
      </c>
      <c r="AE420" s="516"/>
      <c r="AF420" s="516"/>
      <c r="AG420" s="516">
        <v>0</v>
      </c>
      <c r="AH420" s="516"/>
      <c r="AI420" s="516"/>
      <c r="AJ420" s="516"/>
      <c r="AK420" s="516"/>
      <c r="AL420" s="516">
        <v>0</v>
      </c>
      <c r="AM420" s="516"/>
      <c r="AN420" s="516"/>
      <c r="AO420" s="516"/>
      <c r="AP420" s="980"/>
      <c r="AQ420" s="980"/>
      <c r="AR420" s="516"/>
      <c r="AS420" s="516"/>
      <c r="AT420" s="516"/>
      <c r="AU420" s="980">
        <v>0</v>
      </c>
      <c r="AV420" s="980"/>
      <c r="AW420" s="980"/>
      <c r="AX420" s="980"/>
      <c r="AY420" s="980">
        <v>0</v>
      </c>
      <c r="AZ420" s="981">
        <v>6</v>
      </c>
      <c r="BA420" s="981">
        <v>33</v>
      </c>
      <c r="BB420" s="981">
        <v>59</v>
      </c>
      <c r="BC420" s="981">
        <v>59</v>
      </c>
      <c r="BD420" s="981">
        <v>151</v>
      </c>
      <c r="BE420" s="992">
        <v>0</v>
      </c>
      <c r="BF420" s="992">
        <v>0</v>
      </c>
      <c r="BG420" s="992">
        <v>0</v>
      </c>
      <c r="BH420" s="992">
        <v>0</v>
      </c>
      <c r="BI420" s="992">
        <v>0</v>
      </c>
      <c r="BJ420" s="935"/>
    </row>
    <row r="421" spans="1:62" s="765" customFormat="1" ht="20.100000000000001" customHeight="1">
      <c r="A421" s="934" t="s">
        <v>949</v>
      </c>
      <c r="B421" s="934" t="s">
        <v>290</v>
      </c>
      <c r="C421" s="934" t="s">
        <v>951</v>
      </c>
      <c r="D421" s="934" t="s">
        <v>5</v>
      </c>
      <c r="E421" s="934" t="s">
        <v>4214</v>
      </c>
      <c r="F421" s="1041">
        <v>39784</v>
      </c>
      <c r="G421" s="991" t="s">
        <v>1023</v>
      </c>
      <c r="H421" s="1013">
        <v>1011</v>
      </c>
      <c r="I421" s="1131">
        <v>22646</v>
      </c>
      <c r="J421" s="934" t="s">
        <v>4867</v>
      </c>
      <c r="K421" s="934" t="s">
        <v>4868</v>
      </c>
      <c r="L421" s="514">
        <v>13</v>
      </c>
      <c r="M421" s="514">
        <v>310</v>
      </c>
      <c r="N421" s="515">
        <v>4</v>
      </c>
      <c r="O421" s="516">
        <v>87</v>
      </c>
      <c r="P421" s="516">
        <v>5</v>
      </c>
      <c r="Q421" s="516">
        <v>104</v>
      </c>
      <c r="R421" s="516">
        <v>3</v>
      </c>
      <c r="S421" s="516">
        <v>75</v>
      </c>
      <c r="T421" s="516"/>
      <c r="U421" s="516"/>
      <c r="V421" s="516"/>
      <c r="W421" s="516"/>
      <c r="X421" s="516"/>
      <c r="Y421" s="516"/>
      <c r="Z421" s="515"/>
      <c r="AA421" s="516">
        <v>0</v>
      </c>
      <c r="AB421" s="516"/>
      <c r="AC421" s="516"/>
      <c r="AD421" s="516">
        <v>0</v>
      </c>
      <c r="AE421" s="516"/>
      <c r="AF421" s="516"/>
      <c r="AG421" s="516">
        <v>0</v>
      </c>
      <c r="AH421" s="516"/>
      <c r="AI421" s="516"/>
      <c r="AJ421" s="516"/>
      <c r="AK421" s="516"/>
      <c r="AL421" s="516">
        <v>0</v>
      </c>
      <c r="AM421" s="516"/>
      <c r="AN421" s="516"/>
      <c r="AO421" s="516"/>
      <c r="AP421" s="980"/>
      <c r="AQ421" s="980"/>
      <c r="AR421" s="516"/>
      <c r="AS421" s="516"/>
      <c r="AT421" s="516"/>
      <c r="AU421" s="980">
        <v>0</v>
      </c>
      <c r="AV421" s="980"/>
      <c r="AW421" s="980"/>
      <c r="AX421" s="980"/>
      <c r="AY421" s="980">
        <v>0</v>
      </c>
      <c r="AZ421" s="981">
        <v>12</v>
      </c>
      <c r="BA421" s="981">
        <v>87</v>
      </c>
      <c r="BB421" s="981">
        <v>104</v>
      </c>
      <c r="BC421" s="981">
        <v>75</v>
      </c>
      <c r="BD421" s="981">
        <v>266</v>
      </c>
      <c r="BE421" s="981">
        <v>0</v>
      </c>
      <c r="BF421" s="981">
        <v>0</v>
      </c>
      <c r="BG421" s="981">
        <v>0</v>
      </c>
      <c r="BH421" s="981">
        <v>0</v>
      </c>
      <c r="BI421" s="981">
        <v>0</v>
      </c>
      <c r="BJ421" s="934"/>
    </row>
    <row r="422" spans="1:62" s="765" customFormat="1" ht="20.100000000000001" customHeight="1">
      <c r="A422" s="934" t="s">
        <v>949</v>
      </c>
      <c r="B422" s="934" t="s">
        <v>290</v>
      </c>
      <c r="C422" s="934" t="s">
        <v>4799</v>
      </c>
      <c r="D422" s="934" t="s">
        <v>5</v>
      </c>
      <c r="E422" s="934" t="s">
        <v>4869</v>
      </c>
      <c r="F422" s="1041">
        <v>35110</v>
      </c>
      <c r="G422" s="991" t="s">
        <v>1024</v>
      </c>
      <c r="H422" s="979">
        <v>626</v>
      </c>
      <c r="I422" s="1131">
        <v>22656</v>
      </c>
      <c r="J422" s="934" t="s">
        <v>4870</v>
      </c>
      <c r="K422" s="934" t="s">
        <v>4871</v>
      </c>
      <c r="L422" s="514">
        <v>9</v>
      </c>
      <c r="M422" s="514">
        <v>230</v>
      </c>
      <c r="N422" s="515">
        <v>1</v>
      </c>
      <c r="O422" s="516">
        <v>12</v>
      </c>
      <c r="P422" s="516">
        <v>2</v>
      </c>
      <c r="Q422" s="516">
        <v>22</v>
      </c>
      <c r="R422" s="516">
        <v>1</v>
      </c>
      <c r="S422" s="516">
        <v>20</v>
      </c>
      <c r="T422" s="516"/>
      <c r="U422" s="516"/>
      <c r="V422" s="516"/>
      <c r="W422" s="516"/>
      <c r="X422" s="516"/>
      <c r="Y422" s="516"/>
      <c r="Z422" s="515"/>
      <c r="AA422" s="516"/>
      <c r="AB422" s="516"/>
      <c r="AC422" s="516"/>
      <c r="AD422" s="516">
        <v>0</v>
      </c>
      <c r="AE422" s="516"/>
      <c r="AF422" s="516"/>
      <c r="AG422" s="516">
        <v>0</v>
      </c>
      <c r="AH422" s="516"/>
      <c r="AI422" s="516"/>
      <c r="AJ422" s="516"/>
      <c r="AK422" s="516"/>
      <c r="AL422" s="516">
        <v>0</v>
      </c>
      <c r="AM422" s="516"/>
      <c r="AN422" s="516"/>
      <c r="AO422" s="516"/>
      <c r="AP422" s="980"/>
      <c r="AQ422" s="980"/>
      <c r="AR422" s="516"/>
      <c r="AS422" s="516"/>
      <c r="AT422" s="516"/>
      <c r="AU422" s="980">
        <v>0</v>
      </c>
      <c r="AV422" s="980"/>
      <c r="AW422" s="980"/>
      <c r="AX422" s="980"/>
      <c r="AY422" s="980">
        <v>0</v>
      </c>
      <c r="AZ422" s="981">
        <v>4</v>
      </c>
      <c r="BA422" s="981">
        <v>12</v>
      </c>
      <c r="BB422" s="981">
        <v>22</v>
      </c>
      <c r="BC422" s="981">
        <v>20</v>
      </c>
      <c r="BD422" s="981">
        <v>54</v>
      </c>
      <c r="BE422" s="992">
        <v>0</v>
      </c>
      <c r="BF422" s="992">
        <v>0</v>
      </c>
      <c r="BG422" s="992">
        <v>0</v>
      </c>
      <c r="BH422" s="992">
        <v>0</v>
      </c>
      <c r="BI422" s="992">
        <v>0</v>
      </c>
      <c r="BJ422" s="935"/>
    </row>
    <row r="423" spans="1:62" s="990" customFormat="1" ht="20.100000000000001" customHeight="1">
      <c r="A423" s="988"/>
      <c r="B423" s="989"/>
      <c r="C423" s="989"/>
      <c r="D423" s="989"/>
      <c r="E423" s="532" t="s">
        <v>1156</v>
      </c>
      <c r="F423" s="532">
        <f>COUNTA(A408:A422)</f>
        <v>15</v>
      </c>
      <c r="G423" s="548"/>
      <c r="H423" s="548"/>
      <c r="I423" s="1133"/>
      <c r="J423" s="532"/>
      <c r="K423" s="532"/>
      <c r="L423" s="834">
        <f t="shared" ref="L423:AQ423" si="145">SUM(L408:L422)</f>
        <v>134</v>
      </c>
      <c r="M423" s="834">
        <f t="shared" si="145"/>
        <v>3635</v>
      </c>
      <c r="N423" s="834">
        <f t="shared" si="145"/>
        <v>30</v>
      </c>
      <c r="O423" s="834">
        <f t="shared" si="145"/>
        <v>540</v>
      </c>
      <c r="P423" s="834">
        <f t="shared" si="145"/>
        <v>36</v>
      </c>
      <c r="Q423" s="834">
        <f t="shared" si="145"/>
        <v>750</v>
      </c>
      <c r="R423" s="834">
        <f t="shared" si="145"/>
        <v>32</v>
      </c>
      <c r="S423" s="834">
        <f t="shared" si="145"/>
        <v>729</v>
      </c>
      <c r="T423" s="834">
        <f t="shared" si="145"/>
        <v>0</v>
      </c>
      <c r="U423" s="834">
        <f t="shared" si="145"/>
        <v>0</v>
      </c>
      <c r="V423" s="834">
        <f t="shared" si="145"/>
        <v>0</v>
      </c>
      <c r="W423" s="834">
        <f t="shared" si="145"/>
        <v>0</v>
      </c>
      <c r="X423" s="834">
        <f t="shared" si="145"/>
        <v>0</v>
      </c>
      <c r="Y423" s="834">
        <f t="shared" si="145"/>
        <v>0</v>
      </c>
      <c r="Z423" s="835">
        <f t="shared" si="145"/>
        <v>0</v>
      </c>
      <c r="AA423" s="834">
        <f t="shared" si="145"/>
        <v>0</v>
      </c>
      <c r="AB423" s="834">
        <f t="shared" si="145"/>
        <v>0</v>
      </c>
      <c r="AC423" s="834">
        <f t="shared" si="145"/>
        <v>0</v>
      </c>
      <c r="AD423" s="834">
        <f t="shared" si="145"/>
        <v>0</v>
      </c>
      <c r="AE423" s="834">
        <f t="shared" si="145"/>
        <v>0</v>
      </c>
      <c r="AF423" s="834">
        <f t="shared" si="145"/>
        <v>0</v>
      </c>
      <c r="AG423" s="834">
        <f t="shared" si="145"/>
        <v>0</v>
      </c>
      <c r="AH423" s="834">
        <f t="shared" si="145"/>
        <v>0</v>
      </c>
      <c r="AI423" s="834">
        <f t="shared" si="145"/>
        <v>0</v>
      </c>
      <c r="AJ423" s="834">
        <f t="shared" si="145"/>
        <v>0</v>
      </c>
      <c r="AK423" s="834">
        <f t="shared" si="145"/>
        <v>0</v>
      </c>
      <c r="AL423" s="834">
        <f t="shared" si="145"/>
        <v>0</v>
      </c>
      <c r="AM423" s="834">
        <f t="shared" si="145"/>
        <v>0</v>
      </c>
      <c r="AN423" s="834">
        <f t="shared" si="145"/>
        <v>0</v>
      </c>
      <c r="AO423" s="834">
        <f t="shared" si="145"/>
        <v>0</v>
      </c>
      <c r="AP423" s="834">
        <f t="shared" si="145"/>
        <v>2</v>
      </c>
      <c r="AQ423" s="834">
        <f t="shared" si="145"/>
        <v>0</v>
      </c>
      <c r="AR423" s="834">
        <f t="shared" ref="AR423:BI423" si="146">SUM(AR408:AR422)</f>
        <v>14</v>
      </c>
      <c r="AS423" s="834">
        <f t="shared" si="146"/>
        <v>25</v>
      </c>
      <c r="AT423" s="834">
        <f t="shared" si="146"/>
        <v>16</v>
      </c>
      <c r="AU423" s="834">
        <f t="shared" si="146"/>
        <v>55</v>
      </c>
      <c r="AV423" s="834">
        <f t="shared" si="146"/>
        <v>0</v>
      </c>
      <c r="AW423" s="834">
        <f t="shared" si="146"/>
        <v>0</v>
      </c>
      <c r="AX423" s="834">
        <f t="shared" si="146"/>
        <v>0</v>
      </c>
      <c r="AY423" s="834">
        <f t="shared" si="146"/>
        <v>0</v>
      </c>
      <c r="AZ423" s="834">
        <f t="shared" si="146"/>
        <v>100</v>
      </c>
      <c r="BA423" s="834">
        <f t="shared" si="146"/>
        <v>554</v>
      </c>
      <c r="BB423" s="834">
        <f t="shared" si="146"/>
        <v>775</v>
      </c>
      <c r="BC423" s="834">
        <f t="shared" si="146"/>
        <v>745</v>
      </c>
      <c r="BD423" s="834">
        <f t="shared" si="146"/>
        <v>2074</v>
      </c>
      <c r="BE423" s="834">
        <f t="shared" si="146"/>
        <v>0</v>
      </c>
      <c r="BF423" s="834">
        <f t="shared" si="146"/>
        <v>0</v>
      </c>
      <c r="BG423" s="834">
        <f t="shared" si="146"/>
        <v>0</v>
      </c>
      <c r="BH423" s="834">
        <f t="shared" si="146"/>
        <v>0</v>
      </c>
      <c r="BI423" s="834">
        <f t="shared" si="146"/>
        <v>0</v>
      </c>
      <c r="BJ423" s="834"/>
    </row>
    <row r="424" spans="1:62" s="990" customFormat="1" ht="20.100000000000001" customHeight="1">
      <c r="A424" s="988"/>
      <c r="B424" s="1001"/>
      <c r="C424" s="1261" t="s">
        <v>953</v>
      </c>
      <c r="D424" s="1261"/>
      <c r="E424" s="1261"/>
      <c r="F424" s="1059">
        <f>SUBTOTAL(9,F407,F423)</f>
        <v>29</v>
      </c>
      <c r="G424" s="549"/>
      <c r="H424" s="549"/>
      <c r="I424" s="1135"/>
      <c r="J424" s="1059"/>
      <c r="K424" s="1059"/>
      <c r="L424" s="832">
        <f t="shared" ref="L424:AQ424" si="147">L407+L423</f>
        <v>177</v>
      </c>
      <c r="M424" s="832">
        <f t="shared" si="147"/>
        <v>4567</v>
      </c>
      <c r="N424" s="832">
        <f t="shared" si="147"/>
        <v>36</v>
      </c>
      <c r="O424" s="832">
        <f t="shared" si="147"/>
        <v>612</v>
      </c>
      <c r="P424" s="832">
        <f t="shared" si="147"/>
        <v>50</v>
      </c>
      <c r="Q424" s="832">
        <f t="shared" si="147"/>
        <v>992</v>
      </c>
      <c r="R424" s="832">
        <f t="shared" si="147"/>
        <v>51</v>
      </c>
      <c r="S424" s="832">
        <f t="shared" si="147"/>
        <v>1117</v>
      </c>
      <c r="T424" s="832">
        <f t="shared" si="147"/>
        <v>0</v>
      </c>
      <c r="U424" s="832">
        <f t="shared" si="147"/>
        <v>0</v>
      </c>
      <c r="V424" s="832">
        <f t="shared" si="147"/>
        <v>2</v>
      </c>
      <c r="W424" s="832">
        <f t="shared" si="147"/>
        <v>2</v>
      </c>
      <c r="X424" s="832">
        <f t="shared" si="147"/>
        <v>1</v>
      </c>
      <c r="Y424" s="832">
        <f t="shared" si="147"/>
        <v>2</v>
      </c>
      <c r="Z424" s="833">
        <f t="shared" si="147"/>
        <v>0</v>
      </c>
      <c r="AA424" s="832">
        <f t="shared" si="147"/>
        <v>0</v>
      </c>
      <c r="AB424" s="832">
        <f t="shared" si="147"/>
        <v>0</v>
      </c>
      <c r="AC424" s="832">
        <f t="shared" si="147"/>
        <v>0</v>
      </c>
      <c r="AD424" s="832">
        <f t="shared" si="147"/>
        <v>0</v>
      </c>
      <c r="AE424" s="832">
        <f t="shared" si="147"/>
        <v>0</v>
      </c>
      <c r="AF424" s="832">
        <f t="shared" si="147"/>
        <v>0</v>
      </c>
      <c r="AG424" s="832">
        <f t="shared" si="147"/>
        <v>0</v>
      </c>
      <c r="AH424" s="832">
        <f t="shared" si="147"/>
        <v>0</v>
      </c>
      <c r="AI424" s="832">
        <f t="shared" si="147"/>
        <v>0</v>
      </c>
      <c r="AJ424" s="832">
        <f t="shared" si="147"/>
        <v>0</v>
      </c>
      <c r="AK424" s="832">
        <f t="shared" si="147"/>
        <v>0</v>
      </c>
      <c r="AL424" s="832">
        <f t="shared" si="147"/>
        <v>0</v>
      </c>
      <c r="AM424" s="832">
        <f t="shared" si="147"/>
        <v>0</v>
      </c>
      <c r="AN424" s="832">
        <f t="shared" si="147"/>
        <v>0</v>
      </c>
      <c r="AO424" s="832">
        <f t="shared" si="147"/>
        <v>0</v>
      </c>
      <c r="AP424" s="832">
        <f t="shared" si="147"/>
        <v>2</v>
      </c>
      <c r="AQ424" s="832">
        <f t="shared" si="147"/>
        <v>1</v>
      </c>
      <c r="AR424" s="832">
        <f t="shared" ref="AR424:BI424" si="148">AR407+AR423</f>
        <v>14</v>
      </c>
      <c r="AS424" s="832">
        <f t="shared" si="148"/>
        <v>25</v>
      </c>
      <c r="AT424" s="832">
        <f t="shared" si="148"/>
        <v>16</v>
      </c>
      <c r="AU424" s="832">
        <f t="shared" si="148"/>
        <v>55</v>
      </c>
      <c r="AV424" s="832">
        <f t="shared" si="148"/>
        <v>2</v>
      </c>
      <c r="AW424" s="832">
        <f t="shared" si="148"/>
        <v>0</v>
      </c>
      <c r="AX424" s="832">
        <f t="shared" si="148"/>
        <v>0</v>
      </c>
      <c r="AY424" s="832">
        <f t="shared" si="148"/>
        <v>2</v>
      </c>
      <c r="AZ424" s="832">
        <f t="shared" si="148"/>
        <v>139</v>
      </c>
      <c r="BA424" s="832">
        <f t="shared" si="148"/>
        <v>626</v>
      </c>
      <c r="BB424" s="832">
        <f t="shared" si="148"/>
        <v>1017</v>
      </c>
      <c r="BC424" s="832">
        <f t="shared" si="148"/>
        <v>1133</v>
      </c>
      <c r="BD424" s="832">
        <f t="shared" si="148"/>
        <v>2776</v>
      </c>
      <c r="BE424" s="832">
        <f t="shared" si="148"/>
        <v>4</v>
      </c>
      <c r="BF424" s="832">
        <f t="shared" si="148"/>
        <v>2</v>
      </c>
      <c r="BG424" s="832">
        <f t="shared" si="148"/>
        <v>2</v>
      </c>
      <c r="BH424" s="832">
        <f t="shared" si="148"/>
        <v>2</v>
      </c>
      <c r="BI424" s="832">
        <f t="shared" si="148"/>
        <v>6</v>
      </c>
      <c r="BJ424" s="832"/>
    </row>
    <row r="425" spans="1:62" s="1002" customFormat="1" ht="20.100000000000001" customHeight="1">
      <c r="A425" s="934" t="s">
        <v>954</v>
      </c>
      <c r="B425" s="934" t="s">
        <v>10</v>
      </c>
      <c r="C425" s="934" t="s">
        <v>4872</v>
      </c>
      <c r="D425" s="934" t="s">
        <v>4</v>
      </c>
      <c r="E425" s="934" t="s">
        <v>4873</v>
      </c>
      <c r="F425" s="1041">
        <v>37500</v>
      </c>
      <c r="G425" s="991" t="s">
        <v>1025</v>
      </c>
      <c r="H425" s="979">
        <v>10732</v>
      </c>
      <c r="I425" s="1131">
        <v>21096</v>
      </c>
      <c r="J425" s="934" t="s">
        <v>4874</v>
      </c>
      <c r="K425" s="934" t="s">
        <v>3508</v>
      </c>
      <c r="L425" s="514">
        <v>2</v>
      </c>
      <c r="M425" s="514">
        <v>49</v>
      </c>
      <c r="N425" s="515"/>
      <c r="O425" s="516"/>
      <c r="P425" s="516">
        <v>1</v>
      </c>
      <c r="Q425" s="516">
        <v>12</v>
      </c>
      <c r="R425" s="516">
        <v>1</v>
      </c>
      <c r="S425" s="516">
        <v>4</v>
      </c>
      <c r="T425" s="516"/>
      <c r="U425" s="516"/>
      <c r="V425" s="516"/>
      <c r="W425" s="516"/>
      <c r="X425" s="516"/>
      <c r="Y425" s="516"/>
      <c r="Z425" s="515"/>
      <c r="AA425" s="516"/>
      <c r="AB425" s="516"/>
      <c r="AC425" s="516"/>
      <c r="AD425" s="516">
        <v>0</v>
      </c>
      <c r="AE425" s="516"/>
      <c r="AF425" s="516"/>
      <c r="AG425" s="516">
        <v>0</v>
      </c>
      <c r="AH425" s="516"/>
      <c r="AI425" s="516"/>
      <c r="AJ425" s="516"/>
      <c r="AK425" s="516"/>
      <c r="AL425" s="516">
        <v>0</v>
      </c>
      <c r="AM425" s="516"/>
      <c r="AN425" s="516"/>
      <c r="AO425" s="516"/>
      <c r="AP425" s="980"/>
      <c r="AQ425" s="980"/>
      <c r="AR425" s="516"/>
      <c r="AS425" s="516"/>
      <c r="AT425" s="516"/>
      <c r="AU425" s="980">
        <v>0</v>
      </c>
      <c r="AV425" s="980"/>
      <c r="AW425" s="980"/>
      <c r="AX425" s="980"/>
      <c r="AY425" s="980">
        <v>0</v>
      </c>
      <c r="AZ425" s="981">
        <v>2</v>
      </c>
      <c r="BA425" s="981">
        <v>0</v>
      </c>
      <c r="BB425" s="981">
        <v>12</v>
      </c>
      <c r="BC425" s="981">
        <v>4</v>
      </c>
      <c r="BD425" s="981">
        <v>16</v>
      </c>
      <c r="BE425" s="981">
        <v>0</v>
      </c>
      <c r="BF425" s="981">
        <v>0</v>
      </c>
      <c r="BG425" s="981">
        <v>0</v>
      </c>
      <c r="BH425" s="981">
        <v>0</v>
      </c>
      <c r="BI425" s="981">
        <v>0</v>
      </c>
      <c r="BJ425" s="934"/>
    </row>
    <row r="426" spans="1:62" s="765" customFormat="1" ht="20.100000000000001" customHeight="1">
      <c r="A426" s="901" t="s">
        <v>954</v>
      </c>
      <c r="B426" s="901" t="s">
        <v>10</v>
      </c>
      <c r="C426" s="901" t="s">
        <v>956</v>
      </c>
      <c r="D426" s="901" t="s">
        <v>4</v>
      </c>
      <c r="E426" s="904" t="s">
        <v>4875</v>
      </c>
      <c r="F426" s="1042">
        <v>36951</v>
      </c>
      <c r="G426" s="1010" t="s">
        <v>1026</v>
      </c>
      <c r="H426" s="903">
        <v>12553</v>
      </c>
      <c r="I426" s="1107">
        <v>21074</v>
      </c>
      <c r="J426" s="901" t="s">
        <v>4876</v>
      </c>
      <c r="K426" s="901" t="s">
        <v>4877</v>
      </c>
      <c r="L426" s="760">
        <v>2</v>
      </c>
      <c r="M426" s="760">
        <v>49</v>
      </c>
      <c r="N426" s="518"/>
      <c r="O426" s="519"/>
      <c r="P426" s="519">
        <v>1</v>
      </c>
      <c r="Q426" s="519">
        <v>14</v>
      </c>
      <c r="R426" s="519">
        <v>1</v>
      </c>
      <c r="S426" s="519">
        <v>17</v>
      </c>
      <c r="T426" s="519"/>
      <c r="U426" s="519"/>
      <c r="V426" s="519"/>
      <c r="W426" s="519"/>
      <c r="X426" s="519"/>
      <c r="Y426" s="519"/>
      <c r="Z426" s="518"/>
      <c r="AA426" s="519"/>
      <c r="AB426" s="519"/>
      <c r="AC426" s="519"/>
      <c r="AD426" s="519">
        <v>0</v>
      </c>
      <c r="AE426" s="519"/>
      <c r="AF426" s="519"/>
      <c r="AG426" s="519">
        <v>0</v>
      </c>
      <c r="AH426" s="519"/>
      <c r="AI426" s="519"/>
      <c r="AJ426" s="519"/>
      <c r="AK426" s="519"/>
      <c r="AL426" s="519">
        <v>0</v>
      </c>
      <c r="AM426" s="519"/>
      <c r="AN426" s="519"/>
      <c r="AO426" s="519"/>
      <c r="AP426" s="985"/>
      <c r="AQ426" s="985"/>
      <c r="AR426" s="519"/>
      <c r="AS426" s="519"/>
      <c r="AT426" s="519"/>
      <c r="AU426" s="985">
        <v>0</v>
      </c>
      <c r="AV426" s="985"/>
      <c r="AW426" s="985"/>
      <c r="AX426" s="985"/>
      <c r="AY426" s="985">
        <v>0</v>
      </c>
      <c r="AZ426" s="986">
        <v>2</v>
      </c>
      <c r="BA426" s="986">
        <v>0</v>
      </c>
      <c r="BB426" s="986">
        <v>14</v>
      </c>
      <c r="BC426" s="986">
        <v>17</v>
      </c>
      <c r="BD426" s="986">
        <v>31</v>
      </c>
      <c r="BE426" s="986">
        <v>0</v>
      </c>
      <c r="BF426" s="986">
        <v>0</v>
      </c>
      <c r="BG426" s="986">
        <v>0</v>
      </c>
      <c r="BH426" s="986">
        <v>0</v>
      </c>
      <c r="BI426" s="986">
        <v>0</v>
      </c>
      <c r="BJ426" s="901"/>
    </row>
    <row r="427" spans="1:62" s="917" customFormat="1" ht="20.100000000000001" customHeight="1">
      <c r="A427" s="934" t="s">
        <v>954</v>
      </c>
      <c r="B427" s="934" t="s">
        <v>10</v>
      </c>
      <c r="C427" s="934" t="s">
        <v>4878</v>
      </c>
      <c r="D427" s="934" t="s">
        <v>4</v>
      </c>
      <c r="E427" s="900" t="s">
        <v>4879</v>
      </c>
      <c r="F427" s="1041">
        <v>37681</v>
      </c>
      <c r="G427" s="991" t="s">
        <v>1027</v>
      </c>
      <c r="H427" s="979">
        <v>12478.6</v>
      </c>
      <c r="I427" s="1131">
        <v>21111</v>
      </c>
      <c r="J427" s="934" t="s">
        <v>4880</v>
      </c>
      <c r="K427" s="934" t="s">
        <v>4881</v>
      </c>
      <c r="L427" s="759">
        <v>3</v>
      </c>
      <c r="M427" s="759">
        <v>49</v>
      </c>
      <c r="N427" s="515">
        <v>0</v>
      </c>
      <c r="O427" s="516">
        <v>0</v>
      </c>
      <c r="P427" s="516">
        <v>1</v>
      </c>
      <c r="Q427" s="516">
        <v>11</v>
      </c>
      <c r="R427" s="516">
        <v>1</v>
      </c>
      <c r="S427" s="516">
        <v>11</v>
      </c>
      <c r="T427" s="516"/>
      <c r="U427" s="516"/>
      <c r="V427" s="516"/>
      <c r="W427" s="516"/>
      <c r="X427" s="516"/>
      <c r="Y427" s="516"/>
      <c r="Z427" s="515"/>
      <c r="AA427" s="516"/>
      <c r="AB427" s="516"/>
      <c r="AC427" s="516"/>
      <c r="AD427" s="516">
        <v>0</v>
      </c>
      <c r="AE427" s="516"/>
      <c r="AF427" s="516"/>
      <c r="AG427" s="516">
        <v>0</v>
      </c>
      <c r="AH427" s="516"/>
      <c r="AI427" s="516">
        <v>1</v>
      </c>
      <c r="AJ427" s="516"/>
      <c r="AK427" s="516"/>
      <c r="AL427" s="516">
        <v>0</v>
      </c>
      <c r="AM427" s="516">
        <v>3</v>
      </c>
      <c r="AN427" s="516">
        <v>1</v>
      </c>
      <c r="AO427" s="516">
        <v>4</v>
      </c>
      <c r="AP427" s="980"/>
      <c r="AQ427" s="980"/>
      <c r="AR427" s="516"/>
      <c r="AS427" s="516"/>
      <c r="AT427" s="516"/>
      <c r="AU427" s="980">
        <v>0</v>
      </c>
      <c r="AV427" s="980"/>
      <c r="AW427" s="980"/>
      <c r="AX427" s="980"/>
      <c r="AY427" s="980">
        <v>0</v>
      </c>
      <c r="AZ427" s="981">
        <v>2</v>
      </c>
      <c r="BA427" s="981">
        <v>0</v>
      </c>
      <c r="BB427" s="981">
        <v>11</v>
      </c>
      <c r="BC427" s="981">
        <v>11</v>
      </c>
      <c r="BD427" s="981">
        <v>22</v>
      </c>
      <c r="BE427" s="981">
        <v>1</v>
      </c>
      <c r="BF427" s="981">
        <v>0</v>
      </c>
      <c r="BG427" s="981">
        <v>3</v>
      </c>
      <c r="BH427" s="981">
        <v>1</v>
      </c>
      <c r="BI427" s="981">
        <v>4</v>
      </c>
      <c r="BJ427" s="934"/>
    </row>
    <row r="428" spans="1:62" s="765" customFormat="1" ht="20.100000000000001" customHeight="1">
      <c r="A428" s="901" t="s">
        <v>954</v>
      </c>
      <c r="B428" s="901" t="s">
        <v>10</v>
      </c>
      <c r="C428" s="901" t="s">
        <v>4882</v>
      </c>
      <c r="D428" s="901" t="s">
        <v>4</v>
      </c>
      <c r="E428" s="901" t="s">
        <v>4883</v>
      </c>
      <c r="F428" s="1042">
        <v>41466</v>
      </c>
      <c r="G428" s="1010" t="s">
        <v>1028</v>
      </c>
      <c r="H428" s="903">
        <v>4034</v>
      </c>
      <c r="I428" s="1107">
        <v>21118</v>
      </c>
      <c r="J428" s="901" t="s">
        <v>4884</v>
      </c>
      <c r="K428" s="901" t="s">
        <v>4885</v>
      </c>
      <c r="L428" s="514">
        <v>9</v>
      </c>
      <c r="M428" s="514">
        <v>134</v>
      </c>
      <c r="N428" s="515">
        <v>2</v>
      </c>
      <c r="O428" s="516">
        <v>23</v>
      </c>
      <c r="P428" s="516">
        <v>2</v>
      </c>
      <c r="Q428" s="516">
        <v>41</v>
      </c>
      <c r="R428" s="516">
        <v>2</v>
      </c>
      <c r="S428" s="516">
        <v>44</v>
      </c>
      <c r="T428" s="516"/>
      <c r="U428" s="516"/>
      <c r="V428" s="516">
        <v>1</v>
      </c>
      <c r="W428" s="516">
        <v>4</v>
      </c>
      <c r="X428" s="516">
        <v>1</v>
      </c>
      <c r="Y428" s="516">
        <v>4</v>
      </c>
      <c r="Z428" s="515"/>
      <c r="AA428" s="516"/>
      <c r="AB428" s="516"/>
      <c r="AC428" s="516"/>
      <c r="AD428" s="516">
        <v>0</v>
      </c>
      <c r="AE428" s="516"/>
      <c r="AF428" s="516"/>
      <c r="AG428" s="516">
        <v>0</v>
      </c>
      <c r="AH428" s="516"/>
      <c r="AI428" s="516"/>
      <c r="AJ428" s="516"/>
      <c r="AK428" s="516"/>
      <c r="AL428" s="516">
        <v>0</v>
      </c>
      <c r="AM428" s="516"/>
      <c r="AN428" s="516"/>
      <c r="AO428" s="516"/>
      <c r="AP428" s="980"/>
      <c r="AQ428" s="980"/>
      <c r="AR428" s="516"/>
      <c r="AS428" s="516"/>
      <c r="AT428" s="516"/>
      <c r="AU428" s="980">
        <v>0</v>
      </c>
      <c r="AV428" s="980"/>
      <c r="AW428" s="980"/>
      <c r="AX428" s="980"/>
      <c r="AY428" s="980">
        <v>0</v>
      </c>
      <c r="AZ428" s="981">
        <v>6</v>
      </c>
      <c r="BA428" s="981">
        <v>23</v>
      </c>
      <c r="BB428" s="981">
        <v>41</v>
      </c>
      <c r="BC428" s="981">
        <v>44</v>
      </c>
      <c r="BD428" s="981">
        <v>108</v>
      </c>
      <c r="BE428" s="981">
        <v>2</v>
      </c>
      <c r="BF428" s="981">
        <v>0</v>
      </c>
      <c r="BG428" s="981">
        <v>4</v>
      </c>
      <c r="BH428" s="981">
        <v>4</v>
      </c>
      <c r="BI428" s="981">
        <v>8</v>
      </c>
      <c r="BJ428" s="934"/>
    </row>
    <row r="429" spans="1:62" s="990" customFormat="1" ht="20.100000000000001" customHeight="1">
      <c r="A429" s="988"/>
      <c r="B429" s="989"/>
      <c r="C429" s="989"/>
      <c r="D429" s="989"/>
      <c r="E429" s="532" t="s">
        <v>912</v>
      </c>
      <c r="F429" s="532">
        <f>COUNTA(A425:A428)</f>
        <v>4</v>
      </c>
      <c r="G429" s="548"/>
      <c r="H429" s="548"/>
      <c r="I429" s="1133"/>
      <c r="J429" s="532"/>
      <c r="K429" s="532"/>
      <c r="L429" s="834">
        <f t="shared" ref="L429:AQ429" si="149">SUM(L425:L428)</f>
        <v>16</v>
      </c>
      <c r="M429" s="834">
        <f t="shared" si="149"/>
        <v>281</v>
      </c>
      <c r="N429" s="834">
        <f t="shared" si="149"/>
        <v>2</v>
      </c>
      <c r="O429" s="834">
        <f t="shared" si="149"/>
        <v>23</v>
      </c>
      <c r="P429" s="834">
        <f t="shared" si="149"/>
        <v>5</v>
      </c>
      <c r="Q429" s="834">
        <f t="shared" si="149"/>
        <v>78</v>
      </c>
      <c r="R429" s="834">
        <f t="shared" si="149"/>
        <v>5</v>
      </c>
      <c r="S429" s="834">
        <f t="shared" si="149"/>
        <v>76</v>
      </c>
      <c r="T429" s="834">
        <f t="shared" si="149"/>
        <v>0</v>
      </c>
      <c r="U429" s="834">
        <f t="shared" si="149"/>
        <v>0</v>
      </c>
      <c r="V429" s="834">
        <f t="shared" si="149"/>
        <v>1</v>
      </c>
      <c r="W429" s="834">
        <f t="shared" si="149"/>
        <v>4</v>
      </c>
      <c r="X429" s="834">
        <f t="shared" si="149"/>
        <v>1</v>
      </c>
      <c r="Y429" s="834">
        <f t="shared" si="149"/>
        <v>4</v>
      </c>
      <c r="Z429" s="835">
        <f t="shared" si="149"/>
        <v>0</v>
      </c>
      <c r="AA429" s="834">
        <f t="shared" si="149"/>
        <v>0</v>
      </c>
      <c r="AB429" s="834">
        <f t="shared" si="149"/>
        <v>0</v>
      </c>
      <c r="AC429" s="834">
        <f t="shared" si="149"/>
        <v>0</v>
      </c>
      <c r="AD429" s="834">
        <f t="shared" si="149"/>
        <v>0</v>
      </c>
      <c r="AE429" s="834">
        <f t="shared" si="149"/>
        <v>0</v>
      </c>
      <c r="AF429" s="834">
        <f t="shared" si="149"/>
        <v>0</v>
      </c>
      <c r="AG429" s="834">
        <f t="shared" si="149"/>
        <v>0</v>
      </c>
      <c r="AH429" s="834">
        <f t="shared" si="149"/>
        <v>0</v>
      </c>
      <c r="AI429" s="834">
        <f t="shared" si="149"/>
        <v>1</v>
      </c>
      <c r="AJ429" s="834">
        <f t="shared" si="149"/>
        <v>0</v>
      </c>
      <c r="AK429" s="834">
        <f t="shared" si="149"/>
        <v>0</v>
      </c>
      <c r="AL429" s="834">
        <f t="shared" si="149"/>
        <v>0</v>
      </c>
      <c r="AM429" s="834">
        <f t="shared" si="149"/>
        <v>3</v>
      </c>
      <c r="AN429" s="834">
        <f t="shared" si="149"/>
        <v>1</v>
      </c>
      <c r="AO429" s="834">
        <f t="shared" si="149"/>
        <v>4</v>
      </c>
      <c r="AP429" s="834">
        <f t="shared" si="149"/>
        <v>0</v>
      </c>
      <c r="AQ429" s="834">
        <f t="shared" si="149"/>
        <v>0</v>
      </c>
      <c r="AR429" s="834">
        <f t="shared" ref="AR429:BI429" si="150">SUM(AR425:AR428)</f>
        <v>0</v>
      </c>
      <c r="AS429" s="834">
        <f t="shared" si="150"/>
        <v>0</v>
      </c>
      <c r="AT429" s="834">
        <f t="shared" si="150"/>
        <v>0</v>
      </c>
      <c r="AU429" s="834">
        <f t="shared" si="150"/>
        <v>0</v>
      </c>
      <c r="AV429" s="834">
        <f t="shared" si="150"/>
        <v>0</v>
      </c>
      <c r="AW429" s="834">
        <f t="shared" si="150"/>
        <v>0</v>
      </c>
      <c r="AX429" s="834">
        <f t="shared" si="150"/>
        <v>0</v>
      </c>
      <c r="AY429" s="834">
        <f t="shared" si="150"/>
        <v>0</v>
      </c>
      <c r="AZ429" s="834">
        <f t="shared" si="150"/>
        <v>12</v>
      </c>
      <c r="BA429" s="834">
        <f t="shared" si="150"/>
        <v>23</v>
      </c>
      <c r="BB429" s="834">
        <f t="shared" si="150"/>
        <v>78</v>
      </c>
      <c r="BC429" s="834">
        <f t="shared" si="150"/>
        <v>76</v>
      </c>
      <c r="BD429" s="834">
        <f t="shared" si="150"/>
        <v>177</v>
      </c>
      <c r="BE429" s="834">
        <f t="shared" si="150"/>
        <v>3</v>
      </c>
      <c r="BF429" s="834">
        <f t="shared" si="150"/>
        <v>0</v>
      </c>
      <c r="BG429" s="834">
        <f t="shared" si="150"/>
        <v>7</v>
      </c>
      <c r="BH429" s="834">
        <f t="shared" si="150"/>
        <v>5</v>
      </c>
      <c r="BI429" s="834">
        <f t="shared" si="150"/>
        <v>12</v>
      </c>
      <c r="BJ429" s="834"/>
    </row>
    <row r="430" spans="1:62" s="765" customFormat="1" ht="20.100000000000001" customHeight="1">
      <c r="A430" s="934" t="s">
        <v>954</v>
      </c>
      <c r="B430" s="934" t="s">
        <v>10</v>
      </c>
      <c r="C430" s="934" t="s">
        <v>4882</v>
      </c>
      <c r="D430" s="934" t="s">
        <v>5</v>
      </c>
      <c r="E430" s="934" t="s">
        <v>955</v>
      </c>
      <c r="F430" s="1041">
        <v>34942</v>
      </c>
      <c r="G430" s="991" t="s">
        <v>1029</v>
      </c>
      <c r="H430" s="979">
        <v>264.37</v>
      </c>
      <c r="I430" s="1131">
        <v>21119</v>
      </c>
      <c r="J430" s="934" t="s">
        <v>4886</v>
      </c>
      <c r="K430" s="934" t="s">
        <v>4887</v>
      </c>
      <c r="L430" s="514">
        <v>5</v>
      </c>
      <c r="M430" s="514">
        <v>170</v>
      </c>
      <c r="N430" s="515">
        <v>1</v>
      </c>
      <c r="O430" s="516">
        <v>19</v>
      </c>
      <c r="P430" s="516">
        <v>2</v>
      </c>
      <c r="Q430" s="516">
        <v>36</v>
      </c>
      <c r="R430" s="516">
        <v>2</v>
      </c>
      <c r="S430" s="516">
        <v>54</v>
      </c>
      <c r="T430" s="516">
        <v>0</v>
      </c>
      <c r="U430" s="516">
        <v>0</v>
      </c>
      <c r="V430" s="516">
        <v>0</v>
      </c>
      <c r="W430" s="516">
        <v>0</v>
      </c>
      <c r="X430" s="516">
        <v>0</v>
      </c>
      <c r="Y430" s="516">
        <v>0</v>
      </c>
      <c r="Z430" s="515">
        <v>0</v>
      </c>
      <c r="AA430" s="516">
        <v>0</v>
      </c>
      <c r="AB430" s="516">
        <v>0</v>
      </c>
      <c r="AC430" s="516">
        <v>0</v>
      </c>
      <c r="AD430" s="516">
        <v>0</v>
      </c>
      <c r="AE430" s="516">
        <v>0</v>
      </c>
      <c r="AF430" s="516">
        <v>0</v>
      </c>
      <c r="AG430" s="516">
        <v>0</v>
      </c>
      <c r="AH430" s="516">
        <v>0</v>
      </c>
      <c r="AI430" s="516">
        <v>0</v>
      </c>
      <c r="AJ430" s="516">
        <v>0</v>
      </c>
      <c r="AK430" s="516">
        <v>0</v>
      </c>
      <c r="AL430" s="516">
        <v>0</v>
      </c>
      <c r="AM430" s="516">
        <v>0</v>
      </c>
      <c r="AN430" s="516">
        <v>0</v>
      </c>
      <c r="AO430" s="516">
        <v>0</v>
      </c>
      <c r="AP430" s="980">
        <v>0</v>
      </c>
      <c r="AQ430" s="980">
        <v>0</v>
      </c>
      <c r="AR430" s="516">
        <v>0</v>
      </c>
      <c r="AS430" s="516">
        <v>0</v>
      </c>
      <c r="AT430" s="516">
        <v>0</v>
      </c>
      <c r="AU430" s="980">
        <v>0</v>
      </c>
      <c r="AV430" s="980">
        <v>0</v>
      </c>
      <c r="AW430" s="980">
        <v>0</v>
      </c>
      <c r="AX430" s="980">
        <v>0</v>
      </c>
      <c r="AY430" s="980">
        <v>0</v>
      </c>
      <c r="AZ430" s="981">
        <v>5</v>
      </c>
      <c r="BA430" s="981">
        <v>19</v>
      </c>
      <c r="BB430" s="981">
        <v>36</v>
      </c>
      <c r="BC430" s="981">
        <v>54</v>
      </c>
      <c r="BD430" s="981">
        <v>109</v>
      </c>
      <c r="BE430" s="992">
        <v>0</v>
      </c>
      <c r="BF430" s="992">
        <v>0</v>
      </c>
      <c r="BG430" s="992">
        <v>0</v>
      </c>
      <c r="BH430" s="992">
        <v>0</v>
      </c>
      <c r="BI430" s="992">
        <v>0</v>
      </c>
      <c r="BJ430" s="935"/>
    </row>
    <row r="431" spans="1:62" s="765" customFormat="1" ht="20.100000000000001" customHeight="1">
      <c r="A431" s="997" t="s">
        <v>954</v>
      </c>
      <c r="B431" s="942" t="s">
        <v>10</v>
      </c>
      <c r="C431" s="942" t="s">
        <v>956</v>
      </c>
      <c r="D431" s="942" t="s">
        <v>5</v>
      </c>
      <c r="E431" s="942" t="s">
        <v>957</v>
      </c>
      <c r="F431" s="1040">
        <v>35853</v>
      </c>
      <c r="G431" s="944" t="s">
        <v>1030</v>
      </c>
      <c r="H431" s="943">
        <v>1560</v>
      </c>
      <c r="I431" s="1121">
        <v>21125</v>
      </c>
      <c r="J431" s="942" t="s">
        <v>4888</v>
      </c>
      <c r="K431" s="942" t="s">
        <v>4889</v>
      </c>
      <c r="L431" s="503">
        <v>8</v>
      </c>
      <c r="M431" s="503">
        <v>276</v>
      </c>
      <c r="N431" s="507">
        <v>2</v>
      </c>
      <c r="O431" s="504">
        <v>38</v>
      </c>
      <c r="P431" s="504">
        <v>3</v>
      </c>
      <c r="Q431" s="504">
        <v>75</v>
      </c>
      <c r="R431" s="504">
        <v>3</v>
      </c>
      <c r="S431" s="504">
        <v>74</v>
      </c>
      <c r="T431" s="504"/>
      <c r="U431" s="504"/>
      <c r="V431" s="504"/>
      <c r="W431" s="504"/>
      <c r="X431" s="504"/>
      <c r="Y431" s="504"/>
      <c r="Z431" s="507"/>
      <c r="AA431" s="504"/>
      <c r="AB431" s="504"/>
      <c r="AC431" s="504"/>
      <c r="AD431" s="504">
        <v>0</v>
      </c>
      <c r="AE431" s="504"/>
      <c r="AF431" s="504"/>
      <c r="AG431" s="504">
        <v>0</v>
      </c>
      <c r="AH431" s="504"/>
      <c r="AI431" s="504"/>
      <c r="AJ431" s="504"/>
      <c r="AK431" s="504"/>
      <c r="AL431" s="504">
        <v>0</v>
      </c>
      <c r="AM431" s="504"/>
      <c r="AN431" s="504"/>
      <c r="AO431" s="504"/>
      <c r="AP431" s="1009"/>
      <c r="AQ431" s="1009"/>
      <c r="AR431" s="504"/>
      <c r="AS431" s="504"/>
      <c r="AT431" s="504"/>
      <c r="AU431" s="1009">
        <v>0</v>
      </c>
      <c r="AV431" s="1009"/>
      <c r="AW431" s="1009"/>
      <c r="AX431" s="1009"/>
      <c r="AY431" s="1009">
        <v>0</v>
      </c>
      <c r="AZ431" s="1012">
        <v>8</v>
      </c>
      <c r="BA431" s="1012">
        <v>38</v>
      </c>
      <c r="BB431" s="1012">
        <v>75</v>
      </c>
      <c r="BC431" s="1012">
        <v>74</v>
      </c>
      <c r="BD431" s="1012">
        <v>187</v>
      </c>
      <c r="BE431" s="996">
        <v>0</v>
      </c>
      <c r="BF431" s="996">
        <v>0</v>
      </c>
      <c r="BG431" s="996">
        <v>0</v>
      </c>
      <c r="BH431" s="996">
        <v>0</v>
      </c>
      <c r="BI431" s="996">
        <v>0</v>
      </c>
      <c r="BJ431" s="994"/>
    </row>
    <row r="432" spans="1:62" s="765" customFormat="1" ht="20.100000000000001" customHeight="1">
      <c r="A432" s="1014" t="s">
        <v>954</v>
      </c>
      <c r="B432" s="994" t="s">
        <v>10</v>
      </c>
      <c r="C432" s="993" t="s">
        <v>956</v>
      </c>
      <c r="D432" s="994" t="s">
        <v>5</v>
      </c>
      <c r="E432" s="994" t="s">
        <v>958</v>
      </c>
      <c r="F432" s="1043">
        <v>39422</v>
      </c>
      <c r="G432" s="1015" t="s">
        <v>1031</v>
      </c>
      <c r="H432" s="995">
        <v>665</v>
      </c>
      <c r="I432" s="806">
        <v>21081</v>
      </c>
      <c r="J432" s="994" t="s">
        <v>4890</v>
      </c>
      <c r="K432" s="994" t="s">
        <v>4891</v>
      </c>
      <c r="L432" s="520">
        <v>7</v>
      </c>
      <c r="M432" s="520">
        <v>192</v>
      </c>
      <c r="N432" s="521">
        <v>1</v>
      </c>
      <c r="O432" s="522">
        <v>7</v>
      </c>
      <c r="P432" s="522">
        <v>2</v>
      </c>
      <c r="Q432" s="522">
        <v>23</v>
      </c>
      <c r="R432" s="522">
        <v>2</v>
      </c>
      <c r="S432" s="522">
        <v>38</v>
      </c>
      <c r="T432" s="530"/>
      <c r="U432" s="530"/>
      <c r="V432" s="530"/>
      <c r="W432" s="530"/>
      <c r="X432" s="530"/>
      <c r="Y432" s="530"/>
      <c r="Z432" s="556"/>
      <c r="AA432" s="530"/>
      <c r="AB432" s="530"/>
      <c r="AC432" s="530"/>
      <c r="AD432" s="530">
        <v>0</v>
      </c>
      <c r="AE432" s="530"/>
      <c r="AF432" s="530"/>
      <c r="AG432" s="530">
        <v>0</v>
      </c>
      <c r="AH432" s="530"/>
      <c r="AI432" s="530"/>
      <c r="AJ432" s="530"/>
      <c r="AK432" s="530"/>
      <c r="AL432" s="530">
        <v>0</v>
      </c>
      <c r="AM432" s="530"/>
      <c r="AN432" s="530"/>
      <c r="AO432" s="530"/>
      <c r="AP432" s="1016"/>
      <c r="AQ432" s="1016"/>
      <c r="AR432" s="530"/>
      <c r="AS432" s="530"/>
      <c r="AT432" s="530"/>
      <c r="AU432" s="1016">
        <v>0</v>
      </c>
      <c r="AV432" s="1016"/>
      <c r="AW432" s="1016"/>
      <c r="AX432" s="1016"/>
      <c r="AY432" s="1016">
        <v>0</v>
      </c>
      <c r="AZ432" s="996">
        <v>5</v>
      </c>
      <c r="BA432" s="996">
        <v>7</v>
      </c>
      <c r="BB432" s="996">
        <v>23</v>
      </c>
      <c r="BC432" s="996">
        <v>38</v>
      </c>
      <c r="BD432" s="996">
        <v>68</v>
      </c>
      <c r="BE432" s="1017">
        <v>0</v>
      </c>
      <c r="BF432" s="1017">
        <v>0</v>
      </c>
      <c r="BG432" s="1017">
        <v>0</v>
      </c>
      <c r="BH432" s="1017">
        <v>0</v>
      </c>
      <c r="BI432" s="1017">
        <v>0</v>
      </c>
      <c r="BJ432" s="1018"/>
    </row>
    <row r="433" spans="1:62" s="765" customFormat="1" ht="20.100000000000001" customHeight="1">
      <c r="A433" s="934" t="s">
        <v>954</v>
      </c>
      <c r="B433" s="934" t="s">
        <v>10</v>
      </c>
      <c r="C433" s="934" t="s">
        <v>4872</v>
      </c>
      <c r="D433" s="934" t="s">
        <v>5</v>
      </c>
      <c r="E433" s="934" t="s">
        <v>4892</v>
      </c>
      <c r="F433" s="1041">
        <v>31106</v>
      </c>
      <c r="G433" s="991" t="s">
        <v>1032</v>
      </c>
      <c r="H433" s="979">
        <v>1680</v>
      </c>
      <c r="I433" s="1131">
        <v>21094</v>
      </c>
      <c r="J433" s="934" t="s">
        <v>4893</v>
      </c>
      <c r="K433" s="934" t="s">
        <v>4894</v>
      </c>
      <c r="L433" s="514">
        <v>7</v>
      </c>
      <c r="M433" s="514">
        <v>260</v>
      </c>
      <c r="N433" s="515">
        <v>1</v>
      </c>
      <c r="O433" s="516">
        <v>39</v>
      </c>
      <c r="P433" s="516">
        <v>3</v>
      </c>
      <c r="Q433" s="516">
        <v>78</v>
      </c>
      <c r="R433" s="516">
        <v>3</v>
      </c>
      <c r="S433" s="516">
        <v>72</v>
      </c>
      <c r="T433" s="516"/>
      <c r="U433" s="516"/>
      <c r="V433" s="516"/>
      <c r="W433" s="516"/>
      <c r="X433" s="516"/>
      <c r="Y433" s="516"/>
      <c r="Z433" s="515"/>
      <c r="AA433" s="516"/>
      <c r="AB433" s="516"/>
      <c r="AC433" s="516"/>
      <c r="AD433" s="516">
        <v>0</v>
      </c>
      <c r="AE433" s="516"/>
      <c r="AF433" s="516"/>
      <c r="AG433" s="516">
        <v>0</v>
      </c>
      <c r="AH433" s="516"/>
      <c r="AI433" s="516"/>
      <c r="AJ433" s="516"/>
      <c r="AK433" s="516"/>
      <c r="AL433" s="516">
        <v>0</v>
      </c>
      <c r="AM433" s="516"/>
      <c r="AN433" s="516"/>
      <c r="AO433" s="516"/>
      <c r="AP433" s="980"/>
      <c r="AQ433" s="980"/>
      <c r="AR433" s="516"/>
      <c r="AS433" s="516"/>
      <c r="AT433" s="516"/>
      <c r="AU433" s="980">
        <v>0</v>
      </c>
      <c r="AV433" s="980"/>
      <c r="AW433" s="980"/>
      <c r="AX433" s="980"/>
      <c r="AY433" s="980">
        <v>0</v>
      </c>
      <c r="AZ433" s="981">
        <v>7</v>
      </c>
      <c r="BA433" s="981">
        <v>39</v>
      </c>
      <c r="BB433" s="981">
        <v>78</v>
      </c>
      <c r="BC433" s="981">
        <v>72</v>
      </c>
      <c r="BD433" s="981">
        <v>189</v>
      </c>
      <c r="BE433" s="992">
        <v>0</v>
      </c>
      <c r="BF433" s="992">
        <v>0</v>
      </c>
      <c r="BG433" s="992">
        <v>0</v>
      </c>
      <c r="BH433" s="992">
        <v>0</v>
      </c>
      <c r="BI433" s="992">
        <v>0</v>
      </c>
      <c r="BJ433" s="935"/>
    </row>
    <row r="434" spans="1:62" s="765" customFormat="1" ht="20.100000000000001" customHeight="1">
      <c r="A434" s="934" t="s">
        <v>954</v>
      </c>
      <c r="B434" s="934" t="s">
        <v>10</v>
      </c>
      <c r="C434" s="934" t="s">
        <v>4872</v>
      </c>
      <c r="D434" s="934" t="s">
        <v>5</v>
      </c>
      <c r="E434" s="934" t="s">
        <v>4895</v>
      </c>
      <c r="F434" s="1041">
        <v>34331</v>
      </c>
      <c r="G434" s="991" t="s">
        <v>1033</v>
      </c>
      <c r="H434" s="979">
        <v>481</v>
      </c>
      <c r="I434" s="1131">
        <v>21095</v>
      </c>
      <c r="J434" s="934" t="s">
        <v>4896</v>
      </c>
      <c r="K434" s="934" t="s">
        <v>4897</v>
      </c>
      <c r="L434" s="759">
        <v>4</v>
      </c>
      <c r="M434" s="759">
        <v>96</v>
      </c>
      <c r="N434" s="515">
        <v>1</v>
      </c>
      <c r="O434" s="516">
        <v>5</v>
      </c>
      <c r="P434" s="516">
        <v>1</v>
      </c>
      <c r="Q434" s="516">
        <v>17</v>
      </c>
      <c r="R434" s="516">
        <v>1</v>
      </c>
      <c r="S434" s="516">
        <v>12</v>
      </c>
      <c r="T434" s="516"/>
      <c r="U434" s="516"/>
      <c r="V434" s="516"/>
      <c r="W434" s="516"/>
      <c r="X434" s="516"/>
      <c r="Y434" s="516"/>
      <c r="Z434" s="515"/>
      <c r="AA434" s="516"/>
      <c r="AB434" s="516"/>
      <c r="AC434" s="516"/>
      <c r="AD434" s="516">
        <v>0</v>
      </c>
      <c r="AE434" s="516"/>
      <c r="AF434" s="516"/>
      <c r="AG434" s="516">
        <v>0</v>
      </c>
      <c r="AH434" s="516"/>
      <c r="AI434" s="516"/>
      <c r="AJ434" s="516"/>
      <c r="AK434" s="516"/>
      <c r="AL434" s="516">
        <v>0</v>
      </c>
      <c r="AM434" s="516"/>
      <c r="AN434" s="516"/>
      <c r="AO434" s="516"/>
      <c r="AP434" s="980"/>
      <c r="AQ434" s="980"/>
      <c r="AR434" s="516"/>
      <c r="AS434" s="516"/>
      <c r="AT434" s="516"/>
      <c r="AU434" s="980">
        <v>0</v>
      </c>
      <c r="AV434" s="980"/>
      <c r="AW434" s="980"/>
      <c r="AX434" s="980"/>
      <c r="AY434" s="980">
        <v>0</v>
      </c>
      <c r="AZ434" s="981">
        <v>3</v>
      </c>
      <c r="BA434" s="981">
        <v>5</v>
      </c>
      <c r="BB434" s="981">
        <v>17</v>
      </c>
      <c r="BC434" s="981">
        <v>12</v>
      </c>
      <c r="BD434" s="981">
        <v>34</v>
      </c>
      <c r="BE434" s="981">
        <v>0</v>
      </c>
      <c r="BF434" s="981">
        <v>0</v>
      </c>
      <c r="BG434" s="981">
        <v>0</v>
      </c>
      <c r="BH434" s="981">
        <v>0</v>
      </c>
      <c r="BI434" s="981">
        <v>0</v>
      </c>
      <c r="BJ434" s="934"/>
    </row>
    <row r="435" spans="1:62" s="765" customFormat="1" ht="20.100000000000001" customHeight="1">
      <c r="A435" s="934" t="s">
        <v>954</v>
      </c>
      <c r="B435" s="934" t="s">
        <v>10</v>
      </c>
      <c r="C435" s="934" t="s">
        <v>4898</v>
      </c>
      <c r="D435" s="934" t="s">
        <v>5</v>
      </c>
      <c r="E435" s="934" t="s">
        <v>4899</v>
      </c>
      <c r="F435" s="1041">
        <v>41344</v>
      </c>
      <c r="G435" s="991" t="s">
        <v>1034</v>
      </c>
      <c r="H435" s="979">
        <v>506.88</v>
      </c>
      <c r="I435" s="1131">
        <v>21112</v>
      </c>
      <c r="J435" s="934" t="s">
        <v>4900</v>
      </c>
      <c r="K435" s="934" t="s">
        <v>4901</v>
      </c>
      <c r="L435" s="759">
        <v>4</v>
      </c>
      <c r="M435" s="759">
        <v>86</v>
      </c>
      <c r="N435" s="515">
        <v>1</v>
      </c>
      <c r="O435" s="516">
        <v>13</v>
      </c>
      <c r="P435" s="516">
        <v>2</v>
      </c>
      <c r="Q435" s="516">
        <v>21</v>
      </c>
      <c r="R435" s="516">
        <v>1</v>
      </c>
      <c r="S435" s="516">
        <v>15</v>
      </c>
      <c r="T435" s="516"/>
      <c r="U435" s="516"/>
      <c r="V435" s="516"/>
      <c r="W435" s="516"/>
      <c r="X435" s="516"/>
      <c r="Y435" s="516"/>
      <c r="Z435" s="515"/>
      <c r="AA435" s="516"/>
      <c r="AB435" s="516"/>
      <c r="AC435" s="516"/>
      <c r="AD435" s="516">
        <v>0</v>
      </c>
      <c r="AE435" s="516"/>
      <c r="AF435" s="516"/>
      <c r="AG435" s="516">
        <v>0</v>
      </c>
      <c r="AH435" s="516"/>
      <c r="AI435" s="516"/>
      <c r="AJ435" s="516"/>
      <c r="AK435" s="516"/>
      <c r="AL435" s="516">
        <v>0</v>
      </c>
      <c r="AM435" s="516"/>
      <c r="AN435" s="516"/>
      <c r="AO435" s="516"/>
      <c r="AP435" s="980"/>
      <c r="AQ435" s="980"/>
      <c r="AR435" s="516"/>
      <c r="AS435" s="516"/>
      <c r="AT435" s="516"/>
      <c r="AU435" s="980">
        <v>0</v>
      </c>
      <c r="AV435" s="980"/>
      <c r="AW435" s="980"/>
      <c r="AX435" s="980"/>
      <c r="AY435" s="980">
        <v>0</v>
      </c>
      <c r="AZ435" s="981">
        <v>4</v>
      </c>
      <c r="BA435" s="981">
        <v>13</v>
      </c>
      <c r="BB435" s="981">
        <v>21</v>
      </c>
      <c r="BC435" s="981">
        <v>15</v>
      </c>
      <c r="BD435" s="981">
        <v>49</v>
      </c>
      <c r="BE435" s="981">
        <v>0</v>
      </c>
      <c r="BF435" s="981">
        <v>0</v>
      </c>
      <c r="BG435" s="981">
        <v>0</v>
      </c>
      <c r="BH435" s="981">
        <v>0</v>
      </c>
      <c r="BI435" s="981">
        <v>0</v>
      </c>
      <c r="BJ435" s="934"/>
    </row>
    <row r="436" spans="1:62" s="765" customFormat="1" ht="20.100000000000001" customHeight="1">
      <c r="A436" s="934" t="s">
        <v>954</v>
      </c>
      <c r="B436" s="934" t="s">
        <v>10</v>
      </c>
      <c r="C436" s="934" t="s">
        <v>4898</v>
      </c>
      <c r="D436" s="934" t="s">
        <v>5</v>
      </c>
      <c r="E436" s="934" t="s">
        <v>959</v>
      </c>
      <c r="F436" s="1041">
        <v>33620</v>
      </c>
      <c r="G436" s="991" t="s">
        <v>1035</v>
      </c>
      <c r="H436" s="979">
        <v>825</v>
      </c>
      <c r="I436" s="1131">
        <v>21100</v>
      </c>
      <c r="J436" s="934" t="s">
        <v>4902</v>
      </c>
      <c r="K436" s="934" t="s">
        <v>4903</v>
      </c>
      <c r="L436" s="514">
        <v>6</v>
      </c>
      <c r="M436" s="514">
        <v>181</v>
      </c>
      <c r="N436" s="515">
        <v>2</v>
      </c>
      <c r="O436" s="516">
        <v>25</v>
      </c>
      <c r="P436" s="516">
        <v>2</v>
      </c>
      <c r="Q436" s="516">
        <v>32</v>
      </c>
      <c r="R436" s="516">
        <v>2</v>
      </c>
      <c r="S436" s="516">
        <v>37</v>
      </c>
      <c r="T436" s="516"/>
      <c r="U436" s="516"/>
      <c r="V436" s="516"/>
      <c r="W436" s="516"/>
      <c r="X436" s="516"/>
      <c r="Y436" s="516"/>
      <c r="Z436" s="515"/>
      <c r="AA436" s="516"/>
      <c r="AB436" s="516"/>
      <c r="AC436" s="516"/>
      <c r="AD436" s="516">
        <v>0</v>
      </c>
      <c r="AE436" s="516"/>
      <c r="AF436" s="516"/>
      <c r="AG436" s="516">
        <v>0</v>
      </c>
      <c r="AH436" s="516"/>
      <c r="AI436" s="516"/>
      <c r="AJ436" s="516"/>
      <c r="AK436" s="516"/>
      <c r="AL436" s="516">
        <v>0</v>
      </c>
      <c r="AM436" s="516"/>
      <c r="AN436" s="516"/>
      <c r="AO436" s="516"/>
      <c r="AP436" s="980"/>
      <c r="AQ436" s="980"/>
      <c r="AR436" s="516"/>
      <c r="AS436" s="516"/>
      <c r="AT436" s="516"/>
      <c r="AU436" s="980">
        <v>0</v>
      </c>
      <c r="AV436" s="980"/>
      <c r="AW436" s="980"/>
      <c r="AX436" s="980"/>
      <c r="AY436" s="980">
        <v>0</v>
      </c>
      <c r="AZ436" s="981">
        <v>6</v>
      </c>
      <c r="BA436" s="981">
        <v>25</v>
      </c>
      <c r="BB436" s="981">
        <v>32</v>
      </c>
      <c r="BC436" s="981">
        <v>37</v>
      </c>
      <c r="BD436" s="981">
        <v>94</v>
      </c>
      <c r="BE436" s="981">
        <v>0</v>
      </c>
      <c r="BF436" s="981">
        <v>0</v>
      </c>
      <c r="BG436" s="981">
        <v>0</v>
      </c>
      <c r="BH436" s="981">
        <v>0</v>
      </c>
      <c r="BI436" s="981">
        <v>0</v>
      </c>
      <c r="BJ436" s="934"/>
    </row>
    <row r="437" spans="1:62" s="765" customFormat="1" ht="20.100000000000001" customHeight="1">
      <c r="A437" s="934" t="s">
        <v>954</v>
      </c>
      <c r="B437" s="934" t="s">
        <v>10</v>
      </c>
      <c r="C437" s="934" t="s">
        <v>4882</v>
      </c>
      <c r="D437" s="934" t="s">
        <v>5</v>
      </c>
      <c r="E437" s="934" t="s">
        <v>4904</v>
      </c>
      <c r="F437" s="1041">
        <v>32109</v>
      </c>
      <c r="G437" s="991" t="s">
        <v>1036</v>
      </c>
      <c r="H437" s="979">
        <v>581</v>
      </c>
      <c r="I437" s="1131">
        <v>21085</v>
      </c>
      <c r="J437" s="934" t="s">
        <v>4905</v>
      </c>
      <c r="K437" s="934" t="s">
        <v>4906</v>
      </c>
      <c r="L437" s="514">
        <v>5</v>
      </c>
      <c r="M437" s="514">
        <v>200</v>
      </c>
      <c r="N437" s="515">
        <v>2</v>
      </c>
      <c r="O437" s="516">
        <v>27</v>
      </c>
      <c r="P437" s="516">
        <v>1</v>
      </c>
      <c r="Q437" s="516">
        <v>34</v>
      </c>
      <c r="R437" s="516">
        <v>2</v>
      </c>
      <c r="S437" s="516">
        <v>38</v>
      </c>
      <c r="T437" s="516"/>
      <c r="U437" s="516"/>
      <c r="V437" s="516"/>
      <c r="W437" s="516"/>
      <c r="X437" s="516"/>
      <c r="Y437" s="516"/>
      <c r="Z437" s="515"/>
      <c r="AA437" s="516"/>
      <c r="AB437" s="516"/>
      <c r="AC437" s="516"/>
      <c r="AD437" s="516">
        <v>0</v>
      </c>
      <c r="AE437" s="516"/>
      <c r="AF437" s="516"/>
      <c r="AG437" s="531">
        <v>0</v>
      </c>
      <c r="AH437" s="531"/>
      <c r="AI437" s="531"/>
      <c r="AJ437" s="531"/>
      <c r="AK437" s="531"/>
      <c r="AL437" s="531">
        <v>0</v>
      </c>
      <c r="AM437" s="531"/>
      <c r="AN437" s="531"/>
      <c r="AO437" s="531"/>
      <c r="AP437" s="1019"/>
      <c r="AQ437" s="1019"/>
      <c r="AR437" s="531"/>
      <c r="AS437" s="531"/>
      <c r="AT437" s="531"/>
      <c r="AU437" s="1019">
        <v>0</v>
      </c>
      <c r="AV437" s="1019"/>
      <c r="AW437" s="1019"/>
      <c r="AX437" s="1019"/>
      <c r="AY437" s="1019">
        <v>0</v>
      </c>
      <c r="AZ437" s="981">
        <v>5</v>
      </c>
      <c r="BA437" s="981">
        <v>27</v>
      </c>
      <c r="BB437" s="981">
        <v>34</v>
      </c>
      <c r="BC437" s="981">
        <v>38</v>
      </c>
      <c r="BD437" s="981">
        <v>99</v>
      </c>
      <c r="BE437" s="992">
        <v>0</v>
      </c>
      <c r="BF437" s="992">
        <v>0</v>
      </c>
      <c r="BG437" s="992">
        <v>0</v>
      </c>
      <c r="BH437" s="992">
        <v>0</v>
      </c>
      <c r="BI437" s="992">
        <v>0</v>
      </c>
      <c r="BJ437" s="935"/>
    </row>
    <row r="438" spans="1:62" s="765" customFormat="1" ht="20.100000000000001" customHeight="1">
      <c r="A438" s="934" t="s">
        <v>954</v>
      </c>
      <c r="B438" s="934" t="s">
        <v>10</v>
      </c>
      <c r="C438" s="934" t="s">
        <v>956</v>
      </c>
      <c r="D438" s="934" t="s">
        <v>5</v>
      </c>
      <c r="E438" s="934" t="s">
        <v>861</v>
      </c>
      <c r="F438" s="1041">
        <v>35843</v>
      </c>
      <c r="G438" s="991" t="s">
        <v>1037</v>
      </c>
      <c r="H438" s="979">
        <v>740</v>
      </c>
      <c r="I438" s="1131">
        <v>21081</v>
      </c>
      <c r="J438" s="934" t="s">
        <v>4907</v>
      </c>
      <c r="K438" s="934" t="s">
        <v>4908</v>
      </c>
      <c r="L438" s="514">
        <v>5</v>
      </c>
      <c r="M438" s="514">
        <v>140</v>
      </c>
      <c r="N438" s="515">
        <v>1</v>
      </c>
      <c r="O438" s="516">
        <v>21</v>
      </c>
      <c r="P438" s="516">
        <v>2</v>
      </c>
      <c r="Q438" s="516">
        <v>36</v>
      </c>
      <c r="R438" s="516">
        <v>2</v>
      </c>
      <c r="S438" s="516">
        <v>48</v>
      </c>
      <c r="T438" s="516"/>
      <c r="U438" s="516"/>
      <c r="V438" s="516"/>
      <c r="W438" s="516"/>
      <c r="X438" s="516"/>
      <c r="Y438" s="516"/>
      <c r="Z438" s="515"/>
      <c r="AA438" s="516"/>
      <c r="AB438" s="516"/>
      <c r="AC438" s="516"/>
      <c r="AD438" s="516">
        <v>0</v>
      </c>
      <c r="AE438" s="516"/>
      <c r="AF438" s="516"/>
      <c r="AG438" s="516">
        <v>0</v>
      </c>
      <c r="AH438" s="516"/>
      <c r="AI438" s="516"/>
      <c r="AJ438" s="516"/>
      <c r="AK438" s="516"/>
      <c r="AL438" s="516">
        <v>0</v>
      </c>
      <c r="AM438" s="516"/>
      <c r="AN438" s="516"/>
      <c r="AO438" s="516"/>
      <c r="AP438" s="980"/>
      <c r="AQ438" s="980"/>
      <c r="AR438" s="516"/>
      <c r="AS438" s="516"/>
      <c r="AT438" s="516"/>
      <c r="AU438" s="980">
        <v>0</v>
      </c>
      <c r="AV438" s="980"/>
      <c r="AW438" s="980"/>
      <c r="AX438" s="980"/>
      <c r="AY438" s="980">
        <v>0</v>
      </c>
      <c r="AZ438" s="981">
        <v>5</v>
      </c>
      <c r="BA438" s="981">
        <v>21</v>
      </c>
      <c r="BB438" s="981">
        <v>36</v>
      </c>
      <c r="BC438" s="981">
        <v>48</v>
      </c>
      <c r="BD438" s="981">
        <v>105</v>
      </c>
      <c r="BE438" s="992">
        <v>0</v>
      </c>
      <c r="BF438" s="992">
        <v>0</v>
      </c>
      <c r="BG438" s="992">
        <v>0</v>
      </c>
      <c r="BH438" s="992">
        <v>0</v>
      </c>
      <c r="BI438" s="992">
        <v>0</v>
      </c>
      <c r="BJ438" s="935"/>
    </row>
    <row r="439" spans="1:62" s="990" customFormat="1" ht="20.100000000000001" customHeight="1">
      <c r="A439" s="988"/>
      <c r="B439" s="989"/>
      <c r="C439" s="989"/>
      <c r="D439" s="989"/>
      <c r="E439" s="532" t="s">
        <v>1156</v>
      </c>
      <c r="F439" s="532">
        <f>COUNTA(A430:A438)</f>
        <v>9</v>
      </c>
      <c r="G439" s="548"/>
      <c r="H439" s="548"/>
      <c r="I439" s="1133"/>
      <c r="J439" s="532"/>
      <c r="K439" s="532"/>
      <c r="L439" s="834">
        <f t="shared" ref="L439:AQ439" si="151">SUM(L430:L438)</f>
        <v>51</v>
      </c>
      <c r="M439" s="834">
        <f t="shared" si="151"/>
        <v>1601</v>
      </c>
      <c r="N439" s="834">
        <f t="shared" si="151"/>
        <v>12</v>
      </c>
      <c r="O439" s="834">
        <f t="shared" si="151"/>
        <v>194</v>
      </c>
      <c r="P439" s="834">
        <f t="shared" si="151"/>
        <v>18</v>
      </c>
      <c r="Q439" s="834">
        <f t="shared" si="151"/>
        <v>352</v>
      </c>
      <c r="R439" s="834">
        <f t="shared" si="151"/>
        <v>18</v>
      </c>
      <c r="S439" s="834">
        <f t="shared" si="151"/>
        <v>388</v>
      </c>
      <c r="T439" s="834">
        <f t="shared" si="151"/>
        <v>0</v>
      </c>
      <c r="U439" s="834">
        <f t="shared" si="151"/>
        <v>0</v>
      </c>
      <c r="V439" s="834">
        <f t="shared" si="151"/>
        <v>0</v>
      </c>
      <c r="W439" s="834">
        <f t="shared" si="151"/>
        <v>0</v>
      </c>
      <c r="X439" s="834">
        <f t="shared" si="151"/>
        <v>0</v>
      </c>
      <c r="Y439" s="834">
        <f t="shared" si="151"/>
        <v>0</v>
      </c>
      <c r="Z439" s="835">
        <f t="shared" si="151"/>
        <v>0</v>
      </c>
      <c r="AA439" s="834">
        <f t="shared" si="151"/>
        <v>0</v>
      </c>
      <c r="AB439" s="834">
        <f t="shared" si="151"/>
        <v>0</v>
      </c>
      <c r="AC439" s="834">
        <f t="shared" si="151"/>
        <v>0</v>
      </c>
      <c r="AD439" s="834">
        <f t="shared" si="151"/>
        <v>0</v>
      </c>
      <c r="AE439" s="834">
        <f t="shared" si="151"/>
        <v>0</v>
      </c>
      <c r="AF439" s="834">
        <f t="shared" si="151"/>
        <v>0</v>
      </c>
      <c r="AG439" s="834">
        <f t="shared" si="151"/>
        <v>0</v>
      </c>
      <c r="AH439" s="834">
        <f t="shared" si="151"/>
        <v>0</v>
      </c>
      <c r="AI439" s="834">
        <f t="shared" si="151"/>
        <v>0</v>
      </c>
      <c r="AJ439" s="834">
        <f t="shared" si="151"/>
        <v>0</v>
      </c>
      <c r="AK439" s="834">
        <f t="shared" si="151"/>
        <v>0</v>
      </c>
      <c r="AL439" s="834">
        <f t="shared" si="151"/>
        <v>0</v>
      </c>
      <c r="AM439" s="834">
        <f t="shared" si="151"/>
        <v>0</v>
      </c>
      <c r="AN439" s="834">
        <f t="shared" si="151"/>
        <v>0</v>
      </c>
      <c r="AO439" s="834">
        <f t="shared" si="151"/>
        <v>0</v>
      </c>
      <c r="AP439" s="834">
        <f t="shared" si="151"/>
        <v>0</v>
      </c>
      <c r="AQ439" s="834">
        <f t="shared" si="151"/>
        <v>0</v>
      </c>
      <c r="AR439" s="834">
        <f t="shared" ref="AR439:BI439" si="152">SUM(AR430:AR438)</f>
        <v>0</v>
      </c>
      <c r="AS439" s="834">
        <f t="shared" si="152"/>
        <v>0</v>
      </c>
      <c r="AT439" s="834">
        <f t="shared" si="152"/>
        <v>0</v>
      </c>
      <c r="AU439" s="834">
        <f t="shared" si="152"/>
        <v>0</v>
      </c>
      <c r="AV439" s="834">
        <f t="shared" si="152"/>
        <v>0</v>
      </c>
      <c r="AW439" s="834">
        <f t="shared" si="152"/>
        <v>0</v>
      </c>
      <c r="AX439" s="834">
        <f t="shared" si="152"/>
        <v>0</v>
      </c>
      <c r="AY439" s="834">
        <f t="shared" si="152"/>
        <v>0</v>
      </c>
      <c r="AZ439" s="834">
        <f t="shared" si="152"/>
        <v>48</v>
      </c>
      <c r="BA439" s="834">
        <f t="shared" si="152"/>
        <v>194</v>
      </c>
      <c r="BB439" s="834">
        <f t="shared" si="152"/>
        <v>352</v>
      </c>
      <c r="BC439" s="834">
        <f t="shared" si="152"/>
        <v>388</v>
      </c>
      <c r="BD439" s="834">
        <f t="shared" si="152"/>
        <v>934</v>
      </c>
      <c r="BE439" s="834">
        <f t="shared" si="152"/>
        <v>0</v>
      </c>
      <c r="BF439" s="834">
        <f t="shared" si="152"/>
        <v>0</v>
      </c>
      <c r="BG439" s="834">
        <f t="shared" si="152"/>
        <v>0</v>
      </c>
      <c r="BH439" s="834">
        <f t="shared" si="152"/>
        <v>0</v>
      </c>
      <c r="BI439" s="834">
        <f t="shared" si="152"/>
        <v>0</v>
      </c>
      <c r="BJ439" s="834"/>
    </row>
    <row r="440" spans="1:62" s="990" customFormat="1" ht="20.100000000000001" customHeight="1">
      <c r="A440" s="988"/>
      <c r="B440" s="1001"/>
      <c r="C440" s="1261" t="s">
        <v>1278</v>
      </c>
      <c r="D440" s="1261"/>
      <c r="E440" s="1261"/>
      <c r="F440" s="1059">
        <f>SUBTOTAL(9,F429,F439)</f>
        <v>13</v>
      </c>
      <c r="G440" s="549"/>
      <c r="H440" s="549"/>
      <c r="I440" s="1135"/>
      <c r="J440" s="1059"/>
      <c r="K440" s="1059"/>
      <c r="L440" s="832">
        <f t="shared" ref="L440:AQ440" si="153">L429+L439</f>
        <v>67</v>
      </c>
      <c r="M440" s="832">
        <f t="shared" si="153"/>
        <v>1882</v>
      </c>
      <c r="N440" s="832">
        <f t="shared" si="153"/>
        <v>14</v>
      </c>
      <c r="O440" s="832">
        <f t="shared" si="153"/>
        <v>217</v>
      </c>
      <c r="P440" s="832">
        <f t="shared" si="153"/>
        <v>23</v>
      </c>
      <c r="Q440" s="832">
        <f t="shared" si="153"/>
        <v>430</v>
      </c>
      <c r="R440" s="832">
        <f t="shared" si="153"/>
        <v>23</v>
      </c>
      <c r="S440" s="832">
        <f t="shared" si="153"/>
        <v>464</v>
      </c>
      <c r="T440" s="832">
        <f t="shared" si="153"/>
        <v>0</v>
      </c>
      <c r="U440" s="832">
        <f t="shared" si="153"/>
        <v>0</v>
      </c>
      <c r="V440" s="832">
        <f t="shared" si="153"/>
        <v>1</v>
      </c>
      <c r="W440" s="832">
        <f t="shared" si="153"/>
        <v>4</v>
      </c>
      <c r="X440" s="832">
        <f t="shared" si="153"/>
        <v>1</v>
      </c>
      <c r="Y440" s="832">
        <f t="shared" si="153"/>
        <v>4</v>
      </c>
      <c r="Z440" s="833">
        <f t="shared" si="153"/>
        <v>0</v>
      </c>
      <c r="AA440" s="832">
        <f t="shared" si="153"/>
        <v>0</v>
      </c>
      <c r="AB440" s="832">
        <f t="shared" si="153"/>
        <v>0</v>
      </c>
      <c r="AC440" s="832">
        <f t="shared" si="153"/>
        <v>0</v>
      </c>
      <c r="AD440" s="832">
        <f t="shared" si="153"/>
        <v>0</v>
      </c>
      <c r="AE440" s="832">
        <f t="shared" si="153"/>
        <v>0</v>
      </c>
      <c r="AF440" s="832">
        <f t="shared" si="153"/>
        <v>0</v>
      </c>
      <c r="AG440" s="832">
        <f t="shared" si="153"/>
        <v>0</v>
      </c>
      <c r="AH440" s="832">
        <f t="shared" si="153"/>
        <v>0</v>
      </c>
      <c r="AI440" s="832">
        <f t="shared" si="153"/>
        <v>1</v>
      </c>
      <c r="AJ440" s="832">
        <f t="shared" si="153"/>
        <v>0</v>
      </c>
      <c r="AK440" s="832">
        <f t="shared" si="153"/>
        <v>0</v>
      </c>
      <c r="AL440" s="832">
        <f t="shared" si="153"/>
        <v>0</v>
      </c>
      <c r="AM440" s="832">
        <f t="shared" si="153"/>
        <v>3</v>
      </c>
      <c r="AN440" s="832">
        <f t="shared" si="153"/>
        <v>1</v>
      </c>
      <c r="AO440" s="832">
        <f t="shared" si="153"/>
        <v>4</v>
      </c>
      <c r="AP440" s="832">
        <f t="shared" si="153"/>
        <v>0</v>
      </c>
      <c r="AQ440" s="832">
        <f t="shared" si="153"/>
        <v>0</v>
      </c>
      <c r="AR440" s="832">
        <f t="shared" ref="AR440:BI440" si="154">AR429+AR439</f>
        <v>0</v>
      </c>
      <c r="AS440" s="832">
        <f t="shared" si="154"/>
        <v>0</v>
      </c>
      <c r="AT440" s="832">
        <f t="shared" si="154"/>
        <v>0</v>
      </c>
      <c r="AU440" s="832">
        <f t="shared" si="154"/>
        <v>0</v>
      </c>
      <c r="AV440" s="832">
        <f t="shared" si="154"/>
        <v>0</v>
      </c>
      <c r="AW440" s="832">
        <f t="shared" si="154"/>
        <v>0</v>
      </c>
      <c r="AX440" s="832">
        <f t="shared" si="154"/>
        <v>0</v>
      </c>
      <c r="AY440" s="832">
        <f t="shared" si="154"/>
        <v>0</v>
      </c>
      <c r="AZ440" s="832">
        <f t="shared" si="154"/>
        <v>60</v>
      </c>
      <c r="BA440" s="832">
        <f t="shared" si="154"/>
        <v>217</v>
      </c>
      <c r="BB440" s="832">
        <f t="shared" si="154"/>
        <v>430</v>
      </c>
      <c r="BC440" s="832">
        <f t="shared" si="154"/>
        <v>464</v>
      </c>
      <c r="BD440" s="832">
        <f t="shared" si="154"/>
        <v>1111</v>
      </c>
      <c r="BE440" s="832">
        <f t="shared" si="154"/>
        <v>3</v>
      </c>
      <c r="BF440" s="832">
        <f t="shared" si="154"/>
        <v>0</v>
      </c>
      <c r="BG440" s="832">
        <f t="shared" si="154"/>
        <v>7</v>
      </c>
      <c r="BH440" s="832">
        <f t="shared" si="154"/>
        <v>5</v>
      </c>
      <c r="BI440" s="832">
        <f t="shared" si="154"/>
        <v>12</v>
      </c>
      <c r="BJ440" s="832"/>
    </row>
    <row r="441" spans="1:62" s="765" customFormat="1" ht="20.100000000000001" customHeight="1">
      <c r="A441" s="934" t="s">
        <v>4909</v>
      </c>
      <c r="B441" s="934" t="s">
        <v>10</v>
      </c>
      <c r="C441" s="934" t="s">
        <v>4910</v>
      </c>
      <c r="D441" s="934" t="s">
        <v>4</v>
      </c>
      <c r="E441" s="934" t="s">
        <v>4911</v>
      </c>
      <c r="F441" s="1041">
        <v>29646</v>
      </c>
      <c r="G441" s="991" t="s">
        <v>1038</v>
      </c>
      <c r="H441" s="979">
        <v>1755</v>
      </c>
      <c r="I441" s="1131">
        <v>21007</v>
      </c>
      <c r="J441" s="934" t="s">
        <v>3482</v>
      </c>
      <c r="K441" s="934" t="s">
        <v>3484</v>
      </c>
      <c r="L441" s="514">
        <v>3</v>
      </c>
      <c r="M441" s="514">
        <v>67</v>
      </c>
      <c r="N441" s="515">
        <v>1</v>
      </c>
      <c r="O441" s="516">
        <v>7</v>
      </c>
      <c r="P441" s="516">
        <v>1</v>
      </c>
      <c r="Q441" s="516">
        <v>14</v>
      </c>
      <c r="R441" s="516">
        <v>1</v>
      </c>
      <c r="S441" s="516">
        <v>21</v>
      </c>
      <c r="T441" s="516">
        <v>0</v>
      </c>
      <c r="U441" s="516">
        <v>0</v>
      </c>
      <c r="V441" s="516">
        <v>0</v>
      </c>
      <c r="W441" s="516">
        <v>0</v>
      </c>
      <c r="X441" s="516">
        <v>0</v>
      </c>
      <c r="Y441" s="516">
        <v>0</v>
      </c>
      <c r="Z441" s="515">
        <v>0</v>
      </c>
      <c r="AA441" s="516">
        <v>0</v>
      </c>
      <c r="AB441" s="516">
        <v>0</v>
      </c>
      <c r="AC441" s="516">
        <v>0</v>
      </c>
      <c r="AD441" s="516">
        <v>0</v>
      </c>
      <c r="AE441" s="516">
        <v>0</v>
      </c>
      <c r="AF441" s="516">
        <v>0</v>
      </c>
      <c r="AG441" s="516">
        <v>0</v>
      </c>
      <c r="AH441" s="516">
        <v>0</v>
      </c>
      <c r="AI441" s="516">
        <v>0</v>
      </c>
      <c r="AJ441" s="516">
        <v>0</v>
      </c>
      <c r="AK441" s="516">
        <v>0</v>
      </c>
      <c r="AL441" s="516">
        <v>0</v>
      </c>
      <c r="AM441" s="516">
        <v>0</v>
      </c>
      <c r="AN441" s="516">
        <v>0</v>
      </c>
      <c r="AO441" s="516">
        <v>0</v>
      </c>
      <c r="AP441" s="980">
        <v>0</v>
      </c>
      <c r="AQ441" s="980">
        <v>0</v>
      </c>
      <c r="AR441" s="516">
        <v>0</v>
      </c>
      <c r="AS441" s="516">
        <v>0</v>
      </c>
      <c r="AT441" s="516">
        <v>0</v>
      </c>
      <c r="AU441" s="980">
        <v>0</v>
      </c>
      <c r="AV441" s="980">
        <v>0</v>
      </c>
      <c r="AW441" s="980">
        <v>0</v>
      </c>
      <c r="AX441" s="980">
        <v>0</v>
      </c>
      <c r="AY441" s="980">
        <v>0</v>
      </c>
      <c r="AZ441" s="981">
        <v>3</v>
      </c>
      <c r="BA441" s="981">
        <v>7</v>
      </c>
      <c r="BB441" s="981">
        <v>14</v>
      </c>
      <c r="BC441" s="981">
        <v>21</v>
      </c>
      <c r="BD441" s="981">
        <v>42</v>
      </c>
      <c r="BE441" s="981">
        <v>0</v>
      </c>
      <c r="BF441" s="981">
        <v>0</v>
      </c>
      <c r="BG441" s="981">
        <v>0</v>
      </c>
      <c r="BH441" s="981">
        <v>0</v>
      </c>
      <c r="BI441" s="981">
        <v>0</v>
      </c>
      <c r="BJ441" s="934"/>
    </row>
    <row r="442" spans="1:62" s="765" customFormat="1" ht="20.100000000000001" customHeight="1">
      <c r="A442" s="934" t="s">
        <v>4909</v>
      </c>
      <c r="B442" s="934" t="s">
        <v>10</v>
      </c>
      <c r="C442" s="934" t="s">
        <v>4912</v>
      </c>
      <c r="D442" s="934" t="s">
        <v>4</v>
      </c>
      <c r="E442" s="900" t="s">
        <v>4913</v>
      </c>
      <c r="F442" s="1041">
        <v>30020</v>
      </c>
      <c r="G442" s="991" t="s">
        <v>1039</v>
      </c>
      <c r="H442" s="979">
        <v>421</v>
      </c>
      <c r="I442" s="1131">
        <v>21009</v>
      </c>
      <c r="J442" s="934" t="s">
        <v>3487</v>
      </c>
      <c r="K442" s="934" t="s">
        <v>3489</v>
      </c>
      <c r="L442" s="759">
        <v>1</v>
      </c>
      <c r="M442" s="759">
        <v>23</v>
      </c>
      <c r="N442" s="515"/>
      <c r="O442" s="516"/>
      <c r="P442" s="516"/>
      <c r="Q442" s="516"/>
      <c r="R442" s="516"/>
      <c r="S442" s="516"/>
      <c r="T442" s="516"/>
      <c r="U442" s="516"/>
      <c r="V442" s="516"/>
      <c r="W442" s="516"/>
      <c r="X442" s="516"/>
      <c r="Y442" s="516"/>
      <c r="Z442" s="515"/>
      <c r="AA442" s="516"/>
      <c r="AB442" s="516"/>
      <c r="AC442" s="516"/>
      <c r="AD442" s="516"/>
      <c r="AE442" s="516"/>
      <c r="AF442" s="516"/>
      <c r="AG442" s="516"/>
      <c r="AH442" s="516"/>
      <c r="AI442" s="516"/>
      <c r="AJ442" s="516"/>
      <c r="AK442" s="516"/>
      <c r="AL442" s="516"/>
      <c r="AM442" s="516"/>
      <c r="AN442" s="516"/>
      <c r="AO442" s="516"/>
      <c r="AP442" s="980"/>
      <c r="AQ442" s="980"/>
      <c r="AR442" s="516"/>
      <c r="AS442" s="516"/>
      <c r="AT442" s="516"/>
      <c r="AU442" s="980"/>
      <c r="AV442" s="980"/>
      <c r="AW442" s="980"/>
      <c r="AX442" s="980"/>
      <c r="AY442" s="980"/>
      <c r="AZ442" s="981">
        <v>0</v>
      </c>
      <c r="BA442" s="981">
        <v>0</v>
      </c>
      <c r="BB442" s="981">
        <v>0</v>
      </c>
      <c r="BC442" s="981">
        <v>0</v>
      </c>
      <c r="BD442" s="981">
        <v>0</v>
      </c>
      <c r="BE442" s="981">
        <v>0</v>
      </c>
      <c r="BF442" s="981">
        <v>0</v>
      </c>
      <c r="BG442" s="981">
        <v>0</v>
      </c>
      <c r="BH442" s="981">
        <v>0</v>
      </c>
      <c r="BI442" s="981">
        <v>0</v>
      </c>
      <c r="BJ442" s="934" t="s">
        <v>4914</v>
      </c>
    </row>
    <row r="443" spans="1:62" s="765" customFormat="1" ht="20.100000000000001" customHeight="1">
      <c r="A443" s="901" t="s">
        <v>4909</v>
      </c>
      <c r="B443" s="901" t="s">
        <v>10</v>
      </c>
      <c r="C443" s="901" t="s">
        <v>4912</v>
      </c>
      <c r="D443" s="901" t="s">
        <v>4</v>
      </c>
      <c r="E443" s="904" t="s">
        <v>4915</v>
      </c>
      <c r="F443" s="1042">
        <v>38412</v>
      </c>
      <c r="G443" s="1010" t="s">
        <v>1040</v>
      </c>
      <c r="H443" s="903">
        <v>11178</v>
      </c>
      <c r="I443" s="1107">
        <v>21016</v>
      </c>
      <c r="J443" s="901" t="s">
        <v>3494</v>
      </c>
      <c r="K443" s="901" t="s">
        <v>4916</v>
      </c>
      <c r="L443" s="760">
        <v>3</v>
      </c>
      <c r="M443" s="760">
        <v>67</v>
      </c>
      <c r="N443" s="518">
        <v>1</v>
      </c>
      <c r="O443" s="519">
        <v>10</v>
      </c>
      <c r="P443" s="519">
        <v>1</v>
      </c>
      <c r="Q443" s="519">
        <v>18</v>
      </c>
      <c r="R443" s="519">
        <v>1</v>
      </c>
      <c r="S443" s="519">
        <v>23</v>
      </c>
      <c r="T443" s="519"/>
      <c r="U443" s="519"/>
      <c r="V443" s="519"/>
      <c r="W443" s="519"/>
      <c r="X443" s="519"/>
      <c r="Y443" s="519"/>
      <c r="Z443" s="518"/>
      <c r="AA443" s="519"/>
      <c r="AB443" s="519"/>
      <c r="AC443" s="519"/>
      <c r="AD443" s="519">
        <v>0</v>
      </c>
      <c r="AE443" s="519"/>
      <c r="AF443" s="519"/>
      <c r="AG443" s="519">
        <v>0</v>
      </c>
      <c r="AH443" s="519"/>
      <c r="AI443" s="519"/>
      <c r="AJ443" s="519"/>
      <c r="AK443" s="519"/>
      <c r="AL443" s="519">
        <v>0</v>
      </c>
      <c r="AM443" s="519"/>
      <c r="AN443" s="519"/>
      <c r="AO443" s="519"/>
      <c r="AP443" s="985"/>
      <c r="AQ443" s="985"/>
      <c r="AR443" s="519"/>
      <c r="AS443" s="519"/>
      <c r="AT443" s="519"/>
      <c r="AU443" s="985">
        <v>0</v>
      </c>
      <c r="AV443" s="985"/>
      <c r="AW443" s="985"/>
      <c r="AX443" s="985"/>
      <c r="AY443" s="985">
        <v>0</v>
      </c>
      <c r="AZ443" s="986">
        <v>3</v>
      </c>
      <c r="BA443" s="986">
        <v>10</v>
      </c>
      <c r="BB443" s="986">
        <v>18</v>
      </c>
      <c r="BC443" s="986">
        <v>23</v>
      </c>
      <c r="BD443" s="986">
        <v>51</v>
      </c>
      <c r="BE443" s="986">
        <v>0</v>
      </c>
      <c r="BF443" s="986">
        <v>0</v>
      </c>
      <c r="BG443" s="986">
        <v>0</v>
      </c>
      <c r="BH443" s="986">
        <v>0</v>
      </c>
      <c r="BI443" s="986">
        <v>0</v>
      </c>
      <c r="BJ443" s="901"/>
    </row>
    <row r="444" spans="1:62" s="765" customFormat="1" ht="20.100000000000001" customHeight="1">
      <c r="A444" s="997" t="s">
        <v>4909</v>
      </c>
      <c r="B444" s="942" t="s">
        <v>10</v>
      </c>
      <c r="C444" s="997" t="s">
        <v>4917</v>
      </c>
      <c r="D444" s="942" t="s">
        <v>4</v>
      </c>
      <c r="E444" s="1020" t="s">
        <v>4918</v>
      </c>
      <c r="F444" s="1040">
        <v>41334</v>
      </c>
      <c r="G444" s="944" t="s">
        <v>1041</v>
      </c>
      <c r="H444" s="943">
        <v>10996.5</v>
      </c>
      <c r="I444" s="1121">
        <v>21062</v>
      </c>
      <c r="J444" s="942" t="s">
        <v>3496</v>
      </c>
      <c r="K444" s="942" t="s">
        <v>3498</v>
      </c>
      <c r="L444" s="756">
        <v>2</v>
      </c>
      <c r="M444" s="756">
        <v>49</v>
      </c>
      <c r="N444" s="507"/>
      <c r="O444" s="504"/>
      <c r="P444" s="504">
        <v>1</v>
      </c>
      <c r="Q444" s="504">
        <v>23</v>
      </c>
      <c r="R444" s="504">
        <v>1</v>
      </c>
      <c r="S444" s="504">
        <v>26</v>
      </c>
      <c r="T444" s="504"/>
      <c r="U444" s="504"/>
      <c r="V444" s="504"/>
      <c r="W444" s="504"/>
      <c r="X444" s="504"/>
      <c r="Y444" s="504"/>
      <c r="Z444" s="507"/>
      <c r="AA444" s="504"/>
      <c r="AB444" s="504"/>
      <c r="AC444" s="504"/>
      <c r="AD444" s="504">
        <v>0</v>
      </c>
      <c r="AE444" s="504"/>
      <c r="AF444" s="504"/>
      <c r="AG444" s="504">
        <v>0</v>
      </c>
      <c r="AH444" s="504"/>
      <c r="AI444" s="504"/>
      <c r="AJ444" s="504"/>
      <c r="AK444" s="504"/>
      <c r="AL444" s="504">
        <v>0</v>
      </c>
      <c r="AM444" s="504"/>
      <c r="AN444" s="504"/>
      <c r="AO444" s="504"/>
      <c r="AP444" s="1009"/>
      <c r="AQ444" s="1009"/>
      <c r="AR444" s="504"/>
      <c r="AS444" s="504"/>
      <c r="AT444" s="504"/>
      <c r="AU444" s="1009">
        <v>0</v>
      </c>
      <c r="AV444" s="1009"/>
      <c r="AW444" s="1009"/>
      <c r="AX444" s="1009"/>
      <c r="AY444" s="1009">
        <v>0</v>
      </c>
      <c r="AZ444" s="1012">
        <v>2</v>
      </c>
      <c r="BA444" s="1012">
        <v>0</v>
      </c>
      <c r="BB444" s="1012">
        <v>23</v>
      </c>
      <c r="BC444" s="1012">
        <v>26</v>
      </c>
      <c r="BD444" s="1012">
        <v>49</v>
      </c>
      <c r="BE444" s="1012">
        <v>0</v>
      </c>
      <c r="BF444" s="1012">
        <v>0</v>
      </c>
      <c r="BG444" s="1012">
        <v>0</v>
      </c>
      <c r="BH444" s="1012">
        <v>0</v>
      </c>
      <c r="BI444" s="1012">
        <v>0</v>
      </c>
      <c r="BJ444" s="942"/>
    </row>
    <row r="445" spans="1:62" s="765" customFormat="1" ht="20.100000000000001" customHeight="1">
      <c r="A445" s="934" t="s">
        <v>4909</v>
      </c>
      <c r="B445" s="934" t="s">
        <v>10</v>
      </c>
      <c r="C445" s="934" t="s">
        <v>4912</v>
      </c>
      <c r="D445" s="934" t="s">
        <v>4</v>
      </c>
      <c r="E445" s="900" t="s">
        <v>4919</v>
      </c>
      <c r="F445" s="1041">
        <v>38891</v>
      </c>
      <c r="G445" s="991" t="s">
        <v>1042</v>
      </c>
      <c r="H445" s="979">
        <v>11423</v>
      </c>
      <c r="I445" s="1131">
        <v>21013</v>
      </c>
      <c r="J445" s="934" t="s">
        <v>3501</v>
      </c>
      <c r="K445" s="934" t="s">
        <v>4920</v>
      </c>
      <c r="L445" s="759">
        <v>3</v>
      </c>
      <c r="M445" s="759">
        <v>67</v>
      </c>
      <c r="N445" s="515">
        <v>1</v>
      </c>
      <c r="O445" s="516">
        <v>8</v>
      </c>
      <c r="P445" s="516">
        <v>1</v>
      </c>
      <c r="Q445" s="516">
        <v>17</v>
      </c>
      <c r="R445" s="516">
        <v>1</v>
      </c>
      <c r="S445" s="516">
        <v>25</v>
      </c>
      <c r="T445" s="516"/>
      <c r="U445" s="516"/>
      <c r="V445" s="516"/>
      <c r="W445" s="516"/>
      <c r="X445" s="516"/>
      <c r="Y445" s="516"/>
      <c r="Z445" s="515"/>
      <c r="AA445" s="516"/>
      <c r="AB445" s="516"/>
      <c r="AC445" s="516"/>
      <c r="AD445" s="516">
        <v>0</v>
      </c>
      <c r="AE445" s="516"/>
      <c r="AF445" s="516"/>
      <c r="AG445" s="516">
        <v>0</v>
      </c>
      <c r="AH445" s="516"/>
      <c r="AI445" s="516"/>
      <c r="AJ445" s="516"/>
      <c r="AK445" s="516"/>
      <c r="AL445" s="516">
        <v>0</v>
      </c>
      <c r="AM445" s="516"/>
      <c r="AN445" s="516"/>
      <c r="AO445" s="516"/>
      <c r="AP445" s="980"/>
      <c r="AQ445" s="980"/>
      <c r="AR445" s="516"/>
      <c r="AS445" s="516"/>
      <c r="AT445" s="516"/>
      <c r="AU445" s="980">
        <v>0</v>
      </c>
      <c r="AV445" s="980"/>
      <c r="AW445" s="980"/>
      <c r="AX445" s="980"/>
      <c r="AY445" s="980">
        <v>0</v>
      </c>
      <c r="AZ445" s="981">
        <v>3</v>
      </c>
      <c r="BA445" s="981">
        <v>8</v>
      </c>
      <c r="BB445" s="981">
        <v>17</v>
      </c>
      <c r="BC445" s="981">
        <v>25</v>
      </c>
      <c r="BD445" s="981">
        <v>50</v>
      </c>
      <c r="BE445" s="981">
        <v>0</v>
      </c>
      <c r="BF445" s="981">
        <v>0</v>
      </c>
      <c r="BG445" s="981">
        <v>0</v>
      </c>
      <c r="BH445" s="981">
        <v>0</v>
      </c>
      <c r="BI445" s="981">
        <v>0</v>
      </c>
      <c r="BJ445" s="934"/>
    </row>
    <row r="446" spans="1:62" s="765" customFormat="1" ht="20.100000000000001" customHeight="1">
      <c r="A446" s="934" t="s">
        <v>4909</v>
      </c>
      <c r="B446" s="934" t="s">
        <v>10</v>
      </c>
      <c r="C446" s="934" t="s">
        <v>4921</v>
      </c>
      <c r="D446" s="934" t="s">
        <v>4</v>
      </c>
      <c r="E446" s="900" t="s">
        <v>4922</v>
      </c>
      <c r="F446" s="1041">
        <v>43739</v>
      </c>
      <c r="G446" s="991" t="s">
        <v>1043</v>
      </c>
      <c r="H446" s="979">
        <v>11922</v>
      </c>
      <c r="I446" s="1131">
        <v>21083</v>
      </c>
      <c r="J446" s="934" t="s">
        <v>3528</v>
      </c>
      <c r="K446" s="934" t="s">
        <v>4923</v>
      </c>
      <c r="L446" s="761">
        <v>2</v>
      </c>
      <c r="M446" s="761">
        <v>49</v>
      </c>
      <c r="N446" s="515"/>
      <c r="O446" s="516"/>
      <c r="P446" s="516">
        <v>1</v>
      </c>
      <c r="Q446" s="516">
        <v>6</v>
      </c>
      <c r="R446" s="516">
        <v>1</v>
      </c>
      <c r="S446" s="516">
        <v>12</v>
      </c>
      <c r="T446" s="516"/>
      <c r="U446" s="516"/>
      <c r="V446" s="516"/>
      <c r="W446" s="516"/>
      <c r="X446" s="516"/>
      <c r="Y446" s="516"/>
      <c r="Z446" s="515"/>
      <c r="AA446" s="516"/>
      <c r="AB446" s="516"/>
      <c r="AC446" s="516"/>
      <c r="AD446" s="516">
        <v>0</v>
      </c>
      <c r="AE446" s="516"/>
      <c r="AF446" s="516"/>
      <c r="AG446" s="516">
        <v>0</v>
      </c>
      <c r="AH446" s="516"/>
      <c r="AI446" s="516"/>
      <c r="AJ446" s="516"/>
      <c r="AK446" s="516"/>
      <c r="AL446" s="516">
        <v>0</v>
      </c>
      <c r="AM446" s="516"/>
      <c r="AN446" s="516"/>
      <c r="AO446" s="516"/>
      <c r="AP446" s="980"/>
      <c r="AQ446" s="980"/>
      <c r="AR446" s="516"/>
      <c r="AS446" s="516"/>
      <c r="AT446" s="516"/>
      <c r="AU446" s="980">
        <v>0</v>
      </c>
      <c r="AV446" s="980"/>
      <c r="AW446" s="980"/>
      <c r="AX446" s="980"/>
      <c r="AY446" s="980">
        <v>0</v>
      </c>
      <c r="AZ446" s="981">
        <v>2</v>
      </c>
      <c r="BA446" s="981">
        <v>0</v>
      </c>
      <c r="BB446" s="981">
        <v>6</v>
      </c>
      <c r="BC446" s="981">
        <v>12</v>
      </c>
      <c r="BD446" s="981">
        <v>18</v>
      </c>
      <c r="BE446" s="981">
        <v>0</v>
      </c>
      <c r="BF446" s="981">
        <v>0</v>
      </c>
      <c r="BG446" s="981">
        <v>0</v>
      </c>
      <c r="BH446" s="981">
        <v>0</v>
      </c>
      <c r="BI446" s="981">
        <v>0</v>
      </c>
      <c r="BJ446" s="934"/>
    </row>
    <row r="447" spans="1:62" s="765" customFormat="1" ht="20.100000000000001" customHeight="1">
      <c r="A447" s="934" t="s">
        <v>4909</v>
      </c>
      <c r="B447" s="934" t="s">
        <v>10</v>
      </c>
      <c r="C447" s="934" t="s">
        <v>4910</v>
      </c>
      <c r="D447" s="934" t="s">
        <v>4</v>
      </c>
      <c r="E447" s="900" t="s">
        <v>4924</v>
      </c>
      <c r="F447" s="1041">
        <v>29646</v>
      </c>
      <c r="G447" s="991" t="s">
        <v>1044</v>
      </c>
      <c r="H447" s="979">
        <v>2380</v>
      </c>
      <c r="I447" s="1131">
        <v>21021</v>
      </c>
      <c r="J447" s="934" t="s">
        <v>4925</v>
      </c>
      <c r="K447" s="934" t="s">
        <v>4926</v>
      </c>
      <c r="L447" s="759">
        <v>2</v>
      </c>
      <c r="M447" s="759">
        <v>49</v>
      </c>
      <c r="N447" s="515"/>
      <c r="O447" s="516"/>
      <c r="P447" s="516">
        <v>1</v>
      </c>
      <c r="Q447" s="516">
        <v>12</v>
      </c>
      <c r="R447" s="516">
        <v>1</v>
      </c>
      <c r="S447" s="516">
        <v>10</v>
      </c>
      <c r="T447" s="516"/>
      <c r="U447" s="516"/>
      <c r="V447" s="516"/>
      <c r="W447" s="516"/>
      <c r="X447" s="516"/>
      <c r="Y447" s="516"/>
      <c r="Z447" s="515"/>
      <c r="AA447" s="516"/>
      <c r="AB447" s="516"/>
      <c r="AC447" s="516"/>
      <c r="AD447" s="516">
        <v>0</v>
      </c>
      <c r="AE447" s="516"/>
      <c r="AF447" s="516"/>
      <c r="AG447" s="516">
        <v>0</v>
      </c>
      <c r="AH447" s="516"/>
      <c r="AI447" s="516"/>
      <c r="AJ447" s="516"/>
      <c r="AK447" s="516"/>
      <c r="AL447" s="516">
        <v>0</v>
      </c>
      <c r="AM447" s="516"/>
      <c r="AN447" s="516"/>
      <c r="AO447" s="516"/>
      <c r="AP447" s="980"/>
      <c r="AQ447" s="980"/>
      <c r="AR447" s="516"/>
      <c r="AS447" s="516"/>
      <c r="AT447" s="516"/>
      <c r="AU447" s="980">
        <v>0</v>
      </c>
      <c r="AV447" s="980"/>
      <c r="AW447" s="980"/>
      <c r="AX447" s="980"/>
      <c r="AY447" s="980">
        <v>0</v>
      </c>
      <c r="AZ447" s="981">
        <v>2</v>
      </c>
      <c r="BA447" s="981">
        <v>0</v>
      </c>
      <c r="BB447" s="981">
        <v>12</v>
      </c>
      <c r="BC447" s="981">
        <v>10</v>
      </c>
      <c r="BD447" s="981">
        <v>22</v>
      </c>
      <c r="BE447" s="981">
        <v>0</v>
      </c>
      <c r="BF447" s="981">
        <v>0</v>
      </c>
      <c r="BG447" s="981">
        <v>0</v>
      </c>
      <c r="BH447" s="981">
        <v>0</v>
      </c>
      <c r="BI447" s="981">
        <v>0</v>
      </c>
      <c r="BJ447" s="934"/>
    </row>
    <row r="448" spans="1:62" s="917" customFormat="1" ht="20.100000000000001" customHeight="1">
      <c r="A448" s="934" t="s">
        <v>4909</v>
      </c>
      <c r="B448" s="934" t="s">
        <v>10</v>
      </c>
      <c r="C448" s="934" t="s">
        <v>4921</v>
      </c>
      <c r="D448" s="934" t="s">
        <v>4</v>
      </c>
      <c r="E448" s="1021" t="s">
        <v>4927</v>
      </c>
      <c r="F448" s="1041">
        <v>41334</v>
      </c>
      <c r="G448" s="991" t="s">
        <v>4928</v>
      </c>
      <c r="H448" s="979">
        <v>12707</v>
      </c>
      <c r="I448" s="1131">
        <v>21058</v>
      </c>
      <c r="J448" s="934" t="s">
        <v>4929</v>
      </c>
      <c r="K448" s="934" t="s">
        <v>4930</v>
      </c>
      <c r="L448" s="759">
        <v>6</v>
      </c>
      <c r="M448" s="759">
        <v>67</v>
      </c>
      <c r="N448" s="515">
        <v>1</v>
      </c>
      <c r="O448" s="516">
        <v>12</v>
      </c>
      <c r="P448" s="516">
        <v>1</v>
      </c>
      <c r="Q448" s="516">
        <v>18</v>
      </c>
      <c r="R448" s="516">
        <v>1</v>
      </c>
      <c r="S448" s="516">
        <v>21</v>
      </c>
      <c r="T448" s="516">
        <v>1</v>
      </c>
      <c r="U448" s="516">
        <v>2</v>
      </c>
      <c r="V448" s="516">
        <v>1</v>
      </c>
      <c r="W448" s="516">
        <v>4</v>
      </c>
      <c r="X448" s="516">
        <v>1</v>
      </c>
      <c r="Y448" s="516">
        <v>4</v>
      </c>
      <c r="Z448" s="515"/>
      <c r="AA448" s="516"/>
      <c r="AB448" s="516"/>
      <c r="AC448" s="516"/>
      <c r="AD448" s="516">
        <v>0</v>
      </c>
      <c r="AE448" s="516"/>
      <c r="AF448" s="516"/>
      <c r="AG448" s="516">
        <v>0</v>
      </c>
      <c r="AH448" s="516"/>
      <c r="AI448" s="516"/>
      <c r="AJ448" s="516"/>
      <c r="AK448" s="516"/>
      <c r="AL448" s="516">
        <v>0</v>
      </c>
      <c r="AM448" s="516"/>
      <c r="AN448" s="516"/>
      <c r="AO448" s="516"/>
      <c r="AP448" s="980"/>
      <c r="AQ448" s="980"/>
      <c r="AR448" s="516"/>
      <c r="AS448" s="516"/>
      <c r="AT448" s="516"/>
      <c r="AU448" s="980">
        <v>0</v>
      </c>
      <c r="AV448" s="980"/>
      <c r="AW448" s="980"/>
      <c r="AX448" s="980"/>
      <c r="AY448" s="980">
        <v>0</v>
      </c>
      <c r="AZ448" s="981">
        <v>3</v>
      </c>
      <c r="BA448" s="981">
        <v>12</v>
      </c>
      <c r="BB448" s="981">
        <v>18</v>
      </c>
      <c r="BC448" s="981">
        <v>21</v>
      </c>
      <c r="BD448" s="981">
        <v>51</v>
      </c>
      <c r="BE448" s="981">
        <v>3</v>
      </c>
      <c r="BF448" s="981">
        <v>2</v>
      </c>
      <c r="BG448" s="981">
        <v>4</v>
      </c>
      <c r="BH448" s="981">
        <v>4</v>
      </c>
      <c r="BI448" s="981">
        <v>10</v>
      </c>
      <c r="BJ448" s="934"/>
    </row>
    <row r="449" spans="1:62" s="1023" customFormat="1" ht="20.100000000000001" customHeight="1">
      <c r="A449" s="1003" t="s">
        <v>4909</v>
      </c>
      <c r="B449" s="1003" t="s">
        <v>10</v>
      </c>
      <c r="C449" s="1003" t="s">
        <v>4931</v>
      </c>
      <c r="D449" s="1003" t="s">
        <v>4</v>
      </c>
      <c r="E449" s="1022" t="s">
        <v>4932</v>
      </c>
      <c r="F449" s="1045">
        <v>43739</v>
      </c>
      <c r="G449" s="1004" t="s">
        <v>1045</v>
      </c>
      <c r="H449" s="1005">
        <v>15389</v>
      </c>
      <c r="I449" s="1136">
        <v>21031</v>
      </c>
      <c r="J449" s="1003" t="s">
        <v>3557</v>
      </c>
      <c r="K449" s="1003" t="s">
        <v>4933</v>
      </c>
      <c r="L449" s="762">
        <v>3</v>
      </c>
      <c r="M449" s="762">
        <v>67</v>
      </c>
      <c r="N449" s="527">
        <v>1</v>
      </c>
      <c r="O449" s="528">
        <v>4</v>
      </c>
      <c r="P449" s="528">
        <v>1</v>
      </c>
      <c r="Q449" s="528">
        <v>8</v>
      </c>
      <c r="R449" s="528">
        <v>1</v>
      </c>
      <c r="S449" s="528">
        <v>18</v>
      </c>
      <c r="T449" s="528"/>
      <c r="U449" s="528"/>
      <c r="V449" s="528"/>
      <c r="W449" s="528"/>
      <c r="X449" s="528"/>
      <c r="Y449" s="528"/>
      <c r="Z449" s="527"/>
      <c r="AA449" s="528"/>
      <c r="AB449" s="528"/>
      <c r="AC449" s="528"/>
      <c r="AD449" s="528">
        <v>0</v>
      </c>
      <c r="AE449" s="528"/>
      <c r="AF449" s="528"/>
      <c r="AG449" s="528">
        <v>0</v>
      </c>
      <c r="AH449" s="528"/>
      <c r="AI449" s="528"/>
      <c r="AJ449" s="528"/>
      <c r="AK449" s="528"/>
      <c r="AL449" s="528">
        <v>0</v>
      </c>
      <c r="AM449" s="528"/>
      <c r="AN449" s="528"/>
      <c r="AO449" s="528"/>
      <c r="AP449" s="1006"/>
      <c r="AQ449" s="1006"/>
      <c r="AR449" s="528"/>
      <c r="AS449" s="528"/>
      <c r="AT449" s="528"/>
      <c r="AU449" s="1006">
        <v>0</v>
      </c>
      <c r="AV449" s="1006"/>
      <c r="AW449" s="1006"/>
      <c r="AX449" s="1006"/>
      <c r="AY449" s="1006">
        <v>0</v>
      </c>
      <c r="AZ449" s="1007">
        <v>3</v>
      </c>
      <c r="BA449" s="1007">
        <v>4</v>
      </c>
      <c r="BB449" s="1007">
        <v>8</v>
      </c>
      <c r="BC449" s="1007">
        <v>18</v>
      </c>
      <c r="BD449" s="1007">
        <v>30</v>
      </c>
      <c r="BE449" s="1007">
        <v>0</v>
      </c>
      <c r="BF449" s="1007">
        <v>0</v>
      </c>
      <c r="BG449" s="1007">
        <v>0</v>
      </c>
      <c r="BH449" s="1007">
        <v>0</v>
      </c>
      <c r="BI449" s="1007">
        <v>0</v>
      </c>
      <c r="BJ449" s="1003"/>
    </row>
    <row r="450" spans="1:62" s="765" customFormat="1" ht="20.100000000000001" customHeight="1">
      <c r="A450" s="934" t="s">
        <v>4909</v>
      </c>
      <c r="B450" s="934" t="s">
        <v>10</v>
      </c>
      <c r="C450" s="934" t="s">
        <v>4934</v>
      </c>
      <c r="D450" s="934" t="s">
        <v>4</v>
      </c>
      <c r="E450" s="900" t="s">
        <v>4935</v>
      </c>
      <c r="F450" s="1041">
        <v>39142</v>
      </c>
      <c r="G450" s="991" t="s">
        <v>1046</v>
      </c>
      <c r="H450" s="979">
        <v>10487</v>
      </c>
      <c r="I450" s="1131">
        <v>21028</v>
      </c>
      <c r="J450" s="934" t="s">
        <v>3561</v>
      </c>
      <c r="K450" s="934" t="s">
        <v>4936</v>
      </c>
      <c r="L450" s="759">
        <v>3</v>
      </c>
      <c r="M450" s="759">
        <v>67</v>
      </c>
      <c r="N450" s="515">
        <v>1</v>
      </c>
      <c r="O450" s="516">
        <v>3</v>
      </c>
      <c r="P450" s="516">
        <v>1</v>
      </c>
      <c r="Q450" s="516">
        <v>6</v>
      </c>
      <c r="R450" s="516">
        <v>1</v>
      </c>
      <c r="S450" s="516">
        <v>19</v>
      </c>
      <c r="T450" s="516">
        <v>0</v>
      </c>
      <c r="U450" s="516">
        <v>0</v>
      </c>
      <c r="V450" s="516">
        <v>0</v>
      </c>
      <c r="W450" s="516">
        <v>0</v>
      </c>
      <c r="X450" s="516">
        <v>0</v>
      </c>
      <c r="Y450" s="516">
        <v>0</v>
      </c>
      <c r="Z450" s="515">
        <v>0</v>
      </c>
      <c r="AA450" s="516">
        <v>0</v>
      </c>
      <c r="AB450" s="516">
        <v>0</v>
      </c>
      <c r="AC450" s="516">
        <v>0</v>
      </c>
      <c r="AD450" s="516">
        <v>0</v>
      </c>
      <c r="AE450" s="516">
        <v>0</v>
      </c>
      <c r="AF450" s="516">
        <v>0</v>
      </c>
      <c r="AG450" s="516">
        <v>0</v>
      </c>
      <c r="AH450" s="516">
        <v>0</v>
      </c>
      <c r="AI450" s="516">
        <v>0</v>
      </c>
      <c r="AJ450" s="516">
        <v>0</v>
      </c>
      <c r="AK450" s="516">
        <v>0</v>
      </c>
      <c r="AL450" s="516">
        <v>0</v>
      </c>
      <c r="AM450" s="516">
        <v>0</v>
      </c>
      <c r="AN450" s="516">
        <v>0</v>
      </c>
      <c r="AO450" s="516">
        <v>0</v>
      </c>
      <c r="AP450" s="980">
        <v>0</v>
      </c>
      <c r="AQ450" s="980">
        <v>0</v>
      </c>
      <c r="AR450" s="516">
        <v>0</v>
      </c>
      <c r="AS450" s="516">
        <v>0</v>
      </c>
      <c r="AT450" s="516">
        <v>0</v>
      </c>
      <c r="AU450" s="980">
        <v>0</v>
      </c>
      <c r="AV450" s="980">
        <v>0</v>
      </c>
      <c r="AW450" s="980">
        <v>0</v>
      </c>
      <c r="AX450" s="980">
        <v>0</v>
      </c>
      <c r="AY450" s="980">
        <v>0</v>
      </c>
      <c r="AZ450" s="981">
        <v>3</v>
      </c>
      <c r="BA450" s="981">
        <v>3</v>
      </c>
      <c r="BB450" s="981">
        <v>6</v>
      </c>
      <c r="BC450" s="981">
        <v>19</v>
      </c>
      <c r="BD450" s="981">
        <v>28</v>
      </c>
      <c r="BE450" s="981">
        <v>0</v>
      </c>
      <c r="BF450" s="981">
        <v>0</v>
      </c>
      <c r="BG450" s="981">
        <v>0</v>
      </c>
      <c r="BH450" s="981">
        <v>0</v>
      </c>
      <c r="BI450" s="981">
        <v>0</v>
      </c>
      <c r="BJ450" s="934"/>
    </row>
    <row r="451" spans="1:62" s="917" customFormat="1" ht="20.100000000000001" customHeight="1">
      <c r="A451" s="901" t="s">
        <v>4909</v>
      </c>
      <c r="B451" s="901" t="s">
        <v>10</v>
      </c>
      <c r="C451" s="901" t="s">
        <v>4937</v>
      </c>
      <c r="D451" s="901" t="s">
        <v>4</v>
      </c>
      <c r="E451" s="904" t="s">
        <v>4938</v>
      </c>
      <c r="F451" s="1042">
        <v>38412</v>
      </c>
      <c r="G451" s="1010" t="s">
        <v>1047</v>
      </c>
      <c r="H451" s="903">
        <v>10791</v>
      </c>
      <c r="I451" s="1107">
        <v>21043</v>
      </c>
      <c r="J451" s="901" t="s">
        <v>4939</v>
      </c>
      <c r="K451" s="901" t="s">
        <v>4940</v>
      </c>
      <c r="L451" s="760">
        <v>2</v>
      </c>
      <c r="M451" s="760">
        <v>23</v>
      </c>
      <c r="N451" s="518"/>
      <c r="O451" s="519"/>
      <c r="P451" s="519"/>
      <c r="Q451" s="519"/>
      <c r="R451" s="519"/>
      <c r="S451" s="519"/>
      <c r="T451" s="519"/>
      <c r="U451" s="519"/>
      <c r="V451" s="519"/>
      <c r="W451" s="519"/>
      <c r="X451" s="519"/>
      <c r="Y451" s="519"/>
      <c r="Z451" s="518"/>
      <c r="AA451" s="519"/>
      <c r="AB451" s="519"/>
      <c r="AC451" s="519"/>
      <c r="AD451" s="519">
        <v>0</v>
      </c>
      <c r="AE451" s="519"/>
      <c r="AF451" s="519"/>
      <c r="AG451" s="519">
        <v>0</v>
      </c>
      <c r="AH451" s="519"/>
      <c r="AI451" s="519"/>
      <c r="AJ451" s="519"/>
      <c r="AK451" s="519"/>
      <c r="AL451" s="519">
        <v>0</v>
      </c>
      <c r="AM451" s="519"/>
      <c r="AN451" s="519"/>
      <c r="AO451" s="519"/>
      <c r="AP451" s="985">
        <v>1</v>
      </c>
      <c r="AQ451" s="985">
        <v>1</v>
      </c>
      <c r="AR451" s="519"/>
      <c r="AS451" s="519">
        <v>4</v>
      </c>
      <c r="AT451" s="519">
        <v>6</v>
      </c>
      <c r="AU451" s="985">
        <v>10</v>
      </c>
      <c r="AV451" s="985"/>
      <c r="AW451" s="985">
        <v>1</v>
      </c>
      <c r="AX451" s="985">
        <v>1</v>
      </c>
      <c r="AY451" s="985">
        <v>2</v>
      </c>
      <c r="AZ451" s="986">
        <v>1</v>
      </c>
      <c r="BA451" s="986">
        <v>0</v>
      </c>
      <c r="BB451" s="986">
        <v>4</v>
      </c>
      <c r="BC451" s="986">
        <v>6</v>
      </c>
      <c r="BD451" s="986">
        <v>10</v>
      </c>
      <c r="BE451" s="986">
        <v>1</v>
      </c>
      <c r="BF451" s="986">
        <v>0</v>
      </c>
      <c r="BG451" s="986">
        <v>1</v>
      </c>
      <c r="BH451" s="986">
        <v>1</v>
      </c>
      <c r="BI451" s="986">
        <v>2</v>
      </c>
      <c r="BJ451" s="901"/>
    </row>
    <row r="452" spans="1:62" s="990" customFormat="1" ht="20.100000000000001" customHeight="1">
      <c r="A452" s="988"/>
      <c r="B452" s="989"/>
      <c r="C452" s="989"/>
      <c r="D452" s="989"/>
      <c r="E452" s="532" t="s">
        <v>912</v>
      </c>
      <c r="F452" s="532">
        <f>COUNTA(A441:A451)</f>
        <v>11</v>
      </c>
      <c r="G452" s="548"/>
      <c r="H452" s="548"/>
      <c r="I452" s="1133"/>
      <c r="J452" s="532"/>
      <c r="K452" s="532"/>
      <c r="L452" s="834">
        <f t="shared" ref="L452:AQ452" si="155">SUM(L441:L451)</f>
        <v>30</v>
      </c>
      <c r="M452" s="834">
        <f t="shared" si="155"/>
        <v>595</v>
      </c>
      <c r="N452" s="834">
        <f t="shared" si="155"/>
        <v>6</v>
      </c>
      <c r="O452" s="834">
        <f t="shared" si="155"/>
        <v>44</v>
      </c>
      <c r="P452" s="834">
        <f t="shared" si="155"/>
        <v>9</v>
      </c>
      <c r="Q452" s="834">
        <f t="shared" si="155"/>
        <v>122</v>
      </c>
      <c r="R452" s="834">
        <f t="shared" si="155"/>
        <v>9</v>
      </c>
      <c r="S452" s="834">
        <f t="shared" si="155"/>
        <v>175</v>
      </c>
      <c r="T452" s="834">
        <f t="shared" si="155"/>
        <v>1</v>
      </c>
      <c r="U452" s="834">
        <f t="shared" si="155"/>
        <v>2</v>
      </c>
      <c r="V452" s="834">
        <f t="shared" si="155"/>
        <v>1</v>
      </c>
      <c r="W452" s="834">
        <f t="shared" si="155"/>
        <v>4</v>
      </c>
      <c r="X452" s="834">
        <f t="shared" si="155"/>
        <v>1</v>
      </c>
      <c r="Y452" s="834">
        <f t="shared" si="155"/>
        <v>4</v>
      </c>
      <c r="Z452" s="835">
        <f t="shared" si="155"/>
        <v>0</v>
      </c>
      <c r="AA452" s="834">
        <f t="shared" si="155"/>
        <v>0</v>
      </c>
      <c r="AB452" s="834">
        <f t="shared" si="155"/>
        <v>0</v>
      </c>
      <c r="AC452" s="834">
        <f t="shared" si="155"/>
        <v>0</v>
      </c>
      <c r="AD452" s="834">
        <f t="shared" si="155"/>
        <v>0</v>
      </c>
      <c r="AE452" s="834">
        <f t="shared" si="155"/>
        <v>0</v>
      </c>
      <c r="AF452" s="834">
        <f t="shared" si="155"/>
        <v>0</v>
      </c>
      <c r="AG452" s="834">
        <f t="shared" si="155"/>
        <v>0</v>
      </c>
      <c r="AH452" s="834">
        <f t="shared" si="155"/>
        <v>0</v>
      </c>
      <c r="AI452" s="834">
        <f t="shared" si="155"/>
        <v>0</v>
      </c>
      <c r="AJ452" s="834">
        <f t="shared" si="155"/>
        <v>0</v>
      </c>
      <c r="AK452" s="834">
        <f t="shared" si="155"/>
        <v>0</v>
      </c>
      <c r="AL452" s="834">
        <f t="shared" si="155"/>
        <v>0</v>
      </c>
      <c r="AM452" s="834">
        <f t="shared" si="155"/>
        <v>0</v>
      </c>
      <c r="AN452" s="834">
        <f t="shared" si="155"/>
        <v>0</v>
      </c>
      <c r="AO452" s="834">
        <f t="shared" si="155"/>
        <v>0</v>
      </c>
      <c r="AP452" s="834">
        <f t="shared" si="155"/>
        <v>1</v>
      </c>
      <c r="AQ452" s="834">
        <f t="shared" si="155"/>
        <v>1</v>
      </c>
      <c r="AR452" s="834">
        <f t="shared" ref="AR452:BI452" si="156">SUM(AR441:AR451)</f>
        <v>0</v>
      </c>
      <c r="AS452" s="834">
        <f t="shared" si="156"/>
        <v>4</v>
      </c>
      <c r="AT452" s="834">
        <f t="shared" si="156"/>
        <v>6</v>
      </c>
      <c r="AU452" s="834">
        <f t="shared" si="156"/>
        <v>10</v>
      </c>
      <c r="AV452" s="834">
        <f t="shared" si="156"/>
        <v>0</v>
      </c>
      <c r="AW452" s="834">
        <f t="shared" si="156"/>
        <v>1</v>
      </c>
      <c r="AX452" s="834">
        <f t="shared" si="156"/>
        <v>1</v>
      </c>
      <c r="AY452" s="834">
        <f t="shared" si="156"/>
        <v>2</v>
      </c>
      <c r="AZ452" s="834">
        <f t="shared" si="156"/>
        <v>25</v>
      </c>
      <c r="BA452" s="834">
        <f t="shared" si="156"/>
        <v>44</v>
      </c>
      <c r="BB452" s="834">
        <f t="shared" si="156"/>
        <v>126</v>
      </c>
      <c r="BC452" s="834">
        <f t="shared" si="156"/>
        <v>181</v>
      </c>
      <c r="BD452" s="834">
        <f t="shared" si="156"/>
        <v>351</v>
      </c>
      <c r="BE452" s="834">
        <f t="shared" si="156"/>
        <v>4</v>
      </c>
      <c r="BF452" s="834">
        <f t="shared" si="156"/>
        <v>2</v>
      </c>
      <c r="BG452" s="834">
        <f t="shared" si="156"/>
        <v>5</v>
      </c>
      <c r="BH452" s="834">
        <f t="shared" si="156"/>
        <v>5</v>
      </c>
      <c r="BI452" s="834">
        <f t="shared" si="156"/>
        <v>12</v>
      </c>
      <c r="BJ452" s="834"/>
    </row>
    <row r="453" spans="1:62" s="765" customFormat="1" ht="20.100000000000001" customHeight="1">
      <c r="A453" s="934" t="s">
        <v>4909</v>
      </c>
      <c r="B453" s="934" t="s">
        <v>10</v>
      </c>
      <c r="C453" s="934" t="s">
        <v>4931</v>
      </c>
      <c r="D453" s="934" t="s">
        <v>5</v>
      </c>
      <c r="E453" s="904" t="s">
        <v>4941</v>
      </c>
      <c r="F453" s="1041">
        <v>34717</v>
      </c>
      <c r="G453" s="991" t="s">
        <v>4942</v>
      </c>
      <c r="H453" s="979">
        <v>1461</v>
      </c>
      <c r="I453" s="1131">
        <v>21041</v>
      </c>
      <c r="J453" s="934" t="s">
        <v>4943</v>
      </c>
      <c r="K453" s="934" t="s">
        <v>4944</v>
      </c>
      <c r="L453" s="514">
        <v>4</v>
      </c>
      <c r="M453" s="514">
        <v>140</v>
      </c>
      <c r="N453" s="515">
        <v>0</v>
      </c>
      <c r="O453" s="516">
        <v>0</v>
      </c>
      <c r="P453" s="516">
        <v>2</v>
      </c>
      <c r="Q453" s="516">
        <v>70</v>
      </c>
      <c r="R453" s="516">
        <v>2</v>
      </c>
      <c r="S453" s="516">
        <v>68</v>
      </c>
      <c r="T453" s="516">
        <v>0</v>
      </c>
      <c r="U453" s="516">
        <v>0</v>
      </c>
      <c r="V453" s="516">
        <v>0</v>
      </c>
      <c r="W453" s="516">
        <v>0</v>
      </c>
      <c r="X453" s="516">
        <v>0</v>
      </c>
      <c r="Y453" s="516">
        <v>0</v>
      </c>
      <c r="Z453" s="515">
        <v>0</v>
      </c>
      <c r="AA453" s="516">
        <v>0</v>
      </c>
      <c r="AB453" s="516">
        <v>0</v>
      </c>
      <c r="AC453" s="516">
        <v>0</v>
      </c>
      <c r="AD453" s="516">
        <v>0</v>
      </c>
      <c r="AE453" s="516">
        <v>0</v>
      </c>
      <c r="AF453" s="516">
        <v>0</v>
      </c>
      <c r="AG453" s="516">
        <v>0</v>
      </c>
      <c r="AH453" s="516">
        <v>0</v>
      </c>
      <c r="AI453" s="516">
        <v>0</v>
      </c>
      <c r="AJ453" s="516">
        <v>0</v>
      </c>
      <c r="AK453" s="516">
        <v>0</v>
      </c>
      <c r="AL453" s="516">
        <v>0</v>
      </c>
      <c r="AM453" s="516">
        <v>0</v>
      </c>
      <c r="AN453" s="516">
        <v>0</v>
      </c>
      <c r="AO453" s="516">
        <v>0</v>
      </c>
      <c r="AP453" s="980">
        <v>0</v>
      </c>
      <c r="AQ453" s="980">
        <v>0</v>
      </c>
      <c r="AR453" s="516">
        <v>0</v>
      </c>
      <c r="AS453" s="516">
        <v>0</v>
      </c>
      <c r="AT453" s="516">
        <v>0</v>
      </c>
      <c r="AU453" s="980">
        <v>0</v>
      </c>
      <c r="AV453" s="980">
        <v>0</v>
      </c>
      <c r="AW453" s="980">
        <v>0</v>
      </c>
      <c r="AX453" s="980">
        <v>0</v>
      </c>
      <c r="AY453" s="980">
        <v>0</v>
      </c>
      <c r="AZ453" s="981">
        <v>4</v>
      </c>
      <c r="BA453" s="981">
        <v>0</v>
      </c>
      <c r="BB453" s="981">
        <v>70</v>
      </c>
      <c r="BC453" s="981">
        <v>68</v>
      </c>
      <c r="BD453" s="981">
        <v>138</v>
      </c>
      <c r="BE453" s="981">
        <v>0</v>
      </c>
      <c r="BF453" s="981">
        <v>0</v>
      </c>
      <c r="BG453" s="981">
        <v>0</v>
      </c>
      <c r="BH453" s="981">
        <v>0</v>
      </c>
      <c r="BI453" s="981">
        <v>0</v>
      </c>
      <c r="BJ453" s="934"/>
    </row>
    <row r="454" spans="1:62" s="765" customFormat="1" ht="20.100000000000001" customHeight="1">
      <c r="A454" s="934" t="s">
        <v>4909</v>
      </c>
      <c r="B454" s="934" t="s">
        <v>10</v>
      </c>
      <c r="C454" s="934" t="s">
        <v>4934</v>
      </c>
      <c r="D454" s="934" t="s">
        <v>5</v>
      </c>
      <c r="E454" s="934" t="s">
        <v>4945</v>
      </c>
      <c r="F454" s="1041">
        <v>43087</v>
      </c>
      <c r="G454" s="991" t="s">
        <v>1051</v>
      </c>
      <c r="H454" s="979">
        <v>584.79</v>
      </c>
      <c r="I454" s="1131">
        <v>21027</v>
      </c>
      <c r="J454" s="934" t="s">
        <v>4946</v>
      </c>
      <c r="K454" s="934" t="s">
        <v>4947</v>
      </c>
      <c r="L454" s="514">
        <v>6</v>
      </c>
      <c r="M454" s="514">
        <v>134</v>
      </c>
      <c r="N454" s="515">
        <v>1</v>
      </c>
      <c r="O454" s="516">
        <v>12</v>
      </c>
      <c r="P454" s="516">
        <v>1</v>
      </c>
      <c r="Q454" s="516">
        <v>15</v>
      </c>
      <c r="R454" s="516">
        <v>2</v>
      </c>
      <c r="S454" s="516">
        <v>30</v>
      </c>
      <c r="T454" s="516"/>
      <c r="U454" s="516"/>
      <c r="V454" s="516"/>
      <c r="W454" s="516"/>
      <c r="X454" s="516"/>
      <c r="Y454" s="516"/>
      <c r="Z454" s="515"/>
      <c r="AA454" s="516"/>
      <c r="AB454" s="516"/>
      <c r="AC454" s="516"/>
      <c r="AD454" s="516">
        <v>0</v>
      </c>
      <c r="AE454" s="516"/>
      <c r="AF454" s="516"/>
      <c r="AG454" s="516">
        <v>0</v>
      </c>
      <c r="AH454" s="516"/>
      <c r="AI454" s="516"/>
      <c r="AJ454" s="516"/>
      <c r="AK454" s="516"/>
      <c r="AL454" s="516">
        <v>0</v>
      </c>
      <c r="AM454" s="516"/>
      <c r="AN454" s="516"/>
      <c r="AO454" s="516"/>
      <c r="AP454" s="980"/>
      <c r="AQ454" s="980"/>
      <c r="AR454" s="516"/>
      <c r="AS454" s="516"/>
      <c r="AT454" s="516"/>
      <c r="AU454" s="980">
        <v>0</v>
      </c>
      <c r="AV454" s="980"/>
      <c r="AW454" s="980"/>
      <c r="AX454" s="980"/>
      <c r="AY454" s="980">
        <v>0</v>
      </c>
      <c r="AZ454" s="981">
        <v>4</v>
      </c>
      <c r="BA454" s="981">
        <v>12</v>
      </c>
      <c r="BB454" s="981">
        <v>15</v>
      </c>
      <c r="BC454" s="981">
        <v>30</v>
      </c>
      <c r="BD454" s="981">
        <v>57</v>
      </c>
      <c r="BE454" s="981">
        <v>0</v>
      </c>
      <c r="BF454" s="981">
        <v>0</v>
      </c>
      <c r="BG454" s="981">
        <v>0</v>
      </c>
      <c r="BH454" s="981">
        <v>0</v>
      </c>
      <c r="BI454" s="981">
        <v>0</v>
      </c>
      <c r="BJ454" s="934"/>
    </row>
    <row r="455" spans="1:62" s="765" customFormat="1" ht="20.100000000000001" customHeight="1">
      <c r="A455" s="934" t="s">
        <v>4909</v>
      </c>
      <c r="B455" s="934" t="s">
        <v>10</v>
      </c>
      <c r="C455" s="934" t="s">
        <v>4931</v>
      </c>
      <c r="D455" s="934" t="s">
        <v>5</v>
      </c>
      <c r="E455" s="934" t="s">
        <v>4948</v>
      </c>
      <c r="F455" s="1041">
        <v>31106</v>
      </c>
      <c r="G455" s="991" t="s">
        <v>1052</v>
      </c>
      <c r="H455" s="979">
        <v>1723</v>
      </c>
      <c r="I455" s="1131">
        <v>21042</v>
      </c>
      <c r="J455" s="934" t="s">
        <v>4949</v>
      </c>
      <c r="K455" s="934" t="s">
        <v>4950</v>
      </c>
      <c r="L455" s="514">
        <v>3</v>
      </c>
      <c r="M455" s="514">
        <v>120</v>
      </c>
      <c r="N455" s="515">
        <v>1</v>
      </c>
      <c r="O455" s="516">
        <v>20</v>
      </c>
      <c r="P455" s="516">
        <v>1</v>
      </c>
      <c r="Q455" s="516">
        <v>12</v>
      </c>
      <c r="R455" s="516">
        <v>1</v>
      </c>
      <c r="S455" s="516">
        <v>16</v>
      </c>
      <c r="T455" s="516"/>
      <c r="U455" s="516"/>
      <c r="V455" s="516"/>
      <c r="W455" s="516"/>
      <c r="X455" s="516"/>
      <c r="Y455" s="516"/>
      <c r="Z455" s="515"/>
      <c r="AA455" s="516"/>
      <c r="AB455" s="516"/>
      <c r="AC455" s="516"/>
      <c r="AD455" s="516">
        <v>0</v>
      </c>
      <c r="AE455" s="516"/>
      <c r="AF455" s="516"/>
      <c r="AG455" s="516">
        <v>0</v>
      </c>
      <c r="AH455" s="516"/>
      <c r="AI455" s="516"/>
      <c r="AJ455" s="516"/>
      <c r="AK455" s="516"/>
      <c r="AL455" s="516">
        <v>0</v>
      </c>
      <c r="AM455" s="516"/>
      <c r="AN455" s="516"/>
      <c r="AO455" s="516"/>
      <c r="AP455" s="980"/>
      <c r="AQ455" s="980"/>
      <c r="AR455" s="516"/>
      <c r="AS455" s="516"/>
      <c r="AT455" s="516"/>
      <c r="AU455" s="980">
        <v>0</v>
      </c>
      <c r="AV455" s="980"/>
      <c r="AW455" s="980"/>
      <c r="AX455" s="980"/>
      <c r="AY455" s="980">
        <v>0</v>
      </c>
      <c r="AZ455" s="981">
        <v>3</v>
      </c>
      <c r="BA455" s="981">
        <v>20</v>
      </c>
      <c r="BB455" s="981">
        <v>12</v>
      </c>
      <c r="BC455" s="981">
        <v>16</v>
      </c>
      <c r="BD455" s="981">
        <v>48</v>
      </c>
      <c r="BE455" s="981">
        <v>0</v>
      </c>
      <c r="BF455" s="981">
        <v>0</v>
      </c>
      <c r="BG455" s="981">
        <v>0</v>
      </c>
      <c r="BH455" s="981">
        <v>0</v>
      </c>
      <c r="BI455" s="981">
        <v>0</v>
      </c>
      <c r="BJ455" s="934"/>
    </row>
    <row r="456" spans="1:62" s="765" customFormat="1" ht="20.100000000000001" customHeight="1">
      <c r="A456" s="934" t="s">
        <v>4909</v>
      </c>
      <c r="B456" s="934" t="s">
        <v>10</v>
      </c>
      <c r="C456" s="934" t="s">
        <v>4934</v>
      </c>
      <c r="D456" s="934" t="s">
        <v>5</v>
      </c>
      <c r="E456" s="934" t="s">
        <v>4951</v>
      </c>
      <c r="F456" s="1041">
        <v>32142</v>
      </c>
      <c r="G456" s="991" t="s">
        <v>1053</v>
      </c>
      <c r="H456" s="979">
        <v>691.02</v>
      </c>
      <c r="I456" s="1131">
        <v>21032</v>
      </c>
      <c r="J456" s="934" t="s">
        <v>4952</v>
      </c>
      <c r="K456" s="934" t="s">
        <v>4952</v>
      </c>
      <c r="L456" s="514">
        <v>4</v>
      </c>
      <c r="M456" s="514">
        <v>150</v>
      </c>
      <c r="N456" s="515"/>
      <c r="O456" s="516"/>
      <c r="P456" s="516"/>
      <c r="Q456" s="516"/>
      <c r="R456" s="516"/>
      <c r="S456" s="516"/>
      <c r="T456" s="516"/>
      <c r="U456" s="516"/>
      <c r="V456" s="516"/>
      <c r="W456" s="516"/>
      <c r="X456" s="516"/>
      <c r="Y456" s="516"/>
      <c r="Z456" s="515"/>
      <c r="AA456" s="516"/>
      <c r="AB456" s="516"/>
      <c r="AC456" s="516"/>
      <c r="AD456" s="516">
        <v>0</v>
      </c>
      <c r="AE456" s="516"/>
      <c r="AF456" s="516"/>
      <c r="AG456" s="516">
        <v>0</v>
      </c>
      <c r="AH456" s="516"/>
      <c r="AI456" s="516"/>
      <c r="AJ456" s="516"/>
      <c r="AK456" s="516"/>
      <c r="AL456" s="516">
        <v>0</v>
      </c>
      <c r="AM456" s="516"/>
      <c r="AN456" s="516"/>
      <c r="AO456" s="516"/>
      <c r="AP456" s="980">
        <v>4</v>
      </c>
      <c r="AQ456" s="980"/>
      <c r="AR456" s="516">
        <v>17</v>
      </c>
      <c r="AS456" s="516">
        <v>34</v>
      </c>
      <c r="AT456" s="516">
        <v>40</v>
      </c>
      <c r="AU456" s="980">
        <v>91</v>
      </c>
      <c r="AV456" s="980"/>
      <c r="AW456" s="980"/>
      <c r="AX456" s="980"/>
      <c r="AY456" s="980">
        <v>0</v>
      </c>
      <c r="AZ456" s="981">
        <v>4</v>
      </c>
      <c r="BA456" s="981">
        <v>17</v>
      </c>
      <c r="BB456" s="981">
        <v>34</v>
      </c>
      <c r="BC456" s="981">
        <v>40</v>
      </c>
      <c r="BD456" s="981">
        <v>91</v>
      </c>
      <c r="BE456" s="981">
        <v>0</v>
      </c>
      <c r="BF456" s="981">
        <v>0</v>
      </c>
      <c r="BG456" s="981">
        <v>0</v>
      </c>
      <c r="BH456" s="981">
        <v>0</v>
      </c>
      <c r="BI456" s="981">
        <v>0</v>
      </c>
      <c r="BJ456" s="934"/>
    </row>
    <row r="457" spans="1:62" s="765" customFormat="1" ht="20.100000000000001" customHeight="1">
      <c r="A457" s="997" t="s">
        <v>4909</v>
      </c>
      <c r="B457" s="997" t="s">
        <v>10</v>
      </c>
      <c r="C457" s="997" t="s">
        <v>4934</v>
      </c>
      <c r="D457" s="942" t="s">
        <v>5</v>
      </c>
      <c r="E457" s="942" t="s">
        <v>846</v>
      </c>
      <c r="F457" s="1040">
        <v>32520</v>
      </c>
      <c r="G457" s="998" t="s">
        <v>1054</v>
      </c>
      <c r="H457" s="943">
        <v>406</v>
      </c>
      <c r="I457" s="1121">
        <v>21030</v>
      </c>
      <c r="J457" s="942" t="s">
        <v>4953</v>
      </c>
      <c r="K457" s="942" t="s">
        <v>4954</v>
      </c>
      <c r="L457" s="503">
        <v>7</v>
      </c>
      <c r="M457" s="503">
        <v>280</v>
      </c>
      <c r="N457" s="507">
        <v>2</v>
      </c>
      <c r="O457" s="504">
        <v>33</v>
      </c>
      <c r="P457" s="504">
        <v>3</v>
      </c>
      <c r="Q457" s="504">
        <v>55</v>
      </c>
      <c r="R457" s="504">
        <v>2</v>
      </c>
      <c r="S457" s="504">
        <v>58</v>
      </c>
      <c r="T457" s="504">
        <v>0</v>
      </c>
      <c r="U457" s="504">
        <v>0</v>
      </c>
      <c r="V457" s="504">
        <v>0</v>
      </c>
      <c r="W457" s="504">
        <v>0</v>
      </c>
      <c r="X457" s="504">
        <v>0</v>
      </c>
      <c r="Y457" s="504">
        <v>0</v>
      </c>
      <c r="Z457" s="507">
        <v>0</v>
      </c>
      <c r="AA457" s="504">
        <v>0</v>
      </c>
      <c r="AB457" s="504">
        <v>0</v>
      </c>
      <c r="AC457" s="504">
        <v>0</v>
      </c>
      <c r="AD457" s="504">
        <v>0</v>
      </c>
      <c r="AE457" s="504">
        <v>0</v>
      </c>
      <c r="AF457" s="504">
        <v>0</v>
      </c>
      <c r="AG457" s="504">
        <v>0</v>
      </c>
      <c r="AH457" s="504">
        <v>0</v>
      </c>
      <c r="AI457" s="504">
        <v>0</v>
      </c>
      <c r="AJ457" s="504"/>
      <c r="AK457" s="504"/>
      <c r="AL457" s="504">
        <v>0</v>
      </c>
      <c r="AM457" s="504"/>
      <c r="AN457" s="504"/>
      <c r="AO457" s="504"/>
      <c r="AP457" s="1009">
        <v>0</v>
      </c>
      <c r="AQ457" s="1009">
        <v>0</v>
      </c>
      <c r="AR457" s="504"/>
      <c r="AS457" s="504"/>
      <c r="AT457" s="504"/>
      <c r="AU457" s="1009">
        <v>0</v>
      </c>
      <c r="AV457" s="1009"/>
      <c r="AW457" s="1009"/>
      <c r="AX457" s="1009"/>
      <c r="AY457" s="1009">
        <v>0</v>
      </c>
      <c r="AZ457" s="1012">
        <v>7</v>
      </c>
      <c r="BA457" s="1012">
        <v>33</v>
      </c>
      <c r="BB457" s="1012">
        <v>55</v>
      </c>
      <c r="BC457" s="1012">
        <v>58</v>
      </c>
      <c r="BD457" s="1012">
        <v>146</v>
      </c>
      <c r="BE457" s="1012">
        <v>0</v>
      </c>
      <c r="BF457" s="1012">
        <v>0</v>
      </c>
      <c r="BG457" s="1012">
        <v>0</v>
      </c>
      <c r="BH457" s="1012">
        <v>0</v>
      </c>
      <c r="BI457" s="1012">
        <v>0</v>
      </c>
      <c r="BJ457" s="942"/>
    </row>
    <row r="458" spans="1:62" s="765" customFormat="1" ht="20.100000000000001" customHeight="1">
      <c r="A458" s="934" t="s">
        <v>4909</v>
      </c>
      <c r="B458" s="934" t="s">
        <v>4955</v>
      </c>
      <c r="C458" s="934" t="s">
        <v>4956</v>
      </c>
      <c r="D458" s="934" t="s">
        <v>5</v>
      </c>
      <c r="E458" s="934" t="s">
        <v>4957</v>
      </c>
      <c r="F458" s="1041">
        <v>39510</v>
      </c>
      <c r="G458" s="991" t="s">
        <v>1055</v>
      </c>
      <c r="H458" s="979">
        <v>1588</v>
      </c>
      <c r="I458" s="1131">
        <v>21028</v>
      </c>
      <c r="J458" s="934" t="s">
        <v>4958</v>
      </c>
      <c r="K458" s="934" t="s">
        <v>4959</v>
      </c>
      <c r="L458" s="514">
        <v>6</v>
      </c>
      <c r="M458" s="514">
        <v>164</v>
      </c>
      <c r="N458" s="515">
        <v>2</v>
      </c>
      <c r="O458" s="516">
        <v>50</v>
      </c>
      <c r="P458" s="516">
        <v>2</v>
      </c>
      <c r="Q458" s="516">
        <v>59</v>
      </c>
      <c r="R458" s="516">
        <v>2</v>
      </c>
      <c r="S458" s="516">
        <v>55</v>
      </c>
      <c r="T458" s="516"/>
      <c r="U458" s="516"/>
      <c r="V458" s="516"/>
      <c r="W458" s="516"/>
      <c r="X458" s="516"/>
      <c r="Y458" s="516"/>
      <c r="Z458" s="515"/>
      <c r="AA458" s="516"/>
      <c r="AB458" s="516"/>
      <c r="AC458" s="516"/>
      <c r="AD458" s="516">
        <v>0</v>
      </c>
      <c r="AE458" s="516"/>
      <c r="AF458" s="516"/>
      <c r="AG458" s="516">
        <v>0</v>
      </c>
      <c r="AH458" s="516"/>
      <c r="AI458" s="516"/>
      <c r="AJ458" s="516"/>
      <c r="AK458" s="516"/>
      <c r="AL458" s="516">
        <v>0</v>
      </c>
      <c r="AM458" s="516"/>
      <c r="AN458" s="516"/>
      <c r="AO458" s="516"/>
      <c r="AP458" s="980"/>
      <c r="AQ458" s="980"/>
      <c r="AR458" s="516"/>
      <c r="AS458" s="516"/>
      <c r="AT458" s="516"/>
      <c r="AU458" s="980">
        <v>0</v>
      </c>
      <c r="AV458" s="980"/>
      <c r="AW458" s="980"/>
      <c r="AX458" s="980"/>
      <c r="AY458" s="980">
        <v>0</v>
      </c>
      <c r="AZ458" s="981">
        <v>6</v>
      </c>
      <c r="BA458" s="981">
        <v>50</v>
      </c>
      <c r="BB458" s="981">
        <v>59</v>
      </c>
      <c r="BC458" s="981">
        <v>55</v>
      </c>
      <c r="BD458" s="981">
        <v>164</v>
      </c>
      <c r="BE458" s="981">
        <v>0</v>
      </c>
      <c r="BF458" s="981">
        <v>0</v>
      </c>
      <c r="BG458" s="981">
        <v>0</v>
      </c>
      <c r="BH458" s="981">
        <v>0</v>
      </c>
      <c r="BI458" s="981">
        <v>0</v>
      </c>
      <c r="BJ458" s="934"/>
    </row>
    <row r="459" spans="1:62" s="1002" customFormat="1" ht="20.100000000000001" customHeight="1">
      <c r="A459" s="934" t="s">
        <v>4909</v>
      </c>
      <c r="B459" s="934" t="s">
        <v>10</v>
      </c>
      <c r="C459" s="934" t="s">
        <v>4934</v>
      </c>
      <c r="D459" s="934" t="s">
        <v>5</v>
      </c>
      <c r="E459" s="934" t="s">
        <v>4960</v>
      </c>
      <c r="F459" s="1041">
        <v>43095</v>
      </c>
      <c r="G459" s="991" t="s">
        <v>1056</v>
      </c>
      <c r="H459" s="979">
        <v>815</v>
      </c>
      <c r="I459" s="1131">
        <v>21033</v>
      </c>
      <c r="J459" s="934" t="s">
        <v>4961</v>
      </c>
      <c r="K459" s="934" t="s">
        <v>4962</v>
      </c>
      <c r="L459" s="514">
        <v>6</v>
      </c>
      <c r="M459" s="514">
        <v>83</v>
      </c>
      <c r="N459" s="515">
        <v>1</v>
      </c>
      <c r="O459" s="516">
        <v>3</v>
      </c>
      <c r="P459" s="516">
        <v>1</v>
      </c>
      <c r="Q459" s="516">
        <v>3</v>
      </c>
      <c r="R459" s="516">
        <v>1</v>
      </c>
      <c r="S459" s="516">
        <v>10</v>
      </c>
      <c r="T459" s="516"/>
      <c r="U459" s="516"/>
      <c r="V459" s="516"/>
      <c r="W459" s="516"/>
      <c r="X459" s="516"/>
      <c r="Y459" s="516"/>
      <c r="Z459" s="515"/>
      <c r="AA459" s="516"/>
      <c r="AB459" s="516"/>
      <c r="AC459" s="516"/>
      <c r="AD459" s="516">
        <v>0</v>
      </c>
      <c r="AE459" s="516"/>
      <c r="AF459" s="516"/>
      <c r="AG459" s="516">
        <v>0</v>
      </c>
      <c r="AH459" s="516"/>
      <c r="AI459" s="516"/>
      <c r="AJ459" s="516"/>
      <c r="AK459" s="516"/>
      <c r="AL459" s="516">
        <v>0</v>
      </c>
      <c r="AM459" s="516"/>
      <c r="AN459" s="516"/>
      <c r="AO459" s="516"/>
      <c r="AP459" s="980"/>
      <c r="AQ459" s="980"/>
      <c r="AR459" s="516"/>
      <c r="AS459" s="516"/>
      <c r="AT459" s="516"/>
      <c r="AU459" s="980">
        <v>0</v>
      </c>
      <c r="AV459" s="980"/>
      <c r="AW459" s="980"/>
      <c r="AX459" s="980"/>
      <c r="AY459" s="980">
        <v>0</v>
      </c>
      <c r="AZ459" s="980">
        <v>3</v>
      </c>
      <c r="BA459" s="980">
        <v>3</v>
      </c>
      <c r="BB459" s="980">
        <v>3</v>
      </c>
      <c r="BC459" s="980">
        <v>10</v>
      </c>
      <c r="BD459" s="980">
        <v>16</v>
      </c>
      <c r="BE459" s="1019">
        <v>0</v>
      </c>
      <c r="BF459" s="1019">
        <v>0</v>
      </c>
      <c r="BG459" s="1019">
        <v>0</v>
      </c>
      <c r="BH459" s="1019">
        <v>0</v>
      </c>
      <c r="BI459" s="1019">
        <v>0</v>
      </c>
      <c r="BJ459" s="935"/>
    </row>
    <row r="460" spans="1:62" s="765" customFormat="1" ht="20.100000000000001" customHeight="1">
      <c r="A460" s="934" t="s">
        <v>4909</v>
      </c>
      <c r="B460" s="934" t="s">
        <v>10</v>
      </c>
      <c r="C460" s="934" t="s">
        <v>4910</v>
      </c>
      <c r="D460" s="934" t="s">
        <v>5</v>
      </c>
      <c r="E460" s="934" t="s">
        <v>4963</v>
      </c>
      <c r="F460" s="1041">
        <v>35488</v>
      </c>
      <c r="G460" s="991" t="s">
        <v>4964</v>
      </c>
      <c r="H460" s="979">
        <v>1255</v>
      </c>
      <c r="I460" s="1131">
        <v>21015</v>
      </c>
      <c r="J460" s="934" t="s">
        <v>4965</v>
      </c>
      <c r="K460" s="934" t="s">
        <v>4966</v>
      </c>
      <c r="L460" s="514">
        <v>6</v>
      </c>
      <c r="M460" s="514">
        <v>170</v>
      </c>
      <c r="N460" s="515">
        <v>3</v>
      </c>
      <c r="O460" s="516">
        <v>63</v>
      </c>
      <c r="P460" s="516">
        <v>1</v>
      </c>
      <c r="Q460" s="516">
        <v>30</v>
      </c>
      <c r="R460" s="516">
        <v>2</v>
      </c>
      <c r="S460" s="516">
        <v>35</v>
      </c>
      <c r="T460" s="516"/>
      <c r="U460" s="516"/>
      <c r="V460" s="516"/>
      <c r="W460" s="516"/>
      <c r="X460" s="516"/>
      <c r="Y460" s="516"/>
      <c r="Z460" s="515"/>
      <c r="AA460" s="516"/>
      <c r="AB460" s="516"/>
      <c r="AC460" s="516"/>
      <c r="AD460" s="516"/>
      <c r="AE460" s="516"/>
      <c r="AF460" s="516"/>
      <c r="AG460" s="516">
        <v>0</v>
      </c>
      <c r="AH460" s="516"/>
      <c r="AI460" s="516"/>
      <c r="AJ460" s="516"/>
      <c r="AK460" s="516"/>
      <c r="AL460" s="516"/>
      <c r="AM460" s="516"/>
      <c r="AN460" s="516"/>
      <c r="AO460" s="516"/>
      <c r="AP460" s="980"/>
      <c r="AQ460" s="980"/>
      <c r="AR460" s="516"/>
      <c r="AS460" s="516"/>
      <c r="AT460" s="516"/>
      <c r="AU460" s="980">
        <v>0</v>
      </c>
      <c r="AV460" s="980"/>
      <c r="AW460" s="980"/>
      <c r="AX460" s="980"/>
      <c r="AY460" s="980">
        <v>0</v>
      </c>
      <c r="AZ460" s="981">
        <v>6</v>
      </c>
      <c r="BA460" s="981">
        <v>63</v>
      </c>
      <c r="BB460" s="981">
        <v>30</v>
      </c>
      <c r="BC460" s="981">
        <v>35</v>
      </c>
      <c r="BD460" s="981">
        <v>128</v>
      </c>
      <c r="BE460" s="981">
        <v>0</v>
      </c>
      <c r="BF460" s="981">
        <v>0</v>
      </c>
      <c r="BG460" s="981">
        <v>0</v>
      </c>
      <c r="BH460" s="981">
        <v>0</v>
      </c>
      <c r="BI460" s="981">
        <v>0</v>
      </c>
      <c r="BJ460" s="934"/>
    </row>
    <row r="461" spans="1:62" s="765" customFormat="1" ht="20.100000000000001" customHeight="1">
      <c r="A461" s="934" t="s">
        <v>4909</v>
      </c>
      <c r="B461" s="934" t="s">
        <v>10</v>
      </c>
      <c r="C461" s="934" t="s">
        <v>4934</v>
      </c>
      <c r="D461" s="934" t="s">
        <v>5</v>
      </c>
      <c r="E461" s="934" t="s">
        <v>4967</v>
      </c>
      <c r="F461" s="1041">
        <v>35923</v>
      </c>
      <c r="G461" s="991" t="s">
        <v>1057</v>
      </c>
      <c r="H461" s="979">
        <v>718</v>
      </c>
      <c r="I461" s="1131">
        <v>21035</v>
      </c>
      <c r="J461" s="934" t="s">
        <v>4968</v>
      </c>
      <c r="K461" s="934" t="s">
        <v>4969</v>
      </c>
      <c r="L461" s="514">
        <v>6</v>
      </c>
      <c r="M461" s="514">
        <v>167</v>
      </c>
      <c r="N461" s="515">
        <v>1</v>
      </c>
      <c r="O461" s="516">
        <v>19</v>
      </c>
      <c r="P461" s="516">
        <v>2</v>
      </c>
      <c r="Q461" s="516">
        <v>22</v>
      </c>
      <c r="R461" s="516">
        <v>2</v>
      </c>
      <c r="S461" s="516">
        <v>34</v>
      </c>
      <c r="T461" s="516"/>
      <c r="U461" s="516"/>
      <c r="V461" s="516"/>
      <c r="W461" s="516"/>
      <c r="X461" s="516"/>
      <c r="Y461" s="516"/>
      <c r="Z461" s="515"/>
      <c r="AA461" s="516"/>
      <c r="AB461" s="516"/>
      <c r="AC461" s="516"/>
      <c r="AD461" s="516">
        <v>0</v>
      </c>
      <c r="AE461" s="516"/>
      <c r="AF461" s="516"/>
      <c r="AG461" s="516">
        <v>0</v>
      </c>
      <c r="AH461" s="516"/>
      <c r="AI461" s="516"/>
      <c r="AJ461" s="516"/>
      <c r="AK461" s="516"/>
      <c r="AL461" s="516">
        <v>0</v>
      </c>
      <c r="AM461" s="516"/>
      <c r="AN461" s="516"/>
      <c r="AO461" s="516"/>
      <c r="AP461" s="980"/>
      <c r="AQ461" s="980"/>
      <c r="AR461" s="516"/>
      <c r="AS461" s="516"/>
      <c r="AT461" s="516"/>
      <c r="AU461" s="980">
        <v>0</v>
      </c>
      <c r="AV461" s="980"/>
      <c r="AW461" s="980"/>
      <c r="AX461" s="980"/>
      <c r="AY461" s="980">
        <v>0</v>
      </c>
      <c r="AZ461" s="981">
        <v>5</v>
      </c>
      <c r="BA461" s="981">
        <v>19</v>
      </c>
      <c r="BB461" s="981">
        <v>22</v>
      </c>
      <c r="BC461" s="981">
        <v>34</v>
      </c>
      <c r="BD461" s="981">
        <v>75</v>
      </c>
      <c r="BE461" s="992">
        <v>0</v>
      </c>
      <c r="BF461" s="992">
        <v>0</v>
      </c>
      <c r="BG461" s="992">
        <v>0</v>
      </c>
      <c r="BH461" s="992">
        <v>0</v>
      </c>
      <c r="BI461" s="992">
        <v>0</v>
      </c>
      <c r="BJ461" s="935"/>
    </row>
    <row r="462" spans="1:62" s="765" customFormat="1" ht="20.100000000000001" customHeight="1">
      <c r="A462" s="934" t="s">
        <v>4909</v>
      </c>
      <c r="B462" s="934" t="s">
        <v>10</v>
      </c>
      <c r="C462" s="934" t="s">
        <v>4921</v>
      </c>
      <c r="D462" s="934" t="s">
        <v>5</v>
      </c>
      <c r="E462" s="934" t="s">
        <v>4970</v>
      </c>
      <c r="F462" s="1041">
        <v>35923</v>
      </c>
      <c r="G462" s="991" t="s">
        <v>1058</v>
      </c>
      <c r="H462" s="979">
        <v>735.84</v>
      </c>
      <c r="I462" s="1131">
        <v>21083</v>
      </c>
      <c r="J462" s="934" t="s">
        <v>4971</v>
      </c>
      <c r="K462" s="934" t="s">
        <v>4972</v>
      </c>
      <c r="L462" s="514">
        <v>4</v>
      </c>
      <c r="M462" s="514">
        <v>129</v>
      </c>
      <c r="N462" s="515">
        <v>1</v>
      </c>
      <c r="O462" s="516">
        <v>15</v>
      </c>
      <c r="P462" s="516">
        <v>1</v>
      </c>
      <c r="Q462" s="516">
        <v>26</v>
      </c>
      <c r="R462" s="516">
        <v>1</v>
      </c>
      <c r="S462" s="516">
        <v>24</v>
      </c>
      <c r="T462" s="516"/>
      <c r="U462" s="516"/>
      <c r="V462" s="516"/>
      <c r="W462" s="516"/>
      <c r="X462" s="516"/>
      <c r="Y462" s="516"/>
      <c r="Z462" s="515"/>
      <c r="AA462" s="516"/>
      <c r="AB462" s="516"/>
      <c r="AC462" s="516"/>
      <c r="AD462" s="516">
        <v>0</v>
      </c>
      <c r="AE462" s="516"/>
      <c r="AF462" s="516"/>
      <c r="AG462" s="516">
        <v>0</v>
      </c>
      <c r="AH462" s="516"/>
      <c r="AI462" s="516"/>
      <c r="AJ462" s="516"/>
      <c r="AK462" s="516"/>
      <c r="AL462" s="516">
        <v>0</v>
      </c>
      <c r="AM462" s="516"/>
      <c r="AN462" s="516"/>
      <c r="AO462" s="516"/>
      <c r="AP462" s="980"/>
      <c r="AQ462" s="980"/>
      <c r="AR462" s="516"/>
      <c r="AS462" s="516"/>
      <c r="AT462" s="516"/>
      <c r="AU462" s="980">
        <v>0</v>
      </c>
      <c r="AV462" s="980"/>
      <c r="AW462" s="980"/>
      <c r="AX462" s="980"/>
      <c r="AY462" s="980">
        <v>0</v>
      </c>
      <c r="AZ462" s="981">
        <v>3</v>
      </c>
      <c r="BA462" s="981">
        <v>15</v>
      </c>
      <c r="BB462" s="981">
        <v>26</v>
      </c>
      <c r="BC462" s="981">
        <v>24</v>
      </c>
      <c r="BD462" s="981">
        <v>65</v>
      </c>
      <c r="BE462" s="981">
        <v>0</v>
      </c>
      <c r="BF462" s="981">
        <v>0</v>
      </c>
      <c r="BG462" s="981">
        <v>0</v>
      </c>
      <c r="BH462" s="981">
        <v>0</v>
      </c>
      <c r="BI462" s="981">
        <v>0</v>
      </c>
      <c r="BJ462" s="934"/>
    </row>
    <row r="463" spans="1:62" s="765" customFormat="1" ht="20.100000000000001" customHeight="1">
      <c r="A463" s="997" t="s">
        <v>4909</v>
      </c>
      <c r="B463" s="942" t="s">
        <v>10</v>
      </c>
      <c r="C463" s="997" t="s">
        <v>4912</v>
      </c>
      <c r="D463" s="942" t="s">
        <v>5</v>
      </c>
      <c r="E463" s="942" t="s">
        <v>960</v>
      </c>
      <c r="F463" s="1040">
        <v>39477</v>
      </c>
      <c r="G463" s="944" t="s">
        <v>1059</v>
      </c>
      <c r="H463" s="943">
        <v>246.37</v>
      </c>
      <c r="I463" s="1121">
        <v>21018</v>
      </c>
      <c r="J463" s="942" t="s">
        <v>4973</v>
      </c>
      <c r="K463" s="942" t="s">
        <v>4974</v>
      </c>
      <c r="L463" s="503">
        <v>6</v>
      </c>
      <c r="M463" s="503">
        <v>154</v>
      </c>
      <c r="N463" s="507">
        <v>2</v>
      </c>
      <c r="O463" s="504">
        <v>25</v>
      </c>
      <c r="P463" s="504">
        <v>2</v>
      </c>
      <c r="Q463" s="504">
        <v>41</v>
      </c>
      <c r="R463" s="504">
        <v>2</v>
      </c>
      <c r="S463" s="504">
        <v>38</v>
      </c>
      <c r="T463" s="504"/>
      <c r="U463" s="504"/>
      <c r="V463" s="504"/>
      <c r="W463" s="504"/>
      <c r="X463" s="504"/>
      <c r="Y463" s="504"/>
      <c r="Z463" s="507"/>
      <c r="AA463" s="504"/>
      <c r="AB463" s="504"/>
      <c r="AC463" s="504"/>
      <c r="AD463" s="504">
        <v>0</v>
      </c>
      <c r="AE463" s="504"/>
      <c r="AF463" s="504"/>
      <c r="AG463" s="504">
        <v>0</v>
      </c>
      <c r="AH463" s="504"/>
      <c r="AI463" s="504"/>
      <c r="AJ463" s="504"/>
      <c r="AK463" s="504"/>
      <c r="AL463" s="504">
        <v>0</v>
      </c>
      <c r="AM463" s="504"/>
      <c r="AN463" s="504"/>
      <c r="AO463" s="504"/>
      <c r="AP463" s="1009"/>
      <c r="AQ463" s="1009"/>
      <c r="AR463" s="504"/>
      <c r="AS463" s="504"/>
      <c r="AT463" s="504"/>
      <c r="AU463" s="1009">
        <v>0</v>
      </c>
      <c r="AV463" s="1009"/>
      <c r="AW463" s="1009"/>
      <c r="AX463" s="1009"/>
      <c r="AY463" s="1009">
        <v>0</v>
      </c>
      <c r="AZ463" s="1012">
        <v>6</v>
      </c>
      <c r="BA463" s="1012">
        <v>25</v>
      </c>
      <c r="BB463" s="1012">
        <v>41</v>
      </c>
      <c r="BC463" s="1012">
        <v>38</v>
      </c>
      <c r="BD463" s="1012">
        <v>104</v>
      </c>
      <c r="BE463" s="996">
        <v>0</v>
      </c>
      <c r="BF463" s="996">
        <v>0</v>
      </c>
      <c r="BG463" s="996">
        <v>0</v>
      </c>
      <c r="BH463" s="996">
        <v>0</v>
      </c>
      <c r="BI463" s="996">
        <v>0</v>
      </c>
      <c r="BJ463" s="994"/>
    </row>
    <row r="464" spans="1:62" s="990" customFormat="1" ht="20.100000000000001" customHeight="1">
      <c r="A464" s="988"/>
      <c r="B464" s="989"/>
      <c r="C464" s="989"/>
      <c r="D464" s="989"/>
      <c r="E464" s="532" t="s">
        <v>1156</v>
      </c>
      <c r="F464" s="532">
        <f>COUNTA(A453:A463)</f>
        <v>11</v>
      </c>
      <c r="G464" s="548"/>
      <c r="H464" s="548"/>
      <c r="I464" s="1133"/>
      <c r="J464" s="532"/>
      <c r="K464" s="532"/>
      <c r="L464" s="834">
        <f t="shared" ref="L464:AQ464" si="157">SUM(L453:L463)</f>
        <v>58</v>
      </c>
      <c r="M464" s="834">
        <f t="shared" si="157"/>
        <v>1691</v>
      </c>
      <c r="N464" s="834">
        <f t="shared" si="157"/>
        <v>14</v>
      </c>
      <c r="O464" s="834">
        <f t="shared" si="157"/>
        <v>240</v>
      </c>
      <c r="P464" s="834">
        <f t="shared" si="157"/>
        <v>16</v>
      </c>
      <c r="Q464" s="834">
        <f t="shared" si="157"/>
        <v>333</v>
      </c>
      <c r="R464" s="834">
        <f t="shared" si="157"/>
        <v>17</v>
      </c>
      <c r="S464" s="834">
        <f t="shared" si="157"/>
        <v>368</v>
      </c>
      <c r="T464" s="834">
        <f t="shared" si="157"/>
        <v>0</v>
      </c>
      <c r="U464" s="834">
        <f t="shared" si="157"/>
        <v>0</v>
      </c>
      <c r="V464" s="834">
        <f t="shared" si="157"/>
        <v>0</v>
      </c>
      <c r="W464" s="834">
        <f t="shared" si="157"/>
        <v>0</v>
      </c>
      <c r="X464" s="834">
        <f t="shared" si="157"/>
        <v>0</v>
      </c>
      <c r="Y464" s="834">
        <f t="shared" si="157"/>
        <v>0</v>
      </c>
      <c r="Z464" s="835">
        <f t="shared" si="157"/>
        <v>0</v>
      </c>
      <c r="AA464" s="834">
        <f t="shared" si="157"/>
        <v>0</v>
      </c>
      <c r="AB464" s="834">
        <f t="shared" si="157"/>
        <v>0</v>
      </c>
      <c r="AC464" s="834">
        <f t="shared" si="157"/>
        <v>0</v>
      </c>
      <c r="AD464" s="834">
        <f t="shared" si="157"/>
        <v>0</v>
      </c>
      <c r="AE464" s="834">
        <f t="shared" si="157"/>
        <v>0</v>
      </c>
      <c r="AF464" s="834">
        <f t="shared" si="157"/>
        <v>0</v>
      </c>
      <c r="AG464" s="834">
        <f t="shared" si="157"/>
        <v>0</v>
      </c>
      <c r="AH464" s="834">
        <f t="shared" si="157"/>
        <v>0</v>
      </c>
      <c r="AI464" s="834">
        <f t="shared" si="157"/>
        <v>0</v>
      </c>
      <c r="AJ464" s="834">
        <f t="shared" si="157"/>
        <v>0</v>
      </c>
      <c r="AK464" s="834">
        <f t="shared" si="157"/>
        <v>0</v>
      </c>
      <c r="AL464" s="834">
        <f t="shared" si="157"/>
        <v>0</v>
      </c>
      <c r="AM464" s="834">
        <f t="shared" si="157"/>
        <v>0</v>
      </c>
      <c r="AN464" s="834">
        <f t="shared" si="157"/>
        <v>0</v>
      </c>
      <c r="AO464" s="834">
        <f t="shared" si="157"/>
        <v>0</v>
      </c>
      <c r="AP464" s="834">
        <f t="shared" si="157"/>
        <v>4</v>
      </c>
      <c r="AQ464" s="834">
        <f t="shared" si="157"/>
        <v>0</v>
      </c>
      <c r="AR464" s="834">
        <f t="shared" ref="AR464:BI464" si="158">SUM(AR453:AR463)</f>
        <v>17</v>
      </c>
      <c r="AS464" s="834">
        <f t="shared" si="158"/>
        <v>34</v>
      </c>
      <c r="AT464" s="834">
        <f t="shared" si="158"/>
        <v>40</v>
      </c>
      <c r="AU464" s="834">
        <f t="shared" si="158"/>
        <v>91</v>
      </c>
      <c r="AV464" s="834">
        <f t="shared" si="158"/>
        <v>0</v>
      </c>
      <c r="AW464" s="834">
        <f t="shared" si="158"/>
        <v>0</v>
      </c>
      <c r="AX464" s="834">
        <f t="shared" si="158"/>
        <v>0</v>
      </c>
      <c r="AY464" s="834">
        <f t="shared" si="158"/>
        <v>0</v>
      </c>
      <c r="AZ464" s="834">
        <f t="shared" si="158"/>
        <v>51</v>
      </c>
      <c r="BA464" s="834">
        <f t="shared" si="158"/>
        <v>257</v>
      </c>
      <c r="BB464" s="834">
        <f t="shared" si="158"/>
        <v>367</v>
      </c>
      <c r="BC464" s="834">
        <f t="shared" si="158"/>
        <v>408</v>
      </c>
      <c r="BD464" s="834">
        <f t="shared" si="158"/>
        <v>1032</v>
      </c>
      <c r="BE464" s="834">
        <f t="shared" si="158"/>
        <v>0</v>
      </c>
      <c r="BF464" s="834">
        <f t="shared" si="158"/>
        <v>0</v>
      </c>
      <c r="BG464" s="834">
        <f t="shared" si="158"/>
        <v>0</v>
      </c>
      <c r="BH464" s="834">
        <f t="shared" si="158"/>
        <v>0</v>
      </c>
      <c r="BI464" s="834">
        <f t="shared" si="158"/>
        <v>0</v>
      </c>
      <c r="BJ464" s="834"/>
    </row>
    <row r="465" spans="1:62" s="990" customFormat="1" ht="20.100000000000001" customHeight="1">
      <c r="A465" s="988"/>
      <c r="B465" s="1001"/>
      <c r="C465" s="1268" t="s">
        <v>1193</v>
      </c>
      <c r="D465" s="1269"/>
      <c r="E465" s="1270"/>
      <c r="F465" s="1059">
        <f>SUBTOTAL(9,F452,F464)</f>
        <v>22</v>
      </c>
      <c r="G465" s="549"/>
      <c r="H465" s="549"/>
      <c r="I465" s="1135"/>
      <c r="J465" s="1059"/>
      <c r="K465" s="1059"/>
      <c r="L465" s="832">
        <f t="shared" ref="L465:AQ465" si="159">L452+L464</f>
        <v>88</v>
      </c>
      <c r="M465" s="832">
        <f t="shared" si="159"/>
        <v>2286</v>
      </c>
      <c r="N465" s="832">
        <f t="shared" si="159"/>
        <v>20</v>
      </c>
      <c r="O465" s="832">
        <f t="shared" si="159"/>
        <v>284</v>
      </c>
      <c r="P465" s="832">
        <f t="shared" si="159"/>
        <v>25</v>
      </c>
      <c r="Q465" s="832">
        <f t="shared" si="159"/>
        <v>455</v>
      </c>
      <c r="R465" s="832">
        <f t="shared" si="159"/>
        <v>26</v>
      </c>
      <c r="S465" s="832">
        <f t="shared" si="159"/>
        <v>543</v>
      </c>
      <c r="T465" s="832">
        <f t="shared" si="159"/>
        <v>1</v>
      </c>
      <c r="U465" s="832">
        <f t="shared" si="159"/>
        <v>2</v>
      </c>
      <c r="V465" s="832">
        <f t="shared" si="159"/>
        <v>1</v>
      </c>
      <c r="W465" s="832">
        <f t="shared" si="159"/>
        <v>4</v>
      </c>
      <c r="X465" s="832">
        <f t="shared" si="159"/>
        <v>1</v>
      </c>
      <c r="Y465" s="832">
        <f t="shared" si="159"/>
        <v>4</v>
      </c>
      <c r="Z465" s="833">
        <f t="shared" si="159"/>
        <v>0</v>
      </c>
      <c r="AA465" s="832">
        <f t="shared" si="159"/>
        <v>0</v>
      </c>
      <c r="AB465" s="832">
        <f t="shared" si="159"/>
        <v>0</v>
      </c>
      <c r="AC465" s="832">
        <f t="shared" si="159"/>
        <v>0</v>
      </c>
      <c r="AD465" s="832">
        <f t="shared" si="159"/>
        <v>0</v>
      </c>
      <c r="AE465" s="832">
        <f t="shared" si="159"/>
        <v>0</v>
      </c>
      <c r="AF465" s="832">
        <f t="shared" si="159"/>
        <v>0</v>
      </c>
      <c r="AG465" s="832">
        <f t="shared" si="159"/>
        <v>0</v>
      </c>
      <c r="AH465" s="832">
        <f t="shared" si="159"/>
        <v>0</v>
      </c>
      <c r="AI465" s="832">
        <f t="shared" si="159"/>
        <v>0</v>
      </c>
      <c r="AJ465" s="832">
        <f t="shared" si="159"/>
        <v>0</v>
      </c>
      <c r="AK465" s="832">
        <f t="shared" si="159"/>
        <v>0</v>
      </c>
      <c r="AL465" s="832">
        <f t="shared" si="159"/>
        <v>0</v>
      </c>
      <c r="AM465" s="832">
        <f t="shared" si="159"/>
        <v>0</v>
      </c>
      <c r="AN465" s="832">
        <f t="shared" si="159"/>
        <v>0</v>
      </c>
      <c r="AO465" s="832">
        <f t="shared" si="159"/>
        <v>0</v>
      </c>
      <c r="AP465" s="832">
        <f t="shared" si="159"/>
        <v>5</v>
      </c>
      <c r="AQ465" s="832">
        <f t="shared" si="159"/>
        <v>1</v>
      </c>
      <c r="AR465" s="832">
        <f t="shared" ref="AR465:BI465" si="160">AR452+AR464</f>
        <v>17</v>
      </c>
      <c r="AS465" s="832">
        <f t="shared" si="160"/>
        <v>38</v>
      </c>
      <c r="AT465" s="832">
        <f t="shared" si="160"/>
        <v>46</v>
      </c>
      <c r="AU465" s="832">
        <f t="shared" si="160"/>
        <v>101</v>
      </c>
      <c r="AV465" s="832">
        <f t="shared" si="160"/>
        <v>0</v>
      </c>
      <c r="AW465" s="832">
        <f t="shared" si="160"/>
        <v>1</v>
      </c>
      <c r="AX465" s="832">
        <f t="shared" si="160"/>
        <v>1</v>
      </c>
      <c r="AY465" s="832">
        <f t="shared" si="160"/>
        <v>2</v>
      </c>
      <c r="AZ465" s="832">
        <f t="shared" si="160"/>
        <v>76</v>
      </c>
      <c r="BA465" s="832">
        <f t="shared" si="160"/>
        <v>301</v>
      </c>
      <c r="BB465" s="832">
        <f t="shared" si="160"/>
        <v>493</v>
      </c>
      <c r="BC465" s="832">
        <f t="shared" si="160"/>
        <v>589</v>
      </c>
      <c r="BD465" s="832">
        <f t="shared" si="160"/>
        <v>1383</v>
      </c>
      <c r="BE465" s="832">
        <f t="shared" si="160"/>
        <v>4</v>
      </c>
      <c r="BF465" s="832">
        <f t="shared" si="160"/>
        <v>2</v>
      </c>
      <c r="BG465" s="832">
        <f t="shared" si="160"/>
        <v>5</v>
      </c>
      <c r="BH465" s="832">
        <f t="shared" si="160"/>
        <v>5</v>
      </c>
      <c r="BI465" s="832">
        <f t="shared" si="160"/>
        <v>12</v>
      </c>
      <c r="BJ465" s="832"/>
    </row>
    <row r="466" spans="1:62" s="990" customFormat="1" ht="20.100000000000001" customHeight="1">
      <c r="A466" s="1024"/>
      <c r="B466" s="1262" t="s">
        <v>1194</v>
      </c>
      <c r="C466" s="1263"/>
      <c r="D466" s="1263"/>
      <c r="E466" s="1264"/>
      <c r="F466" s="532">
        <f>SUM(F346,F379,F407,F429,F452)</f>
        <v>57</v>
      </c>
      <c r="G466" s="532"/>
      <c r="H466" s="532"/>
      <c r="I466" s="1138"/>
      <c r="J466" s="532"/>
      <c r="K466" s="532"/>
      <c r="L466" s="532">
        <f t="shared" ref="L466:AQ466" si="161">SUM(L346,L379,L407,L429,L452)</f>
        <v>210</v>
      </c>
      <c r="M466" s="532">
        <f t="shared" si="161"/>
        <v>4186</v>
      </c>
      <c r="N466" s="532">
        <f t="shared" si="161"/>
        <v>38</v>
      </c>
      <c r="O466" s="532">
        <f t="shared" si="161"/>
        <v>499</v>
      </c>
      <c r="P466" s="532">
        <f t="shared" si="161"/>
        <v>63</v>
      </c>
      <c r="Q466" s="532">
        <f t="shared" si="161"/>
        <v>1053</v>
      </c>
      <c r="R466" s="532">
        <f t="shared" si="161"/>
        <v>76</v>
      </c>
      <c r="S466" s="532">
        <f t="shared" si="161"/>
        <v>1534</v>
      </c>
      <c r="T466" s="532">
        <f t="shared" si="161"/>
        <v>5</v>
      </c>
      <c r="U466" s="532">
        <f t="shared" si="161"/>
        <v>16</v>
      </c>
      <c r="V466" s="532">
        <f t="shared" si="161"/>
        <v>8</v>
      </c>
      <c r="W466" s="532">
        <f t="shared" si="161"/>
        <v>26</v>
      </c>
      <c r="X466" s="532">
        <f t="shared" si="161"/>
        <v>7</v>
      </c>
      <c r="Y466" s="532">
        <f t="shared" si="161"/>
        <v>25</v>
      </c>
      <c r="Z466" s="1060">
        <f t="shared" si="161"/>
        <v>0</v>
      </c>
      <c r="AA466" s="532">
        <f t="shared" si="161"/>
        <v>0</v>
      </c>
      <c r="AB466" s="532">
        <f t="shared" si="161"/>
        <v>0</v>
      </c>
      <c r="AC466" s="532">
        <f t="shared" si="161"/>
        <v>0</v>
      </c>
      <c r="AD466" s="532">
        <f t="shared" si="161"/>
        <v>0</v>
      </c>
      <c r="AE466" s="532">
        <f t="shared" si="161"/>
        <v>0</v>
      </c>
      <c r="AF466" s="532">
        <f t="shared" si="161"/>
        <v>0</v>
      </c>
      <c r="AG466" s="532">
        <f t="shared" si="161"/>
        <v>0</v>
      </c>
      <c r="AH466" s="532">
        <f t="shared" si="161"/>
        <v>1</v>
      </c>
      <c r="AI466" s="532">
        <f t="shared" si="161"/>
        <v>5</v>
      </c>
      <c r="AJ466" s="532">
        <f t="shared" si="161"/>
        <v>0</v>
      </c>
      <c r="AK466" s="532">
        <f t="shared" si="161"/>
        <v>6</v>
      </c>
      <c r="AL466" s="532">
        <f t="shared" si="161"/>
        <v>6</v>
      </c>
      <c r="AM466" s="532">
        <f t="shared" si="161"/>
        <v>8</v>
      </c>
      <c r="AN466" s="532">
        <f t="shared" si="161"/>
        <v>5</v>
      </c>
      <c r="AO466" s="532">
        <f t="shared" si="161"/>
        <v>13</v>
      </c>
      <c r="AP466" s="532">
        <f t="shared" si="161"/>
        <v>1</v>
      </c>
      <c r="AQ466" s="532">
        <f t="shared" si="161"/>
        <v>4</v>
      </c>
      <c r="AR466" s="532">
        <f t="shared" ref="AR466:BI466" si="162">SUM(AR346,AR379,AR407,AR429,AR452)</f>
        <v>0</v>
      </c>
      <c r="AS466" s="532">
        <f t="shared" si="162"/>
        <v>4</v>
      </c>
      <c r="AT466" s="532">
        <f t="shared" si="162"/>
        <v>6</v>
      </c>
      <c r="AU466" s="532">
        <f t="shared" si="162"/>
        <v>10</v>
      </c>
      <c r="AV466" s="532">
        <f t="shared" si="162"/>
        <v>3</v>
      </c>
      <c r="AW466" s="532">
        <f t="shared" si="162"/>
        <v>3</v>
      </c>
      <c r="AX466" s="532">
        <f t="shared" si="162"/>
        <v>4</v>
      </c>
      <c r="AY466" s="532">
        <f t="shared" si="162"/>
        <v>10</v>
      </c>
      <c r="AZ466" s="532">
        <f t="shared" si="162"/>
        <v>179</v>
      </c>
      <c r="BA466" s="532">
        <f t="shared" si="162"/>
        <v>499</v>
      </c>
      <c r="BB466" s="532">
        <f t="shared" si="162"/>
        <v>1057</v>
      </c>
      <c r="BC466" s="532">
        <f t="shared" si="162"/>
        <v>1546</v>
      </c>
      <c r="BD466" s="532">
        <f t="shared" si="162"/>
        <v>3102</v>
      </c>
      <c r="BE466" s="532">
        <f t="shared" si="162"/>
        <v>29</v>
      </c>
      <c r="BF466" s="532">
        <f t="shared" si="162"/>
        <v>19</v>
      </c>
      <c r="BG466" s="532">
        <f t="shared" si="162"/>
        <v>37</v>
      </c>
      <c r="BH466" s="532">
        <f t="shared" si="162"/>
        <v>34</v>
      </c>
      <c r="BI466" s="532">
        <f t="shared" si="162"/>
        <v>90</v>
      </c>
      <c r="BJ466" s="532"/>
    </row>
    <row r="467" spans="1:62" s="990" customFormat="1" ht="20.100000000000001" customHeight="1">
      <c r="A467" s="1024"/>
      <c r="B467" s="1265" t="s">
        <v>1195</v>
      </c>
      <c r="C467" s="1266"/>
      <c r="D467" s="1266"/>
      <c r="E467" s="1267"/>
      <c r="F467" s="533">
        <f>SUM(F357,F391,F423,F439,F464)</f>
        <v>56</v>
      </c>
      <c r="G467" s="533"/>
      <c r="H467" s="533"/>
      <c r="I467" s="1139"/>
      <c r="J467" s="533"/>
      <c r="K467" s="533"/>
      <c r="L467" s="533">
        <f t="shared" ref="L467:AQ467" si="163">SUM(L357,L391,L423,L439,L464)</f>
        <v>398</v>
      </c>
      <c r="M467" s="533">
        <f t="shared" si="163"/>
        <v>11000</v>
      </c>
      <c r="N467" s="533">
        <f t="shared" si="163"/>
        <v>102</v>
      </c>
      <c r="O467" s="533">
        <f t="shared" si="163"/>
        <v>1847</v>
      </c>
      <c r="P467" s="533">
        <f t="shared" si="163"/>
        <v>123</v>
      </c>
      <c r="Q467" s="533">
        <f t="shared" si="163"/>
        <v>2636</v>
      </c>
      <c r="R467" s="533">
        <f t="shared" si="163"/>
        <v>115</v>
      </c>
      <c r="S467" s="533">
        <f t="shared" si="163"/>
        <v>2652</v>
      </c>
      <c r="T467" s="533">
        <f t="shared" si="163"/>
        <v>0</v>
      </c>
      <c r="U467" s="533">
        <f t="shared" si="163"/>
        <v>0</v>
      </c>
      <c r="V467" s="533">
        <f t="shared" si="163"/>
        <v>0</v>
      </c>
      <c r="W467" s="533">
        <f t="shared" si="163"/>
        <v>0</v>
      </c>
      <c r="X467" s="533">
        <f t="shared" si="163"/>
        <v>0</v>
      </c>
      <c r="Y467" s="533">
        <f t="shared" si="163"/>
        <v>0</v>
      </c>
      <c r="Z467" s="1061">
        <f t="shared" si="163"/>
        <v>1</v>
      </c>
      <c r="AA467" s="533">
        <f t="shared" si="163"/>
        <v>0</v>
      </c>
      <c r="AB467" s="533">
        <f t="shared" si="163"/>
        <v>2</v>
      </c>
      <c r="AC467" s="533">
        <f t="shared" si="163"/>
        <v>8</v>
      </c>
      <c r="AD467" s="533">
        <f t="shared" si="163"/>
        <v>10</v>
      </c>
      <c r="AE467" s="533">
        <f t="shared" si="163"/>
        <v>0</v>
      </c>
      <c r="AF467" s="533">
        <f t="shared" si="163"/>
        <v>0</v>
      </c>
      <c r="AG467" s="533">
        <f t="shared" si="163"/>
        <v>0</v>
      </c>
      <c r="AH467" s="533">
        <f t="shared" si="163"/>
        <v>2</v>
      </c>
      <c r="AI467" s="533">
        <f t="shared" si="163"/>
        <v>0</v>
      </c>
      <c r="AJ467" s="533">
        <f t="shared" si="163"/>
        <v>4</v>
      </c>
      <c r="AK467" s="533">
        <f t="shared" si="163"/>
        <v>12</v>
      </c>
      <c r="AL467" s="533">
        <f t="shared" si="163"/>
        <v>16</v>
      </c>
      <c r="AM467" s="533">
        <f t="shared" si="163"/>
        <v>0</v>
      </c>
      <c r="AN467" s="533">
        <f t="shared" si="163"/>
        <v>0</v>
      </c>
      <c r="AO467" s="533">
        <f t="shared" si="163"/>
        <v>0</v>
      </c>
      <c r="AP467" s="533">
        <f t="shared" si="163"/>
        <v>6</v>
      </c>
      <c r="AQ467" s="533">
        <f t="shared" si="163"/>
        <v>0</v>
      </c>
      <c r="AR467" s="533">
        <f t="shared" ref="AR467:BI467" si="164">SUM(AR357,AR391,AR423,AR439,AR464)</f>
        <v>31</v>
      </c>
      <c r="AS467" s="533">
        <f t="shared" si="164"/>
        <v>59</v>
      </c>
      <c r="AT467" s="533">
        <f t="shared" si="164"/>
        <v>56</v>
      </c>
      <c r="AU467" s="533">
        <f t="shared" si="164"/>
        <v>146</v>
      </c>
      <c r="AV467" s="533">
        <f t="shared" si="164"/>
        <v>0</v>
      </c>
      <c r="AW467" s="533">
        <f t="shared" si="164"/>
        <v>0</v>
      </c>
      <c r="AX467" s="533">
        <f t="shared" si="164"/>
        <v>0</v>
      </c>
      <c r="AY467" s="533">
        <f t="shared" si="164"/>
        <v>0</v>
      </c>
      <c r="AZ467" s="533">
        <f t="shared" si="164"/>
        <v>349</v>
      </c>
      <c r="BA467" s="533">
        <f t="shared" si="164"/>
        <v>1880</v>
      </c>
      <c r="BB467" s="533">
        <f t="shared" si="164"/>
        <v>2707</v>
      </c>
      <c r="BC467" s="534">
        <f t="shared" si="164"/>
        <v>2720</v>
      </c>
      <c r="BD467" s="534">
        <f t="shared" si="164"/>
        <v>7307</v>
      </c>
      <c r="BE467" s="534">
        <f t="shared" si="164"/>
        <v>0</v>
      </c>
      <c r="BF467" s="534">
        <f t="shared" si="164"/>
        <v>0</v>
      </c>
      <c r="BG467" s="534">
        <f t="shared" si="164"/>
        <v>0</v>
      </c>
      <c r="BH467" s="534">
        <f t="shared" si="164"/>
        <v>0</v>
      </c>
      <c r="BI467" s="534">
        <f t="shared" si="164"/>
        <v>0</v>
      </c>
      <c r="BJ467" s="534"/>
    </row>
    <row r="468" spans="1:62" s="990" customFormat="1" ht="20.100000000000001" customHeight="1">
      <c r="A468" s="1024"/>
      <c r="B468" s="535"/>
      <c r="C468" s="1271" t="s">
        <v>1196</v>
      </c>
      <c r="D468" s="1271"/>
      <c r="E468" s="1271"/>
      <c r="F468" s="535">
        <f>SUM(F466:F467)</f>
        <v>113</v>
      </c>
      <c r="G468" s="535"/>
      <c r="H468" s="535"/>
      <c r="I468" s="1140"/>
      <c r="J468" s="535"/>
      <c r="K468" s="535"/>
      <c r="L468" s="535">
        <f t="shared" ref="L468:AQ468" si="165">SUM(L466:L467)</f>
        <v>608</v>
      </c>
      <c r="M468" s="535">
        <f t="shared" si="165"/>
        <v>15186</v>
      </c>
      <c r="N468" s="535">
        <f t="shared" si="165"/>
        <v>140</v>
      </c>
      <c r="O468" s="535">
        <f t="shared" si="165"/>
        <v>2346</v>
      </c>
      <c r="P468" s="535">
        <f t="shared" si="165"/>
        <v>186</v>
      </c>
      <c r="Q468" s="535">
        <f t="shared" si="165"/>
        <v>3689</v>
      </c>
      <c r="R468" s="535">
        <f t="shared" si="165"/>
        <v>191</v>
      </c>
      <c r="S468" s="535">
        <f t="shared" si="165"/>
        <v>4186</v>
      </c>
      <c r="T468" s="535">
        <f t="shared" si="165"/>
        <v>5</v>
      </c>
      <c r="U468" s="535">
        <f t="shared" si="165"/>
        <v>16</v>
      </c>
      <c r="V468" s="535">
        <f t="shared" si="165"/>
        <v>8</v>
      </c>
      <c r="W468" s="535">
        <f t="shared" si="165"/>
        <v>26</v>
      </c>
      <c r="X468" s="535">
        <f t="shared" si="165"/>
        <v>7</v>
      </c>
      <c r="Y468" s="535">
        <f t="shared" si="165"/>
        <v>25</v>
      </c>
      <c r="Z468" s="557">
        <f t="shared" si="165"/>
        <v>1</v>
      </c>
      <c r="AA468" s="535">
        <f t="shared" si="165"/>
        <v>0</v>
      </c>
      <c r="AB468" s="535">
        <f t="shared" si="165"/>
        <v>2</v>
      </c>
      <c r="AC468" s="535">
        <f t="shared" si="165"/>
        <v>8</v>
      </c>
      <c r="AD468" s="535">
        <f t="shared" si="165"/>
        <v>10</v>
      </c>
      <c r="AE468" s="535">
        <f t="shared" si="165"/>
        <v>0</v>
      </c>
      <c r="AF468" s="535">
        <f t="shared" si="165"/>
        <v>0</v>
      </c>
      <c r="AG468" s="535">
        <f t="shared" si="165"/>
        <v>0</v>
      </c>
      <c r="AH468" s="535">
        <f t="shared" si="165"/>
        <v>3</v>
      </c>
      <c r="AI468" s="535">
        <f t="shared" si="165"/>
        <v>5</v>
      </c>
      <c r="AJ468" s="535">
        <f t="shared" si="165"/>
        <v>4</v>
      </c>
      <c r="AK468" s="535">
        <f t="shared" si="165"/>
        <v>18</v>
      </c>
      <c r="AL468" s="535">
        <f t="shared" si="165"/>
        <v>22</v>
      </c>
      <c r="AM468" s="535">
        <f t="shared" si="165"/>
        <v>8</v>
      </c>
      <c r="AN468" s="535">
        <f t="shared" si="165"/>
        <v>5</v>
      </c>
      <c r="AO468" s="535">
        <f t="shared" si="165"/>
        <v>13</v>
      </c>
      <c r="AP468" s="535">
        <f t="shared" si="165"/>
        <v>7</v>
      </c>
      <c r="AQ468" s="535">
        <f t="shared" si="165"/>
        <v>4</v>
      </c>
      <c r="AR468" s="535">
        <f t="shared" ref="AR468:BI468" si="166">SUM(AR466:AR467)</f>
        <v>31</v>
      </c>
      <c r="AS468" s="535">
        <f t="shared" si="166"/>
        <v>63</v>
      </c>
      <c r="AT468" s="535">
        <f t="shared" si="166"/>
        <v>62</v>
      </c>
      <c r="AU468" s="535">
        <f t="shared" si="166"/>
        <v>156</v>
      </c>
      <c r="AV468" s="535">
        <f t="shared" si="166"/>
        <v>3</v>
      </c>
      <c r="AW468" s="535">
        <f t="shared" si="166"/>
        <v>3</v>
      </c>
      <c r="AX468" s="535">
        <f t="shared" si="166"/>
        <v>4</v>
      </c>
      <c r="AY468" s="535">
        <f t="shared" si="166"/>
        <v>10</v>
      </c>
      <c r="AZ468" s="535">
        <f t="shared" si="166"/>
        <v>528</v>
      </c>
      <c r="BA468" s="535">
        <f t="shared" si="166"/>
        <v>2379</v>
      </c>
      <c r="BB468" s="535">
        <f t="shared" si="166"/>
        <v>3764</v>
      </c>
      <c r="BC468" s="535">
        <f t="shared" si="166"/>
        <v>4266</v>
      </c>
      <c r="BD468" s="535">
        <f t="shared" si="166"/>
        <v>10409</v>
      </c>
      <c r="BE468" s="535">
        <f t="shared" si="166"/>
        <v>29</v>
      </c>
      <c r="BF468" s="535">
        <f t="shared" si="166"/>
        <v>19</v>
      </c>
      <c r="BG468" s="535">
        <f t="shared" si="166"/>
        <v>37</v>
      </c>
      <c r="BH468" s="535">
        <f t="shared" si="166"/>
        <v>34</v>
      </c>
      <c r="BI468" s="535">
        <f t="shared" si="166"/>
        <v>90</v>
      </c>
      <c r="BJ468" s="535"/>
    </row>
    <row r="469" spans="1:62" s="757" customFormat="1" ht="20.100000000000001" customHeight="1">
      <c r="A469" s="906" t="s">
        <v>907</v>
      </c>
      <c r="B469" s="906" t="s">
        <v>299</v>
      </c>
      <c r="C469" s="906" t="s">
        <v>908</v>
      </c>
      <c r="D469" s="906" t="s">
        <v>4</v>
      </c>
      <c r="E469" s="906" t="s">
        <v>4975</v>
      </c>
      <c r="F469" s="1035">
        <v>31841</v>
      </c>
      <c r="G469" s="940" t="s">
        <v>4976</v>
      </c>
      <c r="H469" s="908">
        <v>6000</v>
      </c>
      <c r="I469" s="1109">
        <v>23030</v>
      </c>
      <c r="J469" s="770" t="s">
        <v>4977</v>
      </c>
      <c r="K469" s="770" t="s">
        <v>4978</v>
      </c>
      <c r="L469" s="491">
        <v>2</v>
      </c>
      <c r="M469" s="491">
        <v>45</v>
      </c>
      <c r="N469" s="494"/>
      <c r="O469" s="493"/>
      <c r="P469" s="493"/>
      <c r="Q469" s="493"/>
      <c r="R469" s="493">
        <v>1</v>
      </c>
      <c r="S469" s="493">
        <v>7</v>
      </c>
      <c r="T469" s="493"/>
      <c r="U469" s="493"/>
      <c r="V469" s="493"/>
      <c r="W469" s="493"/>
      <c r="X469" s="493"/>
      <c r="Y469" s="493"/>
      <c r="Z469" s="494">
        <v>1</v>
      </c>
      <c r="AA469" s="493"/>
      <c r="AB469" s="493">
        <v>3</v>
      </c>
      <c r="AC469" s="493">
        <v>5</v>
      </c>
      <c r="AD469" s="493">
        <v>8</v>
      </c>
      <c r="AE469" s="493"/>
      <c r="AF469" s="493"/>
      <c r="AG469" s="493">
        <v>0</v>
      </c>
      <c r="AH469" s="493"/>
      <c r="AI469" s="493"/>
      <c r="AJ469" s="493"/>
      <c r="AK469" s="493"/>
      <c r="AL469" s="493">
        <v>0</v>
      </c>
      <c r="AM469" s="493"/>
      <c r="AN469" s="493"/>
      <c r="AO469" s="493"/>
      <c r="AP469" s="831"/>
      <c r="AQ469" s="831"/>
      <c r="AR469" s="493"/>
      <c r="AS469" s="493"/>
      <c r="AT469" s="493"/>
      <c r="AU469" s="831">
        <v>0</v>
      </c>
      <c r="AV469" s="831"/>
      <c r="AW469" s="831"/>
      <c r="AX469" s="831"/>
      <c r="AY469" s="831">
        <v>0</v>
      </c>
      <c r="AZ469" s="830">
        <v>2</v>
      </c>
      <c r="BA469" s="830">
        <v>3</v>
      </c>
      <c r="BB469" s="830">
        <v>5</v>
      </c>
      <c r="BC469" s="830">
        <v>7</v>
      </c>
      <c r="BD469" s="830">
        <v>15</v>
      </c>
      <c r="BE469" s="830">
        <v>0</v>
      </c>
      <c r="BF469" s="830">
        <v>0</v>
      </c>
      <c r="BG469" s="830">
        <v>0</v>
      </c>
      <c r="BH469" s="830">
        <v>0</v>
      </c>
      <c r="BI469" s="830">
        <v>0</v>
      </c>
      <c r="BJ469" s="770"/>
    </row>
    <row r="470" spans="1:62" s="757" customFormat="1" ht="20.100000000000001" customHeight="1">
      <c r="A470" s="906" t="s">
        <v>907</v>
      </c>
      <c r="B470" s="906" t="s">
        <v>299</v>
      </c>
      <c r="C470" s="906" t="s">
        <v>4979</v>
      </c>
      <c r="D470" s="906" t="s">
        <v>4</v>
      </c>
      <c r="E470" s="906" t="s">
        <v>4980</v>
      </c>
      <c r="F470" s="1035">
        <v>31837</v>
      </c>
      <c r="G470" s="940" t="s">
        <v>4981</v>
      </c>
      <c r="H470" s="908">
        <v>3726</v>
      </c>
      <c r="I470" s="1109">
        <v>23034</v>
      </c>
      <c r="J470" s="770" t="s">
        <v>4982</v>
      </c>
      <c r="K470" s="770" t="s">
        <v>3679</v>
      </c>
      <c r="L470" s="491">
        <v>2</v>
      </c>
      <c r="M470" s="491">
        <v>21</v>
      </c>
      <c r="N470" s="494"/>
      <c r="O470" s="493"/>
      <c r="P470" s="493"/>
      <c r="Q470" s="493"/>
      <c r="R470" s="493"/>
      <c r="S470" s="493"/>
      <c r="T470" s="493"/>
      <c r="U470" s="493"/>
      <c r="V470" s="493"/>
      <c r="W470" s="493"/>
      <c r="X470" s="493"/>
      <c r="Y470" s="493"/>
      <c r="Z470" s="494"/>
      <c r="AA470" s="493"/>
      <c r="AB470" s="493"/>
      <c r="AC470" s="493"/>
      <c r="AD470" s="493">
        <v>0</v>
      </c>
      <c r="AE470" s="493"/>
      <c r="AF470" s="493"/>
      <c r="AG470" s="493">
        <v>0</v>
      </c>
      <c r="AH470" s="493"/>
      <c r="AI470" s="493"/>
      <c r="AJ470" s="493"/>
      <c r="AK470" s="493"/>
      <c r="AL470" s="493">
        <v>0</v>
      </c>
      <c r="AM470" s="493"/>
      <c r="AN470" s="493"/>
      <c r="AO470" s="493"/>
      <c r="AP470" s="831">
        <v>1</v>
      </c>
      <c r="AQ470" s="831">
        <v>1</v>
      </c>
      <c r="AR470" s="493">
        <v>2</v>
      </c>
      <c r="AS470" s="493">
        <v>2</v>
      </c>
      <c r="AT470" s="493">
        <v>5</v>
      </c>
      <c r="AU470" s="831">
        <v>9</v>
      </c>
      <c r="AV470" s="831">
        <v>1</v>
      </c>
      <c r="AW470" s="831">
        <v>3</v>
      </c>
      <c r="AX470" s="831">
        <v>0</v>
      </c>
      <c r="AY470" s="831">
        <v>4</v>
      </c>
      <c r="AZ470" s="830">
        <v>1</v>
      </c>
      <c r="BA470" s="830">
        <v>2</v>
      </c>
      <c r="BB470" s="830">
        <v>2</v>
      </c>
      <c r="BC470" s="830">
        <v>5</v>
      </c>
      <c r="BD470" s="830">
        <v>9</v>
      </c>
      <c r="BE470" s="830">
        <v>1</v>
      </c>
      <c r="BF470" s="830">
        <v>1</v>
      </c>
      <c r="BG470" s="830">
        <v>3</v>
      </c>
      <c r="BH470" s="830">
        <v>0</v>
      </c>
      <c r="BI470" s="830">
        <v>4</v>
      </c>
      <c r="BJ470" s="770"/>
    </row>
    <row r="471" spans="1:62" s="757" customFormat="1" ht="20.100000000000001" customHeight="1">
      <c r="A471" s="906" t="s">
        <v>907</v>
      </c>
      <c r="B471" s="906" t="s">
        <v>299</v>
      </c>
      <c r="C471" s="906" t="s">
        <v>908</v>
      </c>
      <c r="D471" s="906" t="s">
        <v>4</v>
      </c>
      <c r="E471" s="906" t="s">
        <v>4983</v>
      </c>
      <c r="F471" s="1035">
        <v>31291</v>
      </c>
      <c r="G471" s="940" t="s">
        <v>4984</v>
      </c>
      <c r="H471" s="908">
        <v>18242</v>
      </c>
      <c r="I471" s="1109">
        <v>23025</v>
      </c>
      <c r="J471" s="770" t="s">
        <v>4985</v>
      </c>
      <c r="K471" s="770" t="s">
        <v>4986</v>
      </c>
      <c r="L471" s="499">
        <v>4</v>
      </c>
      <c r="M471" s="499">
        <v>63</v>
      </c>
      <c r="N471" s="494">
        <v>1</v>
      </c>
      <c r="O471" s="493">
        <v>12</v>
      </c>
      <c r="P471" s="493">
        <v>1</v>
      </c>
      <c r="Q471" s="493">
        <v>18</v>
      </c>
      <c r="R471" s="493">
        <v>1</v>
      </c>
      <c r="S471" s="493">
        <v>23</v>
      </c>
      <c r="T471" s="493"/>
      <c r="U471" s="493"/>
      <c r="V471" s="493"/>
      <c r="W471" s="493"/>
      <c r="X471" s="493"/>
      <c r="Y471" s="493"/>
      <c r="Z471" s="494"/>
      <c r="AA471" s="493"/>
      <c r="AB471" s="493"/>
      <c r="AC471" s="493"/>
      <c r="AD471" s="493">
        <v>0</v>
      </c>
      <c r="AE471" s="493"/>
      <c r="AF471" s="493"/>
      <c r="AG471" s="493">
        <v>0</v>
      </c>
      <c r="AH471" s="493"/>
      <c r="AI471" s="493"/>
      <c r="AJ471" s="493"/>
      <c r="AK471" s="493"/>
      <c r="AL471" s="493">
        <v>0</v>
      </c>
      <c r="AM471" s="493"/>
      <c r="AN471" s="493"/>
      <c r="AO471" s="493"/>
      <c r="AP471" s="831"/>
      <c r="AQ471" s="831">
        <v>1</v>
      </c>
      <c r="AR471" s="493"/>
      <c r="AS471" s="493"/>
      <c r="AT471" s="493"/>
      <c r="AU471" s="831">
        <v>0</v>
      </c>
      <c r="AV471" s="831">
        <v>2</v>
      </c>
      <c r="AW471" s="831"/>
      <c r="AX471" s="831">
        <v>1</v>
      </c>
      <c r="AY471" s="831">
        <v>3</v>
      </c>
      <c r="AZ471" s="830">
        <v>3</v>
      </c>
      <c r="BA471" s="830">
        <v>12</v>
      </c>
      <c r="BB471" s="830">
        <v>18</v>
      </c>
      <c r="BC471" s="830">
        <v>23</v>
      </c>
      <c r="BD471" s="830">
        <v>53</v>
      </c>
      <c r="BE471" s="830">
        <v>1</v>
      </c>
      <c r="BF471" s="830">
        <v>2</v>
      </c>
      <c r="BG471" s="830">
        <v>0</v>
      </c>
      <c r="BH471" s="830">
        <v>1</v>
      </c>
      <c r="BI471" s="830">
        <v>3</v>
      </c>
      <c r="BJ471" s="770" t="s">
        <v>4987</v>
      </c>
    </row>
    <row r="472" spans="1:62" s="757" customFormat="1" ht="20.100000000000001" customHeight="1">
      <c r="A472" s="906" t="s">
        <v>907</v>
      </c>
      <c r="B472" s="906" t="s">
        <v>299</v>
      </c>
      <c r="C472" s="906" t="s">
        <v>908</v>
      </c>
      <c r="D472" s="906" t="s">
        <v>4</v>
      </c>
      <c r="E472" s="906" t="s">
        <v>4988</v>
      </c>
      <c r="F472" s="1035">
        <v>30018</v>
      </c>
      <c r="G472" s="940" t="s">
        <v>4989</v>
      </c>
      <c r="H472" s="908">
        <v>13453</v>
      </c>
      <c r="I472" s="1109">
        <v>23021</v>
      </c>
      <c r="J472" s="770" t="s">
        <v>4990</v>
      </c>
      <c r="K472" s="770" t="s">
        <v>3635</v>
      </c>
      <c r="L472" s="499">
        <v>1</v>
      </c>
      <c r="M472" s="499">
        <v>21</v>
      </c>
      <c r="N472" s="494"/>
      <c r="O472" s="493"/>
      <c r="P472" s="493"/>
      <c r="Q472" s="493"/>
      <c r="R472" s="493"/>
      <c r="S472" s="493"/>
      <c r="T472" s="493"/>
      <c r="U472" s="493"/>
      <c r="V472" s="493"/>
      <c r="W472" s="493"/>
      <c r="X472" s="493"/>
      <c r="Y472" s="493"/>
      <c r="Z472" s="494"/>
      <c r="AA472" s="493"/>
      <c r="AB472" s="493"/>
      <c r="AC472" s="493"/>
      <c r="AD472" s="493">
        <v>0</v>
      </c>
      <c r="AE472" s="493"/>
      <c r="AF472" s="493"/>
      <c r="AG472" s="493">
        <v>0</v>
      </c>
      <c r="AH472" s="493"/>
      <c r="AI472" s="493"/>
      <c r="AJ472" s="493"/>
      <c r="AK472" s="493"/>
      <c r="AL472" s="493">
        <v>0</v>
      </c>
      <c r="AM472" s="493"/>
      <c r="AN472" s="493"/>
      <c r="AO472" s="493"/>
      <c r="AP472" s="831">
        <v>1</v>
      </c>
      <c r="AQ472" s="831"/>
      <c r="AR472" s="493">
        <v>1</v>
      </c>
      <c r="AS472" s="493">
        <v>4</v>
      </c>
      <c r="AT472" s="493">
        <v>8</v>
      </c>
      <c r="AU472" s="831">
        <v>13</v>
      </c>
      <c r="AV472" s="831"/>
      <c r="AW472" s="831"/>
      <c r="AX472" s="831"/>
      <c r="AY472" s="831">
        <v>0</v>
      </c>
      <c r="AZ472" s="830">
        <v>1</v>
      </c>
      <c r="BA472" s="830">
        <v>1</v>
      </c>
      <c r="BB472" s="830">
        <v>4</v>
      </c>
      <c r="BC472" s="830">
        <v>8</v>
      </c>
      <c r="BD472" s="830">
        <v>13</v>
      </c>
      <c r="BE472" s="830">
        <v>0</v>
      </c>
      <c r="BF472" s="830">
        <v>0</v>
      </c>
      <c r="BG472" s="830">
        <v>0</v>
      </c>
      <c r="BH472" s="830">
        <v>0</v>
      </c>
      <c r="BI472" s="830">
        <v>0</v>
      </c>
      <c r="BJ472" s="770"/>
    </row>
    <row r="473" spans="1:62" s="757" customFormat="1" ht="20.100000000000001" customHeight="1">
      <c r="A473" s="906" t="s">
        <v>907</v>
      </c>
      <c r="B473" s="906" t="s">
        <v>299</v>
      </c>
      <c r="C473" s="906" t="s">
        <v>4991</v>
      </c>
      <c r="D473" s="906" t="s">
        <v>4</v>
      </c>
      <c r="E473" s="906" t="s">
        <v>4992</v>
      </c>
      <c r="F473" s="1035">
        <v>29646</v>
      </c>
      <c r="G473" s="940" t="s">
        <v>4993</v>
      </c>
      <c r="H473" s="908">
        <v>19721</v>
      </c>
      <c r="I473" s="1109">
        <v>23044</v>
      </c>
      <c r="J473" s="770" t="s">
        <v>4994</v>
      </c>
      <c r="K473" s="770" t="s">
        <v>3657</v>
      </c>
      <c r="L473" s="499">
        <v>3</v>
      </c>
      <c r="M473" s="499">
        <v>63</v>
      </c>
      <c r="N473" s="494">
        <v>1</v>
      </c>
      <c r="O473" s="493">
        <v>5</v>
      </c>
      <c r="P473" s="493">
        <v>1</v>
      </c>
      <c r="Q473" s="493">
        <v>6</v>
      </c>
      <c r="R473" s="493">
        <v>1</v>
      </c>
      <c r="S473" s="493">
        <v>20</v>
      </c>
      <c r="T473" s="493"/>
      <c r="U473" s="493"/>
      <c r="V473" s="493"/>
      <c r="W473" s="493"/>
      <c r="X473" s="493"/>
      <c r="Y473" s="493"/>
      <c r="Z473" s="494"/>
      <c r="AA473" s="493"/>
      <c r="AB473" s="493"/>
      <c r="AC473" s="493"/>
      <c r="AD473" s="493">
        <v>0</v>
      </c>
      <c r="AE473" s="493"/>
      <c r="AF473" s="493"/>
      <c r="AG473" s="493">
        <v>0</v>
      </c>
      <c r="AH473" s="493"/>
      <c r="AI473" s="493"/>
      <c r="AJ473" s="493"/>
      <c r="AK473" s="493"/>
      <c r="AL473" s="493">
        <v>0</v>
      </c>
      <c r="AM473" s="493"/>
      <c r="AN473" s="493"/>
      <c r="AO473" s="493"/>
      <c r="AP473" s="831"/>
      <c r="AQ473" s="831"/>
      <c r="AR473" s="493"/>
      <c r="AS473" s="493"/>
      <c r="AT473" s="493"/>
      <c r="AU473" s="831">
        <v>0</v>
      </c>
      <c r="AV473" s="831"/>
      <c r="AW473" s="831"/>
      <c r="AX473" s="831"/>
      <c r="AY473" s="831">
        <v>0</v>
      </c>
      <c r="AZ473" s="830">
        <v>3</v>
      </c>
      <c r="BA473" s="830">
        <v>5</v>
      </c>
      <c r="BB473" s="830">
        <v>6</v>
      </c>
      <c r="BC473" s="830">
        <v>20</v>
      </c>
      <c r="BD473" s="830">
        <v>31</v>
      </c>
      <c r="BE473" s="830">
        <v>0</v>
      </c>
      <c r="BF473" s="830">
        <v>0</v>
      </c>
      <c r="BG473" s="830">
        <v>0</v>
      </c>
      <c r="BH473" s="830">
        <v>0</v>
      </c>
      <c r="BI473" s="830">
        <v>0</v>
      </c>
      <c r="BJ473" s="770"/>
    </row>
    <row r="474" spans="1:62" s="757" customFormat="1" ht="20.100000000000001" customHeight="1">
      <c r="A474" s="906" t="s">
        <v>907</v>
      </c>
      <c r="B474" s="906" t="s">
        <v>299</v>
      </c>
      <c r="C474" s="906" t="s">
        <v>4995</v>
      </c>
      <c r="D474" s="906" t="s">
        <v>4</v>
      </c>
      <c r="E474" s="906" t="s">
        <v>4996</v>
      </c>
      <c r="F474" s="1035">
        <v>29654</v>
      </c>
      <c r="G474" s="940" t="s">
        <v>4997</v>
      </c>
      <c r="H474" s="908">
        <v>51576</v>
      </c>
      <c r="I474" s="1109">
        <v>23018</v>
      </c>
      <c r="J474" s="770" t="s">
        <v>4998</v>
      </c>
      <c r="K474" s="770" t="s">
        <v>3631</v>
      </c>
      <c r="L474" s="499">
        <v>1</v>
      </c>
      <c r="M474" s="499">
        <v>21</v>
      </c>
      <c r="N474" s="494"/>
      <c r="O474" s="493"/>
      <c r="P474" s="493"/>
      <c r="Q474" s="493"/>
      <c r="R474" s="493"/>
      <c r="S474" s="493"/>
      <c r="T474" s="493"/>
      <c r="U474" s="493"/>
      <c r="V474" s="493"/>
      <c r="W474" s="493"/>
      <c r="X474" s="493"/>
      <c r="Y474" s="493"/>
      <c r="Z474" s="494"/>
      <c r="AA474" s="493"/>
      <c r="AB474" s="493"/>
      <c r="AC474" s="493"/>
      <c r="AD474" s="493">
        <v>0</v>
      </c>
      <c r="AE474" s="493"/>
      <c r="AF474" s="493"/>
      <c r="AG474" s="493">
        <v>0</v>
      </c>
      <c r="AH474" s="493"/>
      <c r="AI474" s="493"/>
      <c r="AJ474" s="493"/>
      <c r="AK474" s="493"/>
      <c r="AL474" s="493">
        <v>0</v>
      </c>
      <c r="AM474" s="493"/>
      <c r="AN474" s="493"/>
      <c r="AO474" s="493"/>
      <c r="AP474" s="831">
        <v>1</v>
      </c>
      <c r="AQ474" s="831"/>
      <c r="AR474" s="493">
        <v>2</v>
      </c>
      <c r="AS474" s="493">
        <v>7</v>
      </c>
      <c r="AT474" s="493">
        <v>1</v>
      </c>
      <c r="AU474" s="831">
        <v>10</v>
      </c>
      <c r="AV474" s="831"/>
      <c r="AW474" s="831"/>
      <c r="AX474" s="831"/>
      <c r="AY474" s="831">
        <v>0</v>
      </c>
      <c r="AZ474" s="830">
        <v>1</v>
      </c>
      <c r="BA474" s="830">
        <v>2</v>
      </c>
      <c r="BB474" s="830">
        <v>7</v>
      </c>
      <c r="BC474" s="830">
        <v>1</v>
      </c>
      <c r="BD474" s="830">
        <v>10</v>
      </c>
      <c r="BE474" s="830">
        <v>0</v>
      </c>
      <c r="BF474" s="830">
        <v>0</v>
      </c>
      <c r="BG474" s="830">
        <v>0</v>
      </c>
      <c r="BH474" s="830">
        <v>0</v>
      </c>
      <c r="BI474" s="830">
        <v>0</v>
      </c>
      <c r="BJ474" s="770"/>
    </row>
    <row r="475" spans="1:62" s="757" customFormat="1" ht="20.100000000000001" customHeight="1">
      <c r="A475" s="906" t="s">
        <v>907</v>
      </c>
      <c r="B475" s="906" t="s">
        <v>299</v>
      </c>
      <c r="C475" s="906" t="s">
        <v>4999</v>
      </c>
      <c r="D475" s="906" t="s">
        <v>4</v>
      </c>
      <c r="E475" s="906" t="s">
        <v>5000</v>
      </c>
      <c r="F475" s="1035">
        <v>29646</v>
      </c>
      <c r="G475" s="940" t="s">
        <v>5001</v>
      </c>
      <c r="H475" s="908">
        <v>13758</v>
      </c>
      <c r="I475" s="1109">
        <v>23015</v>
      </c>
      <c r="J475" s="770" t="s">
        <v>5002</v>
      </c>
      <c r="K475" s="770" t="s">
        <v>3676</v>
      </c>
      <c r="L475" s="499">
        <v>1</v>
      </c>
      <c r="M475" s="499">
        <v>21</v>
      </c>
      <c r="N475" s="494"/>
      <c r="O475" s="493"/>
      <c r="P475" s="493"/>
      <c r="Q475" s="493"/>
      <c r="R475" s="493"/>
      <c r="S475" s="493"/>
      <c r="T475" s="493"/>
      <c r="U475" s="493"/>
      <c r="V475" s="493"/>
      <c r="W475" s="493"/>
      <c r="X475" s="493"/>
      <c r="Y475" s="493"/>
      <c r="Z475" s="494"/>
      <c r="AA475" s="493"/>
      <c r="AB475" s="493"/>
      <c r="AC475" s="493"/>
      <c r="AD475" s="493">
        <v>0</v>
      </c>
      <c r="AE475" s="493"/>
      <c r="AF475" s="493"/>
      <c r="AG475" s="493">
        <v>0</v>
      </c>
      <c r="AH475" s="493"/>
      <c r="AI475" s="493"/>
      <c r="AJ475" s="493"/>
      <c r="AK475" s="493"/>
      <c r="AL475" s="493">
        <v>0</v>
      </c>
      <c r="AM475" s="493"/>
      <c r="AN475" s="493"/>
      <c r="AO475" s="493"/>
      <c r="AP475" s="831">
        <v>1</v>
      </c>
      <c r="AQ475" s="831"/>
      <c r="AR475" s="493">
        <v>2</v>
      </c>
      <c r="AS475" s="493">
        <v>4</v>
      </c>
      <c r="AT475" s="493">
        <v>2</v>
      </c>
      <c r="AU475" s="831">
        <v>8</v>
      </c>
      <c r="AV475" s="831"/>
      <c r="AW475" s="831"/>
      <c r="AX475" s="831"/>
      <c r="AY475" s="831">
        <v>0</v>
      </c>
      <c r="AZ475" s="830">
        <v>1</v>
      </c>
      <c r="BA475" s="830">
        <v>2</v>
      </c>
      <c r="BB475" s="830">
        <v>4</v>
      </c>
      <c r="BC475" s="830">
        <v>2</v>
      </c>
      <c r="BD475" s="830">
        <v>8</v>
      </c>
      <c r="BE475" s="830">
        <v>0</v>
      </c>
      <c r="BF475" s="830">
        <v>0</v>
      </c>
      <c r="BG475" s="830">
        <v>0</v>
      </c>
      <c r="BH475" s="830">
        <v>0</v>
      </c>
      <c r="BI475" s="830">
        <v>0</v>
      </c>
      <c r="BJ475" s="770"/>
    </row>
    <row r="476" spans="1:62" s="757" customFormat="1" ht="20.100000000000001" customHeight="1">
      <c r="A476" s="906" t="s">
        <v>907</v>
      </c>
      <c r="B476" s="906" t="s">
        <v>299</v>
      </c>
      <c r="C476" s="906" t="s">
        <v>4999</v>
      </c>
      <c r="D476" s="906" t="s">
        <v>4</v>
      </c>
      <c r="E476" s="906" t="s">
        <v>5003</v>
      </c>
      <c r="F476" s="1035">
        <v>30019</v>
      </c>
      <c r="G476" s="940" t="s">
        <v>5004</v>
      </c>
      <c r="H476" s="908">
        <v>13523</v>
      </c>
      <c r="I476" s="1109">
        <v>23016</v>
      </c>
      <c r="J476" s="770" t="s">
        <v>5005</v>
      </c>
      <c r="K476" s="770" t="s">
        <v>3639</v>
      </c>
      <c r="L476" s="499">
        <v>1</v>
      </c>
      <c r="M476" s="499">
        <v>21</v>
      </c>
      <c r="N476" s="494"/>
      <c r="O476" s="493"/>
      <c r="P476" s="493"/>
      <c r="Q476" s="493"/>
      <c r="R476" s="493"/>
      <c r="S476" s="493"/>
      <c r="T476" s="493"/>
      <c r="U476" s="493"/>
      <c r="V476" s="493"/>
      <c r="W476" s="493"/>
      <c r="X476" s="493"/>
      <c r="Y476" s="493"/>
      <c r="Z476" s="494"/>
      <c r="AA476" s="493"/>
      <c r="AB476" s="493"/>
      <c r="AC476" s="493"/>
      <c r="AD476" s="493">
        <v>0</v>
      </c>
      <c r="AE476" s="493"/>
      <c r="AF476" s="493"/>
      <c r="AG476" s="493">
        <v>0</v>
      </c>
      <c r="AH476" s="493"/>
      <c r="AI476" s="493"/>
      <c r="AJ476" s="493"/>
      <c r="AK476" s="493"/>
      <c r="AL476" s="493">
        <v>0</v>
      </c>
      <c r="AM476" s="493"/>
      <c r="AN476" s="493"/>
      <c r="AO476" s="493"/>
      <c r="AP476" s="831">
        <v>1</v>
      </c>
      <c r="AQ476" s="831"/>
      <c r="AR476" s="493"/>
      <c r="AS476" s="493">
        <v>2</v>
      </c>
      <c r="AT476" s="493">
        <v>1</v>
      </c>
      <c r="AU476" s="831">
        <v>3</v>
      </c>
      <c r="AV476" s="831"/>
      <c r="AW476" s="831"/>
      <c r="AX476" s="831"/>
      <c r="AY476" s="831">
        <v>0</v>
      </c>
      <c r="AZ476" s="830">
        <v>1</v>
      </c>
      <c r="BA476" s="830">
        <v>0</v>
      </c>
      <c r="BB476" s="830">
        <v>2</v>
      </c>
      <c r="BC476" s="830">
        <v>1</v>
      </c>
      <c r="BD476" s="830">
        <v>3</v>
      </c>
      <c r="BE476" s="830">
        <v>0</v>
      </c>
      <c r="BF476" s="830">
        <v>0</v>
      </c>
      <c r="BG476" s="830">
        <v>0</v>
      </c>
      <c r="BH476" s="830">
        <v>0</v>
      </c>
      <c r="BI476" s="830">
        <v>0</v>
      </c>
      <c r="BJ476" s="770"/>
    </row>
    <row r="477" spans="1:62" s="757" customFormat="1" ht="20.100000000000001" customHeight="1">
      <c r="A477" s="906" t="s">
        <v>907</v>
      </c>
      <c r="B477" s="906" t="s">
        <v>299</v>
      </c>
      <c r="C477" s="906" t="s">
        <v>909</v>
      </c>
      <c r="D477" s="906" t="s">
        <v>4</v>
      </c>
      <c r="E477" s="906" t="s">
        <v>5006</v>
      </c>
      <c r="F477" s="1035">
        <v>30011</v>
      </c>
      <c r="G477" s="940" t="s">
        <v>5007</v>
      </c>
      <c r="H477" s="908">
        <v>27793</v>
      </c>
      <c r="I477" s="1109">
        <v>23012</v>
      </c>
      <c r="J477" s="770" t="s">
        <v>5008</v>
      </c>
      <c r="K477" s="770" t="s">
        <v>3668</v>
      </c>
      <c r="L477" s="499">
        <v>1</v>
      </c>
      <c r="M477" s="499">
        <v>21</v>
      </c>
      <c r="N477" s="494"/>
      <c r="O477" s="493"/>
      <c r="P477" s="493"/>
      <c r="Q477" s="493"/>
      <c r="R477" s="493"/>
      <c r="S477" s="493"/>
      <c r="T477" s="493"/>
      <c r="U477" s="493"/>
      <c r="V477" s="493"/>
      <c r="W477" s="493"/>
      <c r="X477" s="493"/>
      <c r="Y477" s="493"/>
      <c r="Z477" s="494"/>
      <c r="AA477" s="493"/>
      <c r="AB477" s="493"/>
      <c r="AC477" s="493"/>
      <c r="AD477" s="493">
        <v>0</v>
      </c>
      <c r="AE477" s="493"/>
      <c r="AF477" s="493"/>
      <c r="AG477" s="493">
        <v>0</v>
      </c>
      <c r="AH477" s="493"/>
      <c r="AI477" s="493"/>
      <c r="AJ477" s="493"/>
      <c r="AK477" s="493"/>
      <c r="AL477" s="493">
        <v>0</v>
      </c>
      <c r="AM477" s="493"/>
      <c r="AN477" s="493"/>
      <c r="AO477" s="493"/>
      <c r="AP477" s="831">
        <v>1</v>
      </c>
      <c r="AQ477" s="831"/>
      <c r="AR477" s="493">
        <v>1</v>
      </c>
      <c r="AS477" s="493">
        <v>4</v>
      </c>
      <c r="AT477" s="493">
        <v>4</v>
      </c>
      <c r="AU477" s="831">
        <v>9</v>
      </c>
      <c r="AV477" s="831"/>
      <c r="AW477" s="831"/>
      <c r="AX477" s="831"/>
      <c r="AY477" s="831">
        <v>0</v>
      </c>
      <c r="AZ477" s="830">
        <v>1</v>
      </c>
      <c r="BA477" s="830">
        <v>1</v>
      </c>
      <c r="BB477" s="830">
        <v>4</v>
      </c>
      <c r="BC477" s="830">
        <v>4</v>
      </c>
      <c r="BD477" s="830">
        <v>9</v>
      </c>
      <c r="BE477" s="830">
        <v>0</v>
      </c>
      <c r="BF477" s="830">
        <v>0</v>
      </c>
      <c r="BG477" s="830">
        <v>0</v>
      </c>
      <c r="BH477" s="830">
        <v>0</v>
      </c>
      <c r="BI477" s="830">
        <v>0</v>
      </c>
      <c r="BJ477" s="770"/>
    </row>
    <row r="478" spans="1:62" s="814" customFormat="1" ht="20.100000000000001" customHeight="1">
      <c r="A478" s="906" t="s">
        <v>907</v>
      </c>
      <c r="B478" s="906" t="s">
        <v>299</v>
      </c>
      <c r="C478" s="906" t="s">
        <v>5009</v>
      </c>
      <c r="D478" s="906" t="s">
        <v>4</v>
      </c>
      <c r="E478" s="906" t="s">
        <v>5010</v>
      </c>
      <c r="F478" s="1035">
        <v>29646</v>
      </c>
      <c r="G478" s="940" t="s">
        <v>5011</v>
      </c>
      <c r="H478" s="908">
        <v>19173</v>
      </c>
      <c r="I478" s="1109">
        <v>23019</v>
      </c>
      <c r="J478" s="770" t="s">
        <v>5012</v>
      </c>
      <c r="K478" s="770" t="s">
        <v>3661</v>
      </c>
      <c r="L478" s="499">
        <v>1</v>
      </c>
      <c r="M478" s="499">
        <v>21</v>
      </c>
      <c r="N478" s="494"/>
      <c r="O478" s="493"/>
      <c r="P478" s="493"/>
      <c r="Q478" s="493"/>
      <c r="R478" s="493"/>
      <c r="S478" s="493"/>
      <c r="T478" s="493"/>
      <c r="U478" s="493"/>
      <c r="V478" s="493"/>
      <c r="W478" s="493"/>
      <c r="X478" s="493"/>
      <c r="Y478" s="493"/>
      <c r="Z478" s="494"/>
      <c r="AA478" s="493"/>
      <c r="AB478" s="493"/>
      <c r="AC478" s="493"/>
      <c r="AD478" s="493">
        <v>0</v>
      </c>
      <c r="AE478" s="493"/>
      <c r="AF478" s="493"/>
      <c r="AG478" s="493">
        <v>0</v>
      </c>
      <c r="AH478" s="493"/>
      <c r="AI478" s="493"/>
      <c r="AJ478" s="493"/>
      <c r="AK478" s="493"/>
      <c r="AL478" s="493">
        <v>0</v>
      </c>
      <c r="AM478" s="493"/>
      <c r="AN478" s="493"/>
      <c r="AO478" s="493"/>
      <c r="AP478" s="831">
        <v>1</v>
      </c>
      <c r="AQ478" s="831"/>
      <c r="AR478" s="493"/>
      <c r="AS478" s="493">
        <v>6</v>
      </c>
      <c r="AT478" s="493">
        <v>2</v>
      </c>
      <c r="AU478" s="831">
        <v>8</v>
      </c>
      <c r="AV478" s="831"/>
      <c r="AW478" s="831"/>
      <c r="AX478" s="831"/>
      <c r="AY478" s="831">
        <v>0</v>
      </c>
      <c r="AZ478" s="830">
        <v>1</v>
      </c>
      <c r="BA478" s="830">
        <v>0</v>
      </c>
      <c r="BB478" s="830">
        <v>6</v>
      </c>
      <c r="BC478" s="830">
        <v>2</v>
      </c>
      <c r="BD478" s="830">
        <v>8</v>
      </c>
      <c r="BE478" s="830">
        <v>0</v>
      </c>
      <c r="BF478" s="830">
        <v>0</v>
      </c>
      <c r="BG478" s="830">
        <v>0</v>
      </c>
      <c r="BH478" s="830">
        <v>0</v>
      </c>
      <c r="BI478" s="830">
        <v>0</v>
      </c>
      <c r="BJ478" s="770"/>
    </row>
    <row r="479" spans="1:62" s="764" customFormat="1" ht="20.100000000000001" customHeight="1">
      <c r="A479" s="915"/>
      <c r="B479" s="915"/>
      <c r="C479" s="915"/>
      <c r="D479" s="915"/>
      <c r="E479" s="546" t="s">
        <v>912</v>
      </c>
      <c r="F479" s="546">
        <v>10</v>
      </c>
      <c r="G479" s="547"/>
      <c r="H479" s="547"/>
      <c r="I479" s="1110"/>
      <c r="J479" s="546"/>
      <c r="K479" s="546"/>
      <c r="L479" s="829">
        <f t="shared" ref="L479:AQ479" si="167">SUM(L469:L478)</f>
        <v>17</v>
      </c>
      <c r="M479" s="829">
        <f t="shared" si="167"/>
        <v>318</v>
      </c>
      <c r="N479" s="828">
        <f t="shared" si="167"/>
        <v>2</v>
      </c>
      <c r="O479" s="829">
        <f t="shared" si="167"/>
        <v>17</v>
      </c>
      <c r="P479" s="829">
        <f t="shared" si="167"/>
        <v>2</v>
      </c>
      <c r="Q479" s="829">
        <f t="shared" si="167"/>
        <v>24</v>
      </c>
      <c r="R479" s="829">
        <f t="shared" si="167"/>
        <v>3</v>
      </c>
      <c r="S479" s="829">
        <f t="shared" si="167"/>
        <v>50</v>
      </c>
      <c r="T479" s="829">
        <f t="shared" si="167"/>
        <v>0</v>
      </c>
      <c r="U479" s="829">
        <f t="shared" si="167"/>
        <v>0</v>
      </c>
      <c r="V479" s="829">
        <f t="shared" si="167"/>
        <v>0</v>
      </c>
      <c r="W479" s="829">
        <f t="shared" si="167"/>
        <v>0</v>
      </c>
      <c r="X479" s="829">
        <f t="shared" si="167"/>
        <v>0</v>
      </c>
      <c r="Y479" s="827">
        <f t="shared" si="167"/>
        <v>0</v>
      </c>
      <c r="Z479" s="828">
        <f t="shared" si="167"/>
        <v>1</v>
      </c>
      <c r="AA479" s="829">
        <f t="shared" si="167"/>
        <v>0</v>
      </c>
      <c r="AB479" s="829">
        <f t="shared" si="167"/>
        <v>3</v>
      </c>
      <c r="AC479" s="829">
        <f t="shared" si="167"/>
        <v>5</v>
      </c>
      <c r="AD479" s="829">
        <f t="shared" si="167"/>
        <v>8</v>
      </c>
      <c r="AE479" s="829">
        <f t="shared" si="167"/>
        <v>0</v>
      </c>
      <c r="AF479" s="829">
        <f t="shared" si="167"/>
        <v>0</v>
      </c>
      <c r="AG479" s="829">
        <f t="shared" si="167"/>
        <v>0</v>
      </c>
      <c r="AH479" s="829">
        <f t="shared" si="167"/>
        <v>0</v>
      </c>
      <c r="AI479" s="829">
        <f t="shared" si="167"/>
        <v>0</v>
      </c>
      <c r="AJ479" s="829">
        <f t="shared" si="167"/>
        <v>0</v>
      </c>
      <c r="AK479" s="829">
        <f t="shared" si="167"/>
        <v>0</v>
      </c>
      <c r="AL479" s="829">
        <f t="shared" si="167"/>
        <v>0</v>
      </c>
      <c r="AM479" s="829">
        <f t="shared" si="167"/>
        <v>0</v>
      </c>
      <c r="AN479" s="829">
        <f t="shared" si="167"/>
        <v>0</v>
      </c>
      <c r="AO479" s="829">
        <f t="shared" si="167"/>
        <v>0</v>
      </c>
      <c r="AP479" s="829">
        <f t="shared" si="167"/>
        <v>7</v>
      </c>
      <c r="AQ479" s="829">
        <f t="shared" si="167"/>
        <v>2</v>
      </c>
      <c r="AR479" s="829">
        <f t="shared" ref="AR479:BI479" si="168">SUM(AR469:AR478)</f>
        <v>8</v>
      </c>
      <c r="AS479" s="829">
        <f t="shared" si="168"/>
        <v>29</v>
      </c>
      <c r="AT479" s="829">
        <f t="shared" si="168"/>
        <v>23</v>
      </c>
      <c r="AU479" s="829">
        <f t="shared" si="168"/>
        <v>60</v>
      </c>
      <c r="AV479" s="829">
        <f t="shared" si="168"/>
        <v>3</v>
      </c>
      <c r="AW479" s="829">
        <f t="shared" si="168"/>
        <v>3</v>
      </c>
      <c r="AX479" s="829">
        <f t="shared" si="168"/>
        <v>1</v>
      </c>
      <c r="AY479" s="829">
        <f t="shared" si="168"/>
        <v>7</v>
      </c>
      <c r="AZ479" s="829">
        <f t="shared" si="168"/>
        <v>15</v>
      </c>
      <c r="BA479" s="829">
        <f t="shared" si="168"/>
        <v>28</v>
      </c>
      <c r="BB479" s="829">
        <f t="shared" si="168"/>
        <v>58</v>
      </c>
      <c r="BC479" s="829">
        <f t="shared" si="168"/>
        <v>73</v>
      </c>
      <c r="BD479" s="829">
        <f t="shared" si="168"/>
        <v>159</v>
      </c>
      <c r="BE479" s="829">
        <f t="shared" si="168"/>
        <v>2</v>
      </c>
      <c r="BF479" s="829">
        <f t="shared" si="168"/>
        <v>3</v>
      </c>
      <c r="BG479" s="829">
        <f t="shared" si="168"/>
        <v>3</v>
      </c>
      <c r="BH479" s="829">
        <f t="shared" si="168"/>
        <v>1</v>
      </c>
      <c r="BI479" s="829">
        <f t="shared" si="168"/>
        <v>7</v>
      </c>
      <c r="BJ479" s="546"/>
    </row>
    <row r="480" spans="1:62" s="757" customFormat="1" ht="20.100000000000001" customHeight="1">
      <c r="A480" s="906" t="s">
        <v>907</v>
      </c>
      <c r="B480" s="906" t="s">
        <v>299</v>
      </c>
      <c r="C480" s="906" t="s">
        <v>908</v>
      </c>
      <c r="D480" s="906" t="s">
        <v>5</v>
      </c>
      <c r="E480" s="906" t="s">
        <v>5013</v>
      </c>
      <c r="F480" s="1035">
        <v>23472</v>
      </c>
      <c r="G480" s="940" t="s">
        <v>5014</v>
      </c>
      <c r="H480" s="908">
        <v>563</v>
      </c>
      <c r="I480" s="1109">
        <v>23034</v>
      </c>
      <c r="J480" s="770" t="s">
        <v>5015</v>
      </c>
      <c r="K480" s="770" t="s">
        <v>5016</v>
      </c>
      <c r="L480" s="493">
        <v>4</v>
      </c>
      <c r="M480" s="493">
        <v>110</v>
      </c>
      <c r="N480" s="494">
        <v>1</v>
      </c>
      <c r="O480" s="493">
        <v>14</v>
      </c>
      <c r="P480" s="493">
        <v>1</v>
      </c>
      <c r="Q480" s="493">
        <v>14</v>
      </c>
      <c r="R480" s="493">
        <v>1</v>
      </c>
      <c r="S480" s="493">
        <v>21</v>
      </c>
      <c r="T480" s="493"/>
      <c r="U480" s="493"/>
      <c r="V480" s="493"/>
      <c r="W480" s="493"/>
      <c r="X480" s="493"/>
      <c r="Y480" s="493"/>
      <c r="Z480" s="494"/>
      <c r="AA480" s="493"/>
      <c r="AB480" s="493"/>
      <c r="AC480" s="493"/>
      <c r="AD480" s="493">
        <v>0</v>
      </c>
      <c r="AE480" s="493"/>
      <c r="AF480" s="493"/>
      <c r="AG480" s="493">
        <v>0</v>
      </c>
      <c r="AH480" s="493"/>
      <c r="AI480" s="493"/>
      <c r="AJ480" s="493"/>
      <c r="AK480" s="493"/>
      <c r="AL480" s="493">
        <v>0</v>
      </c>
      <c r="AM480" s="493"/>
      <c r="AN480" s="493"/>
      <c r="AO480" s="493"/>
      <c r="AP480" s="831"/>
      <c r="AQ480" s="831"/>
      <c r="AR480" s="493"/>
      <c r="AS480" s="493"/>
      <c r="AT480" s="493"/>
      <c r="AU480" s="831">
        <v>0</v>
      </c>
      <c r="AV480" s="831"/>
      <c r="AW480" s="831"/>
      <c r="AX480" s="831"/>
      <c r="AY480" s="831">
        <v>0</v>
      </c>
      <c r="AZ480" s="830">
        <v>3</v>
      </c>
      <c r="BA480" s="830">
        <v>14</v>
      </c>
      <c r="BB480" s="830">
        <v>14</v>
      </c>
      <c r="BC480" s="830">
        <v>21</v>
      </c>
      <c r="BD480" s="830">
        <v>49</v>
      </c>
      <c r="BE480" s="830">
        <v>0</v>
      </c>
      <c r="BF480" s="830">
        <v>0</v>
      </c>
      <c r="BG480" s="830">
        <v>0</v>
      </c>
      <c r="BH480" s="830">
        <v>0</v>
      </c>
      <c r="BI480" s="830">
        <v>0</v>
      </c>
      <c r="BJ480" s="770"/>
    </row>
    <row r="481" spans="1:62" s="757" customFormat="1" ht="20.100000000000001" customHeight="1">
      <c r="A481" s="906" t="s">
        <v>907</v>
      </c>
      <c r="B481" s="906" t="s">
        <v>299</v>
      </c>
      <c r="C481" s="906" t="s">
        <v>908</v>
      </c>
      <c r="D481" s="906" t="s">
        <v>5</v>
      </c>
      <c r="E481" s="906" t="s">
        <v>5017</v>
      </c>
      <c r="F481" s="1035">
        <v>9597</v>
      </c>
      <c r="G481" s="940" t="s">
        <v>5018</v>
      </c>
      <c r="H481" s="908">
        <v>1603</v>
      </c>
      <c r="I481" s="1109">
        <v>23030</v>
      </c>
      <c r="J481" s="770" t="s">
        <v>5019</v>
      </c>
      <c r="K481" s="770" t="s">
        <v>5020</v>
      </c>
      <c r="L481" s="491">
        <v>3</v>
      </c>
      <c r="M481" s="491">
        <v>80</v>
      </c>
      <c r="N481" s="494">
        <v>1</v>
      </c>
      <c r="O481" s="493">
        <v>9</v>
      </c>
      <c r="P481" s="493">
        <v>1</v>
      </c>
      <c r="Q481" s="493">
        <v>12</v>
      </c>
      <c r="R481" s="493">
        <v>1</v>
      </c>
      <c r="S481" s="493">
        <v>13</v>
      </c>
      <c r="T481" s="493"/>
      <c r="U481" s="493"/>
      <c r="V481" s="493"/>
      <c r="W481" s="493"/>
      <c r="X481" s="493"/>
      <c r="Y481" s="493"/>
      <c r="Z481" s="494"/>
      <c r="AA481" s="493"/>
      <c r="AB481" s="493"/>
      <c r="AC481" s="493"/>
      <c r="AD481" s="493">
        <v>0</v>
      </c>
      <c r="AE481" s="493"/>
      <c r="AF481" s="493"/>
      <c r="AG481" s="493">
        <v>0</v>
      </c>
      <c r="AH481" s="493"/>
      <c r="AI481" s="493"/>
      <c r="AJ481" s="493"/>
      <c r="AK481" s="493"/>
      <c r="AL481" s="493">
        <v>0</v>
      </c>
      <c r="AM481" s="493"/>
      <c r="AN481" s="493"/>
      <c r="AO481" s="493"/>
      <c r="AP481" s="831"/>
      <c r="AQ481" s="831"/>
      <c r="AR481" s="493"/>
      <c r="AS481" s="493"/>
      <c r="AT481" s="493"/>
      <c r="AU481" s="831">
        <v>0</v>
      </c>
      <c r="AV481" s="831"/>
      <c r="AW481" s="831"/>
      <c r="AX481" s="831"/>
      <c r="AY481" s="831">
        <v>0</v>
      </c>
      <c r="AZ481" s="831">
        <v>3</v>
      </c>
      <c r="BA481" s="831">
        <v>9</v>
      </c>
      <c r="BB481" s="831">
        <v>12</v>
      </c>
      <c r="BC481" s="831">
        <v>13</v>
      </c>
      <c r="BD481" s="831">
        <v>34</v>
      </c>
      <c r="BE481" s="831">
        <v>0</v>
      </c>
      <c r="BF481" s="831">
        <v>0</v>
      </c>
      <c r="BG481" s="831">
        <v>0</v>
      </c>
      <c r="BH481" s="831">
        <v>0</v>
      </c>
      <c r="BI481" s="831">
        <v>0</v>
      </c>
      <c r="BJ481" s="770"/>
    </row>
    <row r="482" spans="1:62" s="757" customFormat="1" ht="20.100000000000001" customHeight="1">
      <c r="A482" s="906" t="s">
        <v>907</v>
      </c>
      <c r="B482" s="906" t="s">
        <v>299</v>
      </c>
      <c r="C482" s="906" t="s">
        <v>908</v>
      </c>
      <c r="D482" s="906" t="s">
        <v>5</v>
      </c>
      <c r="E482" s="906" t="s">
        <v>5021</v>
      </c>
      <c r="F482" s="1035">
        <v>33294</v>
      </c>
      <c r="G482" s="940" t="s">
        <v>5022</v>
      </c>
      <c r="H482" s="908">
        <v>1161</v>
      </c>
      <c r="I482" s="1109">
        <v>23037</v>
      </c>
      <c r="J482" s="770" t="s">
        <v>5023</v>
      </c>
      <c r="K482" s="770" t="s">
        <v>5024</v>
      </c>
      <c r="L482" s="491">
        <v>6</v>
      </c>
      <c r="M482" s="491">
        <v>132</v>
      </c>
      <c r="N482" s="494">
        <v>2</v>
      </c>
      <c r="O482" s="493">
        <v>26</v>
      </c>
      <c r="P482" s="493">
        <v>2</v>
      </c>
      <c r="Q482" s="493">
        <v>35</v>
      </c>
      <c r="R482" s="493">
        <v>2</v>
      </c>
      <c r="S482" s="493">
        <v>32</v>
      </c>
      <c r="T482" s="493"/>
      <c r="U482" s="493"/>
      <c r="V482" s="493"/>
      <c r="W482" s="493"/>
      <c r="X482" s="493"/>
      <c r="Y482" s="493"/>
      <c r="Z482" s="494"/>
      <c r="AA482" s="493"/>
      <c r="AB482" s="493"/>
      <c r="AC482" s="493"/>
      <c r="AD482" s="493">
        <v>0</v>
      </c>
      <c r="AE482" s="493"/>
      <c r="AF482" s="493"/>
      <c r="AG482" s="493">
        <v>0</v>
      </c>
      <c r="AH482" s="493"/>
      <c r="AI482" s="493"/>
      <c r="AJ482" s="493"/>
      <c r="AK482" s="493"/>
      <c r="AL482" s="493">
        <v>0</v>
      </c>
      <c r="AM482" s="493"/>
      <c r="AN482" s="493"/>
      <c r="AO482" s="493"/>
      <c r="AP482" s="831"/>
      <c r="AQ482" s="831"/>
      <c r="AR482" s="493"/>
      <c r="AS482" s="493"/>
      <c r="AT482" s="493"/>
      <c r="AU482" s="831">
        <v>0</v>
      </c>
      <c r="AV482" s="831"/>
      <c r="AW482" s="831"/>
      <c r="AX482" s="831"/>
      <c r="AY482" s="831">
        <v>0</v>
      </c>
      <c r="AZ482" s="830">
        <v>6</v>
      </c>
      <c r="BA482" s="830">
        <v>26</v>
      </c>
      <c r="BB482" s="830">
        <v>35</v>
      </c>
      <c r="BC482" s="830">
        <v>32</v>
      </c>
      <c r="BD482" s="830">
        <v>93</v>
      </c>
      <c r="BE482" s="830">
        <v>0</v>
      </c>
      <c r="BF482" s="830">
        <v>0</v>
      </c>
      <c r="BG482" s="830">
        <v>0</v>
      </c>
      <c r="BH482" s="830">
        <v>0</v>
      </c>
      <c r="BI482" s="830">
        <v>0</v>
      </c>
      <c r="BJ482" s="770"/>
    </row>
    <row r="483" spans="1:62" s="764" customFormat="1" ht="20.100000000000001" customHeight="1">
      <c r="A483" s="915"/>
      <c r="B483" s="915"/>
      <c r="C483" s="915"/>
      <c r="D483" s="915"/>
      <c r="E483" s="546" t="s">
        <v>1156</v>
      </c>
      <c r="F483" s="546">
        <v>3</v>
      </c>
      <c r="G483" s="547"/>
      <c r="H483" s="547"/>
      <c r="I483" s="1110"/>
      <c r="J483" s="546"/>
      <c r="K483" s="546"/>
      <c r="L483" s="829">
        <f t="shared" ref="L483:AQ483" si="169">SUM(L480:L482)</f>
        <v>13</v>
      </c>
      <c r="M483" s="829">
        <f t="shared" si="169"/>
        <v>322</v>
      </c>
      <c r="N483" s="828">
        <f t="shared" si="169"/>
        <v>4</v>
      </c>
      <c r="O483" s="829">
        <f t="shared" si="169"/>
        <v>49</v>
      </c>
      <c r="P483" s="829">
        <f t="shared" si="169"/>
        <v>4</v>
      </c>
      <c r="Q483" s="829">
        <f t="shared" si="169"/>
        <v>61</v>
      </c>
      <c r="R483" s="829">
        <f t="shared" si="169"/>
        <v>4</v>
      </c>
      <c r="S483" s="829">
        <f t="shared" si="169"/>
        <v>66</v>
      </c>
      <c r="T483" s="829">
        <f t="shared" si="169"/>
        <v>0</v>
      </c>
      <c r="U483" s="829">
        <f t="shared" si="169"/>
        <v>0</v>
      </c>
      <c r="V483" s="829">
        <f t="shared" si="169"/>
        <v>0</v>
      </c>
      <c r="W483" s="829">
        <f t="shared" si="169"/>
        <v>0</v>
      </c>
      <c r="X483" s="829">
        <f t="shared" si="169"/>
        <v>0</v>
      </c>
      <c r="Y483" s="827">
        <f t="shared" si="169"/>
        <v>0</v>
      </c>
      <c r="Z483" s="828">
        <f t="shared" si="169"/>
        <v>0</v>
      </c>
      <c r="AA483" s="829">
        <f t="shared" si="169"/>
        <v>0</v>
      </c>
      <c r="AB483" s="829">
        <f t="shared" si="169"/>
        <v>0</v>
      </c>
      <c r="AC483" s="829">
        <f t="shared" si="169"/>
        <v>0</v>
      </c>
      <c r="AD483" s="829">
        <f t="shared" si="169"/>
        <v>0</v>
      </c>
      <c r="AE483" s="829">
        <f t="shared" si="169"/>
        <v>0</v>
      </c>
      <c r="AF483" s="829">
        <f t="shared" si="169"/>
        <v>0</v>
      </c>
      <c r="AG483" s="829">
        <f t="shared" si="169"/>
        <v>0</v>
      </c>
      <c r="AH483" s="829">
        <f t="shared" si="169"/>
        <v>0</v>
      </c>
      <c r="AI483" s="829">
        <f t="shared" si="169"/>
        <v>0</v>
      </c>
      <c r="AJ483" s="829">
        <f t="shared" si="169"/>
        <v>0</v>
      </c>
      <c r="AK483" s="829">
        <f t="shared" si="169"/>
        <v>0</v>
      </c>
      <c r="AL483" s="829">
        <f t="shared" si="169"/>
        <v>0</v>
      </c>
      <c r="AM483" s="829">
        <f t="shared" si="169"/>
        <v>0</v>
      </c>
      <c r="AN483" s="829">
        <f t="shared" si="169"/>
        <v>0</v>
      </c>
      <c r="AO483" s="829">
        <f t="shared" si="169"/>
        <v>0</v>
      </c>
      <c r="AP483" s="829">
        <f t="shared" si="169"/>
        <v>0</v>
      </c>
      <c r="AQ483" s="829">
        <f t="shared" si="169"/>
        <v>0</v>
      </c>
      <c r="AR483" s="829">
        <f t="shared" ref="AR483:BI483" si="170">SUM(AR480:AR482)</f>
        <v>0</v>
      </c>
      <c r="AS483" s="829">
        <f t="shared" si="170"/>
        <v>0</v>
      </c>
      <c r="AT483" s="829">
        <f t="shared" si="170"/>
        <v>0</v>
      </c>
      <c r="AU483" s="829">
        <f t="shared" si="170"/>
        <v>0</v>
      </c>
      <c r="AV483" s="829">
        <f t="shared" si="170"/>
        <v>0</v>
      </c>
      <c r="AW483" s="829">
        <f t="shared" si="170"/>
        <v>0</v>
      </c>
      <c r="AX483" s="829">
        <f t="shared" si="170"/>
        <v>0</v>
      </c>
      <c r="AY483" s="829">
        <f t="shared" si="170"/>
        <v>0</v>
      </c>
      <c r="AZ483" s="829">
        <f t="shared" si="170"/>
        <v>12</v>
      </c>
      <c r="BA483" s="829">
        <f t="shared" si="170"/>
        <v>49</v>
      </c>
      <c r="BB483" s="829">
        <f t="shared" si="170"/>
        <v>61</v>
      </c>
      <c r="BC483" s="829">
        <f t="shared" si="170"/>
        <v>66</v>
      </c>
      <c r="BD483" s="829">
        <f t="shared" si="170"/>
        <v>176</v>
      </c>
      <c r="BE483" s="829">
        <f t="shared" si="170"/>
        <v>0</v>
      </c>
      <c r="BF483" s="829">
        <f t="shared" si="170"/>
        <v>0</v>
      </c>
      <c r="BG483" s="829">
        <f t="shared" si="170"/>
        <v>0</v>
      </c>
      <c r="BH483" s="829">
        <f t="shared" si="170"/>
        <v>0</v>
      </c>
      <c r="BI483" s="829">
        <f t="shared" si="170"/>
        <v>0</v>
      </c>
      <c r="BJ483" s="546"/>
    </row>
    <row r="484" spans="1:62" s="764" customFormat="1" ht="20.100000000000001" customHeight="1">
      <c r="A484" s="915"/>
      <c r="B484" s="916"/>
      <c r="C484" s="1258" t="s">
        <v>1197</v>
      </c>
      <c r="D484" s="1259"/>
      <c r="E484" s="1260"/>
      <c r="F484" s="508">
        <v>13</v>
      </c>
      <c r="G484" s="544"/>
      <c r="H484" s="544"/>
      <c r="I484" s="1115"/>
      <c r="J484" s="508"/>
      <c r="K484" s="508"/>
      <c r="L484" s="826">
        <f t="shared" ref="L484:AQ484" si="171">L479+L483</f>
        <v>30</v>
      </c>
      <c r="M484" s="826">
        <f t="shared" si="171"/>
        <v>640</v>
      </c>
      <c r="N484" s="825">
        <f t="shared" si="171"/>
        <v>6</v>
      </c>
      <c r="O484" s="824">
        <f t="shared" si="171"/>
        <v>66</v>
      </c>
      <c r="P484" s="824">
        <f t="shared" si="171"/>
        <v>6</v>
      </c>
      <c r="Q484" s="824">
        <f t="shared" si="171"/>
        <v>85</v>
      </c>
      <c r="R484" s="824">
        <f t="shared" si="171"/>
        <v>7</v>
      </c>
      <c r="S484" s="824">
        <f t="shared" si="171"/>
        <v>116</v>
      </c>
      <c r="T484" s="824">
        <f t="shared" si="171"/>
        <v>0</v>
      </c>
      <c r="U484" s="824">
        <f t="shared" si="171"/>
        <v>0</v>
      </c>
      <c r="V484" s="824">
        <f t="shared" si="171"/>
        <v>0</v>
      </c>
      <c r="W484" s="824">
        <f t="shared" si="171"/>
        <v>0</v>
      </c>
      <c r="X484" s="824">
        <f t="shared" si="171"/>
        <v>0</v>
      </c>
      <c r="Y484" s="824">
        <f t="shared" si="171"/>
        <v>0</v>
      </c>
      <c r="Z484" s="825">
        <f t="shared" si="171"/>
        <v>1</v>
      </c>
      <c r="AA484" s="824">
        <f t="shared" si="171"/>
        <v>0</v>
      </c>
      <c r="AB484" s="824">
        <f t="shared" si="171"/>
        <v>3</v>
      </c>
      <c r="AC484" s="824">
        <f t="shared" si="171"/>
        <v>5</v>
      </c>
      <c r="AD484" s="824">
        <f t="shared" si="171"/>
        <v>8</v>
      </c>
      <c r="AE484" s="824">
        <f t="shared" si="171"/>
        <v>0</v>
      </c>
      <c r="AF484" s="824">
        <f t="shared" si="171"/>
        <v>0</v>
      </c>
      <c r="AG484" s="824">
        <f t="shared" si="171"/>
        <v>0</v>
      </c>
      <c r="AH484" s="824">
        <f t="shared" si="171"/>
        <v>0</v>
      </c>
      <c r="AI484" s="824">
        <f t="shared" si="171"/>
        <v>0</v>
      </c>
      <c r="AJ484" s="824">
        <f t="shared" si="171"/>
        <v>0</v>
      </c>
      <c r="AK484" s="824">
        <f t="shared" si="171"/>
        <v>0</v>
      </c>
      <c r="AL484" s="824">
        <f t="shared" si="171"/>
        <v>0</v>
      </c>
      <c r="AM484" s="824">
        <f t="shared" si="171"/>
        <v>0</v>
      </c>
      <c r="AN484" s="824">
        <f t="shared" si="171"/>
        <v>0</v>
      </c>
      <c r="AO484" s="824">
        <f t="shared" si="171"/>
        <v>0</v>
      </c>
      <c r="AP484" s="824">
        <f t="shared" si="171"/>
        <v>7</v>
      </c>
      <c r="AQ484" s="824">
        <f t="shared" si="171"/>
        <v>2</v>
      </c>
      <c r="AR484" s="824">
        <f t="shared" ref="AR484:BI484" si="172">AR479+AR483</f>
        <v>8</v>
      </c>
      <c r="AS484" s="824">
        <f t="shared" si="172"/>
        <v>29</v>
      </c>
      <c r="AT484" s="824">
        <f t="shared" si="172"/>
        <v>23</v>
      </c>
      <c r="AU484" s="824">
        <f t="shared" si="172"/>
        <v>60</v>
      </c>
      <c r="AV484" s="824">
        <f t="shared" si="172"/>
        <v>3</v>
      </c>
      <c r="AW484" s="824">
        <f t="shared" si="172"/>
        <v>3</v>
      </c>
      <c r="AX484" s="824">
        <f t="shared" si="172"/>
        <v>1</v>
      </c>
      <c r="AY484" s="824">
        <f t="shared" si="172"/>
        <v>7</v>
      </c>
      <c r="AZ484" s="824">
        <f t="shared" si="172"/>
        <v>27</v>
      </c>
      <c r="BA484" s="824">
        <f t="shared" si="172"/>
        <v>77</v>
      </c>
      <c r="BB484" s="824">
        <f t="shared" si="172"/>
        <v>119</v>
      </c>
      <c r="BC484" s="824">
        <f t="shared" si="172"/>
        <v>139</v>
      </c>
      <c r="BD484" s="824">
        <f t="shared" si="172"/>
        <v>335</v>
      </c>
      <c r="BE484" s="824">
        <f t="shared" si="172"/>
        <v>2</v>
      </c>
      <c r="BF484" s="824">
        <f t="shared" si="172"/>
        <v>3</v>
      </c>
      <c r="BG484" s="824">
        <f t="shared" si="172"/>
        <v>3</v>
      </c>
      <c r="BH484" s="824">
        <f t="shared" si="172"/>
        <v>1</v>
      </c>
      <c r="BI484" s="824">
        <f t="shared" si="172"/>
        <v>7</v>
      </c>
      <c r="BJ484" s="508"/>
    </row>
    <row r="485" spans="1:62" s="757" customFormat="1" ht="20.100000000000001" customHeight="1">
      <c r="A485" s="906" t="s">
        <v>5025</v>
      </c>
      <c r="B485" s="906" t="s">
        <v>299</v>
      </c>
      <c r="C485" s="906" t="s">
        <v>5026</v>
      </c>
      <c r="D485" s="906" t="s">
        <v>4</v>
      </c>
      <c r="E485" s="906" t="s">
        <v>5027</v>
      </c>
      <c r="F485" s="1035">
        <v>40603</v>
      </c>
      <c r="G485" s="940" t="s">
        <v>5028</v>
      </c>
      <c r="H485" s="908">
        <v>1891</v>
      </c>
      <c r="I485" s="1109">
        <v>23058</v>
      </c>
      <c r="J485" s="770" t="s">
        <v>5029</v>
      </c>
      <c r="K485" s="770" t="s">
        <v>5030</v>
      </c>
      <c r="L485" s="491">
        <v>7</v>
      </c>
      <c r="M485" s="491">
        <v>110</v>
      </c>
      <c r="N485" s="494">
        <v>1</v>
      </c>
      <c r="O485" s="493">
        <v>15</v>
      </c>
      <c r="P485" s="493">
        <v>2</v>
      </c>
      <c r="Q485" s="493">
        <v>21</v>
      </c>
      <c r="R485" s="493">
        <v>2</v>
      </c>
      <c r="S485" s="493">
        <v>27</v>
      </c>
      <c r="T485" s="493"/>
      <c r="U485" s="493"/>
      <c r="V485" s="493"/>
      <c r="W485" s="493"/>
      <c r="X485" s="493">
        <v>1</v>
      </c>
      <c r="Y485" s="493">
        <v>6</v>
      </c>
      <c r="Z485" s="494"/>
      <c r="AA485" s="493">
        <v>1</v>
      </c>
      <c r="AB485" s="493"/>
      <c r="AC485" s="493"/>
      <c r="AD485" s="493">
        <v>0</v>
      </c>
      <c r="AE485" s="493">
        <v>1</v>
      </c>
      <c r="AF485" s="493">
        <v>3</v>
      </c>
      <c r="AG485" s="493">
        <v>4</v>
      </c>
      <c r="AH485" s="493"/>
      <c r="AI485" s="493"/>
      <c r="AJ485" s="493"/>
      <c r="AK485" s="493"/>
      <c r="AL485" s="493">
        <v>0</v>
      </c>
      <c r="AM485" s="493"/>
      <c r="AN485" s="493"/>
      <c r="AO485" s="493"/>
      <c r="AP485" s="831"/>
      <c r="AQ485" s="831"/>
      <c r="AR485" s="493"/>
      <c r="AS485" s="493"/>
      <c r="AT485" s="493"/>
      <c r="AU485" s="831">
        <v>0</v>
      </c>
      <c r="AV485" s="831"/>
      <c r="AW485" s="831"/>
      <c r="AX485" s="831"/>
      <c r="AY485" s="831">
        <v>0</v>
      </c>
      <c r="AZ485" s="830">
        <v>5</v>
      </c>
      <c r="BA485" s="830">
        <v>15</v>
      </c>
      <c r="BB485" s="830">
        <v>21</v>
      </c>
      <c r="BC485" s="830">
        <v>27</v>
      </c>
      <c r="BD485" s="830">
        <v>63</v>
      </c>
      <c r="BE485" s="830">
        <v>2</v>
      </c>
      <c r="BF485" s="830">
        <v>1</v>
      </c>
      <c r="BG485" s="830">
        <v>3</v>
      </c>
      <c r="BH485" s="830">
        <v>6</v>
      </c>
      <c r="BI485" s="830">
        <v>10</v>
      </c>
      <c r="BJ485" s="770"/>
    </row>
    <row r="486" spans="1:62" s="764" customFormat="1" ht="20.100000000000001" customHeight="1">
      <c r="A486" s="915"/>
      <c r="B486" s="915"/>
      <c r="C486" s="915"/>
      <c r="D486" s="915"/>
      <c r="E486" s="546" t="s">
        <v>912</v>
      </c>
      <c r="F486" s="546">
        <v>1</v>
      </c>
      <c r="G486" s="547"/>
      <c r="H486" s="547"/>
      <c r="I486" s="1110"/>
      <c r="J486" s="546"/>
      <c r="K486" s="546"/>
      <c r="L486" s="829">
        <f>SUM(L485)</f>
        <v>7</v>
      </c>
      <c r="M486" s="829">
        <f>SUM(M485)</f>
        <v>110</v>
      </c>
      <c r="N486" s="828">
        <f t="shared" ref="N486:BI486" si="173">SUM(N485:N485)</f>
        <v>1</v>
      </c>
      <c r="O486" s="827">
        <f t="shared" si="173"/>
        <v>15</v>
      </c>
      <c r="P486" s="827">
        <f t="shared" si="173"/>
        <v>2</v>
      </c>
      <c r="Q486" s="827">
        <f t="shared" si="173"/>
        <v>21</v>
      </c>
      <c r="R486" s="827">
        <f t="shared" si="173"/>
        <v>2</v>
      </c>
      <c r="S486" s="827">
        <f t="shared" si="173"/>
        <v>27</v>
      </c>
      <c r="T486" s="827">
        <f t="shared" si="173"/>
        <v>0</v>
      </c>
      <c r="U486" s="827">
        <f t="shared" si="173"/>
        <v>0</v>
      </c>
      <c r="V486" s="827">
        <f t="shared" si="173"/>
        <v>0</v>
      </c>
      <c r="W486" s="827">
        <f t="shared" si="173"/>
        <v>0</v>
      </c>
      <c r="X486" s="827">
        <f t="shared" si="173"/>
        <v>1</v>
      </c>
      <c r="Y486" s="827">
        <f t="shared" si="173"/>
        <v>6</v>
      </c>
      <c r="Z486" s="828">
        <f t="shared" si="173"/>
        <v>0</v>
      </c>
      <c r="AA486" s="827">
        <f t="shared" si="173"/>
        <v>1</v>
      </c>
      <c r="AB486" s="827">
        <f t="shared" si="173"/>
        <v>0</v>
      </c>
      <c r="AC486" s="827">
        <f t="shared" si="173"/>
        <v>0</v>
      </c>
      <c r="AD486" s="827">
        <f t="shared" si="173"/>
        <v>0</v>
      </c>
      <c r="AE486" s="827">
        <f t="shared" si="173"/>
        <v>1</v>
      </c>
      <c r="AF486" s="827">
        <f t="shared" si="173"/>
        <v>3</v>
      </c>
      <c r="AG486" s="827">
        <f t="shared" si="173"/>
        <v>4</v>
      </c>
      <c r="AH486" s="827">
        <f t="shared" si="173"/>
        <v>0</v>
      </c>
      <c r="AI486" s="827">
        <f t="shared" si="173"/>
        <v>0</v>
      </c>
      <c r="AJ486" s="827">
        <f t="shared" si="173"/>
        <v>0</v>
      </c>
      <c r="AK486" s="827">
        <f t="shared" si="173"/>
        <v>0</v>
      </c>
      <c r="AL486" s="827">
        <f t="shared" si="173"/>
        <v>0</v>
      </c>
      <c r="AM486" s="827">
        <f t="shared" si="173"/>
        <v>0</v>
      </c>
      <c r="AN486" s="827">
        <f t="shared" si="173"/>
        <v>0</v>
      </c>
      <c r="AO486" s="827">
        <f t="shared" si="173"/>
        <v>0</v>
      </c>
      <c r="AP486" s="827">
        <f t="shared" si="173"/>
        <v>0</v>
      </c>
      <c r="AQ486" s="827">
        <f t="shared" si="173"/>
        <v>0</v>
      </c>
      <c r="AR486" s="827">
        <f t="shared" si="173"/>
        <v>0</v>
      </c>
      <c r="AS486" s="827">
        <f t="shared" si="173"/>
        <v>0</v>
      </c>
      <c r="AT486" s="827">
        <f t="shared" si="173"/>
        <v>0</v>
      </c>
      <c r="AU486" s="827">
        <f t="shared" si="173"/>
        <v>0</v>
      </c>
      <c r="AV486" s="827">
        <f t="shared" si="173"/>
        <v>0</v>
      </c>
      <c r="AW486" s="827">
        <f t="shared" si="173"/>
        <v>0</v>
      </c>
      <c r="AX486" s="827">
        <f t="shared" si="173"/>
        <v>0</v>
      </c>
      <c r="AY486" s="827">
        <f t="shared" si="173"/>
        <v>0</v>
      </c>
      <c r="AZ486" s="827">
        <f t="shared" si="173"/>
        <v>5</v>
      </c>
      <c r="BA486" s="827">
        <f t="shared" si="173"/>
        <v>15</v>
      </c>
      <c r="BB486" s="827">
        <f t="shared" si="173"/>
        <v>21</v>
      </c>
      <c r="BC486" s="827">
        <f t="shared" si="173"/>
        <v>27</v>
      </c>
      <c r="BD486" s="827">
        <f t="shared" si="173"/>
        <v>63</v>
      </c>
      <c r="BE486" s="827">
        <f t="shared" si="173"/>
        <v>2</v>
      </c>
      <c r="BF486" s="827">
        <f t="shared" si="173"/>
        <v>1</v>
      </c>
      <c r="BG486" s="827">
        <f t="shared" si="173"/>
        <v>3</v>
      </c>
      <c r="BH486" s="827">
        <f t="shared" si="173"/>
        <v>6</v>
      </c>
      <c r="BI486" s="827">
        <f t="shared" si="173"/>
        <v>10</v>
      </c>
      <c r="BJ486" s="546"/>
    </row>
    <row r="487" spans="1:62" s="764" customFormat="1" ht="20.100000000000001" customHeight="1">
      <c r="A487" s="915"/>
      <c r="B487" s="916"/>
      <c r="C487" s="1258" t="s">
        <v>1198</v>
      </c>
      <c r="D487" s="1259"/>
      <c r="E487" s="1260"/>
      <c r="F487" s="508">
        <v>1</v>
      </c>
      <c r="G487" s="544"/>
      <c r="H487" s="544"/>
      <c r="I487" s="1115"/>
      <c r="J487" s="508"/>
      <c r="K487" s="508"/>
      <c r="L487" s="826">
        <f t="shared" ref="L487:AQ487" si="174">L486</f>
        <v>7</v>
      </c>
      <c r="M487" s="826">
        <f t="shared" si="174"/>
        <v>110</v>
      </c>
      <c r="N487" s="825">
        <f t="shared" si="174"/>
        <v>1</v>
      </c>
      <c r="O487" s="824">
        <f t="shared" si="174"/>
        <v>15</v>
      </c>
      <c r="P487" s="824">
        <f t="shared" si="174"/>
        <v>2</v>
      </c>
      <c r="Q487" s="824">
        <f t="shared" si="174"/>
        <v>21</v>
      </c>
      <c r="R487" s="824">
        <f t="shared" si="174"/>
        <v>2</v>
      </c>
      <c r="S487" s="824">
        <f t="shared" si="174"/>
        <v>27</v>
      </c>
      <c r="T487" s="824">
        <f t="shared" si="174"/>
        <v>0</v>
      </c>
      <c r="U487" s="824">
        <f t="shared" si="174"/>
        <v>0</v>
      </c>
      <c r="V487" s="824">
        <f t="shared" si="174"/>
        <v>0</v>
      </c>
      <c r="W487" s="824">
        <f t="shared" si="174"/>
        <v>0</v>
      </c>
      <c r="X487" s="824">
        <f t="shared" si="174"/>
        <v>1</v>
      </c>
      <c r="Y487" s="824">
        <f t="shared" si="174"/>
        <v>6</v>
      </c>
      <c r="Z487" s="825">
        <f t="shared" si="174"/>
        <v>0</v>
      </c>
      <c r="AA487" s="824">
        <f t="shared" si="174"/>
        <v>1</v>
      </c>
      <c r="AB487" s="824">
        <f t="shared" si="174"/>
        <v>0</v>
      </c>
      <c r="AC487" s="824">
        <f t="shared" si="174"/>
        <v>0</v>
      </c>
      <c r="AD487" s="824">
        <f t="shared" si="174"/>
        <v>0</v>
      </c>
      <c r="AE487" s="824">
        <f t="shared" si="174"/>
        <v>1</v>
      </c>
      <c r="AF487" s="824">
        <f t="shared" si="174"/>
        <v>3</v>
      </c>
      <c r="AG487" s="824">
        <f t="shared" si="174"/>
        <v>4</v>
      </c>
      <c r="AH487" s="824">
        <f t="shared" si="174"/>
        <v>0</v>
      </c>
      <c r="AI487" s="824">
        <f t="shared" si="174"/>
        <v>0</v>
      </c>
      <c r="AJ487" s="824">
        <f t="shared" si="174"/>
        <v>0</v>
      </c>
      <c r="AK487" s="824">
        <f t="shared" si="174"/>
        <v>0</v>
      </c>
      <c r="AL487" s="824">
        <f t="shared" si="174"/>
        <v>0</v>
      </c>
      <c r="AM487" s="824">
        <f t="shared" si="174"/>
        <v>0</v>
      </c>
      <c r="AN487" s="824">
        <f t="shared" si="174"/>
        <v>0</v>
      </c>
      <c r="AO487" s="824">
        <f t="shared" si="174"/>
        <v>0</v>
      </c>
      <c r="AP487" s="824">
        <f t="shared" si="174"/>
        <v>0</v>
      </c>
      <c r="AQ487" s="824">
        <f t="shared" si="174"/>
        <v>0</v>
      </c>
      <c r="AR487" s="824">
        <f t="shared" ref="AR487:BI487" si="175">AR486</f>
        <v>0</v>
      </c>
      <c r="AS487" s="824">
        <f t="shared" si="175"/>
        <v>0</v>
      </c>
      <c r="AT487" s="824">
        <f t="shared" si="175"/>
        <v>0</v>
      </c>
      <c r="AU487" s="824">
        <f t="shared" si="175"/>
        <v>0</v>
      </c>
      <c r="AV487" s="824">
        <f t="shared" si="175"/>
        <v>0</v>
      </c>
      <c r="AW487" s="824">
        <f t="shared" si="175"/>
        <v>0</v>
      </c>
      <c r="AX487" s="824">
        <f t="shared" si="175"/>
        <v>0</v>
      </c>
      <c r="AY487" s="824">
        <f t="shared" si="175"/>
        <v>0</v>
      </c>
      <c r="AZ487" s="824">
        <f t="shared" si="175"/>
        <v>5</v>
      </c>
      <c r="BA487" s="824">
        <f t="shared" si="175"/>
        <v>15</v>
      </c>
      <c r="BB487" s="824">
        <f t="shared" si="175"/>
        <v>21</v>
      </c>
      <c r="BC487" s="824">
        <f t="shared" si="175"/>
        <v>27</v>
      </c>
      <c r="BD487" s="824">
        <f t="shared" si="175"/>
        <v>63</v>
      </c>
      <c r="BE487" s="824">
        <f t="shared" si="175"/>
        <v>2</v>
      </c>
      <c r="BF487" s="824">
        <f t="shared" si="175"/>
        <v>1</v>
      </c>
      <c r="BG487" s="824">
        <f t="shared" si="175"/>
        <v>3</v>
      </c>
      <c r="BH487" s="824">
        <f t="shared" si="175"/>
        <v>6</v>
      </c>
      <c r="BI487" s="824">
        <f t="shared" si="175"/>
        <v>10</v>
      </c>
      <c r="BJ487" s="508"/>
    </row>
    <row r="488" spans="1:62" s="757" customFormat="1" ht="20.100000000000001" customHeight="1">
      <c r="A488" s="906" t="s">
        <v>5031</v>
      </c>
      <c r="B488" s="906" t="s">
        <v>299</v>
      </c>
      <c r="C488" s="906" t="s">
        <v>5032</v>
      </c>
      <c r="D488" s="906" t="s">
        <v>4</v>
      </c>
      <c r="E488" s="906" t="s">
        <v>5033</v>
      </c>
      <c r="F488" s="1035">
        <v>29646</v>
      </c>
      <c r="G488" s="940" t="s">
        <v>5034</v>
      </c>
      <c r="H488" s="908">
        <v>19072</v>
      </c>
      <c r="I488" s="1109">
        <v>23002</v>
      </c>
      <c r="J488" s="770" t="s">
        <v>5035</v>
      </c>
      <c r="K488" s="770" t="s">
        <v>3621</v>
      </c>
      <c r="L488" s="491">
        <v>2</v>
      </c>
      <c r="M488" s="491">
        <v>45</v>
      </c>
      <c r="N488" s="494"/>
      <c r="O488" s="493"/>
      <c r="P488" s="493"/>
      <c r="Q488" s="493"/>
      <c r="R488" s="493"/>
      <c r="S488" s="493"/>
      <c r="T488" s="493"/>
      <c r="U488" s="493"/>
      <c r="V488" s="493"/>
      <c r="W488" s="493"/>
      <c r="X488" s="493"/>
      <c r="Y488" s="493"/>
      <c r="Z488" s="494"/>
      <c r="AA488" s="493"/>
      <c r="AB488" s="493"/>
      <c r="AC488" s="493"/>
      <c r="AD488" s="493">
        <v>0</v>
      </c>
      <c r="AE488" s="493"/>
      <c r="AF488" s="493"/>
      <c r="AG488" s="493">
        <v>0</v>
      </c>
      <c r="AH488" s="493"/>
      <c r="AI488" s="493"/>
      <c r="AJ488" s="493"/>
      <c r="AK488" s="493"/>
      <c r="AL488" s="493">
        <v>0</v>
      </c>
      <c r="AM488" s="493"/>
      <c r="AN488" s="493"/>
      <c r="AO488" s="493"/>
      <c r="AP488" s="831">
        <v>1</v>
      </c>
      <c r="AQ488" s="831" t="s">
        <v>1500</v>
      </c>
      <c r="AR488" s="493">
        <v>1</v>
      </c>
      <c r="AS488" s="493">
        <v>1</v>
      </c>
      <c r="AT488" s="493">
        <v>2</v>
      </c>
      <c r="AU488" s="831">
        <v>4</v>
      </c>
      <c r="AV488" s="831"/>
      <c r="AW488" s="831"/>
      <c r="AX488" s="831"/>
      <c r="AY488" s="831">
        <v>0</v>
      </c>
      <c r="AZ488" s="830">
        <v>1</v>
      </c>
      <c r="BA488" s="830">
        <v>1</v>
      </c>
      <c r="BB488" s="830">
        <v>1</v>
      </c>
      <c r="BC488" s="830">
        <v>2</v>
      </c>
      <c r="BD488" s="830">
        <v>4</v>
      </c>
      <c r="BE488" s="830">
        <v>0</v>
      </c>
      <c r="BF488" s="830">
        <v>0</v>
      </c>
      <c r="BG488" s="830">
        <v>0</v>
      </c>
      <c r="BH488" s="830">
        <v>0</v>
      </c>
      <c r="BI488" s="830">
        <v>0</v>
      </c>
      <c r="BJ488" s="770"/>
    </row>
    <row r="489" spans="1:62" s="757" customFormat="1" ht="20.100000000000001" customHeight="1">
      <c r="A489" s="906" t="s">
        <v>5031</v>
      </c>
      <c r="B489" s="906" t="s">
        <v>299</v>
      </c>
      <c r="C489" s="906" t="s">
        <v>5032</v>
      </c>
      <c r="D489" s="906" t="s">
        <v>4</v>
      </c>
      <c r="E489" s="906" t="s">
        <v>5036</v>
      </c>
      <c r="F489" s="1035">
        <v>30011</v>
      </c>
      <c r="G489" s="940" t="s">
        <v>5037</v>
      </c>
      <c r="H489" s="908"/>
      <c r="I489" s="1109"/>
      <c r="J489" s="770"/>
      <c r="K489" s="770"/>
      <c r="L489" s="491">
        <v>1</v>
      </c>
      <c r="M489" s="491">
        <v>21</v>
      </c>
      <c r="N489" s="494"/>
      <c r="O489" s="493"/>
      <c r="P489" s="493"/>
      <c r="Q489" s="493"/>
      <c r="R489" s="493"/>
      <c r="S489" s="493"/>
      <c r="T489" s="493"/>
      <c r="U489" s="493"/>
      <c r="V489" s="493"/>
      <c r="W489" s="493"/>
      <c r="X489" s="493"/>
      <c r="Y489" s="493"/>
      <c r="Z489" s="494"/>
      <c r="AA489" s="493"/>
      <c r="AB489" s="493"/>
      <c r="AC489" s="493"/>
      <c r="AD489" s="493">
        <v>0</v>
      </c>
      <c r="AE489" s="493"/>
      <c r="AF489" s="493"/>
      <c r="AG489" s="493">
        <v>0</v>
      </c>
      <c r="AH489" s="493"/>
      <c r="AI489" s="493"/>
      <c r="AJ489" s="493"/>
      <c r="AK489" s="493"/>
      <c r="AL489" s="493">
        <v>0</v>
      </c>
      <c r="AM489" s="493"/>
      <c r="AN489" s="493"/>
      <c r="AO489" s="493"/>
      <c r="AP489" s="831"/>
      <c r="AQ489" s="831"/>
      <c r="AR489" s="493"/>
      <c r="AS489" s="493"/>
      <c r="AT489" s="493"/>
      <c r="AU489" s="831">
        <v>0</v>
      </c>
      <c r="AV489" s="831"/>
      <c r="AW489" s="831"/>
      <c r="AX489" s="831"/>
      <c r="AY489" s="831">
        <v>0</v>
      </c>
      <c r="AZ489" s="830">
        <v>0</v>
      </c>
      <c r="BA489" s="830">
        <v>0</v>
      </c>
      <c r="BB489" s="830">
        <v>0</v>
      </c>
      <c r="BC489" s="830">
        <v>0</v>
      </c>
      <c r="BD489" s="830">
        <v>0</v>
      </c>
      <c r="BE489" s="830">
        <v>0</v>
      </c>
      <c r="BF489" s="830">
        <v>0</v>
      </c>
      <c r="BG489" s="830">
        <v>0</v>
      </c>
      <c r="BH489" s="830">
        <v>0</v>
      </c>
      <c r="BI489" s="830">
        <v>0</v>
      </c>
      <c r="BJ489" s="770"/>
    </row>
    <row r="490" spans="1:62" s="764" customFormat="1" ht="20.100000000000001" customHeight="1">
      <c r="A490" s="915"/>
      <c r="B490" s="915"/>
      <c r="C490" s="915"/>
      <c r="D490" s="915"/>
      <c r="E490" s="546" t="s">
        <v>912</v>
      </c>
      <c r="F490" s="546">
        <v>2</v>
      </c>
      <c r="G490" s="547"/>
      <c r="H490" s="547"/>
      <c r="I490" s="1110"/>
      <c r="J490" s="546"/>
      <c r="K490" s="546"/>
      <c r="L490" s="829">
        <f>SUM(L488:L489)</f>
        <v>3</v>
      </c>
      <c r="M490" s="829">
        <f t="shared" ref="M490:BJ490" si="176">SUM(M488:M489)</f>
        <v>66</v>
      </c>
      <c r="N490" s="829">
        <f t="shared" si="176"/>
        <v>0</v>
      </c>
      <c r="O490" s="829">
        <f t="shared" si="176"/>
        <v>0</v>
      </c>
      <c r="P490" s="829">
        <f t="shared" si="176"/>
        <v>0</v>
      </c>
      <c r="Q490" s="829">
        <f t="shared" si="176"/>
        <v>0</v>
      </c>
      <c r="R490" s="829">
        <f t="shared" si="176"/>
        <v>0</v>
      </c>
      <c r="S490" s="829">
        <f t="shared" si="176"/>
        <v>0</v>
      </c>
      <c r="T490" s="829">
        <f t="shared" si="176"/>
        <v>0</v>
      </c>
      <c r="U490" s="829">
        <f t="shared" si="176"/>
        <v>0</v>
      </c>
      <c r="V490" s="829">
        <f t="shared" si="176"/>
        <v>0</v>
      </c>
      <c r="W490" s="829">
        <f t="shared" si="176"/>
        <v>0</v>
      </c>
      <c r="X490" s="829">
        <f t="shared" si="176"/>
        <v>0</v>
      </c>
      <c r="Y490" s="829">
        <f t="shared" si="176"/>
        <v>0</v>
      </c>
      <c r="Z490" s="829">
        <f t="shared" si="176"/>
        <v>0</v>
      </c>
      <c r="AA490" s="829">
        <f t="shared" si="176"/>
        <v>0</v>
      </c>
      <c r="AB490" s="829">
        <f t="shared" si="176"/>
        <v>0</v>
      </c>
      <c r="AC490" s="829">
        <f t="shared" si="176"/>
        <v>0</v>
      </c>
      <c r="AD490" s="829">
        <f t="shared" si="176"/>
        <v>0</v>
      </c>
      <c r="AE490" s="829">
        <f t="shared" si="176"/>
        <v>0</v>
      </c>
      <c r="AF490" s="829">
        <f t="shared" si="176"/>
        <v>0</v>
      </c>
      <c r="AG490" s="829">
        <f t="shared" si="176"/>
        <v>0</v>
      </c>
      <c r="AH490" s="829">
        <f t="shared" si="176"/>
        <v>0</v>
      </c>
      <c r="AI490" s="829">
        <f t="shared" si="176"/>
        <v>0</v>
      </c>
      <c r="AJ490" s="829">
        <f t="shared" si="176"/>
        <v>0</v>
      </c>
      <c r="AK490" s="829">
        <f t="shared" si="176"/>
        <v>0</v>
      </c>
      <c r="AL490" s="829">
        <f t="shared" si="176"/>
        <v>0</v>
      </c>
      <c r="AM490" s="829">
        <f t="shared" si="176"/>
        <v>0</v>
      </c>
      <c r="AN490" s="829">
        <f t="shared" si="176"/>
        <v>0</v>
      </c>
      <c r="AO490" s="829">
        <f t="shared" si="176"/>
        <v>0</v>
      </c>
      <c r="AP490" s="829">
        <f t="shared" si="176"/>
        <v>1</v>
      </c>
      <c r="AQ490" s="829">
        <f t="shared" si="176"/>
        <v>0</v>
      </c>
      <c r="AR490" s="829">
        <f t="shared" si="176"/>
        <v>1</v>
      </c>
      <c r="AS490" s="829">
        <f t="shared" si="176"/>
        <v>1</v>
      </c>
      <c r="AT490" s="829">
        <f t="shared" si="176"/>
        <v>2</v>
      </c>
      <c r="AU490" s="829">
        <f t="shared" si="176"/>
        <v>4</v>
      </c>
      <c r="AV490" s="829">
        <f t="shared" si="176"/>
        <v>0</v>
      </c>
      <c r="AW490" s="829">
        <f t="shared" si="176"/>
        <v>0</v>
      </c>
      <c r="AX490" s="829">
        <f t="shared" si="176"/>
        <v>0</v>
      </c>
      <c r="AY490" s="829">
        <f t="shared" si="176"/>
        <v>0</v>
      </c>
      <c r="AZ490" s="829">
        <f t="shared" si="176"/>
        <v>1</v>
      </c>
      <c r="BA490" s="829">
        <f t="shared" si="176"/>
        <v>1</v>
      </c>
      <c r="BB490" s="829">
        <f t="shared" si="176"/>
        <v>1</v>
      </c>
      <c r="BC490" s="829">
        <f t="shared" si="176"/>
        <v>2</v>
      </c>
      <c r="BD490" s="829">
        <f t="shared" si="176"/>
        <v>4</v>
      </c>
      <c r="BE490" s="829">
        <f t="shared" si="176"/>
        <v>0</v>
      </c>
      <c r="BF490" s="829">
        <f t="shared" si="176"/>
        <v>0</v>
      </c>
      <c r="BG490" s="829">
        <f t="shared" si="176"/>
        <v>0</v>
      </c>
      <c r="BH490" s="829">
        <f t="shared" si="176"/>
        <v>0</v>
      </c>
      <c r="BI490" s="829">
        <f t="shared" si="176"/>
        <v>0</v>
      </c>
      <c r="BJ490" s="829">
        <f t="shared" si="176"/>
        <v>0</v>
      </c>
    </row>
    <row r="491" spans="1:62" s="764" customFormat="1" ht="20.100000000000001" customHeight="1">
      <c r="A491" s="915"/>
      <c r="B491" s="916"/>
      <c r="C491" s="1258" t="s">
        <v>1199</v>
      </c>
      <c r="D491" s="1259"/>
      <c r="E491" s="1260"/>
      <c r="F491" s="508">
        <v>2</v>
      </c>
      <c r="G491" s="544"/>
      <c r="H491" s="544"/>
      <c r="I491" s="1115"/>
      <c r="J491" s="508"/>
      <c r="K491" s="508"/>
      <c r="L491" s="826">
        <f t="shared" ref="L491:BJ491" si="177">L490</f>
        <v>3</v>
      </c>
      <c r="M491" s="826">
        <f t="shared" si="177"/>
        <v>66</v>
      </c>
      <c r="N491" s="826">
        <f t="shared" si="177"/>
        <v>0</v>
      </c>
      <c r="O491" s="826">
        <f t="shared" si="177"/>
        <v>0</v>
      </c>
      <c r="P491" s="826">
        <f t="shared" si="177"/>
        <v>0</v>
      </c>
      <c r="Q491" s="826">
        <f t="shared" si="177"/>
        <v>0</v>
      </c>
      <c r="R491" s="826">
        <f t="shared" si="177"/>
        <v>0</v>
      </c>
      <c r="S491" s="826">
        <f t="shared" si="177"/>
        <v>0</v>
      </c>
      <c r="T491" s="826">
        <f t="shared" si="177"/>
        <v>0</v>
      </c>
      <c r="U491" s="826">
        <f t="shared" si="177"/>
        <v>0</v>
      </c>
      <c r="V491" s="826">
        <f t="shared" si="177"/>
        <v>0</v>
      </c>
      <c r="W491" s="826">
        <f t="shared" si="177"/>
        <v>0</v>
      </c>
      <c r="X491" s="826">
        <f t="shared" si="177"/>
        <v>0</v>
      </c>
      <c r="Y491" s="826">
        <f t="shared" si="177"/>
        <v>0</v>
      </c>
      <c r="Z491" s="826">
        <f t="shared" si="177"/>
        <v>0</v>
      </c>
      <c r="AA491" s="826">
        <f t="shared" si="177"/>
        <v>0</v>
      </c>
      <c r="AB491" s="826">
        <f t="shared" si="177"/>
        <v>0</v>
      </c>
      <c r="AC491" s="826">
        <f t="shared" si="177"/>
        <v>0</v>
      </c>
      <c r="AD491" s="826">
        <f t="shared" si="177"/>
        <v>0</v>
      </c>
      <c r="AE491" s="826">
        <f t="shared" si="177"/>
        <v>0</v>
      </c>
      <c r="AF491" s="826">
        <f t="shared" si="177"/>
        <v>0</v>
      </c>
      <c r="AG491" s="826">
        <f t="shared" si="177"/>
        <v>0</v>
      </c>
      <c r="AH491" s="826">
        <f t="shared" si="177"/>
        <v>0</v>
      </c>
      <c r="AI491" s="826">
        <f t="shared" si="177"/>
        <v>0</v>
      </c>
      <c r="AJ491" s="826">
        <f t="shared" si="177"/>
        <v>0</v>
      </c>
      <c r="AK491" s="826">
        <f t="shared" si="177"/>
        <v>0</v>
      </c>
      <c r="AL491" s="826">
        <f t="shared" si="177"/>
        <v>0</v>
      </c>
      <c r="AM491" s="826">
        <f t="shared" si="177"/>
        <v>0</v>
      </c>
      <c r="AN491" s="826">
        <f t="shared" si="177"/>
        <v>0</v>
      </c>
      <c r="AO491" s="826">
        <f t="shared" si="177"/>
        <v>0</v>
      </c>
      <c r="AP491" s="826">
        <f t="shared" si="177"/>
        <v>1</v>
      </c>
      <c r="AQ491" s="826">
        <f t="shared" si="177"/>
        <v>0</v>
      </c>
      <c r="AR491" s="826">
        <f t="shared" si="177"/>
        <v>1</v>
      </c>
      <c r="AS491" s="826">
        <f t="shared" si="177"/>
        <v>1</v>
      </c>
      <c r="AT491" s="826">
        <f t="shared" si="177"/>
        <v>2</v>
      </c>
      <c r="AU491" s="826">
        <f t="shared" si="177"/>
        <v>4</v>
      </c>
      <c r="AV491" s="826">
        <f t="shared" si="177"/>
        <v>0</v>
      </c>
      <c r="AW491" s="826">
        <f t="shared" si="177"/>
        <v>0</v>
      </c>
      <c r="AX491" s="826">
        <f t="shared" si="177"/>
        <v>0</v>
      </c>
      <c r="AY491" s="826">
        <f t="shared" si="177"/>
        <v>0</v>
      </c>
      <c r="AZ491" s="826">
        <f t="shared" si="177"/>
        <v>1</v>
      </c>
      <c r="BA491" s="826">
        <f t="shared" si="177"/>
        <v>1</v>
      </c>
      <c r="BB491" s="826">
        <f t="shared" si="177"/>
        <v>1</v>
      </c>
      <c r="BC491" s="826">
        <f t="shared" si="177"/>
        <v>2</v>
      </c>
      <c r="BD491" s="826">
        <f t="shared" si="177"/>
        <v>4</v>
      </c>
      <c r="BE491" s="826">
        <f t="shared" si="177"/>
        <v>0</v>
      </c>
      <c r="BF491" s="826">
        <f t="shared" si="177"/>
        <v>0</v>
      </c>
      <c r="BG491" s="826">
        <f t="shared" si="177"/>
        <v>0</v>
      </c>
      <c r="BH491" s="826">
        <f t="shared" si="177"/>
        <v>0</v>
      </c>
      <c r="BI491" s="826">
        <f t="shared" si="177"/>
        <v>0</v>
      </c>
      <c r="BJ491" s="826">
        <f t="shared" si="177"/>
        <v>0</v>
      </c>
    </row>
    <row r="492" spans="1:62" s="757" customFormat="1" ht="20.100000000000001" customHeight="1">
      <c r="A492" s="906" t="s">
        <v>910</v>
      </c>
      <c r="B492" s="906" t="s">
        <v>299</v>
      </c>
      <c r="C492" s="906" t="s">
        <v>5038</v>
      </c>
      <c r="D492" s="906" t="s">
        <v>4</v>
      </c>
      <c r="E492" s="906" t="s">
        <v>5039</v>
      </c>
      <c r="F492" s="1035">
        <v>39873</v>
      </c>
      <c r="G492" s="940" t="s">
        <v>5040</v>
      </c>
      <c r="H492" s="908">
        <v>12008</v>
      </c>
      <c r="I492" s="1109">
        <v>23008</v>
      </c>
      <c r="J492" s="770" t="s">
        <v>5041</v>
      </c>
      <c r="K492" s="770" t="s">
        <v>1810</v>
      </c>
      <c r="L492" s="491">
        <v>1</v>
      </c>
      <c r="M492" s="491">
        <v>21</v>
      </c>
      <c r="N492" s="494"/>
      <c r="O492" s="493"/>
      <c r="P492" s="493"/>
      <c r="Q492" s="493"/>
      <c r="R492" s="493"/>
      <c r="S492" s="493"/>
      <c r="T492" s="493"/>
      <c r="U492" s="493"/>
      <c r="V492" s="493"/>
      <c r="W492" s="493"/>
      <c r="X492" s="493"/>
      <c r="Y492" s="493"/>
      <c r="Z492" s="494"/>
      <c r="AA492" s="493"/>
      <c r="AB492" s="493"/>
      <c r="AC492" s="493"/>
      <c r="AD492" s="493">
        <v>0</v>
      </c>
      <c r="AE492" s="493"/>
      <c r="AF492" s="493"/>
      <c r="AG492" s="493">
        <v>0</v>
      </c>
      <c r="AH492" s="493"/>
      <c r="AI492" s="493"/>
      <c r="AJ492" s="493"/>
      <c r="AK492" s="493"/>
      <c r="AL492" s="493">
        <v>0</v>
      </c>
      <c r="AM492" s="493"/>
      <c r="AN492" s="493"/>
      <c r="AO492" s="493"/>
      <c r="AP492" s="831">
        <v>1</v>
      </c>
      <c r="AQ492" s="831"/>
      <c r="AR492" s="493">
        <v>2</v>
      </c>
      <c r="AS492" s="493">
        <v>1</v>
      </c>
      <c r="AT492" s="493"/>
      <c r="AU492" s="831">
        <v>3</v>
      </c>
      <c r="AV492" s="831"/>
      <c r="AW492" s="831"/>
      <c r="AX492" s="831"/>
      <c r="AY492" s="831">
        <v>0</v>
      </c>
      <c r="AZ492" s="830">
        <v>1</v>
      </c>
      <c r="BA492" s="830">
        <v>2</v>
      </c>
      <c r="BB492" s="830">
        <v>1</v>
      </c>
      <c r="BC492" s="830">
        <v>0</v>
      </c>
      <c r="BD492" s="830">
        <v>3</v>
      </c>
      <c r="BE492" s="830">
        <v>0</v>
      </c>
      <c r="BF492" s="830">
        <v>0</v>
      </c>
      <c r="BG492" s="830">
        <v>0</v>
      </c>
      <c r="BH492" s="830">
        <v>0</v>
      </c>
      <c r="BI492" s="830">
        <v>0</v>
      </c>
      <c r="BJ492" s="770"/>
    </row>
    <row r="493" spans="1:62" s="764" customFormat="1" ht="20.100000000000001" customHeight="1">
      <c r="A493" s="915"/>
      <c r="B493" s="915"/>
      <c r="C493" s="915"/>
      <c r="D493" s="915"/>
      <c r="E493" s="546" t="s">
        <v>912</v>
      </c>
      <c r="F493" s="546">
        <v>1</v>
      </c>
      <c r="G493" s="547"/>
      <c r="H493" s="547"/>
      <c r="I493" s="1110"/>
      <c r="J493" s="546"/>
      <c r="K493" s="546"/>
      <c r="L493" s="829">
        <f t="shared" ref="L493:AQ493" si="178">SUM(L492)</f>
        <v>1</v>
      </c>
      <c r="M493" s="829">
        <f t="shared" si="178"/>
        <v>21</v>
      </c>
      <c r="N493" s="828">
        <f t="shared" si="178"/>
        <v>0</v>
      </c>
      <c r="O493" s="827">
        <f t="shared" si="178"/>
        <v>0</v>
      </c>
      <c r="P493" s="827">
        <f t="shared" si="178"/>
        <v>0</v>
      </c>
      <c r="Q493" s="827">
        <f t="shared" si="178"/>
        <v>0</v>
      </c>
      <c r="R493" s="827">
        <f t="shared" si="178"/>
        <v>0</v>
      </c>
      <c r="S493" s="827">
        <f t="shared" si="178"/>
        <v>0</v>
      </c>
      <c r="T493" s="827">
        <f t="shared" si="178"/>
        <v>0</v>
      </c>
      <c r="U493" s="827">
        <f t="shared" si="178"/>
        <v>0</v>
      </c>
      <c r="V493" s="827">
        <f t="shared" si="178"/>
        <v>0</v>
      </c>
      <c r="W493" s="827">
        <f t="shared" si="178"/>
        <v>0</v>
      </c>
      <c r="X493" s="827">
        <f t="shared" si="178"/>
        <v>0</v>
      </c>
      <c r="Y493" s="827">
        <f t="shared" si="178"/>
        <v>0</v>
      </c>
      <c r="Z493" s="828">
        <f t="shared" si="178"/>
        <v>0</v>
      </c>
      <c r="AA493" s="827">
        <f t="shared" si="178"/>
        <v>0</v>
      </c>
      <c r="AB493" s="827">
        <f t="shared" si="178"/>
        <v>0</v>
      </c>
      <c r="AC493" s="827">
        <f t="shared" si="178"/>
        <v>0</v>
      </c>
      <c r="AD493" s="827">
        <f t="shared" si="178"/>
        <v>0</v>
      </c>
      <c r="AE493" s="827">
        <f t="shared" si="178"/>
        <v>0</v>
      </c>
      <c r="AF493" s="827">
        <f t="shared" si="178"/>
        <v>0</v>
      </c>
      <c r="AG493" s="827">
        <f t="shared" si="178"/>
        <v>0</v>
      </c>
      <c r="AH493" s="827">
        <f t="shared" si="178"/>
        <v>0</v>
      </c>
      <c r="AI493" s="827">
        <f t="shared" si="178"/>
        <v>0</v>
      </c>
      <c r="AJ493" s="827">
        <f t="shared" si="178"/>
        <v>0</v>
      </c>
      <c r="AK493" s="827">
        <f t="shared" si="178"/>
        <v>0</v>
      </c>
      <c r="AL493" s="827">
        <f t="shared" si="178"/>
        <v>0</v>
      </c>
      <c r="AM493" s="827">
        <f t="shared" si="178"/>
        <v>0</v>
      </c>
      <c r="AN493" s="827">
        <f t="shared" si="178"/>
        <v>0</v>
      </c>
      <c r="AO493" s="827">
        <f t="shared" si="178"/>
        <v>0</v>
      </c>
      <c r="AP493" s="827">
        <f t="shared" si="178"/>
        <v>1</v>
      </c>
      <c r="AQ493" s="827">
        <f t="shared" si="178"/>
        <v>0</v>
      </c>
      <c r="AR493" s="827">
        <f t="shared" ref="AR493:BI493" si="179">SUM(AR492)</f>
        <v>2</v>
      </c>
      <c r="AS493" s="827">
        <f t="shared" si="179"/>
        <v>1</v>
      </c>
      <c r="AT493" s="827">
        <f t="shared" si="179"/>
        <v>0</v>
      </c>
      <c r="AU493" s="827">
        <f t="shared" si="179"/>
        <v>3</v>
      </c>
      <c r="AV493" s="827">
        <f t="shared" si="179"/>
        <v>0</v>
      </c>
      <c r="AW493" s="827">
        <f t="shared" si="179"/>
        <v>0</v>
      </c>
      <c r="AX493" s="827">
        <f t="shared" si="179"/>
        <v>0</v>
      </c>
      <c r="AY493" s="827">
        <f t="shared" si="179"/>
        <v>0</v>
      </c>
      <c r="AZ493" s="827">
        <f t="shared" si="179"/>
        <v>1</v>
      </c>
      <c r="BA493" s="827">
        <f t="shared" si="179"/>
        <v>2</v>
      </c>
      <c r="BB493" s="827">
        <f t="shared" si="179"/>
        <v>1</v>
      </c>
      <c r="BC493" s="827">
        <f t="shared" si="179"/>
        <v>0</v>
      </c>
      <c r="BD493" s="827">
        <f t="shared" si="179"/>
        <v>3</v>
      </c>
      <c r="BE493" s="827">
        <f t="shared" si="179"/>
        <v>0</v>
      </c>
      <c r="BF493" s="827">
        <f t="shared" si="179"/>
        <v>0</v>
      </c>
      <c r="BG493" s="827">
        <f t="shared" si="179"/>
        <v>0</v>
      </c>
      <c r="BH493" s="827">
        <f t="shared" si="179"/>
        <v>0</v>
      </c>
      <c r="BI493" s="827">
        <f t="shared" si="179"/>
        <v>0</v>
      </c>
      <c r="BJ493" s="546"/>
    </row>
    <row r="494" spans="1:62" s="764" customFormat="1" ht="20.100000000000001" customHeight="1">
      <c r="A494" s="915"/>
      <c r="B494" s="916"/>
      <c r="C494" s="1258" t="s">
        <v>1243</v>
      </c>
      <c r="D494" s="1259"/>
      <c r="E494" s="1260"/>
      <c r="F494" s="508">
        <v>1</v>
      </c>
      <c r="G494" s="544"/>
      <c r="H494" s="544"/>
      <c r="I494" s="1115"/>
      <c r="J494" s="508"/>
      <c r="K494" s="508"/>
      <c r="L494" s="826">
        <f t="shared" ref="L494:AQ494" si="180">L493</f>
        <v>1</v>
      </c>
      <c r="M494" s="826">
        <f t="shared" si="180"/>
        <v>21</v>
      </c>
      <c r="N494" s="825">
        <f t="shared" si="180"/>
        <v>0</v>
      </c>
      <c r="O494" s="824">
        <f t="shared" si="180"/>
        <v>0</v>
      </c>
      <c r="P494" s="824">
        <f t="shared" si="180"/>
        <v>0</v>
      </c>
      <c r="Q494" s="824">
        <f t="shared" si="180"/>
        <v>0</v>
      </c>
      <c r="R494" s="824">
        <f t="shared" si="180"/>
        <v>0</v>
      </c>
      <c r="S494" s="824">
        <f t="shared" si="180"/>
        <v>0</v>
      </c>
      <c r="T494" s="824">
        <f t="shared" si="180"/>
        <v>0</v>
      </c>
      <c r="U494" s="824">
        <f t="shared" si="180"/>
        <v>0</v>
      </c>
      <c r="V494" s="824">
        <f t="shared" si="180"/>
        <v>0</v>
      </c>
      <c r="W494" s="824">
        <f t="shared" si="180"/>
        <v>0</v>
      </c>
      <c r="X494" s="824">
        <f t="shared" si="180"/>
        <v>0</v>
      </c>
      <c r="Y494" s="824">
        <f t="shared" si="180"/>
        <v>0</v>
      </c>
      <c r="Z494" s="825">
        <f t="shared" si="180"/>
        <v>0</v>
      </c>
      <c r="AA494" s="824">
        <f t="shared" si="180"/>
        <v>0</v>
      </c>
      <c r="AB494" s="824">
        <f t="shared" si="180"/>
        <v>0</v>
      </c>
      <c r="AC494" s="824">
        <f t="shared" si="180"/>
        <v>0</v>
      </c>
      <c r="AD494" s="824">
        <f t="shared" si="180"/>
        <v>0</v>
      </c>
      <c r="AE494" s="824">
        <f t="shared" si="180"/>
        <v>0</v>
      </c>
      <c r="AF494" s="824">
        <f t="shared" si="180"/>
        <v>0</v>
      </c>
      <c r="AG494" s="824">
        <f t="shared" si="180"/>
        <v>0</v>
      </c>
      <c r="AH494" s="824">
        <f t="shared" si="180"/>
        <v>0</v>
      </c>
      <c r="AI494" s="824">
        <f t="shared" si="180"/>
        <v>0</v>
      </c>
      <c r="AJ494" s="824">
        <f t="shared" si="180"/>
        <v>0</v>
      </c>
      <c r="AK494" s="824">
        <f t="shared" si="180"/>
        <v>0</v>
      </c>
      <c r="AL494" s="824">
        <f t="shared" si="180"/>
        <v>0</v>
      </c>
      <c r="AM494" s="824">
        <f t="shared" si="180"/>
        <v>0</v>
      </c>
      <c r="AN494" s="824">
        <f t="shared" si="180"/>
        <v>0</v>
      </c>
      <c r="AO494" s="824">
        <f t="shared" si="180"/>
        <v>0</v>
      </c>
      <c r="AP494" s="824">
        <f t="shared" si="180"/>
        <v>1</v>
      </c>
      <c r="AQ494" s="824">
        <f t="shared" si="180"/>
        <v>0</v>
      </c>
      <c r="AR494" s="824">
        <f t="shared" ref="AR494:BI494" si="181">AR493</f>
        <v>2</v>
      </c>
      <c r="AS494" s="824">
        <f t="shared" si="181"/>
        <v>1</v>
      </c>
      <c r="AT494" s="824">
        <f t="shared" si="181"/>
        <v>0</v>
      </c>
      <c r="AU494" s="824">
        <f t="shared" si="181"/>
        <v>3</v>
      </c>
      <c r="AV494" s="824">
        <f t="shared" si="181"/>
        <v>0</v>
      </c>
      <c r="AW494" s="824">
        <f t="shared" si="181"/>
        <v>0</v>
      </c>
      <c r="AX494" s="824">
        <f t="shared" si="181"/>
        <v>0</v>
      </c>
      <c r="AY494" s="824">
        <f t="shared" si="181"/>
        <v>0</v>
      </c>
      <c r="AZ494" s="824">
        <f t="shared" si="181"/>
        <v>1</v>
      </c>
      <c r="BA494" s="824">
        <f t="shared" si="181"/>
        <v>2</v>
      </c>
      <c r="BB494" s="824">
        <f t="shared" si="181"/>
        <v>1</v>
      </c>
      <c r="BC494" s="824">
        <f t="shared" si="181"/>
        <v>0</v>
      </c>
      <c r="BD494" s="824">
        <f t="shared" si="181"/>
        <v>3</v>
      </c>
      <c r="BE494" s="824">
        <f t="shared" si="181"/>
        <v>0</v>
      </c>
      <c r="BF494" s="824">
        <f t="shared" si="181"/>
        <v>0</v>
      </c>
      <c r="BG494" s="824">
        <f t="shared" si="181"/>
        <v>0</v>
      </c>
      <c r="BH494" s="824">
        <f t="shared" si="181"/>
        <v>0</v>
      </c>
      <c r="BI494" s="824">
        <f t="shared" si="181"/>
        <v>0</v>
      </c>
      <c r="BJ494" s="508"/>
    </row>
    <row r="495" spans="1:62" s="757" customFormat="1" ht="20.100000000000001" customHeight="1">
      <c r="A495" s="906" t="s">
        <v>5042</v>
      </c>
      <c r="B495" s="906" t="s">
        <v>299</v>
      </c>
      <c r="C495" s="906" t="s">
        <v>5043</v>
      </c>
      <c r="D495" s="906" t="s">
        <v>4</v>
      </c>
      <c r="E495" s="906" t="s">
        <v>5044</v>
      </c>
      <c r="F495" s="1035">
        <v>29650</v>
      </c>
      <c r="G495" s="940" t="s">
        <v>5045</v>
      </c>
      <c r="H495" s="908"/>
      <c r="I495" s="1109">
        <v>23005</v>
      </c>
      <c r="J495" s="770" t="s">
        <v>5046</v>
      </c>
      <c r="K495" s="770" t="s">
        <v>3646</v>
      </c>
      <c r="L495" s="491">
        <v>1</v>
      </c>
      <c r="M495" s="491">
        <v>21</v>
      </c>
      <c r="N495" s="494"/>
      <c r="O495" s="493"/>
      <c r="P495" s="493"/>
      <c r="Q495" s="493"/>
      <c r="R495" s="493"/>
      <c r="S495" s="493"/>
      <c r="T495" s="493"/>
      <c r="U495" s="493"/>
      <c r="V495" s="493"/>
      <c r="W495" s="493"/>
      <c r="X495" s="493"/>
      <c r="Y495" s="493"/>
      <c r="Z495" s="494"/>
      <c r="AA495" s="770"/>
      <c r="AB495" s="770"/>
      <c r="AC495" s="491"/>
      <c r="AD495" s="492">
        <v>0</v>
      </c>
      <c r="AE495" s="493"/>
      <c r="AF495" s="493"/>
      <c r="AG495" s="493">
        <v>0</v>
      </c>
      <c r="AH495" s="493"/>
      <c r="AI495" s="493"/>
      <c r="AJ495" s="493"/>
      <c r="AK495" s="493"/>
      <c r="AL495" s="493">
        <v>0</v>
      </c>
      <c r="AM495" s="493"/>
      <c r="AN495" s="493"/>
      <c r="AO495" s="493"/>
      <c r="AP495" s="831">
        <v>1</v>
      </c>
      <c r="AQ495" s="831"/>
      <c r="AR495" s="493">
        <v>1</v>
      </c>
      <c r="AS495" s="493">
        <v>2</v>
      </c>
      <c r="AT495" s="493">
        <v>2</v>
      </c>
      <c r="AU495" s="831">
        <v>5</v>
      </c>
      <c r="AV495" s="831"/>
      <c r="AW495" s="831"/>
      <c r="AX495" s="831"/>
      <c r="AY495" s="831">
        <v>0</v>
      </c>
      <c r="AZ495" s="830">
        <v>1</v>
      </c>
      <c r="BA495" s="830">
        <v>1</v>
      </c>
      <c r="BB495" s="830">
        <v>2</v>
      </c>
      <c r="BC495" s="830">
        <v>2</v>
      </c>
      <c r="BD495" s="830">
        <v>5</v>
      </c>
      <c r="BE495" s="830">
        <v>0</v>
      </c>
      <c r="BF495" s="830">
        <v>0</v>
      </c>
      <c r="BG495" s="830">
        <v>0</v>
      </c>
      <c r="BH495" s="830">
        <v>0</v>
      </c>
      <c r="BI495" s="830">
        <v>0</v>
      </c>
      <c r="BJ495" s="770"/>
    </row>
    <row r="496" spans="1:62" s="757" customFormat="1" ht="20.100000000000001" customHeight="1">
      <c r="A496" s="906" t="s">
        <v>5042</v>
      </c>
      <c r="B496" s="906" t="s">
        <v>299</v>
      </c>
      <c r="C496" s="906" t="s">
        <v>5043</v>
      </c>
      <c r="D496" s="906" t="s">
        <v>4</v>
      </c>
      <c r="E496" s="906" t="s">
        <v>5047</v>
      </c>
      <c r="F496" s="1035">
        <v>32568</v>
      </c>
      <c r="G496" s="940" t="s">
        <v>5048</v>
      </c>
      <c r="H496" s="908">
        <v>10625</v>
      </c>
      <c r="I496" s="1109">
        <v>23007</v>
      </c>
      <c r="J496" s="770" t="s">
        <v>5049</v>
      </c>
      <c r="K496" s="770" t="s">
        <v>3683</v>
      </c>
      <c r="L496" s="491">
        <v>1</v>
      </c>
      <c r="M496" s="491">
        <v>21</v>
      </c>
      <c r="N496" s="494"/>
      <c r="O496" s="493"/>
      <c r="P496" s="493"/>
      <c r="Q496" s="493"/>
      <c r="R496" s="493"/>
      <c r="S496" s="493"/>
      <c r="T496" s="493"/>
      <c r="U496" s="493"/>
      <c r="V496" s="493"/>
      <c r="W496" s="493"/>
      <c r="X496" s="493"/>
      <c r="Y496" s="493"/>
      <c r="Z496" s="494"/>
      <c r="AA496" s="493"/>
      <c r="AB496" s="493"/>
      <c r="AC496" s="493"/>
      <c r="AD496" s="493">
        <v>0</v>
      </c>
      <c r="AE496" s="493"/>
      <c r="AF496" s="493"/>
      <c r="AG496" s="493">
        <v>0</v>
      </c>
      <c r="AH496" s="493"/>
      <c r="AI496" s="493"/>
      <c r="AJ496" s="493"/>
      <c r="AK496" s="493"/>
      <c r="AL496" s="493">
        <v>0</v>
      </c>
      <c r="AM496" s="493"/>
      <c r="AN496" s="493"/>
      <c r="AO496" s="493"/>
      <c r="AP496" s="831">
        <v>1</v>
      </c>
      <c r="AQ496" s="831"/>
      <c r="AR496" s="493">
        <v>3</v>
      </c>
      <c r="AS496" s="493">
        <v>3</v>
      </c>
      <c r="AT496" s="493">
        <v>6</v>
      </c>
      <c r="AU496" s="831">
        <v>12</v>
      </c>
      <c r="AV496" s="831"/>
      <c r="AW496" s="831"/>
      <c r="AX496" s="831"/>
      <c r="AY496" s="831">
        <v>0</v>
      </c>
      <c r="AZ496" s="830">
        <v>1</v>
      </c>
      <c r="BA496" s="830">
        <v>3</v>
      </c>
      <c r="BB496" s="830">
        <v>3</v>
      </c>
      <c r="BC496" s="830">
        <v>6</v>
      </c>
      <c r="BD496" s="830">
        <v>12</v>
      </c>
      <c r="BE496" s="830">
        <v>0</v>
      </c>
      <c r="BF496" s="830">
        <v>0</v>
      </c>
      <c r="BG496" s="830">
        <v>0</v>
      </c>
      <c r="BH496" s="830">
        <v>0</v>
      </c>
      <c r="BI496" s="830">
        <v>0</v>
      </c>
      <c r="BJ496" s="770"/>
    </row>
    <row r="497" spans="1:67" s="764" customFormat="1" ht="20.100000000000001" customHeight="1">
      <c r="A497" s="915"/>
      <c r="B497" s="941"/>
      <c r="C497" s="941"/>
      <c r="D497" s="941"/>
      <c r="E497" s="546" t="s">
        <v>912</v>
      </c>
      <c r="F497" s="546">
        <v>2</v>
      </c>
      <c r="G497" s="547"/>
      <c r="H497" s="547"/>
      <c r="I497" s="1110"/>
      <c r="J497" s="546"/>
      <c r="K497" s="546"/>
      <c r="L497" s="829">
        <f t="shared" ref="L497:AQ497" si="182">SUM(L495:L496)</f>
        <v>2</v>
      </c>
      <c r="M497" s="829">
        <f t="shared" si="182"/>
        <v>42</v>
      </c>
      <c r="N497" s="828">
        <f t="shared" si="182"/>
        <v>0</v>
      </c>
      <c r="O497" s="827">
        <f t="shared" si="182"/>
        <v>0</v>
      </c>
      <c r="P497" s="827">
        <f t="shared" si="182"/>
        <v>0</v>
      </c>
      <c r="Q497" s="827">
        <f t="shared" si="182"/>
        <v>0</v>
      </c>
      <c r="R497" s="827">
        <f t="shared" si="182"/>
        <v>0</v>
      </c>
      <c r="S497" s="827">
        <f t="shared" si="182"/>
        <v>0</v>
      </c>
      <c r="T497" s="827">
        <f t="shared" si="182"/>
        <v>0</v>
      </c>
      <c r="U497" s="827">
        <f t="shared" si="182"/>
        <v>0</v>
      </c>
      <c r="V497" s="827">
        <f t="shared" si="182"/>
        <v>0</v>
      </c>
      <c r="W497" s="827">
        <f t="shared" si="182"/>
        <v>0</v>
      </c>
      <c r="X497" s="827">
        <f t="shared" si="182"/>
        <v>0</v>
      </c>
      <c r="Y497" s="827">
        <f t="shared" si="182"/>
        <v>0</v>
      </c>
      <c r="Z497" s="828">
        <f t="shared" si="182"/>
        <v>0</v>
      </c>
      <c r="AA497" s="827">
        <f t="shared" si="182"/>
        <v>0</v>
      </c>
      <c r="AB497" s="827">
        <f t="shared" si="182"/>
        <v>0</v>
      </c>
      <c r="AC497" s="827">
        <f t="shared" si="182"/>
        <v>0</v>
      </c>
      <c r="AD497" s="827">
        <f t="shared" si="182"/>
        <v>0</v>
      </c>
      <c r="AE497" s="827">
        <f t="shared" si="182"/>
        <v>0</v>
      </c>
      <c r="AF497" s="827">
        <f t="shared" si="182"/>
        <v>0</v>
      </c>
      <c r="AG497" s="827">
        <f t="shared" si="182"/>
        <v>0</v>
      </c>
      <c r="AH497" s="827">
        <f t="shared" si="182"/>
        <v>0</v>
      </c>
      <c r="AI497" s="827">
        <f t="shared" si="182"/>
        <v>0</v>
      </c>
      <c r="AJ497" s="827">
        <f t="shared" si="182"/>
        <v>0</v>
      </c>
      <c r="AK497" s="827">
        <f t="shared" si="182"/>
        <v>0</v>
      </c>
      <c r="AL497" s="827">
        <f t="shared" si="182"/>
        <v>0</v>
      </c>
      <c r="AM497" s="827">
        <f t="shared" si="182"/>
        <v>0</v>
      </c>
      <c r="AN497" s="827">
        <f t="shared" si="182"/>
        <v>0</v>
      </c>
      <c r="AO497" s="827">
        <f t="shared" si="182"/>
        <v>0</v>
      </c>
      <c r="AP497" s="827">
        <f t="shared" si="182"/>
        <v>2</v>
      </c>
      <c r="AQ497" s="827">
        <f t="shared" si="182"/>
        <v>0</v>
      </c>
      <c r="AR497" s="827">
        <f t="shared" ref="AR497:BI497" si="183">SUM(AR495:AR496)</f>
        <v>4</v>
      </c>
      <c r="AS497" s="827">
        <f t="shared" si="183"/>
        <v>5</v>
      </c>
      <c r="AT497" s="827">
        <f t="shared" si="183"/>
        <v>8</v>
      </c>
      <c r="AU497" s="827">
        <f t="shared" si="183"/>
        <v>17</v>
      </c>
      <c r="AV497" s="827">
        <f t="shared" si="183"/>
        <v>0</v>
      </c>
      <c r="AW497" s="827">
        <f t="shared" si="183"/>
        <v>0</v>
      </c>
      <c r="AX497" s="827">
        <f t="shared" si="183"/>
        <v>0</v>
      </c>
      <c r="AY497" s="827">
        <f t="shared" si="183"/>
        <v>0</v>
      </c>
      <c r="AZ497" s="827">
        <f t="shared" si="183"/>
        <v>2</v>
      </c>
      <c r="BA497" s="827">
        <f t="shared" si="183"/>
        <v>4</v>
      </c>
      <c r="BB497" s="827">
        <f t="shared" si="183"/>
        <v>5</v>
      </c>
      <c r="BC497" s="827">
        <f t="shared" si="183"/>
        <v>8</v>
      </c>
      <c r="BD497" s="827">
        <f t="shared" si="183"/>
        <v>17</v>
      </c>
      <c r="BE497" s="827">
        <f t="shared" si="183"/>
        <v>0</v>
      </c>
      <c r="BF497" s="827">
        <f t="shared" si="183"/>
        <v>0</v>
      </c>
      <c r="BG497" s="827">
        <f t="shared" si="183"/>
        <v>0</v>
      </c>
      <c r="BH497" s="827">
        <f t="shared" si="183"/>
        <v>0</v>
      </c>
      <c r="BI497" s="827">
        <f t="shared" si="183"/>
        <v>0</v>
      </c>
      <c r="BJ497" s="546"/>
    </row>
    <row r="498" spans="1:67" s="764" customFormat="1" ht="20.100000000000001" customHeight="1">
      <c r="A498" s="915"/>
      <c r="B498" s="916"/>
      <c r="C498" s="1258" t="s">
        <v>1279</v>
      </c>
      <c r="D498" s="1259"/>
      <c r="E498" s="1260"/>
      <c r="F498" s="508">
        <v>2</v>
      </c>
      <c r="G498" s="544"/>
      <c r="H498" s="544"/>
      <c r="I498" s="1115"/>
      <c r="J498" s="508"/>
      <c r="K498" s="508"/>
      <c r="L498" s="826">
        <f t="shared" ref="L498:AQ498" si="184">L497</f>
        <v>2</v>
      </c>
      <c r="M498" s="826">
        <f t="shared" si="184"/>
        <v>42</v>
      </c>
      <c r="N498" s="825">
        <f t="shared" si="184"/>
        <v>0</v>
      </c>
      <c r="O498" s="824">
        <f t="shared" si="184"/>
        <v>0</v>
      </c>
      <c r="P498" s="824">
        <f t="shared" si="184"/>
        <v>0</v>
      </c>
      <c r="Q498" s="824">
        <f t="shared" si="184"/>
        <v>0</v>
      </c>
      <c r="R498" s="824">
        <f t="shared" si="184"/>
        <v>0</v>
      </c>
      <c r="S498" s="824">
        <f t="shared" si="184"/>
        <v>0</v>
      </c>
      <c r="T498" s="824">
        <f t="shared" si="184"/>
        <v>0</v>
      </c>
      <c r="U498" s="824">
        <f t="shared" si="184"/>
        <v>0</v>
      </c>
      <c r="V498" s="824">
        <f t="shared" si="184"/>
        <v>0</v>
      </c>
      <c r="W498" s="824">
        <f t="shared" si="184"/>
        <v>0</v>
      </c>
      <c r="X498" s="824">
        <f t="shared" si="184"/>
        <v>0</v>
      </c>
      <c r="Y498" s="824">
        <f t="shared" si="184"/>
        <v>0</v>
      </c>
      <c r="Z498" s="825">
        <f t="shared" si="184"/>
        <v>0</v>
      </c>
      <c r="AA498" s="824">
        <f t="shared" si="184"/>
        <v>0</v>
      </c>
      <c r="AB498" s="824">
        <f t="shared" si="184"/>
        <v>0</v>
      </c>
      <c r="AC498" s="824">
        <f t="shared" si="184"/>
        <v>0</v>
      </c>
      <c r="AD498" s="824">
        <f t="shared" si="184"/>
        <v>0</v>
      </c>
      <c r="AE498" s="824">
        <f t="shared" si="184"/>
        <v>0</v>
      </c>
      <c r="AF498" s="824">
        <f t="shared" si="184"/>
        <v>0</v>
      </c>
      <c r="AG498" s="824">
        <f t="shared" si="184"/>
        <v>0</v>
      </c>
      <c r="AH498" s="824">
        <f t="shared" si="184"/>
        <v>0</v>
      </c>
      <c r="AI498" s="824">
        <f t="shared" si="184"/>
        <v>0</v>
      </c>
      <c r="AJ498" s="824">
        <f t="shared" si="184"/>
        <v>0</v>
      </c>
      <c r="AK498" s="824">
        <f t="shared" si="184"/>
        <v>0</v>
      </c>
      <c r="AL498" s="824">
        <f t="shared" si="184"/>
        <v>0</v>
      </c>
      <c r="AM498" s="824">
        <f t="shared" si="184"/>
        <v>0</v>
      </c>
      <c r="AN498" s="824">
        <f t="shared" si="184"/>
        <v>0</v>
      </c>
      <c r="AO498" s="824">
        <f t="shared" si="184"/>
        <v>0</v>
      </c>
      <c r="AP498" s="824">
        <f t="shared" si="184"/>
        <v>2</v>
      </c>
      <c r="AQ498" s="824">
        <f t="shared" si="184"/>
        <v>0</v>
      </c>
      <c r="AR498" s="824">
        <f t="shared" ref="AR498:BI498" si="185">AR497</f>
        <v>4</v>
      </c>
      <c r="AS498" s="824">
        <f t="shared" si="185"/>
        <v>5</v>
      </c>
      <c r="AT498" s="824">
        <f t="shared" si="185"/>
        <v>8</v>
      </c>
      <c r="AU498" s="824">
        <f t="shared" si="185"/>
        <v>17</v>
      </c>
      <c r="AV498" s="824">
        <f t="shared" si="185"/>
        <v>0</v>
      </c>
      <c r="AW498" s="824">
        <f t="shared" si="185"/>
        <v>0</v>
      </c>
      <c r="AX498" s="824">
        <f t="shared" si="185"/>
        <v>0</v>
      </c>
      <c r="AY498" s="824">
        <f t="shared" si="185"/>
        <v>0</v>
      </c>
      <c r="AZ498" s="824">
        <f t="shared" si="185"/>
        <v>2</v>
      </c>
      <c r="BA498" s="824">
        <f t="shared" si="185"/>
        <v>4</v>
      </c>
      <c r="BB498" s="824">
        <f t="shared" si="185"/>
        <v>5</v>
      </c>
      <c r="BC498" s="824">
        <f t="shared" si="185"/>
        <v>8</v>
      </c>
      <c r="BD498" s="824">
        <f t="shared" si="185"/>
        <v>17</v>
      </c>
      <c r="BE498" s="824">
        <f t="shared" si="185"/>
        <v>0</v>
      </c>
      <c r="BF498" s="824">
        <f t="shared" si="185"/>
        <v>0</v>
      </c>
      <c r="BG498" s="824">
        <f t="shared" si="185"/>
        <v>0</v>
      </c>
      <c r="BH498" s="824">
        <f t="shared" si="185"/>
        <v>0</v>
      </c>
      <c r="BI498" s="824">
        <f t="shared" si="185"/>
        <v>0</v>
      </c>
      <c r="BJ498" s="508"/>
    </row>
    <row r="499" spans="1:67" ht="20.100000000000001" customHeight="1">
      <c r="A499" s="1025"/>
      <c r="B499" s="1253" t="s">
        <v>1244</v>
      </c>
      <c r="C499" s="1254"/>
      <c r="D499" s="1254"/>
      <c r="E499" s="1255"/>
      <c r="F499" s="539">
        <f>SUM(F479,F486,F490,F493,F497)</f>
        <v>16</v>
      </c>
      <c r="G499" s="1068"/>
      <c r="H499" s="540"/>
      <c r="I499" s="1141"/>
      <c r="J499" s="539"/>
      <c r="K499" s="541"/>
      <c r="L499" s="540">
        <f t="shared" ref="L499:AQ499" si="186">SUM(L479,L486,L490,L493,L497)</f>
        <v>30</v>
      </c>
      <c r="M499" s="540">
        <f t="shared" si="186"/>
        <v>557</v>
      </c>
      <c r="N499" s="542">
        <f t="shared" si="186"/>
        <v>3</v>
      </c>
      <c r="O499" s="540">
        <f t="shared" si="186"/>
        <v>32</v>
      </c>
      <c r="P499" s="540">
        <f t="shared" si="186"/>
        <v>4</v>
      </c>
      <c r="Q499" s="540">
        <f t="shared" si="186"/>
        <v>45</v>
      </c>
      <c r="R499" s="540">
        <f t="shared" si="186"/>
        <v>5</v>
      </c>
      <c r="S499" s="540">
        <f t="shared" si="186"/>
        <v>77</v>
      </c>
      <c r="T499" s="540">
        <f t="shared" si="186"/>
        <v>0</v>
      </c>
      <c r="U499" s="540">
        <f t="shared" si="186"/>
        <v>0</v>
      </c>
      <c r="V499" s="540">
        <f t="shared" si="186"/>
        <v>0</v>
      </c>
      <c r="W499" s="540">
        <f t="shared" si="186"/>
        <v>0</v>
      </c>
      <c r="X499" s="540">
        <f t="shared" si="186"/>
        <v>1</v>
      </c>
      <c r="Y499" s="540">
        <f t="shared" si="186"/>
        <v>6</v>
      </c>
      <c r="Z499" s="542">
        <f t="shared" si="186"/>
        <v>1</v>
      </c>
      <c r="AA499" s="540">
        <f t="shared" si="186"/>
        <v>1</v>
      </c>
      <c r="AB499" s="540">
        <f t="shared" si="186"/>
        <v>3</v>
      </c>
      <c r="AC499" s="540">
        <f t="shared" si="186"/>
        <v>5</v>
      </c>
      <c r="AD499" s="540">
        <f t="shared" si="186"/>
        <v>8</v>
      </c>
      <c r="AE499" s="540">
        <f t="shared" si="186"/>
        <v>1</v>
      </c>
      <c r="AF499" s="540">
        <f t="shared" si="186"/>
        <v>3</v>
      </c>
      <c r="AG499" s="540">
        <f t="shared" si="186"/>
        <v>4</v>
      </c>
      <c r="AH499" s="540">
        <f t="shared" si="186"/>
        <v>0</v>
      </c>
      <c r="AI499" s="540">
        <f t="shared" si="186"/>
        <v>0</v>
      </c>
      <c r="AJ499" s="540">
        <f t="shared" si="186"/>
        <v>0</v>
      </c>
      <c r="AK499" s="540">
        <f t="shared" si="186"/>
        <v>0</v>
      </c>
      <c r="AL499" s="540">
        <f t="shared" si="186"/>
        <v>0</v>
      </c>
      <c r="AM499" s="540">
        <f t="shared" si="186"/>
        <v>0</v>
      </c>
      <c r="AN499" s="540">
        <f t="shared" si="186"/>
        <v>0</v>
      </c>
      <c r="AO499" s="540">
        <f t="shared" si="186"/>
        <v>0</v>
      </c>
      <c r="AP499" s="540">
        <f t="shared" si="186"/>
        <v>11</v>
      </c>
      <c r="AQ499" s="540">
        <f t="shared" si="186"/>
        <v>2</v>
      </c>
      <c r="AR499" s="540">
        <f t="shared" ref="AR499:BI499" si="187">SUM(AR479,AR486,AR490,AR493,AR497)</f>
        <v>15</v>
      </c>
      <c r="AS499" s="540">
        <f t="shared" si="187"/>
        <v>36</v>
      </c>
      <c r="AT499" s="540">
        <f t="shared" si="187"/>
        <v>33</v>
      </c>
      <c r="AU499" s="540">
        <f t="shared" si="187"/>
        <v>84</v>
      </c>
      <c r="AV499" s="540">
        <f t="shared" si="187"/>
        <v>3</v>
      </c>
      <c r="AW499" s="540">
        <f t="shared" si="187"/>
        <v>3</v>
      </c>
      <c r="AX499" s="540">
        <f t="shared" si="187"/>
        <v>1</v>
      </c>
      <c r="AY499" s="540">
        <f t="shared" si="187"/>
        <v>7</v>
      </c>
      <c r="AZ499" s="540">
        <f t="shared" si="187"/>
        <v>24</v>
      </c>
      <c r="BA499" s="540">
        <f t="shared" si="187"/>
        <v>50</v>
      </c>
      <c r="BB499" s="540">
        <f t="shared" si="187"/>
        <v>86</v>
      </c>
      <c r="BC499" s="540">
        <f t="shared" si="187"/>
        <v>110</v>
      </c>
      <c r="BD499" s="540">
        <f t="shared" si="187"/>
        <v>246</v>
      </c>
      <c r="BE499" s="540">
        <f t="shared" si="187"/>
        <v>4</v>
      </c>
      <c r="BF499" s="540">
        <f t="shared" si="187"/>
        <v>4</v>
      </c>
      <c r="BG499" s="540">
        <f t="shared" si="187"/>
        <v>6</v>
      </c>
      <c r="BH499" s="540">
        <f t="shared" si="187"/>
        <v>7</v>
      </c>
      <c r="BI499" s="540">
        <f t="shared" si="187"/>
        <v>17</v>
      </c>
      <c r="BJ499" s="540"/>
      <c r="BL499" s="765"/>
      <c r="BM499" s="765"/>
      <c r="BN499" s="765"/>
      <c r="BO499" s="765"/>
    </row>
    <row r="500" spans="1:67" ht="20.100000000000001" customHeight="1">
      <c r="A500" s="1025"/>
      <c r="B500" s="1256" t="s">
        <v>1280</v>
      </c>
      <c r="C500" s="1256"/>
      <c r="D500" s="1256"/>
      <c r="E500" s="1256"/>
      <c r="F500" s="536">
        <f>SUM(F483)</f>
        <v>3</v>
      </c>
      <c r="G500" s="554"/>
      <c r="H500" s="537"/>
      <c r="I500" s="1123"/>
      <c r="J500" s="536"/>
      <c r="K500" s="538"/>
      <c r="L500" s="537">
        <f t="shared" ref="L500:AQ500" si="188">SUM(L483)</f>
        <v>13</v>
      </c>
      <c r="M500" s="537">
        <f t="shared" si="188"/>
        <v>322</v>
      </c>
      <c r="N500" s="543">
        <f t="shared" si="188"/>
        <v>4</v>
      </c>
      <c r="O500" s="537">
        <f t="shared" si="188"/>
        <v>49</v>
      </c>
      <c r="P500" s="537">
        <f t="shared" si="188"/>
        <v>4</v>
      </c>
      <c r="Q500" s="537">
        <f t="shared" si="188"/>
        <v>61</v>
      </c>
      <c r="R500" s="537">
        <f t="shared" si="188"/>
        <v>4</v>
      </c>
      <c r="S500" s="537">
        <f t="shared" si="188"/>
        <v>66</v>
      </c>
      <c r="T500" s="537">
        <f t="shared" si="188"/>
        <v>0</v>
      </c>
      <c r="U500" s="537">
        <f t="shared" si="188"/>
        <v>0</v>
      </c>
      <c r="V500" s="537">
        <f t="shared" si="188"/>
        <v>0</v>
      </c>
      <c r="W500" s="537">
        <f t="shared" si="188"/>
        <v>0</v>
      </c>
      <c r="X500" s="537">
        <f t="shared" si="188"/>
        <v>0</v>
      </c>
      <c r="Y500" s="537">
        <f t="shared" si="188"/>
        <v>0</v>
      </c>
      <c r="Z500" s="543">
        <f t="shared" si="188"/>
        <v>0</v>
      </c>
      <c r="AA500" s="537">
        <f t="shared" si="188"/>
        <v>0</v>
      </c>
      <c r="AB500" s="537">
        <f t="shared" si="188"/>
        <v>0</v>
      </c>
      <c r="AC500" s="537">
        <f t="shared" si="188"/>
        <v>0</v>
      </c>
      <c r="AD500" s="537">
        <f t="shared" si="188"/>
        <v>0</v>
      </c>
      <c r="AE500" s="537">
        <f t="shared" si="188"/>
        <v>0</v>
      </c>
      <c r="AF500" s="537">
        <f t="shared" si="188"/>
        <v>0</v>
      </c>
      <c r="AG500" s="537">
        <f t="shared" si="188"/>
        <v>0</v>
      </c>
      <c r="AH500" s="537">
        <f t="shared" si="188"/>
        <v>0</v>
      </c>
      <c r="AI500" s="537">
        <f t="shared" si="188"/>
        <v>0</v>
      </c>
      <c r="AJ500" s="537">
        <f t="shared" si="188"/>
        <v>0</v>
      </c>
      <c r="AK500" s="537">
        <f t="shared" si="188"/>
        <v>0</v>
      </c>
      <c r="AL500" s="537">
        <f t="shared" si="188"/>
        <v>0</v>
      </c>
      <c r="AM500" s="537">
        <f t="shared" si="188"/>
        <v>0</v>
      </c>
      <c r="AN500" s="537">
        <f t="shared" si="188"/>
        <v>0</v>
      </c>
      <c r="AO500" s="537">
        <f t="shared" si="188"/>
        <v>0</v>
      </c>
      <c r="AP500" s="537">
        <f t="shared" si="188"/>
        <v>0</v>
      </c>
      <c r="AQ500" s="537">
        <f t="shared" si="188"/>
        <v>0</v>
      </c>
      <c r="AR500" s="537">
        <f t="shared" ref="AR500:BI500" si="189">SUM(AR483)</f>
        <v>0</v>
      </c>
      <c r="AS500" s="537">
        <f t="shared" si="189"/>
        <v>0</v>
      </c>
      <c r="AT500" s="537">
        <f t="shared" si="189"/>
        <v>0</v>
      </c>
      <c r="AU500" s="537">
        <f t="shared" si="189"/>
        <v>0</v>
      </c>
      <c r="AV500" s="537">
        <f t="shared" si="189"/>
        <v>0</v>
      </c>
      <c r="AW500" s="537">
        <f t="shared" si="189"/>
        <v>0</v>
      </c>
      <c r="AX500" s="537">
        <f t="shared" si="189"/>
        <v>0</v>
      </c>
      <c r="AY500" s="537">
        <f t="shared" si="189"/>
        <v>0</v>
      </c>
      <c r="AZ500" s="537">
        <f t="shared" si="189"/>
        <v>12</v>
      </c>
      <c r="BA500" s="537">
        <f t="shared" si="189"/>
        <v>49</v>
      </c>
      <c r="BB500" s="537">
        <f t="shared" si="189"/>
        <v>61</v>
      </c>
      <c r="BC500" s="537">
        <f t="shared" si="189"/>
        <v>66</v>
      </c>
      <c r="BD500" s="537">
        <f t="shared" si="189"/>
        <v>176</v>
      </c>
      <c r="BE500" s="537">
        <f t="shared" si="189"/>
        <v>0</v>
      </c>
      <c r="BF500" s="537">
        <f t="shared" si="189"/>
        <v>0</v>
      </c>
      <c r="BG500" s="537">
        <f t="shared" si="189"/>
        <v>0</v>
      </c>
      <c r="BH500" s="537">
        <f t="shared" si="189"/>
        <v>0</v>
      </c>
      <c r="BI500" s="537">
        <f t="shared" si="189"/>
        <v>0</v>
      </c>
      <c r="BJ500" s="537"/>
      <c r="BL500" s="765"/>
      <c r="BM500" s="765"/>
      <c r="BN500" s="765"/>
      <c r="BO500" s="765"/>
    </row>
    <row r="501" spans="1:67" s="1026" customFormat="1" ht="20.100000000000001" customHeight="1">
      <c r="A501" s="1318" t="s">
        <v>1245</v>
      </c>
      <c r="B501" s="1318"/>
      <c r="C501" s="1318"/>
      <c r="D501" s="1318"/>
      <c r="E501" s="1318"/>
      <c r="F501" s="573">
        <f>SUM(F499:F500)</f>
        <v>19</v>
      </c>
      <c r="G501" s="572"/>
      <c r="H501" s="572"/>
      <c r="I501" s="1142"/>
      <c r="J501" s="573"/>
      <c r="K501" s="573"/>
      <c r="L501" s="574">
        <f t="shared" ref="L501:AQ501" si="190">SUM(L499:L500)</f>
        <v>43</v>
      </c>
      <c r="M501" s="574">
        <f t="shared" si="190"/>
        <v>879</v>
      </c>
      <c r="N501" s="575">
        <f t="shared" si="190"/>
        <v>7</v>
      </c>
      <c r="O501" s="574">
        <f t="shared" si="190"/>
        <v>81</v>
      </c>
      <c r="P501" s="574">
        <f t="shared" si="190"/>
        <v>8</v>
      </c>
      <c r="Q501" s="574">
        <f t="shared" si="190"/>
        <v>106</v>
      </c>
      <c r="R501" s="574">
        <f t="shared" si="190"/>
        <v>9</v>
      </c>
      <c r="S501" s="574">
        <f t="shared" si="190"/>
        <v>143</v>
      </c>
      <c r="T501" s="574">
        <f t="shared" si="190"/>
        <v>0</v>
      </c>
      <c r="U501" s="574">
        <f t="shared" si="190"/>
        <v>0</v>
      </c>
      <c r="V501" s="574">
        <f t="shared" si="190"/>
        <v>0</v>
      </c>
      <c r="W501" s="574">
        <f t="shared" si="190"/>
        <v>0</v>
      </c>
      <c r="X501" s="574">
        <f t="shared" si="190"/>
        <v>1</v>
      </c>
      <c r="Y501" s="574">
        <f t="shared" si="190"/>
        <v>6</v>
      </c>
      <c r="Z501" s="575">
        <f t="shared" si="190"/>
        <v>1</v>
      </c>
      <c r="AA501" s="574">
        <f t="shared" si="190"/>
        <v>1</v>
      </c>
      <c r="AB501" s="574">
        <f t="shared" si="190"/>
        <v>3</v>
      </c>
      <c r="AC501" s="574">
        <f t="shared" si="190"/>
        <v>5</v>
      </c>
      <c r="AD501" s="574">
        <f t="shared" si="190"/>
        <v>8</v>
      </c>
      <c r="AE501" s="574">
        <f t="shared" si="190"/>
        <v>1</v>
      </c>
      <c r="AF501" s="574">
        <f t="shared" si="190"/>
        <v>3</v>
      </c>
      <c r="AG501" s="574">
        <f t="shared" si="190"/>
        <v>4</v>
      </c>
      <c r="AH501" s="574">
        <f t="shared" si="190"/>
        <v>0</v>
      </c>
      <c r="AI501" s="574">
        <f t="shared" si="190"/>
        <v>0</v>
      </c>
      <c r="AJ501" s="574">
        <f t="shared" si="190"/>
        <v>0</v>
      </c>
      <c r="AK501" s="574">
        <f t="shared" si="190"/>
        <v>0</v>
      </c>
      <c r="AL501" s="574">
        <f t="shared" si="190"/>
        <v>0</v>
      </c>
      <c r="AM501" s="574">
        <f t="shared" si="190"/>
        <v>0</v>
      </c>
      <c r="AN501" s="574">
        <f t="shared" si="190"/>
        <v>0</v>
      </c>
      <c r="AO501" s="574">
        <f t="shared" si="190"/>
        <v>0</v>
      </c>
      <c r="AP501" s="574">
        <f t="shared" si="190"/>
        <v>11</v>
      </c>
      <c r="AQ501" s="574">
        <f t="shared" si="190"/>
        <v>2</v>
      </c>
      <c r="AR501" s="574">
        <f t="shared" ref="AR501:BI501" si="191">SUM(AR499:AR500)</f>
        <v>15</v>
      </c>
      <c r="AS501" s="574">
        <f t="shared" si="191"/>
        <v>36</v>
      </c>
      <c r="AT501" s="574">
        <f t="shared" si="191"/>
        <v>33</v>
      </c>
      <c r="AU501" s="574">
        <f t="shared" si="191"/>
        <v>84</v>
      </c>
      <c r="AV501" s="574">
        <f t="shared" si="191"/>
        <v>3</v>
      </c>
      <c r="AW501" s="574">
        <f t="shared" si="191"/>
        <v>3</v>
      </c>
      <c r="AX501" s="574">
        <f t="shared" si="191"/>
        <v>1</v>
      </c>
      <c r="AY501" s="574">
        <f t="shared" si="191"/>
        <v>7</v>
      </c>
      <c r="AZ501" s="574">
        <f t="shared" si="191"/>
        <v>36</v>
      </c>
      <c r="BA501" s="574">
        <f t="shared" si="191"/>
        <v>99</v>
      </c>
      <c r="BB501" s="574">
        <f t="shared" si="191"/>
        <v>147</v>
      </c>
      <c r="BC501" s="574">
        <f t="shared" si="191"/>
        <v>176</v>
      </c>
      <c r="BD501" s="574">
        <f t="shared" si="191"/>
        <v>422</v>
      </c>
      <c r="BE501" s="574">
        <f t="shared" si="191"/>
        <v>4</v>
      </c>
      <c r="BF501" s="574">
        <f t="shared" si="191"/>
        <v>4</v>
      </c>
      <c r="BG501" s="574">
        <f t="shared" si="191"/>
        <v>6</v>
      </c>
      <c r="BH501" s="574">
        <f t="shared" si="191"/>
        <v>7</v>
      </c>
      <c r="BI501" s="574">
        <f t="shared" si="191"/>
        <v>17</v>
      </c>
      <c r="BJ501" s="574"/>
      <c r="BL501" s="765"/>
      <c r="BM501" s="765"/>
      <c r="BN501" s="765"/>
      <c r="BO501" s="765"/>
    </row>
    <row r="502" spans="1:67" ht="20.100000000000001" customHeight="1">
      <c r="A502" s="1257" t="s">
        <v>1246</v>
      </c>
      <c r="B502" s="1257"/>
      <c r="C502" s="1257"/>
      <c r="D502" s="1257"/>
      <c r="E502" s="1257"/>
      <c r="F502" s="823">
        <f>F499+F335+F195+F120+F466</f>
        <v>186</v>
      </c>
      <c r="G502" s="823"/>
      <c r="H502" s="823"/>
      <c r="I502" s="1143"/>
      <c r="J502" s="823"/>
      <c r="K502" s="823"/>
      <c r="L502" s="823">
        <f t="shared" ref="L502:AQ502" si="192">L499+L335+L195+L120+L466</f>
        <v>631</v>
      </c>
      <c r="M502" s="823">
        <f t="shared" si="192"/>
        <v>12588</v>
      </c>
      <c r="N502" s="823">
        <f t="shared" si="192"/>
        <v>102</v>
      </c>
      <c r="O502" s="823">
        <f t="shared" si="192"/>
        <v>1381</v>
      </c>
      <c r="P502" s="823">
        <f t="shared" si="192"/>
        <v>179</v>
      </c>
      <c r="Q502" s="823">
        <f t="shared" si="192"/>
        <v>3011</v>
      </c>
      <c r="R502" s="823">
        <f t="shared" si="192"/>
        <v>224</v>
      </c>
      <c r="S502" s="823">
        <f t="shared" si="192"/>
        <v>4365</v>
      </c>
      <c r="T502" s="823">
        <f t="shared" si="192"/>
        <v>13</v>
      </c>
      <c r="U502" s="823">
        <f t="shared" si="192"/>
        <v>44</v>
      </c>
      <c r="V502" s="823">
        <f t="shared" si="192"/>
        <v>19</v>
      </c>
      <c r="W502" s="823">
        <f t="shared" si="192"/>
        <v>70</v>
      </c>
      <c r="X502" s="823">
        <f t="shared" si="192"/>
        <v>19</v>
      </c>
      <c r="Y502" s="823">
        <f t="shared" si="192"/>
        <v>69</v>
      </c>
      <c r="Z502" s="823">
        <f t="shared" si="192"/>
        <v>4</v>
      </c>
      <c r="AA502" s="823">
        <f t="shared" si="192"/>
        <v>2</v>
      </c>
      <c r="AB502" s="823">
        <f t="shared" si="192"/>
        <v>15</v>
      </c>
      <c r="AC502" s="823">
        <f t="shared" si="192"/>
        <v>21</v>
      </c>
      <c r="AD502" s="823">
        <f t="shared" si="192"/>
        <v>36</v>
      </c>
      <c r="AE502" s="823">
        <f t="shared" si="192"/>
        <v>2</v>
      </c>
      <c r="AF502" s="823">
        <f t="shared" si="192"/>
        <v>5</v>
      </c>
      <c r="AG502" s="823">
        <f t="shared" si="192"/>
        <v>7</v>
      </c>
      <c r="AH502" s="823">
        <f t="shared" si="192"/>
        <v>11</v>
      </c>
      <c r="AI502" s="823">
        <f t="shared" si="192"/>
        <v>20</v>
      </c>
      <c r="AJ502" s="823">
        <f t="shared" si="192"/>
        <v>43</v>
      </c>
      <c r="AK502" s="823">
        <f t="shared" si="192"/>
        <v>80</v>
      </c>
      <c r="AL502" s="823">
        <f t="shared" si="192"/>
        <v>123</v>
      </c>
      <c r="AM502" s="823">
        <f t="shared" si="192"/>
        <v>34</v>
      </c>
      <c r="AN502" s="823">
        <f t="shared" si="192"/>
        <v>37</v>
      </c>
      <c r="AO502" s="823">
        <f t="shared" si="192"/>
        <v>71</v>
      </c>
      <c r="AP502" s="823">
        <f t="shared" si="192"/>
        <v>18</v>
      </c>
      <c r="AQ502" s="823">
        <f t="shared" si="192"/>
        <v>14</v>
      </c>
      <c r="AR502" s="823">
        <f t="shared" ref="AR502:BI502" si="193">AR499+AR335+AR195+AR120+AR466</f>
        <v>23</v>
      </c>
      <c r="AS502" s="823">
        <f t="shared" si="193"/>
        <v>56</v>
      </c>
      <c r="AT502" s="823">
        <f t="shared" si="193"/>
        <v>47</v>
      </c>
      <c r="AU502" s="823">
        <f t="shared" si="193"/>
        <v>126</v>
      </c>
      <c r="AV502" s="823">
        <f t="shared" si="193"/>
        <v>11</v>
      </c>
      <c r="AW502" s="823">
        <f t="shared" si="193"/>
        <v>11</v>
      </c>
      <c r="AX502" s="823">
        <f t="shared" si="193"/>
        <v>22</v>
      </c>
      <c r="AY502" s="823">
        <f t="shared" si="193"/>
        <v>44</v>
      </c>
      <c r="AZ502" s="823">
        <f t="shared" si="193"/>
        <v>538</v>
      </c>
      <c r="BA502" s="823">
        <f t="shared" si="193"/>
        <v>1419</v>
      </c>
      <c r="BB502" s="823">
        <f t="shared" si="193"/>
        <v>3131</v>
      </c>
      <c r="BC502" s="823">
        <f t="shared" si="193"/>
        <v>4492</v>
      </c>
      <c r="BD502" s="823">
        <f t="shared" si="193"/>
        <v>9042</v>
      </c>
      <c r="BE502" s="823">
        <f t="shared" si="193"/>
        <v>87</v>
      </c>
      <c r="BF502" s="823">
        <f t="shared" si="193"/>
        <v>57</v>
      </c>
      <c r="BG502" s="823">
        <f t="shared" si="193"/>
        <v>120</v>
      </c>
      <c r="BH502" s="823">
        <f t="shared" si="193"/>
        <v>128</v>
      </c>
      <c r="BI502" s="823">
        <f t="shared" si="193"/>
        <v>305</v>
      </c>
      <c r="BJ502" s="823"/>
      <c r="BL502" s="765"/>
      <c r="BM502" s="765"/>
      <c r="BN502" s="765"/>
      <c r="BO502" s="765"/>
    </row>
    <row r="503" spans="1:67" ht="20.100000000000001" customHeight="1">
      <c r="A503" s="1311" t="s">
        <v>1247</v>
      </c>
      <c r="B503" s="1311"/>
      <c r="C503" s="1311"/>
      <c r="D503" s="1311"/>
      <c r="E503" s="1311"/>
      <c r="F503" s="576">
        <f>F121+F196+F336+F467+F500</f>
        <v>213</v>
      </c>
      <c r="G503" s="576"/>
      <c r="H503" s="576"/>
      <c r="I503" s="1144"/>
      <c r="J503" s="576"/>
      <c r="K503" s="576"/>
      <c r="L503" s="576">
        <f t="shared" ref="L503:AQ503" si="194">L121+L196+L336+L467+L500</f>
        <v>1501</v>
      </c>
      <c r="M503" s="576">
        <f t="shared" si="194"/>
        <v>40667</v>
      </c>
      <c r="N503" s="576">
        <f t="shared" si="194"/>
        <v>375</v>
      </c>
      <c r="O503" s="576">
        <f t="shared" si="194"/>
        <v>6368</v>
      </c>
      <c r="P503" s="576">
        <f t="shared" si="194"/>
        <v>443</v>
      </c>
      <c r="Q503" s="576">
        <f t="shared" si="194"/>
        <v>9484</v>
      </c>
      <c r="R503" s="576">
        <f t="shared" si="194"/>
        <v>445</v>
      </c>
      <c r="S503" s="576">
        <f t="shared" si="194"/>
        <v>10126</v>
      </c>
      <c r="T503" s="576">
        <f t="shared" si="194"/>
        <v>0</v>
      </c>
      <c r="U503" s="576">
        <f t="shared" si="194"/>
        <v>0</v>
      </c>
      <c r="V503" s="576">
        <f t="shared" si="194"/>
        <v>0</v>
      </c>
      <c r="W503" s="576">
        <f t="shared" si="194"/>
        <v>0</v>
      </c>
      <c r="X503" s="576">
        <f t="shared" si="194"/>
        <v>0</v>
      </c>
      <c r="Y503" s="576">
        <f t="shared" si="194"/>
        <v>0</v>
      </c>
      <c r="Z503" s="576">
        <f t="shared" si="194"/>
        <v>10</v>
      </c>
      <c r="AA503" s="576">
        <f t="shared" si="194"/>
        <v>0</v>
      </c>
      <c r="AB503" s="576">
        <f t="shared" si="194"/>
        <v>77</v>
      </c>
      <c r="AC503" s="576">
        <f t="shared" si="194"/>
        <v>109</v>
      </c>
      <c r="AD503" s="576">
        <f t="shared" si="194"/>
        <v>186</v>
      </c>
      <c r="AE503" s="576">
        <f t="shared" si="194"/>
        <v>0</v>
      </c>
      <c r="AF503" s="576">
        <f t="shared" si="194"/>
        <v>0</v>
      </c>
      <c r="AG503" s="576">
        <f t="shared" si="194"/>
        <v>0</v>
      </c>
      <c r="AH503" s="576">
        <f t="shared" si="194"/>
        <v>5</v>
      </c>
      <c r="AI503" s="576">
        <f t="shared" si="194"/>
        <v>0</v>
      </c>
      <c r="AJ503" s="576">
        <f t="shared" si="194"/>
        <v>24</v>
      </c>
      <c r="AK503" s="576">
        <f t="shared" si="194"/>
        <v>71</v>
      </c>
      <c r="AL503" s="576">
        <f t="shared" si="194"/>
        <v>95</v>
      </c>
      <c r="AM503" s="576">
        <f t="shared" si="194"/>
        <v>0</v>
      </c>
      <c r="AN503" s="576">
        <f t="shared" si="194"/>
        <v>0</v>
      </c>
      <c r="AO503" s="576">
        <f t="shared" si="194"/>
        <v>0</v>
      </c>
      <c r="AP503" s="576">
        <f t="shared" si="194"/>
        <v>24</v>
      </c>
      <c r="AQ503" s="576">
        <f t="shared" si="194"/>
        <v>0</v>
      </c>
      <c r="AR503" s="576">
        <f t="shared" ref="AR503:BI503" si="195">AR121+AR196+AR336+AR467+AR500</f>
        <v>146</v>
      </c>
      <c r="AS503" s="576">
        <f t="shared" si="195"/>
        <v>231</v>
      </c>
      <c r="AT503" s="576">
        <f t="shared" si="195"/>
        <v>203</v>
      </c>
      <c r="AU503" s="576">
        <f t="shared" si="195"/>
        <v>580</v>
      </c>
      <c r="AV503" s="576">
        <f t="shared" si="195"/>
        <v>0</v>
      </c>
      <c r="AW503" s="576">
        <f t="shared" si="195"/>
        <v>0</v>
      </c>
      <c r="AX503" s="576">
        <f t="shared" si="195"/>
        <v>0</v>
      </c>
      <c r="AY503" s="576">
        <f t="shared" si="195"/>
        <v>0</v>
      </c>
      <c r="AZ503" s="576">
        <f t="shared" si="195"/>
        <v>1302</v>
      </c>
      <c r="BA503" s="576">
        <f t="shared" si="195"/>
        <v>6591</v>
      </c>
      <c r="BB503" s="576">
        <f t="shared" si="195"/>
        <v>9848</v>
      </c>
      <c r="BC503" s="576">
        <f t="shared" si="195"/>
        <v>10400</v>
      </c>
      <c r="BD503" s="576">
        <f t="shared" si="195"/>
        <v>26839</v>
      </c>
      <c r="BE503" s="576">
        <f t="shared" si="195"/>
        <v>0</v>
      </c>
      <c r="BF503" s="576">
        <f t="shared" si="195"/>
        <v>0</v>
      </c>
      <c r="BG503" s="576">
        <f t="shared" si="195"/>
        <v>0</v>
      </c>
      <c r="BH503" s="576">
        <f t="shared" si="195"/>
        <v>0</v>
      </c>
      <c r="BI503" s="576">
        <f t="shared" si="195"/>
        <v>0</v>
      </c>
      <c r="BJ503" s="576"/>
      <c r="BL503" s="765"/>
      <c r="BM503" s="765"/>
      <c r="BN503" s="765"/>
      <c r="BO503" s="765"/>
    </row>
    <row r="504" spans="1:67" s="764" customFormat="1" ht="20.100000000000001" customHeight="1">
      <c r="A504" s="1301" t="s">
        <v>1200</v>
      </c>
      <c r="B504" s="1302"/>
      <c r="C504" s="1302"/>
      <c r="D504" s="1302"/>
      <c r="E504" s="1303"/>
      <c r="F504" s="545">
        <f>F502+F503</f>
        <v>399</v>
      </c>
      <c r="G504" s="545"/>
      <c r="H504" s="545"/>
      <c r="I504" s="1145"/>
      <c r="J504" s="545"/>
      <c r="K504" s="545"/>
      <c r="L504" s="545">
        <f t="shared" ref="L504:AQ504" si="196">L502+L503</f>
        <v>2132</v>
      </c>
      <c r="M504" s="545">
        <f t="shared" si="196"/>
        <v>53255</v>
      </c>
      <c r="N504" s="545">
        <f t="shared" si="196"/>
        <v>477</v>
      </c>
      <c r="O504" s="545">
        <f t="shared" si="196"/>
        <v>7749</v>
      </c>
      <c r="P504" s="545">
        <f t="shared" si="196"/>
        <v>622</v>
      </c>
      <c r="Q504" s="545">
        <f t="shared" si="196"/>
        <v>12495</v>
      </c>
      <c r="R504" s="545">
        <f t="shared" si="196"/>
        <v>669</v>
      </c>
      <c r="S504" s="545">
        <f t="shared" si="196"/>
        <v>14491</v>
      </c>
      <c r="T504" s="545">
        <f t="shared" si="196"/>
        <v>13</v>
      </c>
      <c r="U504" s="545">
        <f t="shared" si="196"/>
        <v>44</v>
      </c>
      <c r="V504" s="545">
        <f t="shared" si="196"/>
        <v>19</v>
      </c>
      <c r="W504" s="545">
        <f t="shared" si="196"/>
        <v>70</v>
      </c>
      <c r="X504" s="545">
        <f t="shared" si="196"/>
        <v>19</v>
      </c>
      <c r="Y504" s="545">
        <f t="shared" si="196"/>
        <v>69</v>
      </c>
      <c r="Z504" s="545">
        <f t="shared" si="196"/>
        <v>14</v>
      </c>
      <c r="AA504" s="545">
        <f t="shared" si="196"/>
        <v>2</v>
      </c>
      <c r="AB504" s="545">
        <f t="shared" si="196"/>
        <v>92</v>
      </c>
      <c r="AC504" s="545">
        <f t="shared" si="196"/>
        <v>130</v>
      </c>
      <c r="AD504" s="545">
        <f t="shared" si="196"/>
        <v>222</v>
      </c>
      <c r="AE504" s="545">
        <f t="shared" si="196"/>
        <v>2</v>
      </c>
      <c r="AF504" s="545">
        <f t="shared" si="196"/>
        <v>5</v>
      </c>
      <c r="AG504" s="545">
        <f t="shared" si="196"/>
        <v>7</v>
      </c>
      <c r="AH504" s="545">
        <f t="shared" si="196"/>
        <v>16</v>
      </c>
      <c r="AI504" s="545">
        <f t="shared" si="196"/>
        <v>20</v>
      </c>
      <c r="AJ504" s="545">
        <f t="shared" si="196"/>
        <v>67</v>
      </c>
      <c r="AK504" s="545">
        <f t="shared" si="196"/>
        <v>151</v>
      </c>
      <c r="AL504" s="545">
        <f t="shared" si="196"/>
        <v>218</v>
      </c>
      <c r="AM504" s="545">
        <f t="shared" si="196"/>
        <v>34</v>
      </c>
      <c r="AN504" s="545">
        <f t="shared" si="196"/>
        <v>37</v>
      </c>
      <c r="AO504" s="545">
        <f t="shared" si="196"/>
        <v>71</v>
      </c>
      <c r="AP504" s="545">
        <f t="shared" si="196"/>
        <v>42</v>
      </c>
      <c r="AQ504" s="545">
        <f t="shared" si="196"/>
        <v>14</v>
      </c>
      <c r="AR504" s="545">
        <f t="shared" ref="AR504:BI504" si="197">AR502+AR503</f>
        <v>169</v>
      </c>
      <c r="AS504" s="545">
        <f t="shared" si="197"/>
        <v>287</v>
      </c>
      <c r="AT504" s="545">
        <f t="shared" si="197"/>
        <v>250</v>
      </c>
      <c r="AU504" s="545">
        <f t="shared" si="197"/>
        <v>706</v>
      </c>
      <c r="AV504" s="545">
        <f t="shared" si="197"/>
        <v>11</v>
      </c>
      <c r="AW504" s="545">
        <f t="shared" si="197"/>
        <v>11</v>
      </c>
      <c r="AX504" s="545">
        <f t="shared" si="197"/>
        <v>22</v>
      </c>
      <c r="AY504" s="545">
        <f t="shared" si="197"/>
        <v>44</v>
      </c>
      <c r="AZ504" s="545">
        <f t="shared" si="197"/>
        <v>1840</v>
      </c>
      <c r="BA504" s="545">
        <f t="shared" si="197"/>
        <v>8010</v>
      </c>
      <c r="BB504" s="545">
        <f t="shared" si="197"/>
        <v>12979</v>
      </c>
      <c r="BC504" s="545">
        <f t="shared" si="197"/>
        <v>14892</v>
      </c>
      <c r="BD504" s="545">
        <f t="shared" si="197"/>
        <v>35881</v>
      </c>
      <c r="BE504" s="545">
        <f t="shared" si="197"/>
        <v>87</v>
      </c>
      <c r="BF504" s="545">
        <f t="shared" si="197"/>
        <v>57</v>
      </c>
      <c r="BG504" s="545">
        <f t="shared" si="197"/>
        <v>120</v>
      </c>
      <c r="BH504" s="545">
        <f t="shared" si="197"/>
        <v>128</v>
      </c>
      <c r="BI504" s="545">
        <f t="shared" si="197"/>
        <v>305</v>
      </c>
      <c r="BJ504" s="545"/>
    </row>
    <row r="505" spans="1:67" s="1027" customFormat="1" ht="16.5">
      <c r="E505" s="1028"/>
      <c r="F505" s="1028"/>
      <c r="G505" s="1029"/>
      <c r="I505" s="1146"/>
      <c r="J505" s="1028"/>
      <c r="K505" s="1028"/>
      <c r="AP505" s="1030"/>
      <c r="AQ505" s="1030"/>
    </row>
  </sheetData>
  <sortState ref="A44:BJ59">
    <sortCondition ref="E44:E59"/>
  </sortState>
  <mergeCells count="106">
    <mergeCell ref="C99:E99"/>
    <mergeCell ref="C119:E119"/>
    <mergeCell ref="C113:E113"/>
    <mergeCell ref="C110:E110"/>
    <mergeCell ref="C102:E102"/>
    <mergeCell ref="C116:E116"/>
    <mergeCell ref="AQ6:AQ7"/>
    <mergeCell ref="AR6:AU6"/>
    <mergeCell ref="AI6:AI7"/>
    <mergeCell ref="AJ6:AL6"/>
    <mergeCell ref="AM6:AO6"/>
    <mergeCell ref="AV6:AY6"/>
    <mergeCell ref="V6:V7"/>
    <mergeCell ref="W6:W7"/>
    <mergeCell ref="X6:X7"/>
    <mergeCell ref="Y6:Y7"/>
    <mergeCell ref="Z6:Z7"/>
    <mergeCell ref="AA6:AA7"/>
    <mergeCell ref="AB6:AD6"/>
    <mergeCell ref="AE6:AG6"/>
    <mergeCell ref="AH6:AH7"/>
    <mergeCell ref="AZ4:BD4"/>
    <mergeCell ref="BE4:BI4"/>
    <mergeCell ref="N5:O5"/>
    <mergeCell ref="P5:Q5"/>
    <mergeCell ref="R5:S5"/>
    <mergeCell ref="T5:U5"/>
    <mergeCell ref="V5:W5"/>
    <mergeCell ref="X5:Y5"/>
    <mergeCell ref="Z5:AG5"/>
    <mergeCell ref="AH5:AO5"/>
    <mergeCell ref="AP5:AY5"/>
    <mergeCell ref="AZ5:AZ7"/>
    <mergeCell ref="BA5:BD6"/>
    <mergeCell ref="BE5:BE7"/>
    <mergeCell ref="BF5:BI6"/>
    <mergeCell ref="N6:N7"/>
    <mergeCell ref="O6:O7"/>
    <mergeCell ref="P6:P7"/>
    <mergeCell ref="Q6:Q7"/>
    <mergeCell ref="R6:R7"/>
    <mergeCell ref="S6:S7"/>
    <mergeCell ref="T6:T7"/>
    <mergeCell ref="U6:U7"/>
    <mergeCell ref="AP6:AP7"/>
    <mergeCell ref="A504:E504"/>
    <mergeCell ref="K3:K7"/>
    <mergeCell ref="L3:M5"/>
    <mergeCell ref="L6:L7"/>
    <mergeCell ref="M6:M7"/>
    <mergeCell ref="G3:G7"/>
    <mergeCell ref="J3:J7"/>
    <mergeCell ref="F3:F7"/>
    <mergeCell ref="A3:A7"/>
    <mergeCell ref="B3:B7"/>
    <mergeCell ref="C3:C7"/>
    <mergeCell ref="D3:D7"/>
    <mergeCell ref="E3:E7"/>
    <mergeCell ref="I3:I7"/>
    <mergeCell ref="H3:H7"/>
    <mergeCell ref="A503:E503"/>
    <mergeCell ref="C309:E309"/>
    <mergeCell ref="C334:E334"/>
    <mergeCell ref="B335:E335"/>
    <mergeCell ref="A337:E337"/>
    <mergeCell ref="C484:E484"/>
    <mergeCell ref="A501:E501"/>
    <mergeCell ref="C498:E498"/>
    <mergeCell ref="C494:E494"/>
    <mergeCell ref="N3:BI3"/>
    <mergeCell ref="BJ3:BJ7"/>
    <mergeCell ref="N4:S4"/>
    <mergeCell ref="T4:Y4"/>
    <mergeCell ref="C196:E196"/>
    <mergeCell ref="B336:E336"/>
    <mergeCell ref="C285:E285"/>
    <mergeCell ref="C255:E255"/>
    <mergeCell ref="C233:E233"/>
    <mergeCell ref="C220:E220"/>
    <mergeCell ref="A197:E197"/>
    <mergeCell ref="C17:E17"/>
    <mergeCell ref="C32:E32"/>
    <mergeCell ref="C61:E61"/>
    <mergeCell ref="C80:E80"/>
    <mergeCell ref="C107:E107"/>
    <mergeCell ref="C95:E95"/>
    <mergeCell ref="C194:E194"/>
    <mergeCell ref="A122:E122"/>
    <mergeCell ref="C154:E154"/>
    <mergeCell ref="C120:E120"/>
    <mergeCell ref="C121:E121"/>
    <mergeCell ref="C195:E195"/>
    <mergeCell ref="Z4:AY4"/>
    <mergeCell ref="B499:E499"/>
    <mergeCell ref="B500:E500"/>
    <mergeCell ref="A502:E502"/>
    <mergeCell ref="C491:E491"/>
    <mergeCell ref="C487:E487"/>
    <mergeCell ref="C358:E358"/>
    <mergeCell ref="C392:E392"/>
    <mergeCell ref="B466:E466"/>
    <mergeCell ref="B467:E467"/>
    <mergeCell ref="C465:E465"/>
    <mergeCell ref="C424:E424"/>
    <mergeCell ref="C440:E440"/>
    <mergeCell ref="C468:E468"/>
  </mergeCells>
  <phoneticPr fontId="25" type="noConversion"/>
  <pageMargins left="0.25" right="0.25" top="0.75" bottom="0.75" header="0.3" footer="0.3"/>
  <pageSetup paperSize="8"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317"/>
  <sheetViews>
    <sheetView zoomScaleNormal="100" workbookViewId="0">
      <pane xSplit="4" ySplit="5" topLeftCell="E141" activePane="bottomRight" state="frozen"/>
      <selection pane="topRight" activeCell="E1" sqref="E1"/>
      <selection pane="bottomLeft" activeCell="A6" sqref="A6"/>
      <selection pane="bottomRight" activeCell="E152" sqref="E152"/>
    </sheetView>
  </sheetViews>
  <sheetFormatPr defaultRowHeight="16.5"/>
  <cols>
    <col min="1" max="3" width="10.625" style="59" customWidth="1"/>
    <col min="4" max="4" width="20.625" style="59" customWidth="1"/>
    <col min="5" max="5" width="10.625" style="59" customWidth="1"/>
    <col min="6" max="6" width="40.5" style="70" customWidth="1"/>
    <col min="7" max="7" width="14.625" style="83" bestFit="1" customWidth="1"/>
    <col min="8" max="8" width="10.875" style="59" customWidth="1"/>
    <col min="9" max="11" width="10.625" style="59" customWidth="1"/>
    <col min="12" max="17" width="7.375" style="59" customWidth="1"/>
    <col min="18" max="18" width="5.75" style="59" customWidth="1"/>
    <col min="19" max="19" width="7.375" style="59" bestFit="1" customWidth="1"/>
    <col min="20" max="31" width="8.5" style="59" customWidth="1"/>
    <col min="32" max="32" width="9.625" style="59" bestFit="1" customWidth="1"/>
    <col min="33" max="33" width="8.5" style="59" customWidth="1"/>
    <col min="34" max="34" width="7.375" style="59" customWidth="1"/>
    <col min="35" max="35" width="5.75" style="59" customWidth="1"/>
    <col min="36" max="36" width="15.625" style="59" customWidth="1"/>
    <col min="37" max="16384" width="9" style="59"/>
  </cols>
  <sheetData>
    <row r="1" spans="1:36" ht="20.25">
      <c r="A1" s="1340" t="s">
        <v>135</v>
      </c>
      <c r="B1" s="1340"/>
      <c r="C1" s="1340"/>
      <c r="D1" s="1340"/>
      <c r="E1" s="1340"/>
      <c r="F1" s="65"/>
      <c r="G1" s="82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235"/>
    </row>
    <row r="2" spans="1:36" s="8" customFormat="1" ht="28.5" customHeight="1">
      <c r="A2" s="21" t="s">
        <v>1371</v>
      </c>
      <c r="B2" s="22"/>
      <c r="C2" s="22"/>
      <c r="D2" s="22"/>
      <c r="E2" s="23"/>
      <c r="F2" s="24"/>
      <c r="G2" s="250"/>
      <c r="H2" s="4"/>
      <c r="I2" s="4"/>
      <c r="J2" s="3"/>
      <c r="K2" s="3"/>
      <c r="L2" s="4"/>
      <c r="M2" s="4"/>
      <c r="N2" s="5"/>
      <c r="O2" s="5"/>
      <c r="P2" s="5"/>
      <c r="Q2" s="5"/>
      <c r="R2" s="5"/>
      <c r="S2" s="5"/>
      <c r="T2" s="5"/>
      <c r="U2" s="6"/>
      <c r="V2" s="7"/>
      <c r="W2" s="6"/>
      <c r="AJ2" s="510"/>
    </row>
    <row r="3" spans="1:36">
      <c r="A3" s="1341" t="s">
        <v>102</v>
      </c>
      <c r="B3" s="1341" t="s">
        <v>82</v>
      </c>
      <c r="C3" s="1341" t="s">
        <v>83</v>
      </c>
      <c r="D3" s="1341" t="s">
        <v>84</v>
      </c>
      <c r="E3" s="1341" t="s">
        <v>85</v>
      </c>
      <c r="F3" s="1341" t="s">
        <v>86</v>
      </c>
      <c r="G3" s="1345" t="s">
        <v>147</v>
      </c>
      <c r="H3" s="1342" t="s">
        <v>148</v>
      </c>
      <c r="I3" s="1337" t="s">
        <v>149</v>
      </c>
      <c r="J3" s="1337" t="s">
        <v>150</v>
      </c>
      <c r="K3" s="1337" t="s">
        <v>151</v>
      </c>
      <c r="L3" s="1341" t="s">
        <v>152</v>
      </c>
      <c r="M3" s="1341"/>
      <c r="N3" s="1341"/>
      <c r="O3" s="1341"/>
      <c r="P3" s="1341"/>
      <c r="Q3" s="1341"/>
      <c r="R3" s="1341"/>
      <c r="S3" s="1341"/>
      <c r="T3" s="1348" t="s">
        <v>153</v>
      </c>
      <c r="U3" s="1349"/>
      <c r="V3" s="1349"/>
      <c r="W3" s="1349"/>
      <c r="X3" s="1349"/>
      <c r="Y3" s="1349"/>
      <c r="Z3" s="1349"/>
      <c r="AA3" s="1349"/>
      <c r="AB3" s="1349"/>
      <c r="AC3" s="1349"/>
      <c r="AD3" s="1349"/>
      <c r="AE3" s="1349"/>
      <c r="AF3" s="1349"/>
      <c r="AG3" s="1350"/>
      <c r="AH3" s="1351" t="s">
        <v>154</v>
      </c>
      <c r="AI3" s="1352"/>
      <c r="AJ3" s="1342" t="s">
        <v>0</v>
      </c>
    </row>
    <row r="4" spans="1:36">
      <c r="A4" s="1341"/>
      <c r="B4" s="1341"/>
      <c r="C4" s="1341"/>
      <c r="D4" s="1341"/>
      <c r="E4" s="1341"/>
      <c r="F4" s="1341"/>
      <c r="G4" s="1346"/>
      <c r="H4" s="1343"/>
      <c r="I4" s="1338"/>
      <c r="J4" s="1338"/>
      <c r="K4" s="1338"/>
      <c r="L4" s="1341"/>
      <c r="M4" s="1341"/>
      <c r="N4" s="1341"/>
      <c r="O4" s="1341"/>
      <c r="P4" s="1341"/>
      <c r="Q4" s="1341"/>
      <c r="R4" s="1341"/>
      <c r="S4" s="1341"/>
      <c r="T4" s="1348" t="s">
        <v>20</v>
      </c>
      <c r="U4" s="1350"/>
      <c r="V4" s="1348" t="s">
        <v>21</v>
      </c>
      <c r="W4" s="1350"/>
      <c r="X4" s="1348" t="s">
        <v>22</v>
      </c>
      <c r="Y4" s="1350"/>
      <c r="Z4" s="1348" t="s">
        <v>23</v>
      </c>
      <c r="AA4" s="1350"/>
      <c r="AB4" s="1348" t="s">
        <v>24</v>
      </c>
      <c r="AC4" s="1350"/>
      <c r="AD4" s="1348" t="s">
        <v>25</v>
      </c>
      <c r="AE4" s="1350"/>
      <c r="AF4" s="1348" t="s">
        <v>6</v>
      </c>
      <c r="AG4" s="1350"/>
      <c r="AH4" s="1348" t="s">
        <v>130</v>
      </c>
      <c r="AI4" s="1350"/>
      <c r="AJ4" s="1343"/>
    </row>
    <row r="5" spans="1:36">
      <c r="A5" s="1341"/>
      <c r="B5" s="1341"/>
      <c r="C5" s="1341"/>
      <c r="D5" s="1341"/>
      <c r="E5" s="1341"/>
      <c r="F5" s="1341"/>
      <c r="G5" s="1347"/>
      <c r="H5" s="1344"/>
      <c r="I5" s="1339"/>
      <c r="J5" s="1339"/>
      <c r="K5" s="1339"/>
      <c r="L5" s="1062" t="s">
        <v>20</v>
      </c>
      <c r="M5" s="1062" t="s">
        <v>21</v>
      </c>
      <c r="N5" s="1062" t="s">
        <v>22</v>
      </c>
      <c r="O5" s="1062" t="s">
        <v>23</v>
      </c>
      <c r="P5" s="1062" t="s">
        <v>24</v>
      </c>
      <c r="Q5" s="1062" t="s">
        <v>25</v>
      </c>
      <c r="R5" s="1062" t="s">
        <v>26</v>
      </c>
      <c r="S5" s="1062" t="s">
        <v>1</v>
      </c>
      <c r="T5" s="1062" t="s">
        <v>1</v>
      </c>
      <c r="U5" s="1062" t="s">
        <v>27</v>
      </c>
      <c r="V5" s="1062" t="s">
        <v>1</v>
      </c>
      <c r="W5" s="1062" t="s">
        <v>27</v>
      </c>
      <c r="X5" s="1062" t="s">
        <v>1</v>
      </c>
      <c r="Y5" s="1062" t="s">
        <v>27</v>
      </c>
      <c r="Z5" s="1062" t="s">
        <v>1</v>
      </c>
      <c r="AA5" s="1062" t="s">
        <v>27</v>
      </c>
      <c r="AB5" s="1062" t="s">
        <v>1</v>
      </c>
      <c r="AC5" s="1062" t="s">
        <v>27</v>
      </c>
      <c r="AD5" s="1062" t="s">
        <v>1</v>
      </c>
      <c r="AE5" s="1062" t="s">
        <v>27</v>
      </c>
      <c r="AF5" s="1062" t="s">
        <v>1</v>
      </c>
      <c r="AG5" s="1062" t="s">
        <v>27</v>
      </c>
      <c r="AH5" s="1062" t="s">
        <v>131</v>
      </c>
      <c r="AI5" s="1062" t="s">
        <v>132</v>
      </c>
      <c r="AJ5" s="1344"/>
    </row>
    <row r="6" spans="1:36" s="42" customFormat="1">
      <c r="A6" s="1063" t="s">
        <v>420</v>
      </c>
      <c r="B6" s="1063" t="s">
        <v>167</v>
      </c>
      <c r="C6" s="1063" t="s">
        <v>421</v>
      </c>
      <c r="D6" s="1063" t="s">
        <v>422</v>
      </c>
      <c r="E6" s="35">
        <v>39508</v>
      </c>
      <c r="F6" s="40" t="s">
        <v>423</v>
      </c>
      <c r="G6" s="224">
        <v>10201.1</v>
      </c>
      <c r="H6" s="1063">
        <v>22144</v>
      </c>
      <c r="I6" s="1063" t="s">
        <v>2558</v>
      </c>
      <c r="J6" s="1063" t="s">
        <v>2566</v>
      </c>
      <c r="K6" s="1063" t="s">
        <v>2567</v>
      </c>
      <c r="L6" s="39">
        <v>8</v>
      </c>
      <c r="M6" s="39">
        <v>8</v>
      </c>
      <c r="N6" s="39">
        <v>7</v>
      </c>
      <c r="O6" s="39">
        <v>9</v>
      </c>
      <c r="P6" s="39">
        <v>8</v>
      </c>
      <c r="Q6" s="39">
        <v>7</v>
      </c>
      <c r="R6" s="39">
        <v>1</v>
      </c>
      <c r="S6" s="39">
        <v>48</v>
      </c>
      <c r="T6" s="39">
        <v>201</v>
      </c>
      <c r="U6" s="39">
        <v>88</v>
      </c>
      <c r="V6" s="39">
        <v>225</v>
      </c>
      <c r="W6" s="39">
        <v>121</v>
      </c>
      <c r="X6" s="39">
        <v>201</v>
      </c>
      <c r="Y6" s="39">
        <v>95</v>
      </c>
      <c r="Z6" s="39">
        <v>233</v>
      </c>
      <c r="AA6" s="39">
        <v>114</v>
      </c>
      <c r="AB6" s="39">
        <v>211</v>
      </c>
      <c r="AC6" s="39">
        <v>110</v>
      </c>
      <c r="AD6" s="39">
        <v>188</v>
      </c>
      <c r="AE6" s="39">
        <v>95</v>
      </c>
      <c r="AF6" s="156">
        <f t="shared" ref="AF6:AF27" si="0">T6+V6+X6+Z6+AB6+AD6</f>
        <v>1259</v>
      </c>
      <c r="AG6" s="156">
        <f t="shared" ref="AG6:AG27" si="1">U6+W6+Y6+AA6+AC6+AE6</f>
        <v>623</v>
      </c>
      <c r="AH6" s="39">
        <v>9</v>
      </c>
      <c r="AI6" s="39">
        <v>1</v>
      </c>
      <c r="AJ6" s="1063"/>
    </row>
    <row r="7" spans="1:36" s="157" customFormat="1">
      <c r="A7" s="143" t="s">
        <v>178</v>
      </c>
      <c r="B7" s="143" t="s">
        <v>167</v>
      </c>
      <c r="C7" s="143" t="s">
        <v>4</v>
      </c>
      <c r="D7" s="143" t="s">
        <v>411</v>
      </c>
      <c r="E7" s="144">
        <v>31685</v>
      </c>
      <c r="F7" s="154" t="s">
        <v>412</v>
      </c>
      <c r="G7" s="163">
        <v>10676</v>
      </c>
      <c r="H7" s="147">
        <v>22240</v>
      </c>
      <c r="I7" s="148" t="s">
        <v>2559</v>
      </c>
      <c r="J7" s="148" t="s">
        <v>2568</v>
      </c>
      <c r="K7" s="148" t="s">
        <v>2569</v>
      </c>
      <c r="L7" s="156">
        <v>4</v>
      </c>
      <c r="M7" s="156">
        <v>4</v>
      </c>
      <c r="N7" s="156">
        <v>5</v>
      </c>
      <c r="O7" s="156">
        <v>5</v>
      </c>
      <c r="P7" s="156">
        <v>5</v>
      </c>
      <c r="Q7" s="156">
        <v>5</v>
      </c>
      <c r="R7" s="156">
        <v>2</v>
      </c>
      <c r="S7" s="156">
        <v>30</v>
      </c>
      <c r="T7" s="156">
        <v>102</v>
      </c>
      <c r="U7" s="156">
        <v>52</v>
      </c>
      <c r="V7" s="156">
        <v>98</v>
      </c>
      <c r="W7" s="156">
        <v>45</v>
      </c>
      <c r="X7" s="156">
        <v>112</v>
      </c>
      <c r="Y7" s="156">
        <v>56</v>
      </c>
      <c r="Z7" s="156">
        <v>116</v>
      </c>
      <c r="AA7" s="156">
        <v>52</v>
      </c>
      <c r="AB7" s="156">
        <v>112</v>
      </c>
      <c r="AC7" s="156">
        <v>50</v>
      </c>
      <c r="AD7" s="156">
        <v>116</v>
      </c>
      <c r="AE7" s="156">
        <v>59</v>
      </c>
      <c r="AF7" s="156">
        <f t="shared" si="0"/>
        <v>656</v>
      </c>
      <c r="AG7" s="156">
        <f t="shared" si="1"/>
        <v>314</v>
      </c>
      <c r="AH7" s="156">
        <v>14</v>
      </c>
      <c r="AI7" s="156">
        <v>3</v>
      </c>
      <c r="AJ7" s="143"/>
    </row>
    <row r="8" spans="1:36" s="42" customFormat="1">
      <c r="A8" s="143" t="s">
        <v>178</v>
      </c>
      <c r="B8" s="143" t="s">
        <v>414</v>
      </c>
      <c r="C8" s="143" t="s">
        <v>4</v>
      </c>
      <c r="D8" s="143" t="s">
        <v>415</v>
      </c>
      <c r="E8" s="144">
        <v>28551</v>
      </c>
      <c r="F8" s="154" t="s">
        <v>416</v>
      </c>
      <c r="G8" s="163">
        <v>10613</v>
      </c>
      <c r="H8" s="147">
        <v>22214</v>
      </c>
      <c r="I8" s="148" t="s">
        <v>2560</v>
      </c>
      <c r="J8" s="148" t="s">
        <v>2570</v>
      </c>
      <c r="K8" s="148" t="s">
        <v>2571</v>
      </c>
      <c r="L8" s="149">
        <v>3</v>
      </c>
      <c r="M8" s="149">
        <v>5</v>
      </c>
      <c r="N8" s="149">
        <v>5</v>
      </c>
      <c r="O8" s="149">
        <v>5</v>
      </c>
      <c r="P8" s="149">
        <v>6</v>
      </c>
      <c r="Q8" s="149">
        <v>5</v>
      </c>
      <c r="R8" s="149">
        <v>2</v>
      </c>
      <c r="S8" s="149">
        <v>31</v>
      </c>
      <c r="T8" s="149">
        <v>56</v>
      </c>
      <c r="U8" s="149">
        <v>27</v>
      </c>
      <c r="V8" s="149">
        <v>106</v>
      </c>
      <c r="W8" s="149">
        <v>49</v>
      </c>
      <c r="X8" s="149">
        <v>112</v>
      </c>
      <c r="Y8" s="149">
        <v>52</v>
      </c>
      <c r="Z8" s="149">
        <v>101</v>
      </c>
      <c r="AA8" s="149">
        <v>54</v>
      </c>
      <c r="AB8" s="149">
        <v>124</v>
      </c>
      <c r="AC8" s="149">
        <v>58</v>
      </c>
      <c r="AD8" s="149">
        <v>107</v>
      </c>
      <c r="AE8" s="149">
        <v>44</v>
      </c>
      <c r="AF8" s="156">
        <f t="shared" si="0"/>
        <v>606</v>
      </c>
      <c r="AG8" s="156">
        <f t="shared" si="1"/>
        <v>284</v>
      </c>
      <c r="AH8" s="149">
        <v>15</v>
      </c>
      <c r="AI8" s="149">
        <v>7</v>
      </c>
      <c r="AJ8" s="511"/>
    </row>
    <row r="9" spans="1:36" s="157" customFormat="1">
      <c r="A9" s="143" t="s">
        <v>168</v>
      </c>
      <c r="B9" s="143" t="s">
        <v>169</v>
      </c>
      <c r="C9" s="143" t="s">
        <v>4</v>
      </c>
      <c r="D9" s="143" t="s">
        <v>170</v>
      </c>
      <c r="E9" s="144">
        <v>34394</v>
      </c>
      <c r="F9" s="154" t="s">
        <v>171</v>
      </c>
      <c r="G9" s="171">
        <v>11867</v>
      </c>
      <c r="H9" s="147">
        <v>22116</v>
      </c>
      <c r="I9" s="148" t="s">
        <v>2561</v>
      </c>
      <c r="J9" s="148" t="s">
        <v>2572</v>
      </c>
      <c r="K9" s="148" t="s">
        <v>2573</v>
      </c>
      <c r="L9" s="156">
        <v>3</v>
      </c>
      <c r="M9" s="156">
        <v>4</v>
      </c>
      <c r="N9" s="156">
        <v>4</v>
      </c>
      <c r="O9" s="156">
        <v>4</v>
      </c>
      <c r="P9" s="156">
        <v>4</v>
      </c>
      <c r="Q9" s="156">
        <v>5</v>
      </c>
      <c r="R9" s="156">
        <v>2</v>
      </c>
      <c r="S9" s="156">
        <v>26</v>
      </c>
      <c r="T9" s="156">
        <v>68</v>
      </c>
      <c r="U9" s="156">
        <v>37</v>
      </c>
      <c r="V9" s="156">
        <v>83</v>
      </c>
      <c r="W9" s="156">
        <v>36</v>
      </c>
      <c r="X9" s="156">
        <v>90</v>
      </c>
      <c r="Y9" s="156">
        <v>41</v>
      </c>
      <c r="Z9" s="156">
        <v>92</v>
      </c>
      <c r="AA9" s="156">
        <v>48</v>
      </c>
      <c r="AB9" s="156">
        <v>92</v>
      </c>
      <c r="AC9" s="156">
        <v>42</v>
      </c>
      <c r="AD9" s="156">
        <v>104</v>
      </c>
      <c r="AE9" s="156">
        <v>56</v>
      </c>
      <c r="AF9" s="156">
        <f t="shared" si="0"/>
        <v>529</v>
      </c>
      <c r="AG9" s="156">
        <f t="shared" si="1"/>
        <v>260</v>
      </c>
      <c r="AH9" s="156">
        <v>9</v>
      </c>
      <c r="AI9" s="156">
        <v>3</v>
      </c>
      <c r="AJ9" s="143"/>
    </row>
    <row r="10" spans="1:36" s="157" customFormat="1">
      <c r="A10" s="143" t="s">
        <v>168</v>
      </c>
      <c r="B10" s="143" t="s">
        <v>169</v>
      </c>
      <c r="C10" s="143" t="s">
        <v>4</v>
      </c>
      <c r="D10" s="143" t="s">
        <v>200</v>
      </c>
      <c r="E10" s="144">
        <v>17069</v>
      </c>
      <c r="F10" s="154" t="s">
        <v>395</v>
      </c>
      <c r="G10" s="155">
        <v>10450</v>
      </c>
      <c r="H10" s="147">
        <v>22165</v>
      </c>
      <c r="I10" s="148" t="s">
        <v>2574</v>
      </c>
      <c r="J10" s="148" t="s">
        <v>2562</v>
      </c>
      <c r="K10" s="148" t="s">
        <v>2575</v>
      </c>
      <c r="L10" s="156">
        <v>7</v>
      </c>
      <c r="M10" s="781">
        <v>7</v>
      </c>
      <c r="N10" s="781">
        <v>6</v>
      </c>
      <c r="O10" s="781">
        <v>6</v>
      </c>
      <c r="P10" s="781">
        <v>6</v>
      </c>
      <c r="Q10" s="781">
        <v>7</v>
      </c>
      <c r="R10" s="781">
        <v>2</v>
      </c>
      <c r="S10" s="781">
        <v>41</v>
      </c>
      <c r="T10" s="781">
        <v>176</v>
      </c>
      <c r="U10" s="781">
        <v>83</v>
      </c>
      <c r="V10" s="781">
        <v>165</v>
      </c>
      <c r="W10" s="781">
        <v>82</v>
      </c>
      <c r="X10" s="781">
        <v>161</v>
      </c>
      <c r="Y10" s="781">
        <v>90</v>
      </c>
      <c r="Z10" s="781">
        <v>147</v>
      </c>
      <c r="AA10" s="781">
        <v>70</v>
      </c>
      <c r="AB10" s="781">
        <v>147</v>
      </c>
      <c r="AC10" s="781">
        <v>77</v>
      </c>
      <c r="AD10" s="781">
        <v>163</v>
      </c>
      <c r="AE10" s="156">
        <v>73</v>
      </c>
      <c r="AF10" s="156">
        <f t="shared" si="0"/>
        <v>959</v>
      </c>
      <c r="AG10" s="156">
        <f t="shared" si="1"/>
        <v>475</v>
      </c>
      <c r="AH10" s="156">
        <v>18</v>
      </c>
      <c r="AI10" s="156">
        <v>5</v>
      </c>
      <c r="AJ10" s="143"/>
    </row>
    <row r="11" spans="1:36" s="157" customFormat="1">
      <c r="A11" s="1063" t="s">
        <v>417</v>
      </c>
      <c r="B11" s="1063" t="s">
        <v>406</v>
      </c>
      <c r="C11" s="1063" t="s">
        <v>4</v>
      </c>
      <c r="D11" s="1063" t="s">
        <v>452</v>
      </c>
      <c r="E11" s="35">
        <v>6694</v>
      </c>
      <c r="F11" s="66" t="s">
        <v>453</v>
      </c>
      <c r="G11" s="244">
        <v>21350</v>
      </c>
      <c r="H11" s="36">
        <v>22233</v>
      </c>
      <c r="I11" s="1063" t="s">
        <v>2563</v>
      </c>
      <c r="J11" s="1063" t="s">
        <v>2576</v>
      </c>
      <c r="K11" s="38" t="s">
        <v>2577</v>
      </c>
      <c r="L11" s="39">
        <v>5</v>
      </c>
      <c r="M11" s="153">
        <v>4</v>
      </c>
      <c r="N11" s="153">
        <v>5</v>
      </c>
      <c r="O11" s="153">
        <v>5</v>
      </c>
      <c r="P11" s="153">
        <v>5</v>
      </c>
      <c r="Q11" s="153">
        <v>5</v>
      </c>
      <c r="R11" s="153">
        <v>2</v>
      </c>
      <c r="S11" s="153">
        <v>31</v>
      </c>
      <c r="T11" s="153">
        <v>118</v>
      </c>
      <c r="U11" s="153">
        <v>59</v>
      </c>
      <c r="V11" s="153">
        <v>105</v>
      </c>
      <c r="W11" s="153">
        <v>64</v>
      </c>
      <c r="X11" s="153">
        <v>123</v>
      </c>
      <c r="Y11" s="153">
        <v>53</v>
      </c>
      <c r="Z11" s="153">
        <v>117</v>
      </c>
      <c r="AA11" s="153">
        <v>59</v>
      </c>
      <c r="AB11" s="153">
        <v>135</v>
      </c>
      <c r="AC11" s="153">
        <v>67</v>
      </c>
      <c r="AD11" s="153">
        <v>134</v>
      </c>
      <c r="AE11" s="39">
        <v>65</v>
      </c>
      <c r="AF11" s="156">
        <f t="shared" si="0"/>
        <v>732</v>
      </c>
      <c r="AG11" s="156">
        <f t="shared" si="1"/>
        <v>367</v>
      </c>
      <c r="AH11" s="39">
        <v>18</v>
      </c>
      <c r="AI11" s="39">
        <v>7</v>
      </c>
      <c r="AJ11" s="1063"/>
    </row>
    <row r="12" spans="1:36" s="157" customFormat="1">
      <c r="A12" s="143" t="s">
        <v>173</v>
      </c>
      <c r="B12" s="143" t="s">
        <v>167</v>
      </c>
      <c r="C12" s="143" t="s">
        <v>4</v>
      </c>
      <c r="D12" s="143" t="s">
        <v>174</v>
      </c>
      <c r="E12" s="144">
        <v>32933</v>
      </c>
      <c r="F12" s="154" t="s">
        <v>391</v>
      </c>
      <c r="G12" s="155">
        <v>12590</v>
      </c>
      <c r="H12" s="147">
        <v>22226</v>
      </c>
      <c r="I12" s="148" t="s">
        <v>2564</v>
      </c>
      <c r="J12" s="148" t="s">
        <v>2578</v>
      </c>
      <c r="K12" s="148" t="s">
        <v>2579</v>
      </c>
      <c r="L12" s="156">
        <v>2</v>
      </c>
      <c r="M12" s="781">
        <v>2</v>
      </c>
      <c r="N12" s="781">
        <v>2</v>
      </c>
      <c r="O12" s="781">
        <v>3</v>
      </c>
      <c r="P12" s="781">
        <v>3</v>
      </c>
      <c r="Q12" s="781">
        <v>4</v>
      </c>
      <c r="R12" s="781">
        <v>2</v>
      </c>
      <c r="S12" s="781">
        <v>18</v>
      </c>
      <c r="T12" s="781">
        <v>46</v>
      </c>
      <c r="U12" s="781">
        <v>25</v>
      </c>
      <c r="V12" s="781">
        <v>41</v>
      </c>
      <c r="W12" s="781">
        <v>19</v>
      </c>
      <c r="X12" s="781">
        <v>49</v>
      </c>
      <c r="Y12" s="781">
        <v>28</v>
      </c>
      <c r="Z12" s="781">
        <v>53</v>
      </c>
      <c r="AA12" s="781">
        <v>26</v>
      </c>
      <c r="AB12" s="781">
        <v>61</v>
      </c>
      <c r="AC12" s="781">
        <v>28</v>
      </c>
      <c r="AD12" s="781">
        <v>82</v>
      </c>
      <c r="AE12" s="156">
        <v>42</v>
      </c>
      <c r="AF12" s="156">
        <f t="shared" si="0"/>
        <v>332</v>
      </c>
      <c r="AG12" s="156">
        <f t="shared" si="1"/>
        <v>168</v>
      </c>
      <c r="AH12" s="156">
        <v>9</v>
      </c>
      <c r="AI12" s="156">
        <v>4</v>
      </c>
      <c r="AJ12" s="143"/>
    </row>
    <row r="13" spans="1:36" s="157" customFormat="1">
      <c r="A13" s="143" t="s">
        <v>233</v>
      </c>
      <c r="B13" s="160" t="s">
        <v>234</v>
      </c>
      <c r="C13" s="160" t="s">
        <v>235</v>
      </c>
      <c r="D13" s="160" t="s">
        <v>236</v>
      </c>
      <c r="E13" s="161">
        <v>31837</v>
      </c>
      <c r="F13" s="162" t="s">
        <v>237</v>
      </c>
      <c r="G13" s="171">
        <v>18934</v>
      </c>
      <c r="H13" s="806">
        <v>22114</v>
      </c>
      <c r="I13" s="147" t="s">
        <v>2565</v>
      </c>
      <c r="J13" s="148" t="s">
        <v>2580</v>
      </c>
      <c r="K13" s="148" t="s">
        <v>2581</v>
      </c>
      <c r="L13" s="156">
        <v>11</v>
      </c>
      <c r="M13" s="781">
        <v>8</v>
      </c>
      <c r="N13" s="781">
        <v>8</v>
      </c>
      <c r="O13" s="781">
        <v>7</v>
      </c>
      <c r="P13" s="781">
        <v>7</v>
      </c>
      <c r="Q13" s="781">
        <v>5</v>
      </c>
      <c r="R13" s="781">
        <v>2</v>
      </c>
      <c r="S13" s="781">
        <v>48</v>
      </c>
      <c r="T13" s="781">
        <v>254</v>
      </c>
      <c r="U13" s="781">
        <v>136</v>
      </c>
      <c r="V13" s="781">
        <v>225</v>
      </c>
      <c r="W13" s="781">
        <v>112</v>
      </c>
      <c r="X13" s="781">
        <v>240</v>
      </c>
      <c r="Y13" s="781">
        <v>117</v>
      </c>
      <c r="Z13" s="781">
        <v>221</v>
      </c>
      <c r="AA13" s="781">
        <v>113</v>
      </c>
      <c r="AB13" s="781">
        <v>163</v>
      </c>
      <c r="AC13" s="781">
        <v>81</v>
      </c>
      <c r="AD13" s="781">
        <v>129</v>
      </c>
      <c r="AE13" s="156">
        <v>59</v>
      </c>
      <c r="AF13" s="156">
        <f t="shared" si="0"/>
        <v>1232</v>
      </c>
      <c r="AG13" s="156">
        <f t="shared" si="1"/>
        <v>618</v>
      </c>
      <c r="AH13" s="156">
        <v>12</v>
      </c>
      <c r="AI13" s="156">
        <v>1</v>
      </c>
      <c r="AJ13" s="143"/>
    </row>
    <row r="14" spans="1:36" s="157" customFormat="1">
      <c r="A14" s="143" t="s">
        <v>166</v>
      </c>
      <c r="B14" s="143" t="s">
        <v>167</v>
      </c>
      <c r="C14" s="143" t="s">
        <v>4</v>
      </c>
      <c r="D14" s="143" t="s">
        <v>181</v>
      </c>
      <c r="E14" s="144">
        <v>25263</v>
      </c>
      <c r="F14" s="154" t="s">
        <v>396</v>
      </c>
      <c r="G14" s="155">
        <v>14457</v>
      </c>
      <c r="H14" s="147">
        <v>22134</v>
      </c>
      <c r="I14" s="148" t="s">
        <v>2582</v>
      </c>
      <c r="J14" s="148" t="s">
        <v>2583</v>
      </c>
      <c r="K14" s="148" t="s">
        <v>2584</v>
      </c>
      <c r="L14" s="156">
        <v>7</v>
      </c>
      <c r="M14" s="781">
        <v>6</v>
      </c>
      <c r="N14" s="781">
        <v>7</v>
      </c>
      <c r="O14" s="781">
        <v>6</v>
      </c>
      <c r="P14" s="781">
        <v>6</v>
      </c>
      <c r="Q14" s="781">
        <v>5</v>
      </c>
      <c r="R14" s="781">
        <v>3</v>
      </c>
      <c r="S14" s="781">
        <v>40</v>
      </c>
      <c r="T14" s="781">
        <v>159</v>
      </c>
      <c r="U14" s="781">
        <v>83</v>
      </c>
      <c r="V14" s="781">
        <v>144</v>
      </c>
      <c r="W14" s="781">
        <v>64</v>
      </c>
      <c r="X14" s="781">
        <v>148</v>
      </c>
      <c r="Y14" s="781">
        <v>59</v>
      </c>
      <c r="Z14" s="781">
        <v>137</v>
      </c>
      <c r="AA14" s="781">
        <v>71</v>
      </c>
      <c r="AB14" s="781">
        <v>139</v>
      </c>
      <c r="AC14" s="781">
        <v>64</v>
      </c>
      <c r="AD14" s="781">
        <v>119</v>
      </c>
      <c r="AE14" s="156">
        <v>60</v>
      </c>
      <c r="AF14" s="156">
        <f t="shared" si="0"/>
        <v>846</v>
      </c>
      <c r="AG14" s="156">
        <f t="shared" si="1"/>
        <v>401</v>
      </c>
      <c r="AH14" s="156">
        <v>23</v>
      </c>
      <c r="AI14" s="156">
        <v>5</v>
      </c>
      <c r="AJ14" s="143"/>
    </row>
    <row r="15" spans="1:36" s="157" customFormat="1">
      <c r="A15" s="143" t="s">
        <v>28</v>
      </c>
      <c r="B15" s="143" t="s">
        <v>164</v>
      </c>
      <c r="C15" s="143" t="s">
        <v>4</v>
      </c>
      <c r="D15" s="143" t="s">
        <v>165</v>
      </c>
      <c r="E15" s="144">
        <v>13859</v>
      </c>
      <c r="F15" s="154" t="s">
        <v>397</v>
      </c>
      <c r="G15" s="171">
        <v>15389</v>
      </c>
      <c r="H15" s="147">
        <v>22163</v>
      </c>
      <c r="I15" s="148" t="s">
        <v>2585</v>
      </c>
      <c r="J15" s="148" t="s">
        <v>2585</v>
      </c>
      <c r="K15" s="148" t="s">
        <v>2586</v>
      </c>
      <c r="L15" s="156">
        <v>8</v>
      </c>
      <c r="M15" s="781">
        <v>8</v>
      </c>
      <c r="N15" s="781">
        <v>9</v>
      </c>
      <c r="O15" s="781">
        <v>9</v>
      </c>
      <c r="P15" s="781">
        <v>8</v>
      </c>
      <c r="Q15" s="781">
        <v>8</v>
      </c>
      <c r="R15" s="781">
        <v>2</v>
      </c>
      <c r="S15" s="781">
        <v>52</v>
      </c>
      <c r="T15" s="781">
        <v>197</v>
      </c>
      <c r="U15" s="781">
        <v>100</v>
      </c>
      <c r="V15" s="781">
        <v>201</v>
      </c>
      <c r="W15" s="781">
        <v>95</v>
      </c>
      <c r="X15" s="781">
        <v>240</v>
      </c>
      <c r="Y15" s="781">
        <v>111</v>
      </c>
      <c r="Z15" s="781">
        <v>231</v>
      </c>
      <c r="AA15" s="781">
        <v>110</v>
      </c>
      <c r="AB15" s="781">
        <v>214</v>
      </c>
      <c r="AC15" s="781">
        <v>106</v>
      </c>
      <c r="AD15" s="781">
        <v>196</v>
      </c>
      <c r="AE15" s="156">
        <v>97</v>
      </c>
      <c r="AF15" s="156">
        <f t="shared" si="0"/>
        <v>1279</v>
      </c>
      <c r="AG15" s="156">
        <f t="shared" si="1"/>
        <v>619</v>
      </c>
      <c r="AH15" s="156">
        <v>20</v>
      </c>
      <c r="AI15" s="156">
        <v>6</v>
      </c>
      <c r="AJ15" s="143"/>
    </row>
    <row r="16" spans="1:36" s="157" customFormat="1">
      <c r="A16" s="143" t="s">
        <v>166</v>
      </c>
      <c r="B16" s="143" t="s">
        <v>167</v>
      </c>
      <c r="C16" s="143" t="s">
        <v>185</v>
      </c>
      <c r="D16" s="143" t="s">
        <v>186</v>
      </c>
      <c r="E16" s="144">
        <v>33665</v>
      </c>
      <c r="F16" s="145" t="s">
        <v>384</v>
      </c>
      <c r="G16" s="158">
        <v>11499.4</v>
      </c>
      <c r="H16" s="143">
        <v>22241</v>
      </c>
      <c r="I16" s="143" t="s">
        <v>2587</v>
      </c>
      <c r="J16" s="143" t="s">
        <v>2588</v>
      </c>
      <c r="K16" s="143" t="s">
        <v>2589</v>
      </c>
      <c r="L16" s="156">
        <v>3</v>
      </c>
      <c r="M16" s="781">
        <v>4</v>
      </c>
      <c r="N16" s="781">
        <v>3</v>
      </c>
      <c r="O16" s="781">
        <v>4</v>
      </c>
      <c r="P16" s="781">
        <v>4</v>
      </c>
      <c r="Q16" s="781">
        <v>3</v>
      </c>
      <c r="R16" s="781">
        <v>2</v>
      </c>
      <c r="S16" s="781">
        <v>23</v>
      </c>
      <c r="T16" s="781">
        <v>78</v>
      </c>
      <c r="U16" s="781">
        <v>39</v>
      </c>
      <c r="V16" s="781">
        <v>85</v>
      </c>
      <c r="W16" s="781">
        <v>34</v>
      </c>
      <c r="X16" s="781">
        <v>80</v>
      </c>
      <c r="Y16" s="781">
        <v>39</v>
      </c>
      <c r="Z16" s="781">
        <v>95</v>
      </c>
      <c r="AA16" s="781">
        <v>34</v>
      </c>
      <c r="AB16" s="781">
        <v>87</v>
      </c>
      <c r="AC16" s="781">
        <v>47</v>
      </c>
      <c r="AD16" s="781">
        <v>73</v>
      </c>
      <c r="AE16" s="156">
        <v>36</v>
      </c>
      <c r="AF16" s="156">
        <f t="shared" si="0"/>
        <v>498</v>
      </c>
      <c r="AG16" s="156">
        <f t="shared" si="1"/>
        <v>229</v>
      </c>
      <c r="AH16" s="156">
        <v>10</v>
      </c>
      <c r="AI16" s="156">
        <v>3</v>
      </c>
      <c r="AJ16" s="143"/>
    </row>
    <row r="17" spans="1:36" s="157" customFormat="1">
      <c r="A17" s="143" t="s">
        <v>190</v>
      </c>
      <c r="B17" s="143" t="s">
        <v>167</v>
      </c>
      <c r="C17" s="143" t="s">
        <v>4</v>
      </c>
      <c r="D17" s="143" t="s">
        <v>191</v>
      </c>
      <c r="E17" s="144">
        <v>29881</v>
      </c>
      <c r="F17" s="154" t="s">
        <v>398</v>
      </c>
      <c r="G17" s="171">
        <v>12481</v>
      </c>
      <c r="H17" s="147">
        <v>22222</v>
      </c>
      <c r="I17" s="143" t="s">
        <v>2590</v>
      </c>
      <c r="J17" s="143" t="s">
        <v>2591</v>
      </c>
      <c r="K17" s="148" t="s">
        <v>2592</v>
      </c>
      <c r="L17" s="156">
        <v>2</v>
      </c>
      <c r="M17" s="781">
        <v>2</v>
      </c>
      <c r="N17" s="781">
        <v>2</v>
      </c>
      <c r="O17" s="781">
        <v>2</v>
      </c>
      <c r="P17" s="781">
        <v>2</v>
      </c>
      <c r="Q17" s="781">
        <v>2</v>
      </c>
      <c r="R17" s="781">
        <v>1</v>
      </c>
      <c r="S17" s="781">
        <v>13</v>
      </c>
      <c r="T17" s="781">
        <v>39</v>
      </c>
      <c r="U17" s="781">
        <v>16</v>
      </c>
      <c r="V17" s="781">
        <v>33</v>
      </c>
      <c r="W17" s="781">
        <v>18</v>
      </c>
      <c r="X17" s="781">
        <v>33</v>
      </c>
      <c r="Y17" s="781">
        <v>15</v>
      </c>
      <c r="Z17" s="781">
        <v>44</v>
      </c>
      <c r="AA17" s="781">
        <v>21</v>
      </c>
      <c r="AB17" s="781">
        <v>36</v>
      </c>
      <c r="AC17" s="781">
        <v>21</v>
      </c>
      <c r="AD17" s="781">
        <v>38</v>
      </c>
      <c r="AE17" s="156">
        <v>16</v>
      </c>
      <c r="AF17" s="156">
        <f t="shared" si="0"/>
        <v>223</v>
      </c>
      <c r="AG17" s="156">
        <f t="shared" si="1"/>
        <v>107</v>
      </c>
      <c r="AH17" s="156">
        <v>8</v>
      </c>
      <c r="AI17" s="156">
        <v>2</v>
      </c>
      <c r="AJ17" s="143"/>
    </row>
    <row r="18" spans="1:36" s="157" customFormat="1">
      <c r="A18" s="143" t="s">
        <v>178</v>
      </c>
      <c r="B18" s="143" t="s">
        <v>167</v>
      </c>
      <c r="C18" s="143" t="s">
        <v>4</v>
      </c>
      <c r="D18" s="143" t="s">
        <v>404</v>
      </c>
      <c r="E18" s="144">
        <v>22955</v>
      </c>
      <c r="F18" s="154" t="s">
        <v>405</v>
      </c>
      <c r="G18" s="787">
        <v>15883</v>
      </c>
      <c r="H18" s="147">
        <v>22208</v>
      </c>
      <c r="I18" s="148" t="s">
        <v>2593</v>
      </c>
      <c r="J18" s="148" t="s">
        <v>2594</v>
      </c>
      <c r="K18" s="148" t="s">
        <v>2595</v>
      </c>
      <c r="L18" s="149">
        <v>3</v>
      </c>
      <c r="M18" s="199">
        <v>4</v>
      </c>
      <c r="N18" s="199">
        <v>5</v>
      </c>
      <c r="O18" s="199">
        <v>4</v>
      </c>
      <c r="P18" s="199">
        <v>5</v>
      </c>
      <c r="Q18" s="199">
        <v>4</v>
      </c>
      <c r="R18" s="199">
        <v>2</v>
      </c>
      <c r="S18" s="199">
        <v>27</v>
      </c>
      <c r="T18" s="199">
        <v>60</v>
      </c>
      <c r="U18" s="199">
        <v>30</v>
      </c>
      <c r="V18" s="199">
        <v>80</v>
      </c>
      <c r="W18" s="199">
        <v>35</v>
      </c>
      <c r="X18" s="199">
        <v>102</v>
      </c>
      <c r="Y18" s="199">
        <v>52</v>
      </c>
      <c r="Z18" s="199">
        <v>86</v>
      </c>
      <c r="AA18" s="199">
        <v>39</v>
      </c>
      <c r="AB18" s="199">
        <v>108</v>
      </c>
      <c r="AC18" s="199">
        <v>59</v>
      </c>
      <c r="AD18" s="199">
        <v>98</v>
      </c>
      <c r="AE18" s="149">
        <v>56</v>
      </c>
      <c r="AF18" s="156">
        <f t="shared" si="0"/>
        <v>534</v>
      </c>
      <c r="AG18" s="156">
        <f t="shared" si="1"/>
        <v>271</v>
      </c>
      <c r="AH18" s="149">
        <v>9</v>
      </c>
      <c r="AI18" s="149">
        <v>1</v>
      </c>
      <c r="AJ18" s="143"/>
    </row>
    <row r="19" spans="1:36" s="157" customFormat="1">
      <c r="A19" s="143" t="s">
        <v>28</v>
      </c>
      <c r="B19" s="143" t="s">
        <v>164</v>
      </c>
      <c r="C19" s="143" t="s">
        <v>4</v>
      </c>
      <c r="D19" s="143" t="s">
        <v>199</v>
      </c>
      <c r="E19" s="144">
        <v>26731</v>
      </c>
      <c r="F19" s="154" t="s">
        <v>392</v>
      </c>
      <c r="G19" s="155">
        <v>12538</v>
      </c>
      <c r="H19" s="147">
        <v>22168</v>
      </c>
      <c r="I19" s="148" t="s">
        <v>2596</v>
      </c>
      <c r="J19" s="148" t="s">
        <v>2597</v>
      </c>
      <c r="K19" s="148" t="s">
        <v>2598</v>
      </c>
      <c r="L19" s="156">
        <v>2</v>
      </c>
      <c r="M19" s="781">
        <v>2</v>
      </c>
      <c r="N19" s="781">
        <v>3</v>
      </c>
      <c r="O19" s="781">
        <v>2</v>
      </c>
      <c r="P19" s="781">
        <v>2</v>
      </c>
      <c r="Q19" s="781">
        <v>2</v>
      </c>
      <c r="R19" s="781">
        <v>2</v>
      </c>
      <c r="S19" s="781">
        <v>15</v>
      </c>
      <c r="T19" s="781">
        <v>34</v>
      </c>
      <c r="U19" s="781">
        <v>13</v>
      </c>
      <c r="V19" s="781">
        <v>38</v>
      </c>
      <c r="W19" s="781">
        <v>13</v>
      </c>
      <c r="X19" s="781">
        <v>52</v>
      </c>
      <c r="Y19" s="781">
        <v>28</v>
      </c>
      <c r="Z19" s="781">
        <v>30</v>
      </c>
      <c r="AA19" s="781">
        <v>17</v>
      </c>
      <c r="AB19" s="781">
        <v>34</v>
      </c>
      <c r="AC19" s="781">
        <v>22</v>
      </c>
      <c r="AD19" s="781">
        <v>31</v>
      </c>
      <c r="AE19" s="156">
        <v>13</v>
      </c>
      <c r="AF19" s="156">
        <f t="shared" si="0"/>
        <v>219</v>
      </c>
      <c r="AG19" s="156">
        <f t="shared" si="1"/>
        <v>106</v>
      </c>
      <c r="AH19" s="156">
        <v>10</v>
      </c>
      <c r="AI19" s="156">
        <v>2</v>
      </c>
      <c r="AJ19" s="143"/>
    </row>
    <row r="20" spans="1:36" s="157" customFormat="1">
      <c r="A20" s="143" t="s">
        <v>28</v>
      </c>
      <c r="B20" s="143" t="s">
        <v>164</v>
      </c>
      <c r="C20" s="143" t="s">
        <v>4</v>
      </c>
      <c r="D20" s="143" t="s">
        <v>383</v>
      </c>
      <c r="E20" s="144">
        <v>42614</v>
      </c>
      <c r="F20" s="154" t="s">
        <v>394</v>
      </c>
      <c r="G20" s="163">
        <v>11000</v>
      </c>
      <c r="H20" s="147">
        <v>22188</v>
      </c>
      <c r="I20" s="148" t="s">
        <v>2599</v>
      </c>
      <c r="J20" s="148" t="s">
        <v>2600</v>
      </c>
      <c r="K20" s="148" t="s">
        <v>2601</v>
      </c>
      <c r="L20" s="149">
        <v>7</v>
      </c>
      <c r="M20" s="199">
        <v>9</v>
      </c>
      <c r="N20" s="199">
        <v>9</v>
      </c>
      <c r="O20" s="199">
        <v>8</v>
      </c>
      <c r="P20" s="199">
        <v>8</v>
      </c>
      <c r="Q20" s="199">
        <v>6</v>
      </c>
      <c r="R20" s="199">
        <v>1</v>
      </c>
      <c r="S20" s="199">
        <v>48</v>
      </c>
      <c r="T20" s="199">
        <v>188</v>
      </c>
      <c r="U20" s="199">
        <v>94</v>
      </c>
      <c r="V20" s="199">
        <v>213</v>
      </c>
      <c r="W20" s="199">
        <v>102</v>
      </c>
      <c r="X20" s="199">
        <v>222</v>
      </c>
      <c r="Y20" s="199">
        <v>103</v>
      </c>
      <c r="Z20" s="199">
        <v>205</v>
      </c>
      <c r="AA20" s="199">
        <v>109</v>
      </c>
      <c r="AB20" s="199">
        <v>190</v>
      </c>
      <c r="AC20" s="199">
        <v>83</v>
      </c>
      <c r="AD20" s="199">
        <v>158</v>
      </c>
      <c r="AE20" s="149">
        <v>68</v>
      </c>
      <c r="AF20" s="156">
        <f t="shared" si="0"/>
        <v>1176</v>
      </c>
      <c r="AG20" s="156">
        <f t="shared" si="1"/>
        <v>559</v>
      </c>
      <c r="AH20" s="149">
        <v>12</v>
      </c>
      <c r="AI20" s="149">
        <v>4</v>
      </c>
      <c r="AJ20" s="143"/>
    </row>
    <row r="21" spans="1:36" s="157" customFormat="1">
      <c r="A21" s="143" t="s">
        <v>28</v>
      </c>
      <c r="B21" s="143" t="s">
        <v>406</v>
      </c>
      <c r="C21" s="143" t="s">
        <v>4</v>
      </c>
      <c r="D21" s="143" t="s">
        <v>407</v>
      </c>
      <c r="E21" s="144">
        <v>31107</v>
      </c>
      <c r="F21" s="1069" t="s">
        <v>413</v>
      </c>
      <c r="G21" s="221">
        <v>17722</v>
      </c>
      <c r="H21" s="143">
        <v>22189</v>
      </c>
      <c r="I21" s="143" t="s">
        <v>2602</v>
      </c>
      <c r="J21" s="143" t="s">
        <v>2603</v>
      </c>
      <c r="K21" s="143" t="s">
        <v>2604</v>
      </c>
      <c r="L21" s="149">
        <v>7</v>
      </c>
      <c r="M21" s="199">
        <v>7</v>
      </c>
      <c r="N21" s="199">
        <v>7</v>
      </c>
      <c r="O21" s="199">
        <v>8</v>
      </c>
      <c r="P21" s="199">
        <v>8</v>
      </c>
      <c r="Q21" s="199">
        <v>8</v>
      </c>
      <c r="R21" s="199">
        <v>2</v>
      </c>
      <c r="S21" s="199">
        <v>47</v>
      </c>
      <c r="T21" s="199">
        <v>153</v>
      </c>
      <c r="U21" s="199">
        <v>85</v>
      </c>
      <c r="V21" s="199">
        <v>177</v>
      </c>
      <c r="W21" s="199">
        <v>82</v>
      </c>
      <c r="X21" s="199">
        <v>189</v>
      </c>
      <c r="Y21" s="199">
        <v>99</v>
      </c>
      <c r="Z21" s="199">
        <v>208</v>
      </c>
      <c r="AA21" s="199">
        <v>98</v>
      </c>
      <c r="AB21" s="199">
        <v>192</v>
      </c>
      <c r="AC21" s="199">
        <v>100</v>
      </c>
      <c r="AD21" s="199">
        <v>189</v>
      </c>
      <c r="AE21" s="149">
        <v>92</v>
      </c>
      <c r="AF21" s="156">
        <f t="shared" si="0"/>
        <v>1108</v>
      </c>
      <c r="AG21" s="156">
        <f t="shared" si="1"/>
        <v>556</v>
      </c>
      <c r="AH21" s="149">
        <v>10</v>
      </c>
      <c r="AI21" s="149">
        <v>1</v>
      </c>
      <c r="AJ21" s="143"/>
    </row>
    <row r="22" spans="1:36" s="157" customFormat="1">
      <c r="A22" s="143" t="s">
        <v>231</v>
      </c>
      <c r="B22" s="143" t="s">
        <v>167</v>
      </c>
      <c r="C22" s="143" t="s">
        <v>4</v>
      </c>
      <c r="D22" s="143" t="s">
        <v>232</v>
      </c>
      <c r="E22" s="144">
        <v>19664</v>
      </c>
      <c r="F22" s="154" t="s">
        <v>400</v>
      </c>
      <c r="G22" s="155">
        <v>16567</v>
      </c>
      <c r="H22" s="148">
        <v>22187</v>
      </c>
      <c r="I22" s="148" t="s">
        <v>2605</v>
      </c>
      <c r="J22" s="148" t="s">
        <v>2606</v>
      </c>
      <c r="K22" s="148" t="s">
        <v>2607</v>
      </c>
      <c r="L22" s="156">
        <v>8</v>
      </c>
      <c r="M22" s="781">
        <v>7</v>
      </c>
      <c r="N22" s="781">
        <v>8</v>
      </c>
      <c r="O22" s="781">
        <v>9</v>
      </c>
      <c r="P22" s="781">
        <v>7</v>
      </c>
      <c r="Q22" s="781">
        <v>7</v>
      </c>
      <c r="R22" s="781">
        <v>3</v>
      </c>
      <c r="S22" s="781">
        <v>49</v>
      </c>
      <c r="T22" s="781">
        <v>196</v>
      </c>
      <c r="U22" s="781">
        <v>79</v>
      </c>
      <c r="V22" s="781">
        <v>188</v>
      </c>
      <c r="W22" s="781">
        <v>83</v>
      </c>
      <c r="X22" s="781">
        <v>195</v>
      </c>
      <c r="Y22" s="781">
        <v>90</v>
      </c>
      <c r="Z22" s="781">
        <v>235</v>
      </c>
      <c r="AA22" s="781">
        <v>108</v>
      </c>
      <c r="AB22" s="781">
        <v>188</v>
      </c>
      <c r="AC22" s="781">
        <v>104</v>
      </c>
      <c r="AD22" s="781">
        <v>179</v>
      </c>
      <c r="AE22" s="156">
        <v>72</v>
      </c>
      <c r="AF22" s="156">
        <f t="shared" si="0"/>
        <v>1181</v>
      </c>
      <c r="AG22" s="156">
        <f t="shared" si="1"/>
        <v>536</v>
      </c>
      <c r="AH22" s="156">
        <v>18</v>
      </c>
      <c r="AI22" s="156">
        <v>7</v>
      </c>
      <c r="AJ22" s="143"/>
    </row>
    <row r="23" spans="1:36" s="42" customFormat="1">
      <c r="A23" s="143" t="s">
        <v>231</v>
      </c>
      <c r="B23" s="160" t="s">
        <v>234</v>
      </c>
      <c r="C23" s="143" t="s">
        <v>4</v>
      </c>
      <c r="D23" s="143" t="s">
        <v>238</v>
      </c>
      <c r="E23" s="144">
        <v>36404</v>
      </c>
      <c r="F23" s="154" t="s">
        <v>401</v>
      </c>
      <c r="G23" s="155">
        <v>12756</v>
      </c>
      <c r="H23" s="148">
        <v>22222</v>
      </c>
      <c r="I23" s="148" t="s">
        <v>2608</v>
      </c>
      <c r="J23" s="148" t="s">
        <v>2609</v>
      </c>
      <c r="K23" s="148" t="s">
        <v>2610</v>
      </c>
      <c r="L23" s="156">
        <v>5</v>
      </c>
      <c r="M23" s="781">
        <v>4</v>
      </c>
      <c r="N23" s="781">
        <v>6</v>
      </c>
      <c r="O23" s="781">
        <v>5</v>
      </c>
      <c r="P23" s="781">
        <v>5</v>
      </c>
      <c r="Q23" s="781">
        <v>6</v>
      </c>
      <c r="R23" s="781">
        <v>2</v>
      </c>
      <c r="S23" s="781">
        <v>33</v>
      </c>
      <c r="T23" s="781">
        <v>115</v>
      </c>
      <c r="U23" s="781">
        <v>60</v>
      </c>
      <c r="V23" s="781">
        <v>82</v>
      </c>
      <c r="W23" s="781">
        <v>45</v>
      </c>
      <c r="X23" s="781">
        <v>140</v>
      </c>
      <c r="Y23" s="781">
        <v>80</v>
      </c>
      <c r="Z23" s="781">
        <v>104</v>
      </c>
      <c r="AA23" s="781">
        <v>40</v>
      </c>
      <c r="AB23" s="781">
        <v>119</v>
      </c>
      <c r="AC23" s="781">
        <v>59</v>
      </c>
      <c r="AD23" s="781">
        <v>138</v>
      </c>
      <c r="AE23" s="156">
        <v>63</v>
      </c>
      <c r="AF23" s="156">
        <f t="shared" si="0"/>
        <v>698</v>
      </c>
      <c r="AG23" s="156">
        <f t="shared" si="1"/>
        <v>347</v>
      </c>
      <c r="AH23" s="156">
        <v>16</v>
      </c>
      <c r="AI23" s="156">
        <v>2</v>
      </c>
      <c r="AJ23" s="143"/>
    </row>
    <row r="24" spans="1:36" s="157" customFormat="1">
      <c r="A24" s="1063" t="s">
        <v>458</v>
      </c>
      <c r="B24" s="1063" t="s">
        <v>459</v>
      </c>
      <c r="C24" s="1063" t="s">
        <v>460</v>
      </c>
      <c r="D24" s="1063" t="s">
        <v>461</v>
      </c>
      <c r="E24" s="35">
        <v>30952</v>
      </c>
      <c r="F24" s="40" t="s">
        <v>462</v>
      </c>
      <c r="G24" s="257">
        <v>10281</v>
      </c>
      <c r="H24" s="1063">
        <v>22228</v>
      </c>
      <c r="I24" s="1063" t="s">
        <v>2611</v>
      </c>
      <c r="J24" s="1063" t="s">
        <v>2612</v>
      </c>
      <c r="K24" s="1063" t="s">
        <v>2613</v>
      </c>
      <c r="L24" s="39">
        <v>4</v>
      </c>
      <c r="M24" s="153">
        <v>4</v>
      </c>
      <c r="N24" s="153">
        <v>4</v>
      </c>
      <c r="O24" s="153">
        <v>5</v>
      </c>
      <c r="P24" s="153">
        <v>5</v>
      </c>
      <c r="Q24" s="153">
        <v>4</v>
      </c>
      <c r="R24" s="153">
        <v>3</v>
      </c>
      <c r="S24" s="153">
        <v>29</v>
      </c>
      <c r="T24" s="153">
        <v>95</v>
      </c>
      <c r="U24" s="153">
        <v>52</v>
      </c>
      <c r="V24" s="153">
        <v>101</v>
      </c>
      <c r="W24" s="153">
        <v>48</v>
      </c>
      <c r="X24" s="153">
        <v>101</v>
      </c>
      <c r="Y24" s="153">
        <v>45</v>
      </c>
      <c r="Z24" s="153">
        <v>126</v>
      </c>
      <c r="AA24" s="153">
        <v>66</v>
      </c>
      <c r="AB24" s="153">
        <v>112</v>
      </c>
      <c r="AC24" s="153">
        <v>53</v>
      </c>
      <c r="AD24" s="153">
        <v>98</v>
      </c>
      <c r="AE24" s="39">
        <v>48</v>
      </c>
      <c r="AF24" s="156">
        <f t="shared" si="0"/>
        <v>633</v>
      </c>
      <c r="AG24" s="156">
        <f t="shared" si="1"/>
        <v>312</v>
      </c>
      <c r="AH24" s="39">
        <v>13</v>
      </c>
      <c r="AI24" s="39">
        <v>7</v>
      </c>
      <c r="AJ24" s="1063"/>
    </row>
    <row r="25" spans="1:36" s="42" customFormat="1">
      <c r="A25" s="143" t="s">
        <v>178</v>
      </c>
      <c r="B25" s="143" t="s">
        <v>179</v>
      </c>
      <c r="C25" s="143" t="s">
        <v>4</v>
      </c>
      <c r="D25" s="143" t="s">
        <v>180</v>
      </c>
      <c r="E25" s="144">
        <v>30376</v>
      </c>
      <c r="F25" s="154" t="s">
        <v>399</v>
      </c>
      <c r="G25" s="788">
        <v>8432</v>
      </c>
      <c r="H25" s="147">
        <v>22126</v>
      </c>
      <c r="I25" s="148" t="s">
        <v>2614</v>
      </c>
      <c r="J25" s="148" t="s">
        <v>2615</v>
      </c>
      <c r="K25" s="148" t="s">
        <v>2616</v>
      </c>
      <c r="L25" s="156">
        <v>2</v>
      </c>
      <c r="M25" s="781">
        <v>3</v>
      </c>
      <c r="N25" s="781">
        <v>2</v>
      </c>
      <c r="O25" s="781">
        <v>3</v>
      </c>
      <c r="P25" s="781">
        <v>2</v>
      </c>
      <c r="Q25" s="781">
        <v>3</v>
      </c>
      <c r="R25" s="781">
        <v>2</v>
      </c>
      <c r="S25" s="781">
        <v>17</v>
      </c>
      <c r="T25" s="781">
        <v>51</v>
      </c>
      <c r="U25" s="781">
        <v>23</v>
      </c>
      <c r="V25" s="781">
        <v>75</v>
      </c>
      <c r="W25" s="781">
        <v>39</v>
      </c>
      <c r="X25" s="781">
        <v>53</v>
      </c>
      <c r="Y25" s="781">
        <v>31</v>
      </c>
      <c r="Z25" s="781">
        <v>65</v>
      </c>
      <c r="AA25" s="781">
        <v>34</v>
      </c>
      <c r="AB25" s="781">
        <v>55</v>
      </c>
      <c r="AC25" s="781">
        <v>21</v>
      </c>
      <c r="AD25" s="781">
        <v>84</v>
      </c>
      <c r="AE25" s="156">
        <v>46</v>
      </c>
      <c r="AF25" s="156">
        <f t="shared" si="0"/>
        <v>383</v>
      </c>
      <c r="AG25" s="156">
        <f t="shared" si="1"/>
        <v>194</v>
      </c>
      <c r="AH25" s="156">
        <v>12</v>
      </c>
      <c r="AI25" s="156">
        <v>3</v>
      </c>
      <c r="AJ25" s="143"/>
    </row>
    <row r="26" spans="1:36" s="42" customFormat="1" ht="15.75" customHeight="1">
      <c r="A26" s="143" t="s">
        <v>168</v>
      </c>
      <c r="B26" s="143" t="s">
        <v>169</v>
      </c>
      <c r="C26" s="143" t="s">
        <v>4</v>
      </c>
      <c r="D26" s="143" t="s">
        <v>175</v>
      </c>
      <c r="E26" s="144">
        <v>12571</v>
      </c>
      <c r="F26" s="222" t="s">
        <v>176</v>
      </c>
      <c r="G26" s="155">
        <v>11633.5</v>
      </c>
      <c r="H26" s="147">
        <v>22156</v>
      </c>
      <c r="I26" s="148" t="s">
        <v>2617</v>
      </c>
      <c r="J26" s="148" t="s">
        <v>2618</v>
      </c>
      <c r="K26" s="148" t="s">
        <v>2619</v>
      </c>
      <c r="L26" s="156">
        <v>4</v>
      </c>
      <c r="M26" s="781">
        <v>4</v>
      </c>
      <c r="N26" s="781">
        <v>5</v>
      </c>
      <c r="O26" s="781">
        <v>5</v>
      </c>
      <c r="P26" s="781">
        <v>5</v>
      </c>
      <c r="Q26" s="781">
        <v>4</v>
      </c>
      <c r="R26" s="781">
        <v>1</v>
      </c>
      <c r="S26" s="781">
        <v>28</v>
      </c>
      <c r="T26" s="781">
        <v>97</v>
      </c>
      <c r="U26" s="781">
        <v>44</v>
      </c>
      <c r="V26" s="781">
        <v>105</v>
      </c>
      <c r="W26" s="781">
        <v>44</v>
      </c>
      <c r="X26" s="781">
        <v>128</v>
      </c>
      <c r="Y26" s="781">
        <v>59</v>
      </c>
      <c r="Z26" s="781">
        <v>116</v>
      </c>
      <c r="AA26" s="781">
        <v>54</v>
      </c>
      <c r="AB26" s="781">
        <v>115</v>
      </c>
      <c r="AC26" s="781">
        <v>54</v>
      </c>
      <c r="AD26" s="781">
        <v>103</v>
      </c>
      <c r="AE26" s="156">
        <v>50</v>
      </c>
      <c r="AF26" s="156">
        <f t="shared" si="0"/>
        <v>664</v>
      </c>
      <c r="AG26" s="156">
        <f t="shared" si="1"/>
        <v>305</v>
      </c>
      <c r="AH26" s="156">
        <v>9</v>
      </c>
      <c r="AI26" s="156">
        <v>1</v>
      </c>
      <c r="AJ26" s="143"/>
    </row>
    <row r="27" spans="1:36" s="33" customFormat="1">
      <c r="A27" s="143" t="s">
        <v>226</v>
      </c>
      <c r="B27" s="143" t="s">
        <v>167</v>
      </c>
      <c r="C27" s="143" t="s">
        <v>4</v>
      </c>
      <c r="D27" s="143" t="s">
        <v>227</v>
      </c>
      <c r="E27" s="144">
        <v>39508</v>
      </c>
      <c r="F27" s="154" t="s">
        <v>393</v>
      </c>
      <c r="G27" s="155">
        <v>12078</v>
      </c>
      <c r="H27" s="147">
        <v>22203</v>
      </c>
      <c r="I27" s="148" t="s">
        <v>2620</v>
      </c>
      <c r="J27" s="148" t="s">
        <v>2621</v>
      </c>
      <c r="K27" s="148" t="s">
        <v>2622</v>
      </c>
      <c r="L27" s="156">
        <v>6</v>
      </c>
      <c r="M27" s="156">
        <v>6</v>
      </c>
      <c r="N27" s="156">
        <v>7</v>
      </c>
      <c r="O27" s="156">
        <v>6</v>
      </c>
      <c r="P27" s="156">
        <v>7</v>
      </c>
      <c r="Q27" s="156">
        <v>6</v>
      </c>
      <c r="R27" s="156">
        <v>2</v>
      </c>
      <c r="S27" s="156">
        <v>40</v>
      </c>
      <c r="T27" s="156">
        <v>138</v>
      </c>
      <c r="U27" s="156">
        <v>76</v>
      </c>
      <c r="V27" s="156">
        <v>134</v>
      </c>
      <c r="W27" s="156">
        <v>71</v>
      </c>
      <c r="X27" s="156">
        <v>179</v>
      </c>
      <c r="Y27" s="156">
        <v>95</v>
      </c>
      <c r="Z27" s="156">
        <v>159</v>
      </c>
      <c r="AA27" s="156">
        <v>79</v>
      </c>
      <c r="AB27" s="156">
        <v>183</v>
      </c>
      <c r="AC27" s="156">
        <v>78</v>
      </c>
      <c r="AD27" s="156">
        <v>163</v>
      </c>
      <c r="AE27" s="156">
        <v>83</v>
      </c>
      <c r="AF27" s="156">
        <f t="shared" si="0"/>
        <v>956</v>
      </c>
      <c r="AG27" s="156">
        <f t="shared" si="1"/>
        <v>482</v>
      </c>
      <c r="AH27" s="156">
        <v>11</v>
      </c>
      <c r="AI27" s="156">
        <v>6</v>
      </c>
      <c r="AJ27" s="143"/>
    </row>
    <row r="28" spans="1:36" s="42" customFormat="1">
      <c r="A28" s="143" t="s">
        <v>168</v>
      </c>
      <c r="B28" s="143" t="s">
        <v>169</v>
      </c>
      <c r="C28" s="143" t="s">
        <v>4</v>
      </c>
      <c r="D28" s="143" t="s">
        <v>172</v>
      </c>
      <c r="E28" s="144">
        <v>14345</v>
      </c>
      <c r="F28" s="154" t="s">
        <v>385</v>
      </c>
      <c r="G28" s="171">
        <v>13160</v>
      </c>
      <c r="H28" s="147">
        <v>22211</v>
      </c>
      <c r="I28" s="148" t="s">
        <v>2623</v>
      </c>
      <c r="J28" s="148" t="s">
        <v>2624</v>
      </c>
      <c r="K28" s="148" t="s">
        <v>2625</v>
      </c>
      <c r="L28" s="156">
        <v>3</v>
      </c>
      <c r="M28" s="156">
        <v>3</v>
      </c>
      <c r="N28" s="156">
        <v>4</v>
      </c>
      <c r="O28" s="156">
        <v>4</v>
      </c>
      <c r="P28" s="156">
        <v>4</v>
      </c>
      <c r="Q28" s="156">
        <v>3</v>
      </c>
      <c r="R28" s="156">
        <v>1</v>
      </c>
      <c r="S28" s="156">
        <v>22</v>
      </c>
      <c r="T28" s="156">
        <v>75</v>
      </c>
      <c r="U28" s="156">
        <v>33</v>
      </c>
      <c r="V28" s="156">
        <v>81</v>
      </c>
      <c r="W28" s="156">
        <v>45</v>
      </c>
      <c r="X28" s="156">
        <v>88</v>
      </c>
      <c r="Y28" s="156">
        <v>42</v>
      </c>
      <c r="Z28" s="156">
        <v>108</v>
      </c>
      <c r="AA28" s="156">
        <v>50</v>
      </c>
      <c r="AB28" s="156">
        <v>91</v>
      </c>
      <c r="AC28" s="156">
        <v>46</v>
      </c>
      <c r="AD28" s="156">
        <v>76</v>
      </c>
      <c r="AE28" s="156">
        <v>37</v>
      </c>
      <c r="AF28" s="156">
        <f>T28+V28+X28+Z28+AB28+AD28</f>
        <v>519</v>
      </c>
      <c r="AG28" s="156">
        <f>U28+W28+Y28+AA28+AC28+AE28</f>
        <v>253</v>
      </c>
      <c r="AH28" s="156">
        <v>10</v>
      </c>
      <c r="AI28" s="156">
        <v>3</v>
      </c>
      <c r="AJ28" s="143"/>
    </row>
    <row r="29" spans="1:36" s="170" customFormat="1">
      <c r="A29" s="1328" t="s">
        <v>202</v>
      </c>
      <c r="B29" s="1329"/>
      <c r="C29" s="1329"/>
      <c r="D29" s="1330"/>
      <c r="E29" s="164">
        <f>COUNTA(E6:E28)</f>
        <v>23</v>
      </c>
      <c r="F29" s="165"/>
      <c r="G29" s="166"/>
      <c r="H29" s="167"/>
      <c r="I29" s="167"/>
      <c r="J29" s="167"/>
      <c r="K29" s="167"/>
      <c r="L29" s="200">
        <f>SUM(L6:L28)</f>
        <v>114</v>
      </c>
      <c r="M29" s="200">
        <f t="shared" ref="M29:AI29" si="2">SUM(M6:M28)</f>
        <v>115</v>
      </c>
      <c r="N29" s="200">
        <f t="shared" si="2"/>
        <v>123</v>
      </c>
      <c r="O29" s="200">
        <f t="shared" si="2"/>
        <v>124</v>
      </c>
      <c r="P29" s="200">
        <f t="shared" si="2"/>
        <v>122</v>
      </c>
      <c r="Q29" s="200">
        <f t="shared" si="2"/>
        <v>114</v>
      </c>
      <c r="R29" s="200">
        <f t="shared" si="2"/>
        <v>44</v>
      </c>
      <c r="S29" s="200">
        <f t="shared" si="2"/>
        <v>756</v>
      </c>
      <c r="T29" s="200">
        <f t="shared" si="2"/>
        <v>2696</v>
      </c>
      <c r="U29" s="200">
        <f t="shared" si="2"/>
        <v>1334</v>
      </c>
      <c r="V29" s="200">
        <f t="shared" si="2"/>
        <v>2785</v>
      </c>
      <c r="W29" s="200">
        <f t="shared" si="2"/>
        <v>1346</v>
      </c>
      <c r="X29" s="200">
        <f t="shared" si="2"/>
        <v>3038</v>
      </c>
      <c r="Y29" s="200">
        <f t="shared" si="2"/>
        <v>1480</v>
      </c>
      <c r="Z29" s="200">
        <f t="shared" si="2"/>
        <v>3029</v>
      </c>
      <c r="AA29" s="200">
        <f t="shared" si="2"/>
        <v>1466</v>
      </c>
      <c r="AB29" s="200">
        <f t="shared" si="2"/>
        <v>2908</v>
      </c>
      <c r="AC29" s="200">
        <f t="shared" si="2"/>
        <v>1430</v>
      </c>
      <c r="AD29" s="200">
        <f t="shared" si="2"/>
        <v>2766</v>
      </c>
      <c r="AE29" s="200">
        <f t="shared" si="2"/>
        <v>1330</v>
      </c>
      <c r="AF29" s="200">
        <f t="shared" si="2"/>
        <v>17222</v>
      </c>
      <c r="AG29" s="200">
        <f t="shared" si="2"/>
        <v>8386</v>
      </c>
      <c r="AH29" s="200">
        <f t="shared" si="2"/>
        <v>295</v>
      </c>
      <c r="AI29" s="200">
        <f t="shared" si="2"/>
        <v>84</v>
      </c>
      <c r="AJ29" s="169"/>
    </row>
    <row r="30" spans="1:36" s="157" customFormat="1">
      <c r="A30" s="143" t="s">
        <v>28</v>
      </c>
      <c r="B30" s="143" t="s">
        <v>790</v>
      </c>
      <c r="C30" s="143" t="s">
        <v>4</v>
      </c>
      <c r="D30" s="143" t="s">
        <v>2626</v>
      </c>
      <c r="E30" s="144">
        <v>21610</v>
      </c>
      <c r="F30" s="154" t="s">
        <v>192</v>
      </c>
      <c r="G30" s="155">
        <v>8764</v>
      </c>
      <c r="H30" s="147">
        <v>22511</v>
      </c>
      <c r="I30" s="148" t="s">
        <v>2627</v>
      </c>
      <c r="J30" s="148" t="s">
        <v>2628</v>
      </c>
      <c r="K30" s="148" t="s">
        <v>2629</v>
      </c>
      <c r="L30" s="156">
        <v>3</v>
      </c>
      <c r="M30" s="156">
        <v>3</v>
      </c>
      <c r="N30" s="156">
        <v>4</v>
      </c>
      <c r="O30" s="156">
        <v>3</v>
      </c>
      <c r="P30" s="156">
        <v>4</v>
      </c>
      <c r="Q30" s="156">
        <v>3</v>
      </c>
      <c r="R30" s="156">
        <v>2</v>
      </c>
      <c r="S30" s="156">
        <v>22</v>
      </c>
      <c r="T30" s="156">
        <v>61</v>
      </c>
      <c r="U30" s="156">
        <v>26</v>
      </c>
      <c r="V30" s="156">
        <v>60</v>
      </c>
      <c r="W30" s="156">
        <v>30</v>
      </c>
      <c r="X30" s="156">
        <v>89</v>
      </c>
      <c r="Y30" s="156">
        <v>43</v>
      </c>
      <c r="Z30" s="156">
        <v>75</v>
      </c>
      <c r="AA30" s="156">
        <v>33</v>
      </c>
      <c r="AB30" s="156">
        <v>88</v>
      </c>
      <c r="AC30" s="156">
        <v>44</v>
      </c>
      <c r="AD30" s="156">
        <v>66</v>
      </c>
      <c r="AE30" s="156">
        <v>32</v>
      </c>
      <c r="AF30" s="156">
        <v>439</v>
      </c>
      <c r="AG30" s="156">
        <v>208</v>
      </c>
      <c r="AH30" s="156">
        <v>14</v>
      </c>
      <c r="AI30" s="156">
        <v>3</v>
      </c>
      <c r="AJ30" s="143"/>
    </row>
    <row r="31" spans="1:36" s="157" customFormat="1">
      <c r="A31" s="143" t="s">
        <v>28</v>
      </c>
      <c r="B31" s="143" t="s">
        <v>790</v>
      </c>
      <c r="C31" s="143" t="s">
        <v>4</v>
      </c>
      <c r="D31" s="143" t="s">
        <v>2630</v>
      </c>
      <c r="E31" s="144">
        <v>14350</v>
      </c>
      <c r="F31" s="154" t="s">
        <v>2631</v>
      </c>
      <c r="G31" s="155">
        <v>22625</v>
      </c>
      <c r="H31" s="148">
        <v>22558</v>
      </c>
      <c r="I31" s="148" t="s">
        <v>2632</v>
      </c>
      <c r="J31" s="148" t="s">
        <v>2633</v>
      </c>
      <c r="K31" s="148" t="s">
        <v>2634</v>
      </c>
      <c r="L31" s="156">
        <v>4</v>
      </c>
      <c r="M31" s="156">
        <v>4</v>
      </c>
      <c r="N31" s="156">
        <v>5</v>
      </c>
      <c r="O31" s="156">
        <v>5</v>
      </c>
      <c r="P31" s="156">
        <v>5</v>
      </c>
      <c r="Q31" s="156">
        <v>5</v>
      </c>
      <c r="R31" s="156">
        <v>2</v>
      </c>
      <c r="S31" s="156">
        <v>30</v>
      </c>
      <c r="T31" s="156">
        <v>90</v>
      </c>
      <c r="U31" s="156">
        <v>43</v>
      </c>
      <c r="V31" s="156">
        <v>90</v>
      </c>
      <c r="W31" s="156">
        <v>37</v>
      </c>
      <c r="X31" s="156">
        <v>110</v>
      </c>
      <c r="Y31" s="156">
        <v>55</v>
      </c>
      <c r="Z31" s="156">
        <v>109</v>
      </c>
      <c r="AA31" s="156">
        <v>55</v>
      </c>
      <c r="AB31" s="156">
        <v>120</v>
      </c>
      <c r="AC31" s="156">
        <v>55</v>
      </c>
      <c r="AD31" s="156">
        <v>109</v>
      </c>
      <c r="AE31" s="156">
        <v>59</v>
      </c>
      <c r="AF31" s="156">
        <v>628</v>
      </c>
      <c r="AG31" s="156">
        <v>304</v>
      </c>
      <c r="AH31" s="156">
        <v>6</v>
      </c>
      <c r="AI31" s="156">
        <v>3</v>
      </c>
      <c r="AJ31" s="143"/>
    </row>
    <row r="32" spans="1:36" s="157" customFormat="1">
      <c r="A32" s="143" t="s">
        <v>28</v>
      </c>
      <c r="B32" s="143" t="s">
        <v>790</v>
      </c>
      <c r="C32" s="143" t="s">
        <v>4</v>
      </c>
      <c r="D32" s="143" t="s">
        <v>2635</v>
      </c>
      <c r="E32" s="144">
        <v>23802</v>
      </c>
      <c r="F32" s="154" t="s">
        <v>2636</v>
      </c>
      <c r="G32" s="155">
        <v>11855</v>
      </c>
      <c r="H32" s="147">
        <v>22540</v>
      </c>
      <c r="I32" s="148" t="s">
        <v>2637</v>
      </c>
      <c r="J32" s="148" t="s">
        <v>2638</v>
      </c>
      <c r="K32" s="148" t="s">
        <v>2639</v>
      </c>
      <c r="L32" s="156">
        <v>4</v>
      </c>
      <c r="M32" s="156">
        <v>4</v>
      </c>
      <c r="N32" s="156">
        <v>5</v>
      </c>
      <c r="O32" s="156">
        <v>4</v>
      </c>
      <c r="P32" s="156">
        <v>5</v>
      </c>
      <c r="Q32" s="156">
        <v>5</v>
      </c>
      <c r="R32" s="156">
        <v>1</v>
      </c>
      <c r="S32" s="156">
        <v>28</v>
      </c>
      <c r="T32" s="156">
        <v>85</v>
      </c>
      <c r="U32" s="156">
        <v>35</v>
      </c>
      <c r="V32" s="156">
        <v>70</v>
      </c>
      <c r="W32" s="156">
        <v>33</v>
      </c>
      <c r="X32" s="156">
        <v>113</v>
      </c>
      <c r="Y32" s="156">
        <v>52</v>
      </c>
      <c r="Z32" s="156">
        <v>98</v>
      </c>
      <c r="AA32" s="156">
        <v>47</v>
      </c>
      <c r="AB32" s="156">
        <v>109</v>
      </c>
      <c r="AC32" s="156">
        <v>49</v>
      </c>
      <c r="AD32" s="156">
        <v>112</v>
      </c>
      <c r="AE32" s="156">
        <v>66</v>
      </c>
      <c r="AF32" s="156">
        <v>587</v>
      </c>
      <c r="AG32" s="156">
        <v>282</v>
      </c>
      <c r="AH32" s="156">
        <v>6</v>
      </c>
      <c r="AI32" s="156">
        <v>3</v>
      </c>
      <c r="AJ32" s="143"/>
    </row>
    <row r="33" spans="1:36" s="42" customFormat="1">
      <c r="A33" s="1063" t="s">
        <v>28</v>
      </c>
      <c r="B33" s="1063" t="s">
        <v>790</v>
      </c>
      <c r="C33" s="1063" t="s">
        <v>4</v>
      </c>
      <c r="D33" s="1063" t="s">
        <v>2640</v>
      </c>
      <c r="E33" s="35">
        <v>12149</v>
      </c>
      <c r="F33" s="66" t="s">
        <v>2641</v>
      </c>
      <c r="G33" s="225">
        <v>13625</v>
      </c>
      <c r="H33" s="37">
        <v>22553</v>
      </c>
      <c r="I33" s="38" t="s">
        <v>2642</v>
      </c>
      <c r="J33" s="38" t="s">
        <v>2643</v>
      </c>
      <c r="K33" s="38">
        <v>7642340</v>
      </c>
      <c r="L33" s="39">
        <v>3</v>
      </c>
      <c r="M33" s="39">
        <v>3</v>
      </c>
      <c r="N33" s="39">
        <v>3</v>
      </c>
      <c r="O33" s="39">
        <v>2</v>
      </c>
      <c r="P33" s="39">
        <v>2</v>
      </c>
      <c r="Q33" s="39">
        <v>3</v>
      </c>
      <c r="R33" s="39">
        <v>2</v>
      </c>
      <c r="S33" s="39">
        <v>18</v>
      </c>
      <c r="T33" s="39">
        <v>59</v>
      </c>
      <c r="U33" s="39">
        <v>21</v>
      </c>
      <c r="V33" s="39">
        <v>61</v>
      </c>
      <c r="W33" s="39">
        <v>31</v>
      </c>
      <c r="X33" s="39">
        <v>64</v>
      </c>
      <c r="Y33" s="39">
        <v>33</v>
      </c>
      <c r="Z33" s="39">
        <v>40</v>
      </c>
      <c r="AA33" s="39">
        <v>16</v>
      </c>
      <c r="AB33" s="39">
        <v>53</v>
      </c>
      <c r="AC33" s="39">
        <v>25</v>
      </c>
      <c r="AD33" s="39">
        <v>57</v>
      </c>
      <c r="AE33" s="39">
        <v>23</v>
      </c>
      <c r="AF33" s="39">
        <v>334</v>
      </c>
      <c r="AG33" s="156">
        <v>149</v>
      </c>
      <c r="AH33" s="39">
        <v>10</v>
      </c>
      <c r="AI33" s="39">
        <v>2</v>
      </c>
      <c r="AJ33" s="1063"/>
    </row>
    <row r="34" spans="1:36" s="157" customFormat="1">
      <c r="A34" s="1063" t="s">
        <v>28</v>
      </c>
      <c r="B34" s="1063" t="s">
        <v>790</v>
      </c>
      <c r="C34" s="1063" t="s">
        <v>4</v>
      </c>
      <c r="D34" s="1063" t="s">
        <v>2644</v>
      </c>
      <c r="E34" s="35">
        <v>13624</v>
      </c>
      <c r="F34" s="66" t="s">
        <v>2645</v>
      </c>
      <c r="G34" s="36">
        <v>17001</v>
      </c>
      <c r="H34" s="37">
        <v>22521</v>
      </c>
      <c r="I34" s="38" t="s">
        <v>2646</v>
      </c>
      <c r="J34" s="38" t="s">
        <v>2647</v>
      </c>
      <c r="K34" s="38" t="s">
        <v>2648</v>
      </c>
      <c r="L34" s="39">
        <v>4</v>
      </c>
      <c r="M34" s="39">
        <v>4</v>
      </c>
      <c r="N34" s="39">
        <v>5</v>
      </c>
      <c r="O34" s="39">
        <v>6</v>
      </c>
      <c r="P34" s="39">
        <v>4</v>
      </c>
      <c r="Q34" s="39">
        <v>5</v>
      </c>
      <c r="R34" s="39">
        <v>2</v>
      </c>
      <c r="S34" s="39">
        <v>30</v>
      </c>
      <c r="T34" s="39">
        <v>88</v>
      </c>
      <c r="U34" s="39">
        <v>39</v>
      </c>
      <c r="V34" s="39">
        <v>89</v>
      </c>
      <c r="W34" s="39">
        <v>49</v>
      </c>
      <c r="X34" s="39">
        <v>115</v>
      </c>
      <c r="Y34" s="39">
        <v>59</v>
      </c>
      <c r="Z34" s="39">
        <v>136</v>
      </c>
      <c r="AA34" s="39">
        <v>68</v>
      </c>
      <c r="AB34" s="39">
        <v>104</v>
      </c>
      <c r="AC34" s="39">
        <v>55</v>
      </c>
      <c r="AD34" s="39">
        <v>117</v>
      </c>
      <c r="AE34" s="39">
        <v>61</v>
      </c>
      <c r="AF34" s="39">
        <v>649</v>
      </c>
      <c r="AG34" s="156">
        <v>331</v>
      </c>
      <c r="AH34" s="39">
        <v>11</v>
      </c>
      <c r="AI34" s="39">
        <v>2</v>
      </c>
      <c r="AJ34" s="1063"/>
    </row>
    <row r="35" spans="1:36" s="42" customFormat="1">
      <c r="A35" s="143" t="s">
        <v>28</v>
      </c>
      <c r="B35" s="143" t="s">
        <v>790</v>
      </c>
      <c r="C35" s="143" t="s">
        <v>4</v>
      </c>
      <c r="D35" s="143" t="s">
        <v>2649</v>
      </c>
      <c r="E35" s="144">
        <v>2683</v>
      </c>
      <c r="F35" s="154" t="s">
        <v>2650</v>
      </c>
      <c r="G35" s="171">
        <v>14007</v>
      </c>
      <c r="H35" s="147">
        <v>22564</v>
      </c>
      <c r="I35" s="148" t="s">
        <v>2651</v>
      </c>
      <c r="J35" s="148" t="s">
        <v>2652</v>
      </c>
      <c r="K35" s="148" t="s">
        <v>2653</v>
      </c>
      <c r="L35" s="156">
        <v>1</v>
      </c>
      <c r="M35" s="156">
        <v>1</v>
      </c>
      <c r="N35" s="156">
        <v>2</v>
      </c>
      <c r="O35" s="156">
        <v>2</v>
      </c>
      <c r="P35" s="156">
        <v>2</v>
      </c>
      <c r="Q35" s="156">
        <v>2</v>
      </c>
      <c r="R35" s="156">
        <v>2</v>
      </c>
      <c r="S35" s="156">
        <v>12</v>
      </c>
      <c r="T35" s="156">
        <v>22</v>
      </c>
      <c r="U35" s="156">
        <v>14</v>
      </c>
      <c r="V35" s="156">
        <v>18</v>
      </c>
      <c r="W35" s="156">
        <v>11</v>
      </c>
      <c r="X35" s="156">
        <v>32</v>
      </c>
      <c r="Y35" s="156">
        <v>15</v>
      </c>
      <c r="Z35" s="156">
        <v>26</v>
      </c>
      <c r="AA35" s="156">
        <v>10</v>
      </c>
      <c r="AB35" s="156">
        <v>34</v>
      </c>
      <c r="AC35" s="156">
        <v>17</v>
      </c>
      <c r="AD35" s="156">
        <v>33</v>
      </c>
      <c r="AE35" s="156">
        <v>17</v>
      </c>
      <c r="AF35" s="156">
        <v>165</v>
      </c>
      <c r="AG35" s="156">
        <v>84</v>
      </c>
      <c r="AH35" s="156">
        <v>8</v>
      </c>
      <c r="AI35" s="156">
        <v>4</v>
      </c>
      <c r="AJ35" s="143"/>
    </row>
    <row r="36" spans="1:36" s="170" customFormat="1">
      <c r="A36" s="1328" t="s">
        <v>203</v>
      </c>
      <c r="B36" s="1329"/>
      <c r="C36" s="1329"/>
      <c r="D36" s="1330"/>
      <c r="E36" s="164">
        <v>6</v>
      </c>
      <c r="F36" s="165"/>
      <c r="G36" s="166"/>
      <c r="H36" s="167"/>
      <c r="I36" s="167"/>
      <c r="J36" s="167"/>
      <c r="K36" s="167"/>
      <c r="L36" s="200">
        <f>SUM(L30:L35)</f>
        <v>19</v>
      </c>
      <c r="M36" s="200">
        <f t="shared" ref="M36:AI36" si="3">SUM(M30:M35)</f>
        <v>19</v>
      </c>
      <c r="N36" s="200">
        <f t="shared" si="3"/>
        <v>24</v>
      </c>
      <c r="O36" s="200">
        <f t="shared" si="3"/>
        <v>22</v>
      </c>
      <c r="P36" s="200">
        <f t="shared" si="3"/>
        <v>22</v>
      </c>
      <c r="Q36" s="200">
        <f t="shared" si="3"/>
        <v>23</v>
      </c>
      <c r="R36" s="200">
        <f t="shared" si="3"/>
        <v>11</v>
      </c>
      <c r="S36" s="200">
        <f t="shared" si="3"/>
        <v>140</v>
      </c>
      <c r="T36" s="200">
        <f t="shared" si="3"/>
        <v>405</v>
      </c>
      <c r="U36" s="200">
        <f t="shared" si="3"/>
        <v>178</v>
      </c>
      <c r="V36" s="200">
        <f t="shared" si="3"/>
        <v>388</v>
      </c>
      <c r="W36" s="200">
        <f t="shared" si="3"/>
        <v>191</v>
      </c>
      <c r="X36" s="200">
        <f t="shared" si="3"/>
        <v>523</v>
      </c>
      <c r="Y36" s="200">
        <f t="shared" si="3"/>
        <v>257</v>
      </c>
      <c r="Z36" s="200">
        <f t="shared" si="3"/>
        <v>484</v>
      </c>
      <c r="AA36" s="200">
        <f t="shared" si="3"/>
        <v>229</v>
      </c>
      <c r="AB36" s="200">
        <f t="shared" si="3"/>
        <v>508</v>
      </c>
      <c r="AC36" s="200">
        <f t="shared" si="3"/>
        <v>245</v>
      </c>
      <c r="AD36" s="200">
        <f t="shared" si="3"/>
        <v>494</v>
      </c>
      <c r="AE36" s="200">
        <f t="shared" si="3"/>
        <v>258</v>
      </c>
      <c r="AF36" s="200">
        <f t="shared" si="3"/>
        <v>2802</v>
      </c>
      <c r="AG36" s="200">
        <f t="shared" si="3"/>
        <v>1358</v>
      </c>
      <c r="AH36" s="200">
        <f t="shared" si="3"/>
        <v>55</v>
      </c>
      <c r="AI36" s="200">
        <f t="shared" si="3"/>
        <v>17</v>
      </c>
      <c r="AJ36" s="172"/>
    </row>
    <row r="37" spans="1:36" s="157" customFormat="1">
      <c r="A37" s="143" t="s">
        <v>28</v>
      </c>
      <c r="B37" s="143" t="s">
        <v>790</v>
      </c>
      <c r="C37" s="143" t="s">
        <v>5</v>
      </c>
      <c r="D37" s="143" t="s">
        <v>2654</v>
      </c>
      <c r="E37" s="143" t="s">
        <v>1582</v>
      </c>
      <c r="F37" s="145" t="s">
        <v>2655</v>
      </c>
      <c r="G37" s="158">
        <v>8588</v>
      </c>
      <c r="H37" s="143">
        <v>22564</v>
      </c>
      <c r="I37" s="143" t="s">
        <v>2656</v>
      </c>
      <c r="J37" s="143" t="s">
        <v>2656</v>
      </c>
      <c r="K37" s="143" t="s">
        <v>2657</v>
      </c>
      <c r="L37" s="194">
        <v>3</v>
      </c>
      <c r="M37" s="194">
        <v>2</v>
      </c>
      <c r="N37" s="194">
        <v>2</v>
      </c>
      <c r="O37" s="194">
        <v>2</v>
      </c>
      <c r="P37" s="194">
        <v>2</v>
      </c>
      <c r="Q37" s="194">
        <v>1</v>
      </c>
      <c r="R37" s="194">
        <v>0</v>
      </c>
      <c r="S37" s="194">
        <v>12</v>
      </c>
      <c r="T37" s="194">
        <v>75</v>
      </c>
      <c r="U37" s="194">
        <v>36</v>
      </c>
      <c r="V37" s="194">
        <v>56</v>
      </c>
      <c r="W37" s="194">
        <v>25</v>
      </c>
      <c r="X37" s="194">
        <v>32</v>
      </c>
      <c r="Y37" s="194">
        <v>12</v>
      </c>
      <c r="Z37" s="194">
        <v>31</v>
      </c>
      <c r="AA37" s="194">
        <v>13</v>
      </c>
      <c r="AB37" s="194">
        <v>28</v>
      </c>
      <c r="AC37" s="194">
        <v>14</v>
      </c>
      <c r="AD37" s="194">
        <v>28</v>
      </c>
      <c r="AE37" s="194">
        <v>13</v>
      </c>
      <c r="AF37" s="194">
        <v>250</v>
      </c>
      <c r="AG37" s="194">
        <v>113</v>
      </c>
      <c r="AH37" s="194">
        <v>0</v>
      </c>
      <c r="AI37" s="194">
        <v>0</v>
      </c>
      <c r="AJ37" s="143"/>
    </row>
    <row r="38" spans="1:36" s="157" customFormat="1">
      <c r="A38" s="143" t="s">
        <v>28</v>
      </c>
      <c r="B38" s="143" t="s">
        <v>790</v>
      </c>
      <c r="C38" s="143" t="s">
        <v>5</v>
      </c>
      <c r="D38" s="143" t="s">
        <v>2658</v>
      </c>
      <c r="E38" s="144">
        <v>16862</v>
      </c>
      <c r="F38" s="154" t="s">
        <v>2659</v>
      </c>
      <c r="G38" s="171">
        <v>6839</v>
      </c>
      <c r="H38" s="147">
        <v>22555</v>
      </c>
      <c r="I38" s="148" t="s">
        <v>2660</v>
      </c>
      <c r="J38" s="148" t="s">
        <v>2661</v>
      </c>
      <c r="K38" s="148" t="s">
        <v>2662</v>
      </c>
      <c r="L38" s="194">
        <v>3</v>
      </c>
      <c r="M38" s="194">
        <v>3</v>
      </c>
      <c r="N38" s="194">
        <v>3</v>
      </c>
      <c r="O38" s="194">
        <v>2</v>
      </c>
      <c r="P38" s="194">
        <v>2</v>
      </c>
      <c r="Q38" s="194">
        <v>1</v>
      </c>
      <c r="R38" s="194">
        <v>0</v>
      </c>
      <c r="S38" s="194">
        <v>14</v>
      </c>
      <c r="T38" s="194">
        <v>84</v>
      </c>
      <c r="U38" s="194">
        <v>43</v>
      </c>
      <c r="V38" s="194">
        <v>72</v>
      </c>
      <c r="W38" s="194">
        <v>30</v>
      </c>
      <c r="X38" s="194">
        <v>56</v>
      </c>
      <c r="Y38" s="194">
        <v>27</v>
      </c>
      <c r="Z38" s="194">
        <v>32</v>
      </c>
      <c r="AA38" s="194">
        <v>12</v>
      </c>
      <c r="AB38" s="194">
        <v>44</v>
      </c>
      <c r="AC38" s="194">
        <v>20</v>
      </c>
      <c r="AD38" s="194">
        <v>28</v>
      </c>
      <c r="AE38" s="194">
        <v>14</v>
      </c>
      <c r="AF38" s="194">
        <v>316</v>
      </c>
      <c r="AG38" s="194">
        <v>146</v>
      </c>
      <c r="AH38" s="194">
        <v>0</v>
      </c>
      <c r="AI38" s="194">
        <v>0</v>
      </c>
      <c r="AJ38" s="143"/>
    </row>
    <row r="39" spans="1:36" s="170" customFormat="1">
      <c r="A39" s="1322" t="s">
        <v>204</v>
      </c>
      <c r="B39" s="1323"/>
      <c r="C39" s="1323"/>
      <c r="D39" s="1324"/>
      <c r="E39" s="173">
        <v>2</v>
      </c>
      <c r="F39" s="174"/>
      <c r="G39" s="173"/>
      <c r="H39" s="175"/>
      <c r="I39" s="175"/>
      <c r="J39" s="175"/>
      <c r="K39" s="175"/>
      <c r="L39" s="202">
        <f t="shared" ref="L39:AI39" si="4">SUM(L37:L38)</f>
        <v>6</v>
      </c>
      <c r="M39" s="202">
        <f t="shared" si="4"/>
        <v>5</v>
      </c>
      <c r="N39" s="202">
        <f t="shared" si="4"/>
        <v>5</v>
      </c>
      <c r="O39" s="202">
        <f t="shared" si="4"/>
        <v>4</v>
      </c>
      <c r="P39" s="202">
        <f t="shared" si="4"/>
        <v>4</v>
      </c>
      <c r="Q39" s="202">
        <f t="shared" si="4"/>
        <v>2</v>
      </c>
      <c r="R39" s="202">
        <f t="shared" si="4"/>
        <v>0</v>
      </c>
      <c r="S39" s="202">
        <f t="shared" si="4"/>
        <v>26</v>
      </c>
      <c r="T39" s="202">
        <f t="shared" si="4"/>
        <v>159</v>
      </c>
      <c r="U39" s="202">
        <f t="shared" si="4"/>
        <v>79</v>
      </c>
      <c r="V39" s="202">
        <f t="shared" si="4"/>
        <v>128</v>
      </c>
      <c r="W39" s="202">
        <f t="shared" si="4"/>
        <v>55</v>
      </c>
      <c r="X39" s="202">
        <f t="shared" si="4"/>
        <v>88</v>
      </c>
      <c r="Y39" s="202">
        <f t="shared" si="4"/>
        <v>39</v>
      </c>
      <c r="Z39" s="202">
        <f t="shared" si="4"/>
        <v>63</v>
      </c>
      <c r="AA39" s="202">
        <f t="shared" si="4"/>
        <v>25</v>
      </c>
      <c r="AB39" s="202">
        <f t="shared" si="4"/>
        <v>72</v>
      </c>
      <c r="AC39" s="202">
        <f t="shared" si="4"/>
        <v>34</v>
      </c>
      <c r="AD39" s="202">
        <f t="shared" si="4"/>
        <v>56</v>
      </c>
      <c r="AE39" s="202">
        <f t="shared" si="4"/>
        <v>27</v>
      </c>
      <c r="AF39" s="202">
        <f t="shared" si="4"/>
        <v>566</v>
      </c>
      <c r="AG39" s="202">
        <f t="shared" si="4"/>
        <v>259</v>
      </c>
      <c r="AH39" s="202">
        <f t="shared" si="4"/>
        <v>0</v>
      </c>
      <c r="AI39" s="202">
        <f t="shared" si="4"/>
        <v>0</v>
      </c>
      <c r="AJ39" s="172"/>
    </row>
    <row r="40" spans="1:36" s="170" customFormat="1">
      <c r="A40" s="1331" t="s">
        <v>205</v>
      </c>
      <c r="B40" s="1332"/>
      <c r="C40" s="1332"/>
      <c r="D40" s="1333"/>
      <c r="E40" s="177">
        <f>SUM(E39,E36)</f>
        <v>8</v>
      </c>
      <c r="F40" s="178"/>
      <c r="G40" s="177"/>
      <c r="H40" s="179"/>
      <c r="I40" s="179"/>
      <c r="J40" s="179"/>
      <c r="K40" s="179"/>
      <c r="L40" s="203">
        <f>SUM(L36,L39)</f>
        <v>25</v>
      </c>
      <c r="M40" s="203">
        <f t="shared" ref="M40:AI40" si="5">SUM(M36,M39)</f>
        <v>24</v>
      </c>
      <c r="N40" s="203">
        <f t="shared" si="5"/>
        <v>29</v>
      </c>
      <c r="O40" s="203">
        <f t="shared" si="5"/>
        <v>26</v>
      </c>
      <c r="P40" s="203">
        <f t="shared" si="5"/>
        <v>26</v>
      </c>
      <c r="Q40" s="203">
        <f t="shared" si="5"/>
        <v>25</v>
      </c>
      <c r="R40" s="203">
        <f t="shared" si="5"/>
        <v>11</v>
      </c>
      <c r="S40" s="203">
        <f t="shared" si="5"/>
        <v>166</v>
      </c>
      <c r="T40" s="203">
        <f t="shared" si="5"/>
        <v>564</v>
      </c>
      <c r="U40" s="203">
        <f t="shared" si="5"/>
        <v>257</v>
      </c>
      <c r="V40" s="203">
        <f t="shared" si="5"/>
        <v>516</v>
      </c>
      <c r="W40" s="203">
        <f t="shared" si="5"/>
        <v>246</v>
      </c>
      <c r="X40" s="203">
        <f t="shared" si="5"/>
        <v>611</v>
      </c>
      <c r="Y40" s="203">
        <f t="shared" si="5"/>
        <v>296</v>
      </c>
      <c r="Z40" s="203">
        <f t="shared" si="5"/>
        <v>547</v>
      </c>
      <c r="AA40" s="203">
        <f t="shared" si="5"/>
        <v>254</v>
      </c>
      <c r="AB40" s="203">
        <f t="shared" si="5"/>
        <v>580</v>
      </c>
      <c r="AC40" s="203">
        <f t="shared" si="5"/>
        <v>279</v>
      </c>
      <c r="AD40" s="203">
        <f t="shared" si="5"/>
        <v>550</v>
      </c>
      <c r="AE40" s="203">
        <f t="shared" si="5"/>
        <v>285</v>
      </c>
      <c r="AF40" s="203">
        <f t="shared" si="5"/>
        <v>3368</v>
      </c>
      <c r="AG40" s="203">
        <f t="shared" si="5"/>
        <v>1617</v>
      </c>
      <c r="AH40" s="203">
        <f t="shared" si="5"/>
        <v>55</v>
      </c>
      <c r="AI40" s="203">
        <f t="shared" si="5"/>
        <v>17</v>
      </c>
      <c r="AJ40" s="172"/>
    </row>
    <row r="41" spans="1:36" s="157" customFormat="1">
      <c r="A41" s="143" t="s">
        <v>168</v>
      </c>
      <c r="B41" s="143" t="s">
        <v>177</v>
      </c>
      <c r="C41" s="143" t="s">
        <v>4</v>
      </c>
      <c r="D41" s="143" t="s">
        <v>196</v>
      </c>
      <c r="E41" s="144">
        <v>11749</v>
      </c>
      <c r="F41" s="154" t="s">
        <v>386</v>
      </c>
      <c r="G41" s="155">
        <v>13313</v>
      </c>
      <c r="H41" s="147">
        <v>23105</v>
      </c>
      <c r="I41" s="148" t="s">
        <v>2663</v>
      </c>
      <c r="J41" s="148" t="s">
        <v>1980</v>
      </c>
      <c r="K41" s="148" t="s">
        <v>2664</v>
      </c>
      <c r="L41" s="156">
        <v>1</v>
      </c>
      <c r="M41" s="156">
        <v>1</v>
      </c>
      <c r="N41" s="156">
        <v>1</v>
      </c>
      <c r="O41" s="156">
        <v>1</v>
      </c>
      <c r="P41" s="156">
        <v>1</v>
      </c>
      <c r="Q41" s="156">
        <v>1</v>
      </c>
      <c r="R41" s="156">
        <v>0</v>
      </c>
      <c r="S41" s="156">
        <v>6</v>
      </c>
      <c r="T41" s="156">
        <v>2</v>
      </c>
      <c r="U41" s="156">
        <v>0</v>
      </c>
      <c r="V41" s="156">
        <v>7</v>
      </c>
      <c r="W41" s="156">
        <v>5</v>
      </c>
      <c r="X41" s="156">
        <v>5</v>
      </c>
      <c r="Y41" s="156">
        <v>3</v>
      </c>
      <c r="Z41" s="156">
        <v>8</v>
      </c>
      <c r="AA41" s="156">
        <v>3</v>
      </c>
      <c r="AB41" s="156">
        <v>6</v>
      </c>
      <c r="AC41" s="156">
        <v>5</v>
      </c>
      <c r="AD41" s="156">
        <v>5</v>
      </c>
      <c r="AE41" s="156">
        <v>2</v>
      </c>
      <c r="AF41" s="156">
        <v>33</v>
      </c>
      <c r="AG41" s="156">
        <v>18</v>
      </c>
      <c r="AH41" s="156">
        <v>0</v>
      </c>
      <c r="AI41" s="156">
        <v>0</v>
      </c>
      <c r="AJ41" s="143"/>
    </row>
    <row r="42" spans="1:36" s="230" customFormat="1" ht="19.5" customHeight="1">
      <c r="A42" s="226" t="s">
        <v>178</v>
      </c>
      <c r="B42" s="226" t="s">
        <v>424</v>
      </c>
      <c r="C42" s="226" t="s">
        <v>185</v>
      </c>
      <c r="D42" s="226" t="s">
        <v>425</v>
      </c>
      <c r="E42" s="227">
        <v>19603</v>
      </c>
      <c r="F42" s="234" t="s">
        <v>434</v>
      </c>
      <c r="G42" s="228">
        <v>9428</v>
      </c>
      <c r="H42" s="226">
        <v>23106</v>
      </c>
      <c r="I42" s="41" t="s">
        <v>2663</v>
      </c>
      <c r="J42" s="41" t="s">
        <v>1980</v>
      </c>
      <c r="K42" s="41" t="s">
        <v>2664</v>
      </c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29"/>
      <c r="AE42" s="229"/>
      <c r="AF42" s="229"/>
      <c r="AG42" s="229"/>
      <c r="AH42" s="229"/>
      <c r="AI42" s="229"/>
      <c r="AJ42" s="236"/>
    </row>
    <row r="43" spans="1:36" s="157" customFormat="1">
      <c r="A43" s="143" t="s">
        <v>229</v>
      </c>
      <c r="B43" s="143" t="s">
        <v>177</v>
      </c>
      <c r="C43" s="143" t="s">
        <v>4</v>
      </c>
      <c r="D43" s="143" t="s">
        <v>230</v>
      </c>
      <c r="E43" s="144">
        <v>12175</v>
      </c>
      <c r="F43" s="154" t="s">
        <v>388</v>
      </c>
      <c r="G43" s="171">
        <f>고등학교!H172</f>
        <v>26516</v>
      </c>
      <c r="H43" s="147">
        <v>23130</v>
      </c>
      <c r="I43" s="148" t="s">
        <v>2665</v>
      </c>
      <c r="J43" s="148" t="s">
        <v>1985</v>
      </c>
      <c r="K43" s="148" t="s">
        <v>2666</v>
      </c>
      <c r="L43" s="156">
        <v>1</v>
      </c>
      <c r="M43" s="156">
        <v>1</v>
      </c>
      <c r="N43" s="156">
        <v>1</v>
      </c>
      <c r="O43" s="156">
        <v>1</v>
      </c>
      <c r="P43" s="156">
        <v>1</v>
      </c>
      <c r="Q43" s="156">
        <v>1</v>
      </c>
      <c r="R43" s="156">
        <v>1</v>
      </c>
      <c r="S43" s="156">
        <v>7</v>
      </c>
      <c r="T43" s="156">
        <v>5</v>
      </c>
      <c r="U43" s="156">
        <v>2</v>
      </c>
      <c r="V43" s="156">
        <v>3</v>
      </c>
      <c r="W43" s="156">
        <v>2</v>
      </c>
      <c r="X43" s="156">
        <v>5</v>
      </c>
      <c r="Y43" s="156">
        <v>2</v>
      </c>
      <c r="Z43" s="156">
        <v>4</v>
      </c>
      <c r="AA43" s="156">
        <v>2</v>
      </c>
      <c r="AB43" s="156">
        <v>6</v>
      </c>
      <c r="AC43" s="156">
        <v>1</v>
      </c>
      <c r="AD43" s="156">
        <v>10</v>
      </c>
      <c r="AE43" s="156">
        <v>2</v>
      </c>
      <c r="AF43" s="156">
        <v>33</v>
      </c>
      <c r="AG43" s="156">
        <v>11</v>
      </c>
      <c r="AH43" s="156">
        <v>1</v>
      </c>
      <c r="AI43" s="156">
        <v>0</v>
      </c>
      <c r="AJ43" s="143"/>
    </row>
    <row r="44" spans="1:36" s="157" customFormat="1">
      <c r="A44" s="143" t="s">
        <v>341</v>
      </c>
      <c r="B44" s="143" t="s">
        <v>177</v>
      </c>
      <c r="C44" s="143" t="s">
        <v>187</v>
      </c>
      <c r="D44" s="143" t="s">
        <v>188</v>
      </c>
      <c r="E44" s="144">
        <v>13606</v>
      </c>
      <c r="F44" s="145" t="s">
        <v>189</v>
      </c>
      <c r="G44" s="789">
        <v>22553</v>
      </c>
      <c r="H44" s="143">
        <v>23101</v>
      </c>
      <c r="I44" s="143" t="s">
        <v>2667</v>
      </c>
      <c r="J44" s="143" t="s">
        <v>2668</v>
      </c>
      <c r="K44" s="143" t="s">
        <v>2669</v>
      </c>
      <c r="L44" s="156">
        <v>1</v>
      </c>
      <c r="M44" s="156">
        <v>1</v>
      </c>
      <c r="N44" s="156">
        <v>1</v>
      </c>
      <c r="O44" s="156">
        <v>1</v>
      </c>
      <c r="P44" s="156">
        <v>1</v>
      </c>
      <c r="Q44" s="156">
        <v>1</v>
      </c>
      <c r="R44" s="156">
        <v>0</v>
      </c>
      <c r="S44" s="156">
        <v>6</v>
      </c>
      <c r="T44" s="156">
        <v>9</v>
      </c>
      <c r="U44" s="156">
        <v>7</v>
      </c>
      <c r="V44" s="156">
        <v>8</v>
      </c>
      <c r="W44" s="156">
        <v>4</v>
      </c>
      <c r="X44" s="156">
        <v>12</v>
      </c>
      <c r="Y44" s="156">
        <v>7</v>
      </c>
      <c r="Z44" s="156">
        <v>17</v>
      </c>
      <c r="AA44" s="156">
        <v>5</v>
      </c>
      <c r="AB44" s="156">
        <v>7</v>
      </c>
      <c r="AC44" s="156">
        <v>7</v>
      </c>
      <c r="AD44" s="156">
        <v>13</v>
      </c>
      <c r="AE44" s="156">
        <v>6</v>
      </c>
      <c r="AF44" s="156">
        <v>66</v>
      </c>
      <c r="AG44" s="156">
        <v>36</v>
      </c>
      <c r="AH44" s="156">
        <v>0</v>
      </c>
      <c r="AI44" s="156">
        <v>0</v>
      </c>
      <c r="AJ44" s="143"/>
    </row>
    <row r="45" spans="1:36" s="157" customFormat="1">
      <c r="A45" s="143" t="s">
        <v>182</v>
      </c>
      <c r="B45" s="143" t="s">
        <v>183</v>
      </c>
      <c r="C45" s="143" t="s">
        <v>4</v>
      </c>
      <c r="D45" s="143" t="s">
        <v>184</v>
      </c>
      <c r="E45" s="144">
        <v>20716</v>
      </c>
      <c r="F45" s="154" t="s">
        <v>403</v>
      </c>
      <c r="G45" s="155">
        <v>26859</v>
      </c>
      <c r="H45" s="147">
        <v>23103</v>
      </c>
      <c r="I45" s="148" t="s">
        <v>2670</v>
      </c>
      <c r="J45" s="148" t="s">
        <v>2671</v>
      </c>
      <c r="K45" s="148" t="s">
        <v>2672</v>
      </c>
      <c r="L45" s="156">
        <v>1</v>
      </c>
      <c r="M45" s="156">
        <v>1</v>
      </c>
      <c r="N45" s="156">
        <v>1</v>
      </c>
      <c r="O45" s="156">
        <v>1</v>
      </c>
      <c r="P45" s="156">
        <v>1</v>
      </c>
      <c r="Q45" s="156">
        <v>1</v>
      </c>
      <c r="R45" s="156">
        <v>1</v>
      </c>
      <c r="S45" s="156">
        <v>7</v>
      </c>
      <c r="T45" s="156">
        <v>20</v>
      </c>
      <c r="U45" s="156">
        <v>10</v>
      </c>
      <c r="V45" s="156">
        <v>21</v>
      </c>
      <c r="W45" s="156">
        <v>7</v>
      </c>
      <c r="X45" s="156">
        <v>29</v>
      </c>
      <c r="Y45" s="156">
        <v>15</v>
      </c>
      <c r="Z45" s="156">
        <v>16</v>
      </c>
      <c r="AA45" s="156">
        <v>8</v>
      </c>
      <c r="AB45" s="156">
        <v>20</v>
      </c>
      <c r="AC45" s="156">
        <v>16</v>
      </c>
      <c r="AD45" s="156">
        <v>12</v>
      </c>
      <c r="AE45" s="156">
        <v>7</v>
      </c>
      <c r="AF45" s="156">
        <v>118</v>
      </c>
      <c r="AG45" s="156">
        <v>63</v>
      </c>
      <c r="AH45" s="156">
        <v>3</v>
      </c>
      <c r="AI45" s="156">
        <v>1</v>
      </c>
      <c r="AJ45" s="143"/>
    </row>
    <row r="46" spans="1:36" s="157" customFormat="1">
      <c r="A46" s="143" t="s">
        <v>168</v>
      </c>
      <c r="B46" s="143" t="s">
        <v>177</v>
      </c>
      <c r="C46" s="143" t="s">
        <v>4</v>
      </c>
      <c r="D46" s="143" t="s">
        <v>206</v>
      </c>
      <c r="E46" s="144">
        <v>12905</v>
      </c>
      <c r="F46" s="189" t="s">
        <v>387</v>
      </c>
      <c r="G46" s="155">
        <f>고등학교!H174</f>
        <v>23156</v>
      </c>
      <c r="H46" s="147">
        <v>23108</v>
      </c>
      <c r="I46" s="148" t="s">
        <v>2673</v>
      </c>
      <c r="J46" s="148" t="s">
        <v>2673</v>
      </c>
      <c r="K46" s="148" t="s">
        <v>2674</v>
      </c>
      <c r="L46" s="781">
        <v>1</v>
      </c>
      <c r="M46" s="781">
        <v>1</v>
      </c>
      <c r="N46" s="781">
        <v>1</v>
      </c>
      <c r="O46" s="156">
        <v>1</v>
      </c>
      <c r="P46" s="156">
        <v>1</v>
      </c>
      <c r="Q46" s="156">
        <v>1</v>
      </c>
      <c r="R46" s="156">
        <v>0</v>
      </c>
      <c r="S46" s="156">
        <v>6</v>
      </c>
      <c r="T46" s="156">
        <v>11</v>
      </c>
      <c r="U46" s="156">
        <v>4</v>
      </c>
      <c r="V46" s="156">
        <v>6</v>
      </c>
      <c r="W46" s="156">
        <v>3</v>
      </c>
      <c r="X46" s="156">
        <v>4</v>
      </c>
      <c r="Y46" s="156">
        <v>2</v>
      </c>
      <c r="Z46" s="156">
        <v>9</v>
      </c>
      <c r="AA46" s="156">
        <v>6</v>
      </c>
      <c r="AB46" s="156">
        <v>8</v>
      </c>
      <c r="AC46" s="156">
        <v>5</v>
      </c>
      <c r="AD46" s="156">
        <v>10</v>
      </c>
      <c r="AE46" s="156">
        <v>6</v>
      </c>
      <c r="AF46" s="156">
        <v>48</v>
      </c>
      <c r="AG46" s="156">
        <v>26</v>
      </c>
      <c r="AH46" s="156">
        <v>0</v>
      </c>
      <c r="AI46" s="156">
        <v>0</v>
      </c>
      <c r="AJ46" s="143"/>
    </row>
    <row r="47" spans="1:36" s="157" customFormat="1">
      <c r="A47" s="143" t="s">
        <v>166</v>
      </c>
      <c r="B47" s="143" t="s">
        <v>177</v>
      </c>
      <c r="C47" s="143" t="s">
        <v>4</v>
      </c>
      <c r="D47" s="143" t="s">
        <v>228</v>
      </c>
      <c r="E47" s="144">
        <v>12616</v>
      </c>
      <c r="F47" s="154" t="s">
        <v>402</v>
      </c>
      <c r="G47" s="171">
        <v>43173</v>
      </c>
      <c r="H47" s="146">
        <v>23119</v>
      </c>
      <c r="I47" s="148" t="s">
        <v>2675</v>
      </c>
      <c r="J47" s="148" t="s">
        <v>2676</v>
      </c>
      <c r="K47" s="148" t="s">
        <v>2677</v>
      </c>
      <c r="L47" s="781">
        <v>1</v>
      </c>
      <c r="M47" s="781">
        <v>2</v>
      </c>
      <c r="N47" s="781">
        <v>2</v>
      </c>
      <c r="O47" s="156">
        <v>2</v>
      </c>
      <c r="P47" s="156">
        <v>2</v>
      </c>
      <c r="Q47" s="156">
        <v>2</v>
      </c>
      <c r="R47" s="156">
        <v>1</v>
      </c>
      <c r="S47" s="156">
        <v>12</v>
      </c>
      <c r="T47" s="156">
        <v>26</v>
      </c>
      <c r="U47" s="156">
        <v>13</v>
      </c>
      <c r="V47" s="156">
        <v>37</v>
      </c>
      <c r="W47" s="156">
        <v>13</v>
      </c>
      <c r="X47" s="156">
        <v>33</v>
      </c>
      <c r="Y47" s="156">
        <v>19</v>
      </c>
      <c r="Z47" s="156">
        <v>37</v>
      </c>
      <c r="AA47" s="156">
        <v>17</v>
      </c>
      <c r="AB47" s="156">
        <v>49</v>
      </c>
      <c r="AC47" s="156">
        <v>17</v>
      </c>
      <c r="AD47" s="156">
        <v>37</v>
      </c>
      <c r="AE47" s="156">
        <v>16</v>
      </c>
      <c r="AF47" s="156">
        <v>219</v>
      </c>
      <c r="AG47" s="156">
        <v>95</v>
      </c>
      <c r="AH47" s="156">
        <v>5</v>
      </c>
      <c r="AI47" s="156">
        <v>2</v>
      </c>
      <c r="AJ47" s="143" t="s">
        <v>5055</v>
      </c>
    </row>
    <row r="48" spans="1:36" s="42" customFormat="1">
      <c r="A48" s="143" t="s">
        <v>302</v>
      </c>
      <c r="B48" s="143" t="s">
        <v>303</v>
      </c>
      <c r="C48" s="143" t="s">
        <v>257</v>
      </c>
      <c r="D48" s="143" t="s">
        <v>433</v>
      </c>
      <c r="E48" s="144">
        <v>13241</v>
      </c>
      <c r="F48" s="145" t="s">
        <v>390</v>
      </c>
      <c r="G48" s="219">
        <v>7127</v>
      </c>
      <c r="H48" s="143">
        <v>23115</v>
      </c>
      <c r="I48" s="143" t="s">
        <v>2678</v>
      </c>
      <c r="J48" s="143" t="s">
        <v>2679</v>
      </c>
      <c r="K48" s="143" t="s">
        <v>2680</v>
      </c>
      <c r="L48" s="199">
        <v>1</v>
      </c>
      <c r="M48" s="199">
        <v>0</v>
      </c>
      <c r="N48" s="316">
        <v>1</v>
      </c>
      <c r="O48" s="181">
        <v>0.5</v>
      </c>
      <c r="P48" s="149">
        <v>0.5</v>
      </c>
      <c r="Q48" s="149">
        <v>1</v>
      </c>
      <c r="R48" s="149">
        <v>0</v>
      </c>
      <c r="S48" s="149">
        <v>4</v>
      </c>
      <c r="T48" s="149">
        <v>1</v>
      </c>
      <c r="U48" s="149">
        <v>1</v>
      </c>
      <c r="V48" s="149">
        <v>0</v>
      </c>
      <c r="W48" s="149">
        <v>0</v>
      </c>
      <c r="X48" s="149">
        <v>6</v>
      </c>
      <c r="Y48" s="149">
        <v>2</v>
      </c>
      <c r="Z48" s="149">
        <v>3</v>
      </c>
      <c r="AA48" s="149">
        <v>1</v>
      </c>
      <c r="AB48" s="149">
        <v>1</v>
      </c>
      <c r="AC48" s="149">
        <v>1</v>
      </c>
      <c r="AD48" s="149">
        <v>2</v>
      </c>
      <c r="AE48" s="149">
        <v>0</v>
      </c>
      <c r="AF48" s="149">
        <v>13</v>
      </c>
      <c r="AG48" s="149">
        <v>5</v>
      </c>
      <c r="AH48" s="149">
        <v>0</v>
      </c>
      <c r="AI48" s="149">
        <v>0</v>
      </c>
      <c r="AJ48" s="143"/>
    </row>
    <row r="49" spans="1:36" s="157" customFormat="1">
      <c r="A49" s="143" t="s">
        <v>417</v>
      </c>
      <c r="B49" s="143" t="s">
        <v>183</v>
      </c>
      <c r="C49" s="143" t="s">
        <v>418</v>
      </c>
      <c r="D49" s="143" t="s">
        <v>432</v>
      </c>
      <c r="E49" s="144">
        <v>16664</v>
      </c>
      <c r="F49" s="145" t="s">
        <v>419</v>
      </c>
      <c r="G49" s="223">
        <v>2229</v>
      </c>
      <c r="H49" s="143">
        <v>23128</v>
      </c>
      <c r="I49" s="143" t="s">
        <v>2681</v>
      </c>
      <c r="J49" s="143" t="s">
        <v>2682</v>
      </c>
      <c r="K49" s="143" t="s">
        <v>2683</v>
      </c>
      <c r="L49" s="199">
        <v>0</v>
      </c>
      <c r="M49" s="199">
        <v>1</v>
      </c>
      <c r="N49" s="199">
        <v>0</v>
      </c>
      <c r="O49" s="149">
        <v>1</v>
      </c>
      <c r="P49" s="149">
        <v>0</v>
      </c>
      <c r="Q49" s="149">
        <v>0</v>
      </c>
      <c r="R49" s="149">
        <v>0</v>
      </c>
      <c r="S49" s="149">
        <v>2</v>
      </c>
      <c r="T49" s="149">
        <v>0</v>
      </c>
      <c r="U49" s="149">
        <v>0</v>
      </c>
      <c r="V49" s="149">
        <v>2</v>
      </c>
      <c r="W49" s="149">
        <v>1</v>
      </c>
      <c r="X49" s="149">
        <v>0</v>
      </c>
      <c r="Y49" s="149">
        <v>0</v>
      </c>
      <c r="Z49" s="149">
        <v>4</v>
      </c>
      <c r="AA49" s="149">
        <v>2</v>
      </c>
      <c r="AB49" s="149">
        <v>0</v>
      </c>
      <c r="AC49" s="149">
        <v>0</v>
      </c>
      <c r="AD49" s="149">
        <v>0</v>
      </c>
      <c r="AE49" s="149">
        <v>0</v>
      </c>
      <c r="AF49" s="149">
        <v>6</v>
      </c>
      <c r="AG49" s="149">
        <v>3</v>
      </c>
      <c r="AH49" s="149">
        <v>0</v>
      </c>
      <c r="AI49" s="149">
        <v>0</v>
      </c>
      <c r="AJ49" s="511"/>
    </row>
    <row r="50" spans="1:36" s="42" customFormat="1">
      <c r="A50" s="143" t="s">
        <v>248</v>
      </c>
      <c r="B50" s="143" t="s">
        <v>239</v>
      </c>
      <c r="C50" s="143" t="s">
        <v>4</v>
      </c>
      <c r="D50" s="143" t="s">
        <v>431</v>
      </c>
      <c r="E50" s="144">
        <v>17337</v>
      </c>
      <c r="F50" s="154" t="s">
        <v>389</v>
      </c>
      <c r="G50" s="808">
        <v>12874</v>
      </c>
      <c r="H50" s="147">
        <v>23111</v>
      </c>
      <c r="I50" s="148" t="s">
        <v>2684</v>
      </c>
      <c r="J50" s="148" t="s">
        <v>2684</v>
      </c>
      <c r="K50" s="148" t="s">
        <v>2685</v>
      </c>
      <c r="L50" s="781">
        <v>1</v>
      </c>
      <c r="M50" s="781">
        <v>0</v>
      </c>
      <c r="N50" s="781">
        <v>1</v>
      </c>
      <c r="O50" s="156">
        <v>0</v>
      </c>
      <c r="P50" s="156">
        <v>1</v>
      </c>
      <c r="Q50" s="156">
        <v>0</v>
      </c>
      <c r="R50" s="156">
        <v>0</v>
      </c>
      <c r="S50" s="156">
        <v>3</v>
      </c>
      <c r="T50" s="156">
        <v>2</v>
      </c>
      <c r="U50" s="156">
        <v>1</v>
      </c>
      <c r="V50" s="156">
        <v>2</v>
      </c>
      <c r="W50" s="156">
        <v>0</v>
      </c>
      <c r="X50" s="156">
        <v>2</v>
      </c>
      <c r="Y50" s="156">
        <v>2</v>
      </c>
      <c r="Z50" s="156">
        <v>3</v>
      </c>
      <c r="AA50" s="156">
        <v>2</v>
      </c>
      <c r="AB50" s="156">
        <v>2</v>
      </c>
      <c r="AC50" s="156">
        <v>1</v>
      </c>
      <c r="AD50" s="156">
        <v>1</v>
      </c>
      <c r="AE50" s="156">
        <v>0</v>
      </c>
      <c r="AF50" s="156">
        <v>12</v>
      </c>
      <c r="AG50" s="156">
        <v>6</v>
      </c>
      <c r="AH50" s="156" t="s">
        <v>2302</v>
      </c>
      <c r="AI50" s="156" t="s">
        <v>2302</v>
      </c>
      <c r="AJ50" s="778" t="s">
        <v>2686</v>
      </c>
    </row>
    <row r="51" spans="1:36" s="42" customFormat="1">
      <c r="A51" s="143" t="s">
        <v>28</v>
      </c>
      <c r="B51" s="143" t="s">
        <v>408</v>
      </c>
      <c r="C51" s="143" t="s">
        <v>4</v>
      </c>
      <c r="D51" s="143" t="s">
        <v>409</v>
      </c>
      <c r="E51" s="144">
        <v>17092</v>
      </c>
      <c r="F51" s="150" t="s">
        <v>430</v>
      </c>
      <c r="G51" s="221">
        <v>12758</v>
      </c>
      <c r="H51" s="143">
        <v>23125</v>
      </c>
      <c r="I51" s="143" t="s">
        <v>2687</v>
      </c>
      <c r="J51" s="143" t="s">
        <v>2688</v>
      </c>
      <c r="K51" s="143" t="s">
        <v>2689</v>
      </c>
      <c r="L51" s="199">
        <v>0</v>
      </c>
      <c r="M51" s="199">
        <v>1</v>
      </c>
      <c r="N51" s="199">
        <v>0</v>
      </c>
      <c r="O51" s="149">
        <v>1</v>
      </c>
      <c r="P51" s="149">
        <v>0</v>
      </c>
      <c r="Q51" s="149">
        <v>1</v>
      </c>
      <c r="R51" s="149">
        <v>0</v>
      </c>
      <c r="S51" s="149">
        <v>3</v>
      </c>
      <c r="T51" s="149"/>
      <c r="U51" s="149">
        <v>0</v>
      </c>
      <c r="V51" s="149">
        <v>4</v>
      </c>
      <c r="W51" s="149">
        <v>1</v>
      </c>
      <c r="X51" s="149">
        <v>0</v>
      </c>
      <c r="Y51" s="149">
        <v>0</v>
      </c>
      <c r="Z51" s="149">
        <v>1</v>
      </c>
      <c r="AA51" s="149">
        <v>0</v>
      </c>
      <c r="AB51" s="149">
        <v>0</v>
      </c>
      <c r="AC51" s="149">
        <v>0</v>
      </c>
      <c r="AD51" s="149">
        <v>3</v>
      </c>
      <c r="AE51" s="149">
        <v>0</v>
      </c>
      <c r="AF51" s="149">
        <v>8</v>
      </c>
      <c r="AG51" s="156">
        <v>1</v>
      </c>
      <c r="AH51" s="149">
        <v>0</v>
      </c>
      <c r="AI51" s="149">
        <v>0</v>
      </c>
      <c r="AJ51" s="778"/>
    </row>
    <row r="52" spans="1:36" s="230" customFormat="1" ht="17.25" customHeight="1">
      <c r="A52" s="226" t="s">
        <v>178</v>
      </c>
      <c r="B52" s="226" t="s">
        <v>426</v>
      </c>
      <c r="C52" s="226" t="s">
        <v>427</v>
      </c>
      <c r="D52" s="64" t="s">
        <v>428</v>
      </c>
      <c r="E52" s="227">
        <v>17046</v>
      </c>
      <c r="F52" s="234" t="s">
        <v>429</v>
      </c>
      <c r="G52" s="231">
        <v>5424</v>
      </c>
      <c r="H52" s="226">
        <v>23127</v>
      </c>
      <c r="I52" s="232" t="s">
        <v>2611</v>
      </c>
      <c r="J52" s="226" t="s">
        <v>2612</v>
      </c>
      <c r="K52" s="226" t="s">
        <v>2613</v>
      </c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29"/>
      <c r="AH52" s="229"/>
      <c r="AI52" s="229"/>
      <c r="AJ52" s="236"/>
    </row>
    <row r="53" spans="1:36" s="170" customFormat="1">
      <c r="A53" s="1328" t="s">
        <v>207</v>
      </c>
      <c r="B53" s="1329"/>
      <c r="C53" s="1329"/>
      <c r="D53" s="1330"/>
      <c r="E53" s="164">
        <v>6</v>
      </c>
      <c r="F53" s="165" t="s">
        <v>436</v>
      </c>
      <c r="G53" s="166"/>
      <c r="H53" s="167"/>
      <c r="I53" s="167"/>
      <c r="J53" s="167"/>
      <c r="K53" s="167"/>
      <c r="L53" s="200">
        <f>SUM(L41:L52)</f>
        <v>8</v>
      </c>
      <c r="M53" s="200">
        <f t="shared" ref="M53:AI53" si="6">SUM(M41:M52)</f>
        <v>9</v>
      </c>
      <c r="N53" s="200">
        <f t="shared" si="6"/>
        <v>9</v>
      </c>
      <c r="O53" s="200">
        <f t="shared" si="6"/>
        <v>9.5</v>
      </c>
      <c r="P53" s="200">
        <f t="shared" si="6"/>
        <v>8.5</v>
      </c>
      <c r="Q53" s="200">
        <f t="shared" si="6"/>
        <v>9</v>
      </c>
      <c r="R53" s="200">
        <f t="shared" si="6"/>
        <v>3</v>
      </c>
      <c r="S53" s="200">
        <f t="shared" si="6"/>
        <v>56</v>
      </c>
      <c r="T53" s="200">
        <f t="shared" si="6"/>
        <v>76</v>
      </c>
      <c r="U53" s="200">
        <f t="shared" si="6"/>
        <v>38</v>
      </c>
      <c r="V53" s="200">
        <f t="shared" si="6"/>
        <v>90</v>
      </c>
      <c r="W53" s="200">
        <f t="shared" si="6"/>
        <v>36</v>
      </c>
      <c r="X53" s="200">
        <f t="shared" si="6"/>
        <v>96</v>
      </c>
      <c r="Y53" s="200">
        <f t="shared" si="6"/>
        <v>52</v>
      </c>
      <c r="Z53" s="200">
        <f t="shared" si="6"/>
        <v>102</v>
      </c>
      <c r="AA53" s="200">
        <f t="shared" si="6"/>
        <v>46</v>
      </c>
      <c r="AB53" s="200">
        <f t="shared" si="6"/>
        <v>99</v>
      </c>
      <c r="AC53" s="200">
        <f t="shared" si="6"/>
        <v>53</v>
      </c>
      <c r="AD53" s="200">
        <f t="shared" si="6"/>
        <v>93</v>
      </c>
      <c r="AE53" s="200">
        <f t="shared" si="6"/>
        <v>39</v>
      </c>
      <c r="AF53" s="200">
        <f t="shared" si="6"/>
        <v>556</v>
      </c>
      <c r="AG53" s="200">
        <f t="shared" si="6"/>
        <v>264</v>
      </c>
      <c r="AH53" s="200">
        <f t="shared" si="6"/>
        <v>9</v>
      </c>
      <c r="AI53" s="200">
        <f t="shared" si="6"/>
        <v>3</v>
      </c>
      <c r="AJ53" s="172"/>
    </row>
    <row r="54" spans="1:36" s="46" customFormat="1" ht="17.25" customHeight="1">
      <c r="A54" s="1334" t="s">
        <v>435</v>
      </c>
      <c r="B54" s="1335"/>
      <c r="C54" s="1335"/>
      <c r="D54" s="1336"/>
      <c r="E54" s="47">
        <f>E53</f>
        <v>6</v>
      </c>
      <c r="F54" s="238" t="s">
        <v>437</v>
      </c>
      <c r="G54" s="47"/>
      <c r="H54" s="237"/>
      <c r="I54" s="237"/>
      <c r="J54" s="237"/>
      <c r="K54" s="237"/>
      <c r="L54" s="48">
        <f>L53</f>
        <v>8</v>
      </c>
      <c r="M54" s="48">
        <f t="shared" ref="M54:AI54" si="7">M53</f>
        <v>9</v>
      </c>
      <c r="N54" s="48">
        <f t="shared" si="7"/>
        <v>9</v>
      </c>
      <c r="O54" s="48">
        <f t="shared" si="7"/>
        <v>9.5</v>
      </c>
      <c r="P54" s="48">
        <f t="shared" si="7"/>
        <v>8.5</v>
      </c>
      <c r="Q54" s="48">
        <f t="shared" si="7"/>
        <v>9</v>
      </c>
      <c r="R54" s="48">
        <f t="shared" si="7"/>
        <v>3</v>
      </c>
      <c r="S54" s="48">
        <f t="shared" si="7"/>
        <v>56</v>
      </c>
      <c r="T54" s="48">
        <f t="shared" si="7"/>
        <v>76</v>
      </c>
      <c r="U54" s="48">
        <f t="shared" si="7"/>
        <v>38</v>
      </c>
      <c r="V54" s="48">
        <f t="shared" si="7"/>
        <v>90</v>
      </c>
      <c r="W54" s="48">
        <f t="shared" si="7"/>
        <v>36</v>
      </c>
      <c r="X54" s="48">
        <f t="shared" si="7"/>
        <v>96</v>
      </c>
      <c r="Y54" s="48">
        <f t="shared" si="7"/>
        <v>52</v>
      </c>
      <c r="Z54" s="48">
        <f t="shared" si="7"/>
        <v>102</v>
      </c>
      <c r="AA54" s="48">
        <f t="shared" si="7"/>
        <v>46</v>
      </c>
      <c r="AB54" s="48">
        <f t="shared" si="7"/>
        <v>99</v>
      </c>
      <c r="AC54" s="48">
        <f t="shared" si="7"/>
        <v>53</v>
      </c>
      <c r="AD54" s="48">
        <f t="shared" si="7"/>
        <v>93</v>
      </c>
      <c r="AE54" s="48">
        <f t="shared" si="7"/>
        <v>39</v>
      </c>
      <c r="AF54" s="48">
        <f t="shared" si="7"/>
        <v>556</v>
      </c>
      <c r="AG54" s="48">
        <f t="shared" si="7"/>
        <v>264</v>
      </c>
      <c r="AH54" s="48">
        <f t="shared" si="7"/>
        <v>9</v>
      </c>
      <c r="AI54" s="48">
        <f t="shared" si="7"/>
        <v>3</v>
      </c>
      <c r="AJ54" s="51"/>
    </row>
    <row r="55" spans="1:36" s="157" customFormat="1">
      <c r="A55" s="143" t="s">
        <v>28</v>
      </c>
      <c r="B55" s="143" t="s">
        <v>193</v>
      </c>
      <c r="C55" s="143" t="s">
        <v>4</v>
      </c>
      <c r="D55" s="143" t="s">
        <v>2690</v>
      </c>
      <c r="E55" s="144">
        <v>37316</v>
      </c>
      <c r="F55" s="154" t="s">
        <v>808</v>
      </c>
      <c r="G55" s="155">
        <v>11635</v>
      </c>
      <c r="H55" s="147">
        <v>22370</v>
      </c>
      <c r="I55" s="148" t="s">
        <v>2691</v>
      </c>
      <c r="J55" s="148" t="s">
        <v>2679</v>
      </c>
      <c r="K55" s="148" t="s">
        <v>2692</v>
      </c>
      <c r="L55" s="149">
        <v>3</v>
      </c>
      <c r="M55" s="149">
        <v>3</v>
      </c>
      <c r="N55" s="149">
        <v>3</v>
      </c>
      <c r="O55" s="149">
        <v>4</v>
      </c>
      <c r="P55" s="149">
        <v>4</v>
      </c>
      <c r="Q55" s="149">
        <v>5</v>
      </c>
      <c r="R55" s="149">
        <v>2</v>
      </c>
      <c r="S55" s="149">
        <v>24</v>
      </c>
      <c r="T55" s="149">
        <v>72</v>
      </c>
      <c r="U55" s="149">
        <v>37</v>
      </c>
      <c r="V55" s="149">
        <v>79</v>
      </c>
      <c r="W55" s="149">
        <v>38</v>
      </c>
      <c r="X55" s="149">
        <v>70</v>
      </c>
      <c r="Y55" s="149">
        <v>30</v>
      </c>
      <c r="Z55" s="149">
        <v>88</v>
      </c>
      <c r="AA55" s="149">
        <v>40</v>
      </c>
      <c r="AB55" s="149">
        <v>98</v>
      </c>
      <c r="AC55" s="149">
        <v>50</v>
      </c>
      <c r="AD55" s="149">
        <v>108</v>
      </c>
      <c r="AE55" s="149">
        <v>53</v>
      </c>
      <c r="AF55" s="149">
        <v>515</v>
      </c>
      <c r="AG55" s="149">
        <v>248</v>
      </c>
      <c r="AH55" s="149">
        <v>9</v>
      </c>
      <c r="AI55" s="149">
        <v>4</v>
      </c>
      <c r="AJ55" s="143"/>
    </row>
    <row r="56" spans="1:36" s="157" customFormat="1">
      <c r="A56" s="143" t="s">
        <v>28</v>
      </c>
      <c r="B56" s="143" t="s">
        <v>193</v>
      </c>
      <c r="C56" s="143" t="s">
        <v>4</v>
      </c>
      <c r="D56" s="143" t="s">
        <v>2693</v>
      </c>
      <c r="E56" s="144">
        <v>44075</v>
      </c>
      <c r="F56" s="154" t="s">
        <v>2694</v>
      </c>
      <c r="G56" s="155">
        <v>15576</v>
      </c>
      <c r="H56" s="147">
        <v>22389</v>
      </c>
      <c r="I56" s="148" t="s">
        <v>2695</v>
      </c>
      <c r="J56" s="148" t="s">
        <v>2696</v>
      </c>
      <c r="K56" s="148" t="s">
        <v>2697</v>
      </c>
      <c r="L56" s="149">
        <v>6</v>
      </c>
      <c r="M56" s="149">
        <v>5</v>
      </c>
      <c r="N56" s="149">
        <v>4</v>
      </c>
      <c r="O56" s="149">
        <v>3</v>
      </c>
      <c r="P56" s="149">
        <v>2</v>
      </c>
      <c r="Q56" s="149">
        <v>1</v>
      </c>
      <c r="R56" s="149">
        <v>1</v>
      </c>
      <c r="S56" s="149">
        <v>22</v>
      </c>
      <c r="T56" s="149">
        <v>155</v>
      </c>
      <c r="U56" s="149">
        <v>82</v>
      </c>
      <c r="V56" s="149">
        <v>124</v>
      </c>
      <c r="W56" s="149">
        <v>67</v>
      </c>
      <c r="X56" s="149">
        <v>97</v>
      </c>
      <c r="Y56" s="149">
        <v>56</v>
      </c>
      <c r="Z56" s="149">
        <v>85</v>
      </c>
      <c r="AA56" s="149">
        <v>47</v>
      </c>
      <c r="AB56" s="149">
        <v>57</v>
      </c>
      <c r="AC56" s="149">
        <v>29</v>
      </c>
      <c r="AD56" s="149">
        <v>31</v>
      </c>
      <c r="AE56" s="149">
        <v>12</v>
      </c>
      <c r="AF56" s="149">
        <v>549</v>
      </c>
      <c r="AG56" s="149">
        <v>293</v>
      </c>
      <c r="AH56" s="149">
        <v>6</v>
      </c>
      <c r="AI56" s="149">
        <v>5</v>
      </c>
      <c r="AJ56" s="143"/>
    </row>
    <row r="57" spans="1:36" s="157" customFormat="1">
      <c r="A57" s="143" t="s">
        <v>28</v>
      </c>
      <c r="B57" s="143" t="s">
        <v>193</v>
      </c>
      <c r="C57" s="143" t="s">
        <v>4</v>
      </c>
      <c r="D57" s="143" t="s">
        <v>2698</v>
      </c>
      <c r="E57" s="144">
        <v>38047</v>
      </c>
      <c r="F57" s="154" t="s">
        <v>2699</v>
      </c>
      <c r="G57" s="155">
        <v>12370</v>
      </c>
      <c r="H57" s="147">
        <v>22365</v>
      </c>
      <c r="I57" s="148" t="s">
        <v>2700</v>
      </c>
      <c r="J57" s="148" t="s">
        <v>2701</v>
      </c>
      <c r="K57" s="148" t="s">
        <v>2702</v>
      </c>
      <c r="L57" s="156">
        <v>4</v>
      </c>
      <c r="M57" s="156">
        <v>4</v>
      </c>
      <c r="N57" s="156">
        <v>5</v>
      </c>
      <c r="O57" s="156">
        <v>6</v>
      </c>
      <c r="P57" s="156">
        <v>5</v>
      </c>
      <c r="Q57" s="156">
        <v>7</v>
      </c>
      <c r="R57" s="156">
        <v>2</v>
      </c>
      <c r="S57" s="156">
        <v>33</v>
      </c>
      <c r="T57" s="156">
        <v>102</v>
      </c>
      <c r="U57" s="156">
        <v>53</v>
      </c>
      <c r="V57" s="156">
        <v>97</v>
      </c>
      <c r="W57" s="156">
        <v>47</v>
      </c>
      <c r="X57" s="156">
        <v>106</v>
      </c>
      <c r="Y57" s="156">
        <v>57</v>
      </c>
      <c r="Z57" s="156">
        <v>147</v>
      </c>
      <c r="AA57" s="156">
        <v>65</v>
      </c>
      <c r="AB57" s="156">
        <v>124</v>
      </c>
      <c r="AC57" s="156">
        <v>58</v>
      </c>
      <c r="AD57" s="156">
        <v>162</v>
      </c>
      <c r="AE57" s="156">
        <v>79</v>
      </c>
      <c r="AF57" s="156">
        <v>738</v>
      </c>
      <c r="AG57" s="156">
        <v>359</v>
      </c>
      <c r="AH57" s="156">
        <v>5</v>
      </c>
      <c r="AI57" s="156">
        <v>0</v>
      </c>
      <c r="AJ57" s="143"/>
    </row>
    <row r="58" spans="1:36" s="157" customFormat="1">
      <c r="A58" s="143" t="s">
        <v>28</v>
      </c>
      <c r="B58" s="143" t="s">
        <v>193</v>
      </c>
      <c r="C58" s="143" t="s">
        <v>4</v>
      </c>
      <c r="D58" s="143" t="s">
        <v>201</v>
      </c>
      <c r="E58" s="144">
        <v>20211</v>
      </c>
      <c r="F58" s="154" t="s">
        <v>2703</v>
      </c>
      <c r="G58" s="155">
        <v>21253</v>
      </c>
      <c r="H58" s="147">
        <v>22309</v>
      </c>
      <c r="I58" s="148" t="s">
        <v>2704</v>
      </c>
      <c r="J58" s="148" t="s">
        <v>2705</v>
      </c>
      <c r="K58" s="148" t="s">
        <v>2706</v>
      </c>
      <c r="L58" s="156">
        <v>2</v>
      </c>
      <c r="M58" s="156">
        <v>2</v>
      </c>
      <c r="N58" s="156">
        <v>2</v>
      </c>
      <c r="O58" s="156">
        <v>2</v>
      </c>
      <c r="P58" s="156">
        <v>2</v>
      </c>
      <c r="Q58" s="156">
        <v>2</v>
      </c>
      <c r="R58" s="156">
        <v>2</v>
      </c>
      <c r="S58" s="156">
        <v>14</v>
      </c>
      <c r="T58" s="156">
        <v>38</v>
      </c>
      <c r="U58" s="156">
        <v>18</v>
      </c>
      <c r="V58" s="156">
        <v>37</v>
      </c>
      <c r="W58" s="156">
        <v>21</v>
      </c>
      <c r="X58" s="156">
        <v>40</v>
      </c>
      <c r="Y58" s="156">
        <v>18</v>
      </c>
      <c r="Z58" s="156">
        <v>37</v>
      </c>
      <c r="AA58" s="156">
        <v>17</v>
      </c>
      <c r="AB58" s="156">
        <v>42</v>
      </c>
      <c r="AC58" s="156">
        <v>16</v>
      </c>
      <c r="AD58" s="156">
        <v>43</v>
      </c>
      <c r="AE58" s="156">
        <v>24</v>
      </c>
      <c r="AF58" s="156">
        <v>237</v>
      </c>
      <c r="AG58" s="156">
        <v>114</v>
      </c>
      <c r="AH58" s="156">
        <v>10</v>
      </c>
      <c r="AI58" s="156">
        <v>3</v>
      </c>
      <c r="AJ58" s="143"/>
    </row>
    <row r="59" spans="1:36" s="157" customFormat="1">
      <c r="A59" s="143" t="s">
        <v>28</v>
      </c>
      <c r="B59" s="143" t="s">
        <v>193</v>
      </c>
      <c r="C59" s="143" t="s">
        <v>4</v>
      </c>
      <c r="D59" s="143" t="s">
        <v>2707</v>
      </c>
      <c r="E59" s="144">
        <v>21276</v>
      </c>
      <c r="F59" s="145" t="s">
        <v>2708</v>
      </c>
      <c r="G59" s="158">
        <v>11978</v>
      </c>
      <c r="H59" s="143">
        <v>22330</v>
      </c>
      <c r="I59" s="143" t="s">
        <v>2709</v>
      </c>
      <c r="J59" s="143" t="s">
        <v>2710</v>
      </c>
      <c r="K59" s="143" t="s">
        <v>2711</v>
      </c>
      <c r="L59" s="156">
        <v>5</v>
      </c>
      <c r="M59" s="156">
        <v>5</v>
      </c>
      <c r="N59" s="156">
        <v>5</v>
      </c>
      <c r="O59" s="156">
        <v>5</v>
      </c>
      <c r="P59" s="156">
        <v>5</v>
      </c>
      <c r="Q59" s="156">
        <v>4</v>
      </c>
      <c r="R59" s="156">
        <v>2</v>
      </c>
      <c r="S59" s="156">
        <v>31</v>
      </c>
      <c r="T59" s="156">
        <v>126</v>
      </c>
      <c r="U59" s="156">
        <v>76</v>
      </c>
      <c r="V59" s="156">
        <v>111</v>
      </c>
      <c r="W59" s="156">
        <v>50</v>
      </c>
      <c r="X59" s="156">
        <v>135</v>
      </c>
      <c r="Y59" s="156">
        <v>67</v>
      </c>
      <c r="Z59" s="156">
        <v>121</v>
      </c>
      <c r="AA59" s="156">
        <v>64</v>
      </c>
      <c r="AB59" s="156">
        <v>122</v>
      </c>
      <c r="AC59" s="156">
        <v>59</v>
      </c>
      <c r="AD59" s="156">
        <v>106</v>
      </c>
      <c r="AE59" s="156">
        <v>53</v>
      </c>
      <c r="AF59" s="156">
        <v>721</v>
      </c>
      <c r="AG59" s="156">
        <v>369</v>
      </c>
      <c r="AH59" s="156">
        <v>16</v>
      </c>
      <c r="AI59" s="156">
        <v>2</v>
      </c>
      <c r="AJ59" s="143"/>
    </row>
    <row r="60" spans="1:36" s="157" customFormat="1">
      <c r="A60" s="143" t="s">
        <v>28</v>
      </c>
      <c r="B60" s="143" t="s">
        <v>193</v>
      </c>
      <c r="C60" s="143" t="s">
        <v>4</v>
      </c>
      <c r="D60" s="143" t="s">
        <v>2712</v>
      </c>
      <c r="E60" s="144">
        <v>37263</v>
      </c>
      <c r="F60" s="154" t="s">
        <v>2713</v>
      </c>
      <c r="G60" s="155">
        <v>11553</v>
      </c>
      <c r="H60" s="147">
        <v>22334</v>
      </c>
      <c r="I60" s="148" t="s">
        <v>2714</v>
      </c>
      <c r="J60" s="148" t="s">
        <v>2715</v>
      </c>
      <c r="K60" s="148" t="s">
        <v>2716</v>
      </c>
      <c r="L60" s="156">
        <v>3</v>
      </c>
      <c r="M60" s="156">
        <v>3</v>
      </c>
      <c r="N60" s="156">
        <v>3</v>
      </c>
      <c r="O60" s="156">
        <v>3</v>
      </c>
      <c r="P60" s="156">
        <v>3</v>
      </c>
      <c r="Q60" s="156">
        <v>3</v>
      </c>
      <c r="R60" s="156">
        <v>1</v>
      </c>
      <c r="S60" s="156">
        <v>19</v>
      </c>
      <c r="T60" s="156">
        <v>54</v>
      </c>
      <c r="U60" s="156">
        <v>29</v>
      </c>
      <c r="V60" s="156">
        <v>50</v>
      </c>
      <c r="W60" s="156">
        <v>23</v>
      </c>
      <c r="X60" s="156">
        <v>68</v>
      </c>
      <c r="Y60" s="156">
        <v>32</v>
      </c>
      <c r="Z60" s="156">
        <v>67</v>
      </c>
      <c r="AA60" s="156">
        <v>33</v>
      </c>
      <c r="AB60" s="156">
        <v>48</v>
      </c>
      <c r="AC60" s="156">
        <v>31</v>
      </c>
      <c r="AD60" s="156">
        <v>69</v>
      </c>
      <c r="AE60" s="156">
        <v>37</v>
      </c>
      <c r="AF60" s="156">
        <v>356</v>
      </c>
      <c r="AG60" s="156">
        <v>185</v>
      </c>
      <c r="AH60" s="156">
        <v>3</v>
      </c>
      <c r="AI60" s="156">
        <v>1</v>
      </c>
      <c r="AJ60" s="143"/>
    </row>
    <row r="61" spans="1:36" s="157" customFormat="1">
      <c r="A61" s="143" t="s">
        <v>28</v>
      </c>
      <c r="B61" s="143" t="s">
        <v>193</v>
      </c>
      <c r="C61" s="143" t="s">
        <v>4</v>
      </c>
      <c r="D61" s="143" t="s">
        <v>195</v>
      </c>
      <c r="E61" s="144">
        <v>16876</v>
      </c>
      <c r="F61" s="154" t="s">
        <v>2717</v>
      </c>
      <c r="G61" s="155">
        <v>15683</v>
      </c>
      <c r="H61" s="147">
        <v>22321</v>
      </c>
      <c r="I61" s="148" t="s">
        <v>2718</v>
      </c>
      <c r="J61" s="148" t="s">
        <v>2719</v>
      </c>
      <c r="K61" s="148" t="s">
        <v>2720</v>
      </c>
      <c r="L61" s="156">
        <v>2</v>
      </c>
      <c r="M61" s="156">
        <v>2</v>
      </c>
      <c r="N61" s="156">
        <v>3</v>
      </c>
      <c r="O61" s="156">
        <v>4</v>
      </c>
      <c r="P61" s="156">
        <v>3</v>
      </c>
      <c r="Q61" s="156">
        <v>3</v>
      </c>
      <c r="R61" s="156">
        <v>3</v>
      </c>
      <c r="S61" s="156">
        <v>20</v>
      </c>
      <c r="T61" s="156">
        <v>50</v>
      </c>
      <c r="U61" s="156">
        <v>24</v>
      </c>
      <c r="V61" s="156">
        <v>46</v>
      </c>
      <c r="W61" s="156">
        <v>20</v>
      </c>
      <c r="X61" s="156">
        <v>80</v>
      </c>
      <c r="Y61" s="156">
        <v>30</v>
      </c>
      <c r="Z61" s="156">
        <v>85</v>
      </c>
      <c r="AA61" s="156">
        <v>48</v>
      </c>
      <c r="AB61" s="156">
        <v>69</v>
      </c>
      <c r="AC61" s="156">
        <v>31</v>
      </c>
      <c r="AD61" s="156">
        <v>71</v>
      </c>
      <c r="AE61" s="156">
        <v>34</v>
      </c>
      <c r="AF61" s="156">
        <v>401</v>
      </c>
      <c r="AG61" s="156">
        <v>187</v>
      </c>
      <c r="AH61" s="156">
        <v>15</v>
      </c>
      <c r="AI61" s="156">
        <v>5</v>
      </c>
      <c r="AJ61" s="143"/>
    </row>
    <row r="62" spans="1:36" s="157" customFormat="1">
      <c r="A62" s="143" t="s">
        <v>28</v>
      </c>
      <c r="B62" s="143" t="s">
        <v>193</v>
      </c>
      <c r="C62" s="143" t="s">
        <v>4</v>
      </c>
      <c r="D62" s="143" t="s">
        <v>2721</v>
      </c>
      <c r="E62" s="144">
        <v>32021</v>
      </c>
      <c r="F62" s="145" t="s">
        <v>2722</v>
      </c>
      <c r="G62" s="789">
        <v>5768</v>
      </c>
      <c r="H62" s="148">
        <v>22348</v>
      </c>
      <c r="I62" s="143" t="s">
        <v>2723</v>
      </c>
      <c r="J62" s="143" t="s">
        <v>2724</v>
      </c>
      <c r="K62" s="143" t="s">
        <v>2725</v>
      </c>
      <c r="L62" s="156">
        <v>2</v>
      </c>
      <c r="M62" s="156">
        <v>2</v>
      </c>
      <c r="N62" s="156">
        <v>2</v>
      </c>
      <c r="O62" s="156">
        <v>2</v>
      </c>
      <c r="P62" s="156">
        <v>1</v>
      </c>
      <c r="Q62" s="156">
        <v>2</v>
      </c>
      <c r="R62" s="156">
        <v>1</v>
      </c>
      <c r="S62" s="156">
        <v>12</v>
      </c>
      <c r="T62" s="156">
        <v>26</v>
      </c>
      <c r="U62" s="156">
        <v>12</v>
      </c>
      <c r="V62" s="156">
        <v>34</v>
      </c>
      <c r="W62" s="156">
        <v>16</v>
      </c>
      <c r="X62" s="156">
        <v>26</v>
      </c>
      <c r="Y62" s="156">
        <v>12</v>
      </c>
      <c r="Z62" s="156">
        <v>33</v>
      </c>
      <c r="AA62" s="156">
        <v>19</v>
      </c>
      <c r="AB62" s="156">
        <v>23</v>
      </c>
      <c r="AC62" s="156">
        <v>9</v>
      </c>
      <c r="AD62" s="156">
        <v>25</v>
      </c>
      <c r="AE62" s="156">
        <v>14</v>
      </c>
      <c r="AF62" s="156">
        <v>167</v>
      </c>
      <c r="AG62" s="156">
        <v>82</v>
      </c>
      <c r="AH62" s="156">
        <v>6</v>
      </c>
      <c r="AI62" s="156">
        <v>0</v>
      </c>
      <c r="AJ62" s="143"/>
    </row>
    <row r="63" spans="1:36" s="157" customFormat="1">
      <c r="A63" s="143" t="s">
        <v>28</v>
      </c>
      <c r="B63" s="143" t="s">
        <v>193</v>
      </c>
      <c r="C63" s="143" t="s">
        <v>4</v>
      </c>
      <c r="D63" s="143" t="s">
        <v>2726</v>
      </c>
      <c r="E63" s="144">
        <v>7571</v>
      </c>
      <c r="F63" s="154" t="s">
        <v>2727</v>
      </c>
      <c r="G63" s="155">
        <v>15619</v>
      </c>
      <c r="H63" s="147">
        <v>22377</v>
      </c>
      <c r="I63" s="148" t="s">
        <v>2728</v>
      </c>
      <c r="J63" s="148" t="s">
        <v>2729</v>
      </c>
      <c r="K63" s="148" t="s">
        <v>2730</v>
      </c>
      <c r="L63" s="156">
        <v>6</v>
      </c>
      <c r="M63" s="156">
        <v>8</v>
      </c>
      <c r="N63" s="156">
        <v>9</v>
      </c>
      <c r="O63" s="156">
        <v>9</v>
      </c>
      <c r="P63" s="156">
        <v>10</v>
      </c>
      <c r="Q63" s="156">
        <v>7</v>
      </c>
      <c r="R63" s="156">
        <v>2</v>
      </c>
      <c r="S63" s="156">
        <v>51</v>
      </c>
      <c r="T63" s="156">
        <v>151</v>
      </c>
      <c r="U63" s="156">
        <v>78</v>
      </c>
      <c r="V63" s="156">
        <v>211</v>
      </c>
      <c r="W63" s="156">
        <v>100</v>
      </c>
      <c r="X63" s="156">
        <v>228</v>
      </c>
      <c r="Y63" s="156">
        <v>115</v>
      </c>
      <c r="Z63" s="156">
        <v>234</v>
      </c>
      <c r="AA63" s="156">
        <v>113</v>
      </c>
      <c r="AB63" s="156">
        <v>241</v>
      </c>
      <c r="AC63" s="156">
        <v>117</v>
      </c>
      <c r="AD63" s="156">
        <v>190</v>
      </c>
      <c r="AE63" s="156">
        <v>87</v>
      </c>
      <c r="AF63" s="156">
        <v>1255</v>
      </c>
      <c r="AG63" s="156">
        <v>610</v>
      </c>
      <c r="AH63" s="156">
        <v>10</v>
      </c>
      <c r="AI63" s="156">
        <v>6</v>
      </c>
      <c r="AJ63" s="143"/>
    </row>
    <row r="64" spans="1:36" s="157" customFormat="1">
      <c r="A64" s="143" t="s">
        <v>28</v>
      </c>
      <c r="B64" s="143" t="s">
        <v>193</v>
      </c>
      <c r="C64" s="143" t="s">
        <v>4</v>
      </c>
      <c r="D64" s="143" t="s">
        <v>2731</v>
      </c>
      <c r="E64" s="144">
        <v>17075</v>
      </c>
      <c r="F64" s="154" t="s">
        <v>198</v>
      </c>
      <c r="G64" s="155">
        <v>1073</v>
      </c>
      <c r="H64" s="147">
        <v>22356</v>
      </c>
      <c r="I64" s="148" t="s">
        <v>2732</v>
      </c>
      <c r="J64" s="148" t="s">
        <v>2733</v>
      </c>
      <c r="K64" s="148" t="s">
        <v>2734</v>
      </c>
      <c r="L64" s="182">
        <v>1</v>
      </c>
      <c r="M64" s="182">
        <v>1</v>
      </c>
      <c r="N64" s="182">
        <v>1</v>
      </c>
      <c r="O64" s="182">
        <v>1</v>
      </c>
      <c r="P64" s="182">
        <v>1</v>
      </c>
      <c r="Q64" s="182">
        <v>1</v>
      </c>
      <c r="R64" s="182">
        <v>1</v>
      </c>
      <c r="S64" s="182">
        <v>7</v>
      </c>
      <c r="T64" s="182">
        <v>13</v>
      </c>
      <c r="U64" s="182">
        <v>4</v>
      </c>
      <c r="V64" s="182">
        <v>9</v>
      </c>
      <c r="W64" s="182">
        <v>2</v>
      </c>
      <c r="X64" s="182">
        <v>17</v>
      </c>
      <c r="Y64" s="182">
        <v>8</v>
      </c>
      <c r="Z64" s="182">
        <v>12</v>
      </c>
      <c r="AA64" s="182">
        <v>8</v>
      </c>
      <c r="AB64" s="182">
        <v>8</v>
      </c>
      <c r="AC64" s="182">
        <v>3</v>
      </c>
      <c r="AD64" s="182">
        <v>7</v>
      </c>
      <c r="AE64" s="182">
        <v>2</v>
      </c>
      <c r="AF64" s="182">
        <v>66</v>
      </c>
      <c r="AG64" s="156">
        <v>27</v>
      </c>
      <c r="AH64" s="182">
        <v>9</v>
      </c>
      <c r="AI64" s="182">
        <v>1</v>
      </c>
      <c r="AJ64" s="143"/>
    </row>
    <row r="65" spans="1:36" s="157" customFormat="1">
      <c r="A65" s="143" t="s">
        <v>28</v>
      </c>
      <c r="B65" s="143" t="s">
        <v>193</v>
      </c>
      <c r="C65" s="143" t="s">
        <v>4</v>
      </c>
      <c r="D65" s="143" t="s">
        <v>2735</v>
      </c>
      <c r="E65" s="144">
        <v>13130</v>
      </c>
      <c r="F65" s="154" t="s">
        <v>880</v>
      </c>
      <c r="G65" s="155">
        <v>12180</v>
      </c>
      <c r="H65" s="147">
        <v>22384</v>
      </c>
      <c r="I65" s="148" t="s">
        <v>2736</v>
      </c>
      <c r="J65" s="148" t="s">
        <v>2737</v>
      </c>
      <c r="K65" s="148" t="s">
        <v>2738</v>
      </c>
      <c r="L65" s="149">
        <v>1</v>
      </c>
      <c r="M65" s="149">
        <v>1</v>
      </c>
      <c r="N65" s="149">
        <v>1</v>
      </c>
      <c r="O65" s="149">
        <v>1</v>
      </c>
      <c r="P65" s="149">
        <v>1</v>
      </c>
      <c r="Q65" s="149">
        <v>1</v>
      </c>
      <c r="R65" s="149">
        <v>1</v>
      </c>
      <c r="S65" s="149">
        <v>7</v>
      </c>
      <c r="T65" s="149">
        <v>4</v>
      </c>
      <c r="U65" s="149">
        <v>2</v>
      </c>
      <c r="V65" s="149">
        <v>11</v>
      </c>
      <c r="W65" s="149">
        <v>7</v>
      </c>
      <c r="X65" s="149">
        <v>11</v>
      </c>
      <c r="Y65" s="149">
        <v>7</v>
      </c>
      <c r="Z65" s="149">
        <v>5</v>
      </c>
      <c r="AA65" s="149">
        <v>2</v>
      </c>
      <c r="AB65" s="149">
        <v>7</v>
      </c>
      <c r="AC65" s="149">
        <v>2</v>
      </c>
      <c r="AD65" s="149">
        <v>4</v>
      </c>
      <c r="AE65" s="149">
        <v>1</v>
      </c>
      <c r="AF65" s="149">
        <v>42</v>
      </c>
      <c r="AG65" s="156">
        <v>21</v>
      </c>
      <c r="AH65" s="149">
        <v>4</v>
      </c>
      <c r="AI65" s="149">
        <v>1</v>
      </c>
      <c r="AJ65" s="143"/>
    </row>
    <row r="66" spans="1:36" s="157" customFormat="1">
      <c r="A66" s="143" t="s">
        <v>28</v>
      </c>
      <c r="B66" s="143" t="s">
        <v>193</v>
      </c>
      <c r="C66" s="143" t="s">
        <v>4</v>
      </c>
      <c r="D66" s="143" t="s">
        <v>2739</v>
      </c>
      <c r="E66" s="144">
        <v>13037</v>
      </c>
      <c r="F66" s="145" t="s">
        <v>2740</v>
      </c>
      <c r="G66" s="789">
        <v>682</v>
      </c>
      <c r="H66" s="143">
        <v>22387</v>
      </c>
      <c r="I66" s="143" t="s">
        <v>2741</v>
      </c>
      <c r="J66" s="143" t="s">
        <v>2741</v>
      </c>
      <c r="K66" s="143" t="s">
        <v>2742</v>
      </c>
      <c r="L66" s="149">
        <v>0</v>
      </c>
      <c r="M66" s="149">
        <v>0</v>
      </c>
      <c r="N66" s="149">
        <v>0</v>
      </c>
      <c r="O66" s="149">
        <v>1</v>
      </c>
      <c r="P66" s="149">
        <v>0</v>
      </c>
      <c r="Q66" s="149">
        <v>1</v>
      </c>
      <c r="R66" s="149">
        <v>0</v>
      </c>
      <c r="S66" s="149">
        <v>2</v>
      </c>
      <c r="T66" s="149">
        <v>0</v>
      </c>
      <c r="U66" s="149">
        <v>0</v>
      </c>
      <c r="V66" s="149">
        <v>0</v>
      </c>
      <c r="W66" s="149">
        <v>0</v>
      </c>
      <c r="X66" s="149">
        <v>1</v>
      </c>
      <c r="Y66" s="149">
        <v>0</v>
      </c>
      <c r="Z66" s="149">
        <v>2</v>
      </c>
      <c r="AA66" s="149">
        <v>2</v>
      </c>
      <c r="AB66" s="149">
        <v>1</v>
      </c>
      <c r="AC66" s="149">
        <v>1</v>
      </c>
      <c r="AD66" s="149">
        <v>1</v>
      </c>
      <c r="AE66" s="149">
        <v>1</v>
      </c>
      <c r="AF66" s="149">
        <v>5</v>
      </c>
      <c r="AG66" s="156">
        <v>4</v>
      </c>
      <c r="AH66" s="149">
        <v>0</v>
      </c>
      <c r="AI66" s="149">
        <v>0</v>
      </c>
      <c r="AJ66" s="779" t="s">
        <v>5054</v>
      </c>
    </row>
    <row r="67" spans="1:36" s="42" customFormat="1">
      <c r="A67" s="143" t="s">
        <v>28</v>
      </c>
      <c r="B67" s="143" t="s">
        <v>193</v>
      </c>
      <c r="C67" s="143" t="s">
        <v>4</v>
      </c>
      <c r="D67" s="143" t="s">
        <v>2743</v>
      </c>
      <c r="E67" s="144">
        <v>40238</v>
      </c>
      <c r="F67" s="154" t="s">
        <v>2744</v>
      </c>
      <c r="G67" s="171">
        <v>11335</v>
      </c>
      <c r="H67" s="147">
        <v>22372</v>
      </c>
      <c r="I67" s="148" t="s">
        <v>2745</v>
      </c>
      <c r="J67" s="148">
        <v>7462190</v>
      </c>
      <c r="K67" s="148" t="s">
        <v>2746</v>
      </c>
      <c r="L67" s="149">
        <v>3</v>
      </c>
      <c r="M67" s="149">
        <v>3</v>
      </c>
      <c r="N67" s="149">
        <v>4</v>
      </c>
      <c r="O67" s="149">
        <v>4</v>
      </c>
      <c r="P67" s="149">
        <v>3</v>
      </c>
      <c r="Q67" s="149">
        <v>4</v>
      </c>
      <c r="R67" s="149">
        <v>1</v>
      </c>
      <c r="S67" s="149">
        <v>22</v>
      </c>
      <c r="T67" s="149">
        <v>60</v>
      </c>
      <c r="U67" s="149">
        <v>27</v>
      </c>
      <c r="V67" s="149">
        <v>54</v>
      </c>
      <c r="W67" s="149">
        <v>21</v>
      </c>
      <c r="X67" s="149">
        <v>79</v>
      </c>
      <c r="Y67" s="149">
        <v>40</v>
      </c>
      <c r="Z67" s="149">
        <v>75</v>
      </c>
      <c r="AA67" s="149">
        <v>34</v>
      </c>
      <c r="AB67" s="149">
        <v>68</v>
      </c>
      <c r="AC67" s="149">
        <v>28</v>
      </c>
      <c r="AD67" s="149">
        <v>85</v>
      </c>
      <c r="AE67" s="149">
        <v>39</v>
      </c>
      <c r="AF67" s="149">
        <v>421</v>
      </c>
      <c r="AG67" s="156">
        <v>189</v>
      </c>
      <c r="AH67" s="149">
        <v>4</v>
      </c>
      <c r="AI67" s="149">
        <v>3</v>
      </c>
      <c r="AJ67" s="143"/>
    </row>
    <row r="68" spans="1:36" s="42" customFormat="1">
      <c r="A68" s="143" t="s">
        <v>28</v>
      </c>
      <c r="B68" s="143" t="s">
        <v>193</v>
      </c>
      <c r="C68" s="143" t="s">
        <v>4</v>
      </c>
      <c r="D68" s="143" t="s">
        <v>194</v>
      </c>
      <c r="E68" s="144">
        <v>19495</v>
      </c>
      <c r="F68" s="154" t="s">
        <v>2747</v>
      </c>
      <c r="G68" s="171">
        <v>13230</v>
      </c>
      <c r="H68" s="148">
        <v>22374</v>
      </c>
      <c r="I68" s="148" t="s">
        <v>2748</v>
      </c>
      <c r="J68" s="148" t="s">
        <v>2748</v>
      </c>
      <c r="K68" s="148" t="s">
        <v>2749</v>
      </c>
      <c r="L68" s="182">
        <v>2</v>
      </c>
      <c r="M68" s="182">
        <v>2</v>
      </c>
      <c r="N68" s="182">
        <v>2</v>
      </c>
      <c r="O68" s="182">
        <v>2</v>
      </c>
      <c r="P68" s="182">
        <v>2</v>
      </c>
      <c r="Q68" s="182">
        <v>2</v>
      </c>
      <c r="R68" s="182">
        <v>2</v>
      </c>
      <c r="S68" s="182">
        <v>14</v>
      </c>
      <c r="T68" s="182">
        <v>42</v>
      </c>
      <c r="U68" s="182">
        <v>25</v>
      </c>
      <c r="V68" s="182">
        <v>39</v>
      </c>
      <c r="W68" s="182">
        <v>25</v>
      </c>
      <c r="X68" s="182">
        <v>40</v>
      </c>
      <c r="Y68" s="182">
        <v>23</v>
      </c>
      <c r="Z68" s="182">
        <v>36</v>
      </c>
      <c r="AA68" s="182">
        <v>16</v>
      </c>
      <c r="AB68" s="182">
        <v>41</v>
      </c>
      <c r="AC68" s="182">
        <v>17</v>
      </c>
      <c r="AD68" s="182">
        <v>32</v>
      </c>
      <c r="AE68" s="182">
        <v>16</v>
      </c>
      <c r="AF68" s="182">
        <v>229</v>
      </c>
      <c r="AG68" s="156">
        <v>122</v>
      </c>
      <c r="AH68" s="182">
        <v>11</v>
      </c>
      <c r="AI68" s="182">
        <v>4</v>
      </c>
      <c r="AJ68" s="143"/>
    </row>
    <row r="69" spans="1:36" s="42" customFormat="1">
      <c r="A69" s="143" t="s">
        <v>28</v>
      </c>
      <c r="B69" s="143" t="s">
        <v>193</v>
      </c>
      <c r="C69" s="143" t="s">
        <v>4</v>
      </c>
      <c r="D69" s="143" t="s">
        <v>2750</v>
      </c>
      <c r="E69" s="144" t="s">
        <v>2751</v>
      </c>
      <c r="F69" s="154" t="s">
        <v>2752</v>
      </c>
      <c r="G69" s="155">
        <v>12843</v>
      </c>
      <c r="H69" s="147">
        <v>22394</v>
      </c>
      <c r="I69" s="148" t="s">
        <v>2753</v>
      </c>
      <c r="J69" s="148" t="s">
        <v>2754</v>
      </c>
      <c r="K69" s="148" t="s">
        <v>2755</v>
      </c>
      <c r="L69" s="156">
        <v>11</v>
      </c>
      <c r="M69" s="156">
        <v>11</v>
      </c>
      <c r="N69" s="156">
        <v>11</v>
      </c>
      <c r="O69" s="156">
        <v>11</v>
      </c>
      <c r="P69" s="156">
        <v>11</v>
      </c>
      <c r="Q69" s="156">
        <v>8</v>
      </c>
      <c r="R69" s="156">
        <v>1</v>
      </c>
      <c r="S69" s="156">
        <v>64</v>
      </c>
      <c r="T69" s="156">
        <v>285</v>
      </c>
      <c r="U69" s="156">
        <v>140</v>
      </c>
      <c r="V69" s="156">
        <v>291</v>
      </c>
      <c r="W69" s="156">
        <v>147</v>
      </c>
      <c r="X69" s="156">
        <v>293</v>
      </c>
      <c r="Y69" s="156">
        <v>146</v>
      </c>
      <c r="Z69" s="156">
        <v>276</v>
      </c>
      <c r="AA69" s="156">
        <v>132</v>
      </c>
      <c r="AB69" s="156">
        <v>279</v>
      </c>
      <c r="AC69" s="156">
        <v>126</v>
      </c>
      <c r="AD69" s="156">
        <v>213</v>
      </c>
      <c r="AE69" s="156">
        <v>104</v>
      </c>
      <c r="AF69" s="156">
        <v>1637</v>
      </c>
      <c r="AG69" s="156">
        <v>795</v>
      </c>
      <c r="AH69" s="156">
        <v>7</v>
      </c>
      <c r="AI69" s="156">
        <v>3</v>
      </c>
      <c r="AJ69" s="143"/>
    </row>
    <row r="70" spans="1:36" s="42" customFormat="1">
      <c r="A70" s="143" t="s">
        <v>28</v>
      </c>
      <c r="B70" s="143" t="s">
        <v>193</v>
      </c>
      <c r="C70" s="143" t="s">
        <v>4</v>
      </c>
      <c r="D70" s="143" t="s">
        <v>2756</v>
      </c>
      <c r="E70" s="144">
        <v>41518</v>
      </c>
      <c r="F70" s="154" t="s">
        <v>197</v>
      </c>
      <c r="G70" s="155">
        <v>13801</v>
      </c>
      <c r="H70" s="147">
        <v>22390</v>
      </c>
      <c r="I70" s="148" t="s">
        <v>2757</v>
      </c>
      <c r="J70" s="148" t="s">
        <v>2758</v>
      </c>
      <c r="K70" s="148" t="s">
        <v>2759</v>
      </c>
      <c r="L70" s="156">
        <v>7</v>
      </c>
      <c r="M70" s="156">
        <v>5</v>
      </c>
      <c r="N70" s="156">
        <v>6</v>
      </c>
      <c r="O70" s="156">
        <v>5</v>
      </c>
      <c r="P70" s="156">
        <v>5</v>
      </c>
      <c r="Q70" s="156">
        <v>5</v>
      </c>
      <c r="R70" s="156">
        <v>1</v>
      </c>
      <c r="S70" s="156">
        <v>34</v>
      </c>
      <c r="T70" s="156">
        <v>164</v>
      </c>
      <c r="U70" s="156">
        <v>75</v>
      </c>
      <c r="V70" s="156">
        <v>125</v>
      </c>
      <c r="W70" s="156">
        <v>62</v>
      </c>
      <c r="X70" s="156">
        <v>151</v>
      </c>
      <c r="Y70" s="156">
        <v>67</v>
      </c>
      <c r="Z70" s="156">
        <v>128</v>
      </c>
      <c r="AA70" s="156">
        <v>69</v>
      </c>
      <c r="AB70" s="156">
        <v>124</v>
      </c>
      <c r="AC70" s="156">
        <v>57</v>
      </c>
      <c r="AD70" s="156">
        <v>118</v>
      </c>
      <c r="AE70" s="156">
        <v>67</v>
      </c>
      <c r="AF70" s="156">
        <v>810</v>
      </c>
      <c r="AG70" s="156">
        <v>397</v>
      </c>
      <c r="AH70" s="156">
        <v>8</v>
      </c>
      <c r="AI70" s="156">
        <v>2</v>
      </c>
      <c r="AJ70" s="143"/>
    </row>
    <row r="71" spans="1:36" s="170" customFormat="1">
      <c r="A71" s="1328" t="s">
        <v>208</v>
      </c>
      <c r="B71" s="1329"/>
      <c r="C71" s="1329"/>
      <c r="D71" s="1330"/>
      <c r="E71" s="164">
        <v>14</v>
      </c>
      <c r="F71" s="165" t="s">
        <v>209</v>
      </c>
      <c r="G71" s="164"/>
      <c r="H71" s="167"/>
      <c r="I71" s="167"/>
      <c r="J71" s="167"/>
      <c r="K71" s="167"/>
      <c r="L71" s="200">
        <f>SUM(L55:L70)</f>
        <v>58</v>
      </c>
      <c r="M71" s="200">
        <f t="shared" ref="M71:AI71" si="8">SUM(M55:M70)</f>
        <v>57</v>
      </c>
      <c r="N71" s="200">
        <f t="shared" si="8"/>
        <v>61</v>
      </c>
      <c r="O71" s="200">
        <f t="shared" si="8"/>
        <v>63</v>
      </c>
      <c r="P71" s="200">
        <f t="shared" si="8"/>
        <v>58</v>
      </c>
      <c r="Q71" s="200">
        <f t="shared" si="8"/>
        <v>56</v>
      </c>
      <c r="R71" s="200">
        <f t="shared" si="8"/>
        <v>23</v>
      </c>
      <c r="S71" s="200">
        <f t="shared" si="8"/>
        <v>376</v>
      </c>
      <c r="T71" s="200">
        <f t="shared" si="8"/>
        <v>1342</v>
      </c>
      <c r="U71" s="200">
        <f t="shared" si="8"/>
        <v>682</v>
      </c>
      <c r="V71" s="200">
        <f t="shared" si="8"/>
        <v>1318</v>
      </c>
      <c r="W71" s="200">
        <f t="shared" si="8"/>
        <v>646</v>
      </c>
      <c r="X71" s="200">
        <f t="shared" si="8"/>
        <v>1442</v>
      </c>
      <c r="Y71" s="200">
        <f t="shared" si="8"/>
        <v>708</v>
      </c>
      <c r="Z71" s="200">
        <f t="shared" si="8"/>
        <v>1431</v>
      </c>
      <c r="AA71" s="200">
        <f t="shared" si="8"/>
        <v>709</v>
      </c>
      <c r="AB71" s="200">
        <f t="shared" si="8"/>
        <v>1352</v>
      </c>
      <c r="AC71" s="200">
        <f t="shared" si="8"/>
        <v>634</v>
      </c>
      <c r="AD71" s="200">
        <f t="shared" si="8"/>
        <v>1265</v>
      </c>
      <c r="AE71" s="200">
        <f t="shared" si="8"/>
        <v>623</v>
      </c>
      <c r="AF71" s="200">
        <f t="shared" si="8"/>
        <v>8149</v>
      </c>
      <c r="AG71" s="200">
        <f t="shared" si="8"/>
        <v>4002</v>
      </c>
      <c r="AH71" s="200">
        <f t="shared" si="8"/>
        <v>123</v>
      </c>
      <c r="AI71" s="200">
        <f t="shared" si="8"/>
        <v>40</v>
      </c>
      <c r="AJ71" s="172"/>
    </row>
    <row r="72" spans="1:36" s="42" customFormat="1">
      <c r="A72" s="143" t="s">
        <v>28</v>
      </c>
      <c r="B72" s="143" t="s">
        <v>193</v>
      </c>
      <c r="C72" s="143" t="s">
        <v>5</v>
      </c>
      <c r="D72" s="143" t="s">
        <v>2760</v>
      </c>
      <c r="E72" s="144">
        <v>23011</v>
      </c>
      <c r="F72" s="145" t="s">
        <v>2761</v>
      </c>
      <c r="G72" s="158">
        <v>2242</v>
      </c>
      <c r="H72" s="143">
        <v>22315</v>
      </c>
      <c r="I72" s="143" t="s">
        <v>2762</v>
      </c>
      <c r="J72" s="143" t="s">
        <v>2762</v>
      </c>
      <c r="K72" s="143" t="s">
        <v>2763</v>
      </c>
      <c r="L72" s="149">
        <v>3</v>
      </c>
      <c r="M72" s="149">
        <v>3</v>
      </c>
      <c r="N72" s="149">
        <v>3</v>
      </c>
      <c r="O72" s="149">
        <v>3</v>
      </c>
      <c r="P72" s="149">
        <v>3</v>
      </c>
      <c r="Q72" s="149">
        <v>3</v>
      </c>
      <c r="R72" s="149">
        <v>0</v>
      </c>
      <c r="S72" s="149">
        <v>18</v>
      </c>
      <c r="T72" s="149">
        <v>84</v>
      </c>
      <c r="U72" s="149">
        <v>45</v>
      </c>
      <c r="V72" s="149">
        <v>84</v>
      </c>
      <c r="W72" s="149">
        <v>30</v>
      </c>
      <c r="X72" s="149">
        <v>80</v>
      </c>
      <c r="Y72" s="149">
        <v>35</v>
      </c>
      <c r="Z72" s="149">
        <v>78</v>
      </c>
      <c r="AA72" s="149">
        <v>35</v>
      </c>
      <c r="AB72" s="149">
        <v>63</v>
      </c>
      <c r="AC72" s="149">
        <v>32</v>
      </c>
      <c r="AD72" s="149">
        <v>55</v>
      </c>
      <c r="AE72" s="149">
        <v>28</v>
      </c>
      <c r="AF72" s="149">
        <v>444</v>
      </c>
      <c r="AG72" s="149">
        <v>205</v>
      </c>
      <c r="AH72" s="149">
        <v>0</v>
      </c>
      <c r="AI72" s="149">
        <v>0</v>
      </c>
      <c r="AJ72" s="143"/>
    </row>
    <row r="73" spans="1:36" s="170" customFormat="1">
      <c r="A73" s="1322" t="s">
        <v>210</v>
      </c>
      <c r="B73" s="1323"/>
      <c r="C73" s="1323"/>
      <c r="D73" s="1324"/>
      <c r="E73" s="173">
        <v>1</v>
      </c>
      <c r="F73" s="174"/>
      <c r="G73" s="176"/>
      <c r="H73" s="175"/>
      <c r="I73" s="175"/>
      <c r="J73" s="175"/>
      <c r="K73" s="175"/>
      <c r="L73" s="202">
        <f>SUM(L72)</f>
        <v>3</v>
      </c>
      <c r="M73" s="202">
        <f t="shared" ref="M73:AI73" si="9">SUM(M72)</f>
        <v>3</v>
      </c>
      <c r="N73" s="202">
        <f t="shared" si="9"/>
        <v>3</v>
      </c>
      <c r="O73" s="202">
        <f t="shared" si="9"/>
        <v>3</v>
      </c>
      <c r="P73" s="202">
        <f t="shared" si="9"/>
        <v>3</v>
      </c>
      <c r="Q73" s="202">
        <f t="shared" si="9"/>
        <v>3</v>
      </c>
      <c r="R73" s="202">
        <f t="shared" si="9"/>
        <v>0</v>
      </c>
      <c r="S73" s="202">
        <f t="shared" si="9"/>
        <v>18</v>
      </c>
      <c r="T73" s="202">
        <f t="shared" si="9"/>
        <v>84</v>
      </c>
      <c r="U73" s="202">
        <f t="shared" si="9"/>
        <v>45</v>
      </c>
      <c r="V73" s="202">
        <f t="shared" si="9"/>
        <v>84</v>
      </c>
      <c r="W73" s="202">
        <f t="shared" si="9"/>
        <v>30</v>
      </c>
      <c r="X73" s="202">
        <f t="shared" si="9"/>
        <v>80</v>
      </c>
      <c r="Y73" s="202">
        <f t="shared" si="9"/>
        <v>35</v>
      </c>
      <c r="Z73" s="202">
        <f t="shared" si="9"/>
        <v>78</v>
      </c>
      <c r="AA73" s="202">
        <f t="shared" si="9"/>
        <v>35</v>
      </c>
      <c r="AB73" s="202">
        <f t="shared" si="9"/>
        <v>63</v>
      </c>
      <c r="AC73" s="202">
        <f t="shared" si="9"/>
        <v>32</v>
      </c>
      <c r="AD73" s="202">
        <f t="shared" si="9"/>
        <v>55</v>
      </c>
      <c r="AE73" s="202">
        <f t="shared" si="9"/>
        <v>28</v>
      </c>
      <c r="AF73" s="202">
        <f t="shared" si="9"/>
        <v>444</v>
      </c>
      <c r="AG73" s="202">
        <f t="shared" si="9"/>
        <v>205</v>
      </c>
      <c r="AH73" s="202">
        <f t="shared" si="9"/>
        <v>0</v>
      </c>
      <c r="AI73" s="202">
        <f t="shared" si="9"/>
        <v>0</v>
      </c>
      <c r="AJ73" s="172"/>
    </row>
    <row r="74" spans="1:36" s="170" customFormat="1">
      <c r="A74" s="1331" t="s">
        <v>211</v>
      </c>
      <c r="B74" s="1332"/>
      <c r="C74" s="1332"/>
      <c r="D74" s="1333"/>
      <c r="E74" s="177">
        <f>SUM(E71,E73)</f>
        <v>15</v>
      </c>
      <c r="F74" s="178"/>
      <c r="G74" s="177"/>
      <c r="H74" s="179"/>
      <c r="I74" s="179"/>
      <c r="J74" s="179"/>
      <c r="K74" s="179"/>
      <c r="L74" s="203">
        <f>SUM(L71,L73)</f>
        <v>61</v>
      </c>
      <c r="M74" s="203">
        <f t="shared" ref="M74:AI74" si="10">SUM(M71,M73)</f>
        <v>60</v>
      </c>
      <c r="N74" s="203">
        <f t="shared" si="10"/>
        <v>64</v>
      </c>
      <c r="O74" s="203">
        <f t="shared" si="10"/>
        <v>66</v>
      </c>
      <c r="P74" s="203">
        <f t="shared" si="10"/>
        <v>61</v>
      </c>
      <c r="Q74" s="203">
        <f t="shared" si="10"/>
        <v>59</v>
      </c>
      <c r="R74" s="203">
        <f t="shared" si="10"/>
        <v>23</v>
      </c>
      <c r="S74" s="203">
        <f t="shared" ref="S74" si="11">SUM(S71,S73)</f>
        <v>394</v>
      </c>
      <c r="T74" s="203">
        <f t="shared" si="10"/>
        <v>1426</v>
      </c>
      <c r="U74" s="203">
        <f t="shared" si="10"/>
        <v>727</v>
      </c>
      <c r="V74" s="203">
        <f t="shared" si="10"/>
        <v>1402</v>
      </c>
      <c r="W74" s="203">
        <f t="shared" si="10"/>
        <v>676</v>
      </c>
      <c r="X74" s="203">
        <f t="shared" si="10"/>
        <v>1522</v>
      </c>
      <c r="Y74" s="203">
        <f t="shared" si="10"/>
        <v>743</v>
      </c>
      <c r="Z74" s="203">
        <f t="shared" si="10"/>
        <v>1509</v>
      </c>
      <c r="AA74" s="203">
        <f t="shared" si="10"/>
        <v>744</v>
      </c>
      <c r="AB74" s="203">
        <f t="shared" si="10"/>
        <v>1415</v>
      </c>
      <c r="AC74" s="203">
        <f t="shared" si="10"/>
        <v>666</v>
      </c>
      <c r="AD74" s="203">
        <f t="shared" si="10"/>
        <v>1320</v>
      </c>
      <c r="AE74" s="203">
        <f t="shared" si="10"/>
        <v>651</v>
      </c>
      <c r="AF74" s="203">
        <f t="shared" ref="AF74" si="12">SUM(AF71,AF73)</f>
        <v>8593</v>
      </c>
      <c r="AG74" s="203">
        <f t="shared" si="10"/>
        <v>4207</v>
      </c>
      <c r="AH74" s="203">
        <f t="shared" si="10"/>
        <v>123</v>
      </c>
      <c r="AI74" s="203">
        <f t="shared" si="10"/>
        <v>40</v>
      </c>
      <c r="AJ74" s="172"/>
    </row>
    <row r="75" spans="1:36" s="170" customFormat="1">
      <c r="A75" s="1328" t="s">
        <v>212</v>
      </c>
      <c r="B75" s="1329"/>
      <c r="C75" s="1329"/>
      <c r="D75" s="1330"/>
      <c r="E75" s="183">
        <f>SUM(E71,E53,E36,E29)</f>
        <v>49</v>
      </c>
      <c r="F75" s="165" t="s">
        <v>213</v>
      </c>
      <c r="G75" s="166"/>
      <c r="H75" s="167"/>
      <c r="I75" s="167"/>
      <c r="J75" s="167"/>
      <c r="K75" s="167"/>
      <c r="L75" s="164">
        <f>SUM(L71,L53,L36,L29)</f>
        <v>199</v>
      </c>
      <c r="M75" s="164">
        <f t="shared" ref="M75:AI75" si="13">SUM(M71,M53,M36,M29)</f>
        <v>200</v>
      </c>
      <c r="N75" s="164">
        <f t="shared" si="13"/>
        <v>217</v>
      </c>
      <c r="O75" s="164">
        <f t="shared" si="13"/>
        <v>218.5</v>
      </c>
      <c r="P75" s="164">
        <f t="shared" si="13"/>
        <v>210.5</v>
      </c>
      <c r="Q75" s="164">
        <f t="shared" si="13"/>
        <v>202</v>
      </c>
      <c r="R75" s="164">
        <f t="shared" si="13"/>
        <v>81</v>
      </c>
      <c r="S75" s="164">
        <f t="shared" si="13"/>
        <v>1328</v>
      </c>
      <c r="T75" s="164">
        <f t="shared" si="13"/>
        <v>4519</v>
      </c>
      <c r="U75" s="164">
        <f t="shared" si="13"/>
        <v>2232</v>
      </c>
      <c r="V75" s="164">
        <f t="shared" si="13"/>
        <v>4581</v>
      </c>
      <c r="W75" s="164">
        <f t="shared" si="13"/>
        <v>2219</v>
      </c>
      <c r="X75" s="164">
        <f t="shared" si="13"/>
        <v>5099</v>
      </c>
      <c r="Y75" s="164">
        <f t="shared" si="13"/>
        <v>2497</v>
      </c>
      <c r="Z75" s="164">
        <f t="shared" si="13"/>
        <v>5046</v>
      </c>
      <c r="AA75" s="164">
        <f t="shared" si="13"/>
        <v>2450</v>
      </c>
      <c r="AB75" s="164">
        <f t="shared" si="13"/>
        <v>4867</v>
      </c>
      <c r="AC75" s="164">
        <f t="shared" si="13"/>
        <v>2362</v>
      </c>
      <c r="AD75" s="164">
        <f t="shared" si="13"/>
        <v>4618</v>
      </c>
      <c r="AE75" s="164">
        <f t="shared" si="13"/>
        <v>2250</v>
      </c>
      <c r="AF75" s="164">
        <f>SUM(AF71,AF53,AF36,AF29)</f>
        <v>28729</v>
      </c>
      <c r="AG75" s="164">
        <f t="shared" si="13"/>
        <v>14010</v>
      </c>
      <c r="AH75" s="164">
        <f t="shared" si="13"/>
        <v>482</v>
      </c>
      <c r="AI75" s="164">
        <f t="shared" si="13"/>
        <v>144</v>
      </c>
      <c r="AJ75" s="169"/>
    </row>
    <row r="76" spans="1:36" s="170" customFormat="1">
      <c r="A76" s="1322" t="s">
        <v>214</v>
      </c>
      <c r="B76" s="1323"/>
      <c r="C76" s="1323"/>
      <c r="D76" s="1324"/>
      <c r="E76" s="184">
        <f>SUM(E73,E39)</f>
        <v>3</v>
      </c>
      <c r="F76" s="174"/>
      <c r="G76" s="173"/>
      <c r="H76" s="175"/>
      <c r="I76" s="175"/>
      <c r="J76" s="175"/>
      <c r="K76" s="175"/>
      <c r="L76" s="184">
        <f>SUM(L73,L39)</f>
        <v>9</v>
      </c>
      <c r="M76" s="184">
        <f t="shared" ref="M76:AI76" si="14">SUM(M73,M39)</f>
        <v>8</v>
      </c>
      <c r="N76" s="184">
        <f t="shared" si="14"/>
        <v>8</v>
      </c>
      <c r="O76" s="184">
        <f t="shared" si="14"/>
        <v>7</v>
      </c>
      <c r="P76" s="184">
        <f t="shared" si="14"/>
        <v>7</v>
      </c>
      <c r="Q76" s="184">
        <f t="shared" si="14"/>
        <v>5</v>
      </c>
      <c r="R76" s="184">
        <f t="shared" si="14"/>
        <v>0</v>
      </c>
      <c r="S76" s="184">
        <f t="shared" si="14"/>
        <v>44</v>
      </c>
      <c r="T76" s="184">
        <f t="shared" si="14"/>
        <v>243</v>
      </c>
      <c r="U76" s="184">
        <f t="shared" si="14"/>
        <v>124</v>
      </c>
      <c r="V76" s="184">
        <f t="shared" si="14"/>
        <v>212</v>
      </c>
      <c r="W76" s="184">
        <f t="shared" si="14"/>
        <v>85</v>
      </c>
      <c r="X76" s="184">
        <f t="shared" si="14"/>
        <v>168</v>
      </c>
      <c r="Y76" s="184">
        <f t="shared" si="14"/>
        <v>74</v>
      </c>
      <c r="Z76" s="184">
        <f t="shared" si="14"/>
        <v>141</v>
      </c>
      <c r="AA76" s="184">
        <f t="shared" si="14"/>
        <v>60</v>
      </c>
      <c r="AB76" s="184">
        <f t="shared" si="14"/>
        <v>135</v>
      </c>
      <c r="AC76" s="184">
        <f t="shared" si="14"/>
        <v>66</v>
      </c>
      <c r="AD76" s="184">
        <f t="shared" si="14"/>
        <v>111</v>
      </c>
      <c r="AE76" s="184">
        <f t="shared" si="14"/>
        <v>55</v>
      </c>
      <c r="AF76" s="184">
        <f t="shared" si="14"/>
        <v>1010</v>
      </c>
      <c r="AG76" s="184">
        <f t="shared" si="14"/>
        <v>464</v>
      </c>
      <c r="AH76" s="184">
        <f t="shared" si="14"/>
        <v>0</v>
      </c>
      <c r="AI76" s="184">
        <f t="shared" si="14"/>
        <v>0</v>
      </c>
      <c r="AJ76" s="172"/>
    </row>
    <row r="77" spans="1:36" s="170" customFormat="1">
      <c r="A77" s="1325" t="s">
        <v>215</v>
      </c>
      <c r="B77" s="1326"/>
      <c r="C77" s="1326"/>
      <c r="D77" s="1327"/>
      <c r="E77" s="185">
        <f>SUM(E75:E76)</f>
        <v>52</v>
      </c>
      <c r="F77" s="186" t="s">
        <v>216</v>
      </c>
      <c r="G77" s="185"/>
      <c r="H77" s="187"/>
      <c r="I77" s="187"/>
      <c r="J77" s="187"/>
      <c r="K77" s="187"/>
      <c r="L77" s="188">
        <f>SUM(L75:L76)</f>
        <v>208</v>
      </c>
      <c r="M77" s="188">
        <f t="shared" ref="M77:AI77" si="15">SUM(M75:M76)</f>
        <v>208</v>
      </c>
      <c r="N77" s="188">
        <f t="shared" si="15"/>
        <v>225</v>
      </c>
      <c r="O77" s="188">
        <f t="shared" si="15"/>
        <v>225.5</v>
      </c>
      <c r="P77" s="188">
        <f t="shared" si="15"/>
        <v>217.5</v>
      </c>
      <c r="Q77" s="188">
        <f t="shared" si="15"/>
        <v>207</v>
      </c>
      <c r="R77" s="188">
        <f t="shared" si="15"/>
        <v>81</v>
      </c>
      <c r="S77" s="188">
        <f t="shared" si="15"/>
        <v>1372</v>
      </c>
      <c r="T77" s="188">
        <f t="shared" si="15"/>
        <v>4762</v>
      </c>
      <c r="U77" s="188">
        <f t="shared" si="15"/>
        <v>2356</v>
      </c>
      <c r="V77" s="188">
        <f t="shared" si="15"/>
        <v>4793</v>
      </c>
      <c r="W77" s="188">
        <f t="shared" si="15"/>
        <v>2304</v>
      </c>
      <c r="X77" s="188">
        <f t="shared" si="15"/>
        <v>5267</v>
      </c>
      <c r="Y77" s="188">
        <f t="shared" si="15"/>
        <v>2571</v>
      </c>
      <c r="Z77" s="188">
        <f t="shared" si="15"/>
        <v>5187</v>
      </c>
      <c r="AA77" s="188">
        <f t="shared" si="15"/>
        <v>2510</v>
      </c>
      <c r="AB77" s="188">
        <f t="shared" si="15"/>
        <v>5002</v>
      </c>
      <c r="AC77" s="188">
        <f t="shared" si="15"/>
        <v>2428</v>
      </c>
      <c r="AD77" s="188">
        <f t="shared" si="15"/>
        <v>4729</v>
      </c>
      <c r="AE77" s="188">
        <f t="shared" si="15"/>
        <v>2305</v>
      </c>
      <c r="AF77" s="188">
        <f t="shared" si="15"/>
        <v>29739</v>
      </c>
      <c r="AG77" s="188">
        <f t="shared" si="15"/>
        <v>14474</v>
      </c>
      <c r="AH77" s="188">
        <f t="shared" si="15"/>
        <v>482</v>
      </c>
      <c r="AI77" s="188">
        <f t="shared" si="15"/>
        <v>144</v>
      </c>
      <c r="AJ77" s="172"/>
    </row>
    <row r="78" spans="1:36" s="157" customFormat="1">
      <c r="A78" s="143" t="s">
        <v>218</v>
      </c>
      <c r="B78" s="143" t="s">
        <v>8</v>
      </c>
      <c r="C78" s="143" t="s">
        <v>4</v>
      </c>
      <c r="D78" s="143" t="s">
        <v>223</v>
      </c>
      <c r="E78" s="144">
        <v>32021</v>
      </c>
      <c r="F78" s="154" t="s">
        <v>2821</v>
      </c>
      <c r="G78" s="155">
        <v>15418.8</v>
      </c>
      <c r="H78" s="147">
        <v>21550</v>
      </c>
      <c r="I78" s="148" t="s">
        <v>2890</v>
      </c>
      <c r="J78" s="148" t="s">
        <v>2890</v>
      </c>
      <c r="K78" s="148" t="s">
        <v>2959</v>
      </c>
      <c r="L78" s="156">
        <v>3</v>
      </c>
      <c r="M78" s="156">
        <v>4</v>
      </c>
      <c r="N78" s="156">
        <v>4</v>
      </c>
      <c r="O78" s="156">
        <v>4</v>
      </c>
      <c r="P78" s="156">
        <v>5</v>
      </c>
      <c r="Q78" s="156">
        <v>5</v>
      </c>
      <c r="R78" s="156">
        <v>2</v>
      </c>
      <c r="S78" s="156">
        <v>27</v>
      </c>
      <c r="T78" s="156">
        <v>77</v>
      </c>
      <c r="U78" s="156">
        <v>31</v>
      </c>
      <c r="V78" s="156">
        <v>87</v>
      </c>
      <c r="W78" s="156">
        <v>35</v>
      </c>
      <c r="X78" s="156">
        <v>105</v>
      </c>
      <c r="Y78" s="156">
        <v>53</v>
      </c>
      <c r="Z78" s="156">
        <v>103</v>
      </c>
      <c r="AA78" s="156">
        <v>56</v>
      </c>
      <c r="AB78" s="156">
        <v>113</v>
      </c>
      <c r="AC78" s="156">
        <v>50</v>
      </c>
      <c r="AD78" s="156">
        <v>118</v>
      </c>
      <c r="AE78" s="156">
        <v>53</v>
      </c>
      <c r="AF78" s="156">
        <v>603</v>
      </c>
      <c r="AG78" s="156">
        <v>278</v>
      </c>
      <c r="AH78" s="156">
        <v>12</v>
      </c>
      <c r="AI78" s="156">
        <v>6</v>
      </c>
      <c r="AJ78" s="143"/>
    </row>
    <row r="79" spans="1:36" s="157" customFormat="1">
      <c r="A79" s="143" t="s">
        <v>218</v>
      </c>
      <c r="B79" s="143" t="s">
        <v>8</v>
      </c>
      <c r="C79" s="143" t="s">
        <v>4</v>
      </c>
      <c r="D79" s="143" t="s">
        <v>2822</v>
      </c>
      <c r="E79" s="144">
        <v>26360</v>
      </c>
      <c r="F79" s="154" t="s">
        <v>2823</v>
      </c>
      <c r="G79" s="155">
        <v>16067</v>
      </c>
      <c r="H79" s="147">
        <v>21547</v>
      </c>
      <c r="I79" s="148" t="s">
        <v>2891</v>
      </c>
      <c r="J79" s="148" t="s">
        <v>2891</v>
      </c>
      <c r="K79" s="148" t="s">
        <v>2960</v>
      </c>
      <c r="L79" s="156">
        <v>3</v>
      </c>
      <c r="M79" s="156">
        <v>3</v>
      </c>
      <c r="N79" s="156">
        <v>3</v>
      </c>
      <c r="O79" s="156">
        <v>4</v>
      </c>
      <c r="P79" s="156">
        <v>4</v>
      </c>
      <c r="Q79" s="156">
        <v>3</v>
      </c>
      <c r="R79" s="156">
        <v>2</v>
      </c>
      <c r="S79" s="156">
        <v>22</v>
      </c>
      <c r="T79" s="156">
        <v>75</v>
      </c>
      <c r="U79" s="156">
        <v>34</v>
      </c>
      <c r="V79" s="156">
        <v>70</v>
      </c>
      <c r="W79" s="156">
        <v>30</v>
      </c>
      <c r="X79" s="156">
        <v>78</v>
      </c>
      <c r="Y79" s="156">
        <v>30</v>
      </c>
      <c r="Z79" s="156">
        <v>102</v>
      </c>
      <c r="AA79" s="156">
        <v>44</v>
      </c>
      <c r="AB79" s="156">
        <v>93</v>
      </c>
      <c r="AC79" s="156">
        <v>42</v>
      </c>
      <c r="AD79" s="156">
        <v>68</v>
      </c>
      <c r="AE79" s="156">
        <v>34</v>
      </c>
      <c r="AF79" s="156">
        <v>486</v>
      </c>
      <c r="AG79" s="156">
        <v>214</v>
      </c>
      <c r="AH79" s="156">
        <v>8</v>
      </c>
      <c r="AI79" s="156">
        <v>2</v>
      </c>
      <c r="AJ79" s="143"/>
    </row>
    <row r="80" spans="1:36" s="157" customFormat="1">
      <c r="A80" s="143" t="s">
        <v>218</v>
      </c>
      <c r="B80" s="143" t="s">
        <v>8</v>
      </c>
      <c r="C80" s="143" t="s">
        <v>4</v>
      </c>
      <c r="D80" s="143" t="s">
        <v>2824</v>
      </c>
      <c r="E80" s="144">
        <v>40057</v>
      </c>
      <c r="F80" s="154" t="s">
        <v>2825</v>
      </c>
      <c r="G80" s="155">
        <v>10147</v>
      </c>
      <c r="H80" s="147">
        <v>21685</v>
      </c>
      <c r="I80" s="148" t="s">
        <v>2892</v>
      </c>
      <c r="J80" s="148" t="s">
        <v>2929</v>
      </c>
      <c r="K80" s="148" t="s">
        <v>2961</v>
      </c>
      <c r="L80" s="156">
        <v>6</v>
      </c>
      <c r="M80" s="156">
        <v>6</v>
      </c>
      <c r="N80" s="156">
        <v>7</v>
      </c>
      <c r="O80" s="156">
        <v>7</v>
      </c>
      <c r="P80" s="156">
        <v>6</v>
      </c>
      <c r="Q80" s="156">
        <v>6</v>
      </c>
      <c r="R80" s="156">
        <v>2</v>
      </c>
      <c r="S80" s="156">
        <v>40</v>
      </c>
      <c r="T80" s="156">
        <v>158</v>
      </c>
      <c r="U80" s="156">
        <v>73</v>
      </c>
      <c r="V80" s="156">
        <v>163</v>
      </c>
      <c r="W80" s="156">
        <v>95</v>
      </c>
      <c r="X80" s="156">
        <v>188</v>
      </c>
      <c r="Y80" s="156">
        <v>89</v>
      </c>
      <c r="Z80" s="156">
        <v>170</v>
      </c>
      <c r="AA80" s="156">
        <v>78</v>
      </c>
      <c r="AB80" s="156">
        <v>166</v>
      </c>
      <c r="AC80" s="156">
        <v>68</v>
      </c>
      <c r="AD80" s="156">
        <v>145</v>
      </c>
      <c r="AE80" s="156">
        <v>82</v>
      </c>
      <c r="AF80" s="156">
        <v>990</v>
      </c>
      <c r="AG80" s="156">
        <v>485</v>
      </c>
      <c r="AH80" s="156">
        <v>15</v>
      </c>
      <c r="AI80" s="156">
        <v>3</v>
      </c>
      <c r="AJ80" s="143"/>
    </row>
    <row r="81" spans="1:36" s="157" customFormat="1">
      <c r="A81" s="143" t="s">
        <v>218</v>
      </c>
      <c r="B81" s="143" t="s">
        <v>8</v>
      </c>
      <c r="C81" s="143" t="s">
        <v>4</v>
      </c>
      <c r="D81" s="143" t="s">
        <v>2826</v>
      </c>
      <c r="E81" s="144">
        <v>30376</v>
      </c>
      <c r="F81" s="154" t="s">
        <v>2827</v>
      </c>
      <c r="G81" s="155">
        <v>14321</v>
      </c>
      <c r="H81" s="147">
        <v>21560</v>
      </c>
      <c r="I81" s="148" t="s">
        <v>2893</v>
      </c>
      <c r="J81" s="148" t="s">
        <v>2930</v>
      </c>
      <c r="K81" s="148" t="s">
        <v>2962</v>
      </c>
      <c r="L81" s="156">
        <v>6</v>
      </c>
      <c r="M81" s="156">
        <v>6</v>
      </c>
      <c r="N81" s="156">
        <v>5</v>
      </c>
      <c r="O81" s="156">
        <v>7</v>
      </c>
      <c r="P81" s="156">
        <v>5</v>
      </c>
      <c r="Q81" s="156">
        <v>6</v>
      </c>
      <c r="R81" s="156">
        <v>3</v>
      </c>
      <c r="S81" s="156">
        <v>38</v>
      </c>
      <c r="T81" s="156">
        <v>138</v>
      </c>
      <c r="U81" s="156">
        <v>62</v>
      </c>
      <c r="V81" s="156">
        <v>158</v>
      </c>
      <c r="W81" s="156">
        <v>81</v>
      </c>
      <c r="X81" s="156">
        <v>136</v>
      </c>
      <c r="Y81" s="156">
        <v>68</v>
      </c>
      <c r="Z81" s="156">
        <v>168</v>
      </c>
      <c r="AA81" s="156">
        <v>63</v>
      </c>
      <c r="AB81" s="156">
        <v>136</v>
      </c>
      <c r="AC81" s="156">
        <v>65</v>
      </c>
      <c r="AD81" s="156">
        <v>152</v>
      </c>
      <c r="AE81" s="156">
        <v>80</v>
      </c>
      <c r="AF81" s="156">
        <v>888</v>
      </c>
      <c r="AG81" s="156">
        <v>419</v>
      </c>
      <c r="AH81" s="156">
        <v>27</v>
      </c>
      <c r="AI81" s="156">
        <v>10</v>
      </c>
      <c r="AJ81" s="143"/>
    </row>
    <row r="82" spans="1:36" s="157" customFormat="1">
      <c r="A82" s="143" t="s">
        <v>218</v>
      </c>
      <c r="B82" s="143" t="s">
        <v>8</v>
      </c>
      <c r="C82" s="143" t="s">
        <v>4</v>
      </c>
      <c r="D82" s="143" t="s">
        <v>2828</v>
      </c>
      <c r="E82" s="144">
        <v>19138</v>
      </c>
      <c r="F82" s="154" t="s">
        <v>2829</v>
      </c>
      <c r="G82" s="155">
        <v>13140</v>
      </c>
      <c r="H82" s="147">
        <v>21563</v>
      </c>
      <c r="I82" s="148" t="s">
        <v>2894</v>
      </c>
      <c r="J82" s="148" t="s">
        <v>2894</v>
      </c>
      <c r="K82" s="148" t="s">
        <v>2963</v>
      </c>
      <c r="L82" s="156">
        <v>3</v>
      </c>
      <c r="M82" s="156">
        <v>3</v>
      </c>
      <c r="N82" s="156">
        <v>3</v>
      </c>
      <c r="O82" s="156">
        <v>4</v>
      </c>
      <c r="P82" s="156">
        <v>4</v>
      </c>
      <c r="Q82" s="156">
        <v>3</v>
      </c>
      <c r="R82" s="156">
        <v>3</v>
      </c>
      <c r="S82" s="156">
        <v>23</v>
      </c>
      <c r="T82" s="156">
        <v>63</v>
      </c>
      <c r="U82" s="156">
        <v>27</v>
      </c>
      <c r="V82" s="156">
        <v>59</v>
      </c>
      <c r="W82" s="156">
        <v>35</v>
      </c>
      <c r="X82" s="156">
        <v>78</v>
      </c>
      <c r="Y82" s="156">
        <v>30</v>
      </c>
      <c r="Z82" s="156">
        <v>86</v>
      </c>
      <c r="AA82" s="156">
        <v>41</v>
      </c>
      <c r="AB82" s="156">
        <v>95</v>
      </c>
      <c r="AC82" s="156">
        <v>46</v>
      </c>
      <c r="AD82" s="156">
        <v>83</v>
      </c>
      <c r="AE82" s="156">
        <v>51</v>
      </c>
      <c r="AF82" s="156">
        <v>464</v>
      </c>
      <c r="AG82" s="156">
        <v>230</v>
      </c>
      <c r="AH82" s="156">
        <v>15</v>
      </c>
      <c r="AI82" s="156">
        <v>3</v>
      </c>
      <c r="AJ82" s="143"/>
    </row>
    <row r="83" spans="1:36" s="157" customFormat="1">
      <c r="A83" s="143" t="s">
        <v>218</v>
      </c>
      <c r="B83" s="143" t="s">
        <v>8</v>
      </c>
      <c r="C83" s="143" t="s">
        <v>4</v>
      </c>
      <c r="D83" s="143" t="s">
        <v>2830</v>
      </c>
      <c r="E83" s="144">
        <v>33664</v>
      </c>
      <c r="F83" s="189" t="s">
        <v>2831</v>
      </c>
      <c r="G83" s="155">
        <v>11487</v>
      </c>
      <c r="H83" s="147">
        <v>21594</v>
      </c>
      <c r="I83" s="148" t="s">
        <v>2895</v>
      </c>
      <c r="J83" s="148" t="s">
        <v>2931</v>
      </c>
      <c r="K83" s="148" t="s">
        <v>2964</v>
      </c>
      <c r="L83" s="156">
        <v>4</v>
      </c>
      <c r="M83" s="156">
        <v>4</v>
      </c>
      <c r="N83" s="156">
        <v>4</v>
      </c>
      <c r="O83" s="156">
        <v>5</v>
      </c>
      <c r="P83" s="156">
        <v>4</v>
      </c>
      <c r="Q83" s="156">
        <v>5</v>
      </c>
      <c r="R83" s="156">
        <v>2</v>
      </c>
      <c r="S83" s="156">
        <v>28</v>
      </c>
      <c r="T83" s="156">
        <v>78</v>
      </c>
      <c r="U83" s="156">
        <v>39</v>
      </c>
      <c r="V83" s="156">
        <v>78</v>
      </c>
      <c r="W83" s="156">
        <v>42</v>
      </c>
      <c r="X83" s="156">
        <v>92</v>
      </c>
      <c r="Y83" s="156">
        <v>42</v>
      </c>
      <c r="Z83" s="156">
        <v>108</v>
      </c>
      <c r="AA83" s="156">
        <v>48</v>
      </c>
      <c r="AB83" s="156">
        <v>94</v>
      </c>
      <c r="AC83" s="156">
        <v>53</v>
      </c>
      <c r="AD83" s="156">
        <v>108</v>
      </c>
      <c r="AE83" s="156">
        <v>60</v>
      </c>
      <c r="AF83" s="156">
        <v>558</v>
      </c>
      <c r="AG83" s="156">
        <v>284</v>
      </c>
      <c r="AH83" s="156">
        <v>11</v>
      </c>
      <c r="AI83" s="156">
        <v>1</v>
      </c>
      <c r="AJ83" s="143"/>
    </row>
    <row r="84" spans="1:36" s="157" customFormat="1">
      <c r="A84" s="143" t="s">
        <v>218</v>
      </c>
      <c r="B84" s="143" t="s">
        <v>8</v>
      </c>
      <c r="C84" s="143" t="s">
        <v>4</v>
      </c>
      <c r="D84" s="143" t="s">
        <v>225</v>
      </c>
      <c r="E84" s="144">
        <v>37316</v>
      </c>
      <c r="F84" s="154" t="s">
        <v>2832</v>
      </c>
      <c r="G84" s="155">
        <v>10838</v>
      </c>
      <c r="H84" s="147">
        <v>21627</v>
      </c>
      <c r="I84" s="148" t="s">
        <v>2896</v>
      </c>
      <c r="J84" s="148" t="s">
        <v>2896</v>
      </c>
      <c r="K84" s="148" t="s">
        <v>2965</v>
      </c>
      <c r="L84" s="156">
        <v>3</v>
      </c>
      <c r="M84" s="156">
        <v>3</v>
      </c>
      <c r="N84" s="156">
        <v>3</v>
      </c>
      <c r="O84" s="156">
        <v>4</v>
      </c>
      <c r="P84" s="156">
        <v>4</v>
      </c>
      <c r="Q84" s="156">
        <v>3</v>
      </c>
      <c r="R84" s="156">
        <v>2</v>
      </c>
      <c r="S84" s="156">
        <v>22</v>
      </c>
      <c r="T84" s="156">
        <v>67</v>
      </c>
      <c r="U84" s="156">
        <v>28</v>
      </c>
      <c r="V84" s="156">
        <v>62</v>
      </c>
      <c r="W84" s="156">
        <v>30</v>
      </c>
      <c r="X84" s="156">
        <v>66</v>
      </c>
      <c r="Y84" s="156">
        <v>31</v>
      </c>
      <c r="Z84" s="156">
        <v>88</v>
      </c>
      <c r="AA84" s="156">
        <v>45</v>
      </c>
      <c r="AB84" s="156">
        <v>87</v>
      </c>
      <c r="AC84" s="156">
        <v>37</v>
      </c>
      <c r="AD84" s="156">
        <v>78</v>
      </c>
      <c r="AE84" s="156">
        <v>34</v>
      </c>
      <c r="AF84" s="156">
        <v>448</v>
      </c>
      <c r="AG84" s="156">
        <v>205</v>
      </c>
      <c r="AH84" s="156">
        <v>0</v>
      </c>
      <c r="AI84" s="156">
        <v>0</v>
      </c>
      <c r="AJ84" s="143"/>
    </row>
    <row r="85" spans="1:36" s="157" customFormat="1">
      <c r="A85" s="143" t="s">
        <v>218</v>
      </c>
      <c r="B85" s="143" t="s">
        <v>8</v>
      </c>
      <c r="C85" s="143" t="s">
        <v>4</v>
      </c>
      <c r="D85" s="143" t="s">
        <v>301</v>
      </c>
      <c r="E85" s="144">
        <v>36220</v>
      </c>
      <c r="F85" s="154" t="s">
        <v>2833</v>
      </c>
      <c r="G85" s="163">
        <v>11001</v>
      </c>
      <c r="H85" s="147">
        <v>21637</v>
      </c>
      <c r="I85" s="148" t="s">
        <v>2897</v>
      </c>
      <c r="J85" s="148" t="s">
        <v>2897</v>
      </c>
      <c r="K85" s="148" t="s">
        <v>2966</v>
      </c>
      <c r="L85" s="149">
        <v>5</v>
      </c>
      <c r="M85" s="149">
        <v>5</v>
      </c>
      <c r="N85" s="149">
        <v>5</v>
      </c>
      <c r="O85" s="149">
        <v>5</v>
      </c>
      <c r="P85" s="149">
        <v>5</v>
      </c>
      <c r="Q85" s="149">
        <v>4</v>
      </c>
      <c r="R85" s="149">
        <v>2</v>
      </c>
      <c r="S85" s="149">
        <v>31</v>
      </c>
      <c r="T85" s="149">
        <v>118</v>
      </c>
      <c r="U85" s="149">
        <v>61</v>
      </c>
      <c r="V85" s="149">
        <v>132</v>
      </c>
      <c r="W85" s="149">
        <v>67</v>
      </c>
      <c r="X85" s="149">
        <v>129</v>
      </c>
      <c r="Y85" s="149">
        <v>59</v>
      </c>
      <c r="Z85" s="149">
        <v>113</v>
      </c>
      <c r="AA85" s="149">
        <v>51</v>
      </c>
      <c r="AB85" s="149">
        <v>122</v>
      </c>
      <c r="AC85" s="149">
        <v>66</v>
      </c>
      <c r="AD85" s="149">
        <v>108</v>
      </c>
      <c r="AE85" s="149">
        <v>47</v>
      </c>
      <c r="AF85" s="149">
        <v>722</v>
      </c>
      <c r="AG85" s="149">
        <v>351</v>
      </c>
      <c r="AH85" s="149">
        <v>10</v>
      </c>
      <c r="AI85" s="149">
        <v>1</v>
      </c>
      <c r="AJ85" s="143"/>
    </row>
    <row r="86" spans="1:36" s="157" customFormat="1">
      <c r="A86" s="143" t="s">
        <v>218</v>
      </c>
      <c r="B86" s="143" t="s">
        <v>8</v>
      </c>
      <c r="C86" s="143" t="s">
        <v>4</v>
      </c>
      <c r="D86" s="143" t="s">
        <v>2834</v>
      </c>
      <c r="E86" s="144">
        <v>15115</v>
      </c>
      <c r="F86" s="154" t="s">
        <v>2835</v>
      </c>
      <c r="G86" s="155">
        <v>11543</v>
      </c>
      <c r="H86" s="147">
        <v>21664</v>
      </c>
      <c r="I86" s="148" t="s">
        <v>2898</v>
      </c>
      <c r="J86" s="148" t="s">
        <v>2932</v>
      </c>
      <c r="K86" s="148" t="s">
        <v>2967</v>
      </c>
      <c r="L86" s="156">
        <v>4</v>
      </c>
      <c r="M86" s="156">
        <v>5</v>
      </c>
      <c r="N86" s="156">
        <v>5</v>
      </c>
      <c r="O86" s="156">
        <v>5</v>
      </c>
      <c r="P86" s="156">
        <v>5</v>
      </c>
      <c r="Q86" s="156">
        <v>6</v>
      </c>
      <c r="R86" s="156">
        <v>0</v>
      </c>
      <c r="S86" s="156">
        <v>30</v>
      </c>
      <c r="T86" s="156">
        <v>88</v>
      </c>
      <c r="U86" s="156">
        <v>47</v>
      </c>
      <c r="V86" s="156">
        <v>131</v>
      </c>
      <c r="W86" s="156">
        <v>68</v>
      </c>
      <c r="X86" s="156">
        <v>134</v>
      </c>
      <c r="Y86" s="156">
        <v>63</v>
      </c>
      <c r="Z86" s="156">
        <v>123</v>
      </c>
      <c r="AA86" s="156">
        <v>65</v>
      </c>
      <c r="AB86" s="156">
        <v>122</v>
      </c>
      <c r="AC86" s="156">
        <v>57</v>
      </c>
      <c r="AD86" s="156">
        <v>159</v>
      </c>
      <c r="AE86" s="156">
        <v>72</v>
      </c>
      <c r="AF86" s="156">
        <v>757</v>
      </c>
      <c r="AG86" s="156">
        <v>372</v>
      </c>
      <c r="AH86" s="156">
        <v>0</v>
      </c>
      <c r="AI86" s="156">
        <v>0</v>
      </c>
      <c r="AJ86" s="143"/>
    </row>
    <row r="87" spans="1:36" s="157" customFormat="1">
      <c r="A87" s="143" t="s">
        <v>218</v>
      </c>
      <c r="B87" s="143" t="s">
        <v>8</v>
      </c>
      <c r="C87" s="143" t="s">
        <v>4</v>
      </c>
      <c r="D87" s="143" t="s">
        <v>2836</v>
      </c>
      <c r="E87" s="144">
        <v>34394</v>
      </c>
      <c r="F87" s="154" t="s">
        <v>2837</v>
      </c>
      <c r="G87" s="155">
        <v>11234</v>
      </c>
      <c r="H87" s="147">
        <v>21596</v>
      </c>
      <c r="I87" s="148" t="s">
        <v>2899</v>
      </c>
      <c r="J87" s="148" t="s">
        <v>2933</v>
      </c>
      <c r="K87" s="148" t="s">
        <v>2968</v>
      </c>
      <c r="L87" s="156">
        <v>4</v>
      </c>
      <c r="M87" s="156">
        <v>4</v>
      </c>
      <c r="N87" s="156">
        <v>4</v>
      </c>
      <c r="O87" s="156">
        <v>3</v>
      </c>
      <c r="P87" s="156">
        <v>5</v>
      </c>
      <c r="Q87" s="156">
        <v>4</v>
      </c>
      <c r="R87" s="156">
        <v>1</v>
      </c>
      <c r="S87" s="156">
        <v>25</v>
      </c>
      <c r="T87" s="156">
        <v>81</v>
      </c>
      <c r="U87" s="156">
        <v>39</v>
      </c>
      <c r="V87" s="156">
        <v>89</v>
      </c>
      <c r="W87" s="156">
        <v>44</v>
      </c>
      <c r="X87" s="156">
        <v>92</v>
      </c>
      <c r="Y87" s="156">
        <v>40</v>
      </c>
      <c r="Z87" s="156">
        <v>81</v>
      </c>
      <c r="AA87" s="156">
        <v>43</v>
      </c>
      <c r="AB87" s="156">
        <v>118</v>
      </c>
      <c r="AC87" s="156">
        <v>64</v>
      </c>
      <c r="AD87" s="156">
        <v>99</v>
      </c>
      <c r="AE87" s="156">
        <v>47</v>
      </c>
      <c r="AF87" s="156">
        <v>560</v>
      </c>
      <c r="AG87" s="156">
        <v>277</v>
      </c>
      <c r="AH87" s="156">
        <v>7</v>
      </c>
      <c r="AI87" s="156">
        <v>3</v>
      </c>
      <c r="AJ87" s="143"/>
    </row>
    <row r="88" spans="1:36" s="157" customFormat="1">
      <c r="A88" s="143" t="s">
        <v>218</v>
      </c>
      <c r="B88" s="143" t="s">
        <v>8</v>
      </c>
      <c r="C88" s="143" t="s">
        <v>4</v>
      </c>
      <c r="D88" s="143" t="s">
        <v>410</v>
      </c>
      <c r="E88" s="144">
        <v>25993</v>
      </c>
      <c r="F88" s="154" t="s">
        <v>2838</v>
      </c>
      <c r="G88" s="155">
        <v>10822.53</v>
      </c>
      <c r="H88" s="147">
        <v>21656</v>
      </c>
      <c r="I88" s="148" t="s">
        <v>2900</v>
      </c>
      <c r="J88" s="148" t="s">
        <v>2934</v>
      </c>
      <c r="K88" s="148" t="s">
        <v>2969</v>
      </c>
      <c r="L88" s="149">
        <v>4</v>
      </c>
      <c r="M88" s="149">
        <v>3</v>
      </c>
      <c r="N88" s="149">
        <v>5</v>
      </c>
      <c r="O88" s="149">
        <v>4</v>
      </c>
      <c r="P88" s="149">
        <v>4</v>
      </c>
      <c r="Q88" s="149">
        <v>4</v>
      </c>
      <c r="R88" s="149">
        <v>2</v>
      </c>
      <c r="S88" s="149">
        <v>26</v>
      </c>
      <c r="T88" s="149">
        <v>91</v>
      </c>
      <c r="U88" s="149">
        <v>52</v>
      </c>
      <c r="V88" s="149">
        <v>73</v>
      </c>
      <c r="W88" s="149">
        <v>41</v>
      </c>
      <c r="X88" s="149">
        <v>104</v>
      </c>
      <c r="Y88" s="149">
        <v>48</v>
      </c>
      <c r="Z88" s="149">
        <v>90</v>
      </c>
      <c r="AA88" s="149">
        <v>38</v>
      </c>
      <c r="AB88" s="149">
        <v>94</v>
      </c>
      <c r="AC88" s="149">
        <v>45</v>
      </c>
      <c r="AD88" s="149">
        <v>91</v>
      </c>
      <c r="AE88" s="149">
        <v>50</v>
      </c>
      <c r="AF88" s="156">
        <v>543</v>
      </c>
      <c r="AG88" s="156">
        <v>274</v>
      </c>
      <c r="AH88" s="149">
        <v>12</v>
      </c>
      <c r="AI88" s="149">
        <v>2</v>
      </c>
      <c r="AJ88" s="143"/>
    </row>
    <row r="89" spans="1:36" s="157" customFormat="1">
      <c r="A89" s="143" t="s">
        <v>218</v>
      </c>
      <c r="B89" s="143" t="s">
        <v>8</v>
      </c>
      <c r="C89" s="143" t="s">
        <v>4</v>
      </c>
      <c r="D89" s="143" t="s">
        <v>2839</v>
      </c>
      <c r="E89" s="144">
        <v>38961</v>
      </c>
      <c r="F89" s="154" t="s">
        <v>2840</v>
      </c>
      <c r="G89" s="155">
        <v>10026</v>
      </c>
      <c r="H89" s="147">
        <v>21651</v>
      </c>
      <c r="I89" s="148" t="s">
        <v>2901</v>
      </c>
      <c r="J89" s="148" t="s">
        <v>2901</v>
      </c>
      <c r="K89" s="148" t="s">
        <v>2970</v>
      </c>
      <c r="L89" s="156">
        <v>4</v>
      </c>
      <c r="M89" s="156">
        <v>5</v>
      </c>
      <c r="N89" s="156">
        <v>6</v>
      </c>
      <c r="O89" s="156">
        <v>6</v>
      </c>
      <c r="P89" s="156">
        <v>6</v>
      </c>
      <c r="Q89" s="156">
        <v>5</v>
      </c>
      <c r="R89" s="156">
        <v>2</v>
      </c>
      <c r="S89" s="156">
        <v>34</v>
      </c>
      <c r="T89" s="156">
        <v>98</v>
      </c>
      <c r="U89" s="156">
        <v>46</v>
      </c>
      <c r="V89" s="156">
        <v>119</v>
      </c>
      <c r="W89" s="156">
        <v>52</v>
      </c>
      <c r="X89" s="156">
        <v>152</v>
      </c>
      <c r="Y89" s="156">
        <v>77</v>
      </c>
      <c r="Z89" s="156">
        <v>160</v>
      </c>
      <c r="AA89" s="156">
        <v>76</v>
      </c>
      <c r="AB89" s="156">
        <v>142</v>
      </c>
      <c r="AC89" s="156">
        <v>74</v>
      </c>
      <c r="AD89" s="156">
        <v>134</v>
      </c>
      <c r="AE89" s="156">
        <v>73</v>
      </c>
      <c r="AF89" s="156">
        <v>805</v>
      </c>
      <c r="AG89" s="156">
        <v>398</v>
      </c>
      <c r="AH89" s="156">
        <v>10</v>
      </c>
      <c r="AI89" s="156">
        <v>7</v>
      </c>
      <c r="AJ89" s="143"/>
    </row>
    <row r="90" spans="1:36" s="157" customFormat="1">
      <c r="A90" s="143" t="s">
        <v>218</v>
      </c>
      <c r="B90" s="143" t="s">
        <v>8</v>
      </c>
      <c r="C90" s="143" t="s">
        <v>4</v>
      </c>
      <c r="D90" s="143" t="s">
        <v>2841</v>
      </c>
      <c r="E90" s="144">
        <v>29409</v>
      </c>
      <c r="F90" s="154" t="s">
        <v>2842</v>
      </c>
      <c r="G90" s="155">
        <v>11888</v>
      </c>
      <c r="H90" s="147">
        <v>21520</v>
      </c>
      <c r="I90" s="148" t="s">
        <v>2902</v>
      </c>
      <c r="J90" s="148" t="s">
        <v>2902</v>
      </c>
      <c r="K90" s="148" t="s">
        <v>2971</v>
      </c>
      <c r="L90" s="156">
        <v>4</v>
      </c>
      <c r="M90" s="156">
        <v>4</v>
      </c>
      <c r="N90" s="156">
        <v>5</v>
      </c>
      <c r="O90" s="156">
        <v>3</v>
      </c>
      <c r="P90" s="156">
        <v>3</v>
      </c>
      <c r="Q90" s="156">
        <v>3</v>
      </c>
      <c r="R90" s="156">
        <v>2</v>
      </c>
      <c r="S90" s="156">
        <v>24</v>
      </c>
      <c r="T90" s="156">
        <v>82</v>
      </c>
      <c r="U90" s="156">
        <v>39</v>
      </c>
      <c r="V90" s="156">
        <v>82</v>
      </c>
      <c r="W90" s="156">
        <v>44</v>
      </c>
      <c r="X90" s="156">
        <v>118</v>
      </c>
      <c r="Y90" s="156">
        <v>53</v>
      </c>
      <c r="Z90" s="156">
        <v>77</v>
      </c>
      <c r="AA90" s="156">
        <v>37</v>
      </c>
      <c r="AB90" s="156">
        <v>77</v>
      </c>
      <c r="AC90" s="156">
        <v>37</v>
      </c>
      <c r="AD90" s="156">
        <v>75</v>
      </c>
      <c r="AE90" s="156">
        <v>31</v>
      </c>
      <c r="AF90" s="156">
        <v>511</v>
      </c>
      <c r="AG90" s="156">
        <v>241</v>
      </c>
      <c r="AH90" s="156">
        <v>12</v>
      </c>
      <c r="AI90" s="156">
        <v>2</v>
      </c>
      <c r="AJ90" s="143"/>
    </row>
    <row r="91" spans="1:36" s="157" customFormat="1">
      <c r="A91" s="143" t="s">
        <v>218</v>
      </c>
      <c r="B91" s="143" t="s">
        <v>8</v>
      </c>
      <c r="C91" s="143" t="s">
        <v>4</v>
      </c>
      <c r="D91" s="143" t="s">
        <v>2843</v>
      </c>
      <c r="E91" s="144">
        <v>30376</v>
      </c>
      <c r="F91" s="154" t="s">
        <v>2844</v>
      </c>
      <c r="G91" s="171">
        <v>19264</v>
      </c>
      <c r="H91" s="147">
        <v>21524</v>
      </c>
      <c r="I91" s="148" t="s">
        <v>2903</v>
      </c>
      <c r="J91" s="148" t="s">
        <v>2935</v>
      </c>
      <c r="K91" s="148" t="s">
        <v>2972</v>
      </c>
      <c r="L91" s="149">
        <v>5</v>
      </c>
      <c r="M91" s="149">
        <v>6</v>
      </c>
      <c r="N91" s="149">
        <v>7</v>
      </c>
      <c r="O91" s="149">
        <v>7</v>
      </c>
      <c r="P91" s="149">
        <v>7</v>
      </c>
      <c r="Q91" s="149">
        <v>6</v>
      </c>
      <c r="R91" s="149">
        <v>3</v>
      </c>
      <c r="S91" s="149">
        <v>41</v>
      </c>
      <c r="T91" s="149">
        <v>122</v>
      </c>
      <c r="U91" s="149">
        <v>56</v>
      </c>
      <c r="V91" s="149">
        <v>146</v>
      </c>
      <c r="W91" s="149">
        <v>56</v>
      </c>
      <c r="X91" s="149">
        <v>171</v>
      </c>
      <c r="Y91" s="149">
        <v>85</v>
      </c>
      <c r="Z91" s="149">
        <v>159</v>
      </c>
      <c r="AA91" s="149">
        <v>78</v>
      </c>
      <c r="AB91" s="149">
        <v>172</v>
      </c>
      <c r="AC91" s="149">
        <v>89</v>
      </c>
      <c r="AD91" s="149">
        <v>150</v>
      </c>
      <c r="AE91" s="149">
        <v>83</v>
      </c>
      <c r="AF91" s="149">
        <v>920</v>
      </c>
      <c r="AG91" s="149">
        <v>447</v>
      </c>
      <c r="AH91" s="149">
        <v>25</v>
      </c>
      <c r="AI91" s="149">
        <v>7</v>
      </c>
      <c r="AJ91" s="143"/>
    </row>
    <row r="92" spans="1:36" s="157" customFormat="1">
      <c r="A92" s="143" t="s">
        <v>218</v>
      </c>
      <c r="B92" s="143" t="s">
        <v>8</v>
      </c>
      <c r="C92" s="143" t="s">
        <v>4</v>
      </c>
      <c r="D92" s="143" t="s">
        <v>2845</v>
      </c>
      <c r="E92" s="144">
        <v>11263</v>
      </c>
      <c r="F92" s="154" t="s">
        <v>2846</v>
      </c>
      <c r="G92" s="155">
        <v>12155.3</v>
      </c>
      <c r="H92" s="147">
        <v>21591</v>
      </c>
      <c r="I92" s="148" t="s">
        <v>2904</v>
      </c>
      <c r="J92" s="148" t="s">
        <v>2936</v>
      </c>
      <c r="K92" s="148" t="s">
        <v>2973</v>
      </c>
      <c r="L92" s="156">
        <v>3</v>
      </c>
      <c r="M92" s="156">
        <v>2</v>
      </c>
      <c r="N92" s="156">
        <v>2</v>
      </c>
      <c r="O92" s="156">
        <v>3</v>
      </c>
      <c r="P92" s="156">
        <v>2</v>
      </c>
      <c r="Q92" s="156">
        <v>2</v>
      </c>
      <c r="R92" s="156">
        <v>2</v>
      </c>
      <c r="S92" s="156">
        <v>16</v>
      </c>
      <c r="T92" s="156">
        <v>51</v>
      </c>
      <c r="U92" s="156">
        <v>25</v>
      </c>
      <c r="V92" s="156">
        <v>33</v>
      </c>
      <c r="W92" s="156">
        <v>15</v>
      </c>
      <c r="X92" s="156">
        <v>46</v>
      </c>
      <c r="Y92" s="156">
        <v>23</v>
      </c>
      <c r="Z92" s="156">
        <v>46</v>
      </c>
      <c r="AA92" s="156">
        <v>22</v>
      </c>
      <c r="AB92" s="156">
        <v>44</v>
      </c>
      <c r="AC92" s="156">
        <v>21</v>
      </c>
      <c r="AD92" s="156">
        <v>48</v>
      </c>
      <c r="AE92" s="156">
        <v>22</v>
      </c>
      <c r="AF92" s="156">
        <v>268</v>
      </c>
      <c r="AG92" s="156">
        <v>128</v>
      </c>
      <c r="AH92" s="156">
        <v>10</v>
      </c>
      <c r="AI92" s="156">
        <v>2</v>
      </c>
      <c r="AJ92" s="143"/>
    </row>
    <row r="93" spans="1:36" s="157" customFormat="1">
      <c r="A93" s="143" t="s">
        <v>218</v>
      </c>
      <c r="B93" s="143" t="s">
        <v>8</v>
      </c>
      <c r="C93" s="143" t="s">
        <v>4</v>
      </c>
      <c r="D93" s="143" t="s">
        <v>2847</v>
      </c>
      <c r="E93" s="144">
        <v>32568</v>
      </c>
      <c r="F93" s="154" t="s">
        <v>2848</v>
      </c>
      <c r="G93" s="155">
        <v>12000</v>
      </c>
      <c r="H93" s="147">
        <v>21586</v>
      </c>
      <c r="I93" s="148" t="s">
        <v>2905</v>
      </c>
      <c r="J93" s="148" t="s">
        <v>2937</v>
      </c>
      <c r="K93" s="148" t="s">
        <v>2974</v>
      </c>
      <c r="L93" s="156">
        <v>8</v>
      </c>
      <c r="M93" s="156">
        <v>10</v>
      </c>
      <c r="N93" s="156">
        <v>10</v>
      </c>
      <c r="O93" s="156">
        <v>10</v>
      </c>
      <c r="P93" s="156">
        <v>9</v>
      </c>
      <c r="Q93" s="156">
        <v>8</v>
      </c>
      <c r="R93" s="156">
        <v>2</v>
      </c>
      <c r="S93" s="156">
        <v>57</v>
      </c>
      <c r="T93" s="156">
        <v>214</v>
      </c>
      <c r="U93" s="156">
        <v>119</v>
      </c>
      <c r="V93" s="156">
        <v>241</v>
      </c>
      <c r="W93" s="156">
        <v>111</v>
      </c>
      <c r="X93" s="156">
        <v>245</v>
      </c>
      <c r="Y93" s="156">
        <v>116</v>
      </c>
      <c r="Z93" s="156">
        <v>262</v>
      </c>
      <c r="AA93" s="156">
        <v>142</v>
      </c>
      <c r="AB93" s="156">
        <v>234</v>
      </c>
      <c r="AC93" s="156">
        <v>116</v>
      </c>
      <c r="AD93" s="156">
        <v>190</v>
      </c>
      <c r="AE93" s="156">
        <v>101</v>
      </c>
      <c r="AF93" s="156">
        <v>1386</v>
      </c>
      <c r="AG93" s="156">
        <v>705</v>
      </c>
      <c r="AH93" s="156">
        <v>16</v>
      </c>
      <c r="AI93" s="156">
        <v>7</v>
      </c>
      <c r="AJ93" s="143"/>
    </row>
    <row r="94" spans="1:36" s="157" customFormat="1">
      <c r="A94" s="143" t="s">
        <v>218</v>
      </c>
      <c r="B94" s="143" t="s">
        <v>8</v>
      </c>
      <c r="C94" s="143" t="s">
        <v>4</v>
      </c>
      <c r="D94" s="143" t="s">
        <v>2849</v>
      </c>
      <c r="E94" s="144">
        <v>40603</v>
      </c>
      <c r="F94" s="145" t="s">
        <v>2850</v>
      </c>
      <c r="G94" s="158">
        <v>10197</v>
      </c>
      <c r="H94" s="143">
        <v>21684</v>
      </c>
      <c r="I94" s="143" t="s">
        <v>2906</v>
      </c>
      <c r="J94" s="143" t="s">
        <v>2938</v>
      </c>
      <c r="K94" s="143" t="s">
        <v>2975</v>
      </c>
      <c r="L94" s="156">
        <v>4</v>
      </c>
      <c r="M94" s="156">
        <v>4</v>
      </c>
      <c r="N94" s="156">
        <v>4</v>
      </c>
      <c r="O94" s="156">
        <v>4</v>
      </c>
      <c r="P94" s="156">
        <v>4</v>
      </c>
      <c r="Q94" s="156">
        <v>4</v>
      </c>
      <c r="R94" s="156">
        <v>0</v>
      </c>
      <c r="S94" s="156">
        <v>24</v>
      </c>
      <c r="T94" s="156">
        <v>91</v>
      </c>
      <c r="U94" s="156">
        <v>47</v>
      </c>
      <c r="V94" s="156">
        <v>101</v>
      </c>
      <c r="W94" s="156">
        <v>49</v>
      </c>
      <c r="X94" s="156">
        <v>98</v>
      </c>
      <c r="Y94" s="156">
        <v>44</v>
      </c>
      <c r="Z94" s="156">
        <v>110</v>
      </c>
      <c r="AA94" s="156">
        <v>47</v>
      </c>
      <c r="AB94" s="156">
        <v>100</v>
      </c>
      <c r="AC94" s="156">
        <v>54</v>
      </c>
      <c r="AD94" s="156">
        <v>107</v>
      </c>
      <c r="AE94" s="156">
        <v>59</v>
      </c>
      <c r="AF94" s="156">
        <v>607</v>
      </c>
      <c r="AG94" s="156">
        <v>300</v>
      </c>
      <c r="AH94" s="156">
        <v>0</v>
      </c>
      <c r="AI94" s="156">
        <v>0</v>
      </c>
      <c r="AJ94" s="143"/>
    </row>
    <row r="95" spans="1:36" s="157" customFormat="1">
      <c r="A95" s="143" t="s">
        <v>218</v>
      </c>
      <c r="B95" s="143" t="s">
        <v>8</v>
      </c>
      <c r="C95" s="143" t="s">
        <v>4</v>
      </c>
      <c r="D95" s="143" t="s">
        <v>2851</v>
      </c>
      <c r="E95" s="144">
        <v>39725</v>
      </c>
      <c r="F95" s="154" t="s">
        <v>2852</v>
      </c>
      <c r="G95" s="155">
        <v>8499.39</v>
      </c>
      <c r="H95" s="148">
        <v>21548</v>
      </c>
      <c r="I95" s="148" t="s">
        <v>2907</v>
      </c>
      <c r="J95" s="148" t="s">
        <v>2939</v>
      </c>
      <c r="K95" s="148" t="s">
        <v>2976</v>
      </c>
      <c r="L95" s="156">
        <v>5</v>
      </c>
      <c r="M95" s="156">
        <v>5</v>
      </c>
      <c r="N95" s="156">
        <v>6</v>
      </c>
      <c r="O95" s="156">
        <v>5</v>
      </c>
      <c r="P95" s="156">
        <v>7</v>
      </c>
      <c r="Q95" s="156">
        <v>5</v>
      </c>
      <c r="R95" s="156">
        <v>1</v>
      </c>
      <c r="S95" s="156">
        <v>34</v>
      </c>
      <c r="T95" s="156">
        <v>147</v>
      </c>
      <c r="U95" s="156">
        <v>77</v>
      </c>
      <c r="V95" s="156">
        <v>141</v>
      </c>
      <c r="W95" s="156">
        <v>72</v>
      </c>
      <c r="X95" s="156">
        <v>158</v>
      </c>
      <c r="Y95" s="156">
        <v>72</v>
      </c>
      <c r="Z95" s="156">
        <v>130</v>
      </c>
      <c r="AA95" s="156">
        <v>70</v>
      </c>
      <c r="AB95" s="156">
        <v>180</v>
      </c>
      <c r="AC95" s="156">
        <v>80</v>
      </c>
      <c r="AD95" s="156">
        <v>124</v>
      </c>
      <c r="AE95" s="156">
        <v>55</v>
      </c>
      <c r="AF95" s="156">
        <v>880</v>
      </c>
      <c r="AG95" s="156">
        <v>426</v>
      </c>
      <c r="AH95" s="156">
        <v>6</v>
      </c>
      <c r="AI95" s="156">
        <v>2</v>
      </c>
      <c r="AJ95" s="143"/>
    </row>
    <row r="96" spans="1:36" s="157" customFormat="1">
      <c r="A96" s="143" t="s">
        <v>218</v>
      </c>
      <c r="B96" s="143" t="s">
        <v>8</v>
      </c>
      <c r="C96" s="143" t="s">
        <v>4</v>
      </c>
      <c r="D96" s="143" t="s">
        <v>2853</v>
      </c>
      <c r="E96" s="144">
        <v>38047</v>
      </c>
      <c r="F96" s="154" t="s">
        <v>2854</v>
      </c>
      <c r="G96" s="155">
        <v>8804</v>
      </c>
      <c r="H96" s="147">
        <v>21525</v>
      </c>
      <c r="I96" s="148" t="s">
        <v>2908</v>
      </c>
      <c r="J96" s="148" t="s">
        <v>2940</v>
      </c>
      <c r="K96" s="148" t="s">
        <v>2977</v>
      </c>
      <c r="L96" s="156">
        <v>4</v>
      </c>
      <c r="M96" s="156">
        <v>4</v>
      </c>
      <c r="N96" s="156">
        <v>4</v>
      </c>
      <c r="O96" s="156">
        <v>3</v>
      </c>
      <c r="P96" s="156">
        <v>4</v>
      </c>
      <c r="Q96" s="156">
        <v>4</v>
      </c>
      <c r="R96" s="156">
        <v>1</v>
      </c>
      <c r="S96" s="156">
        <v>24</v>
      </c>
      <c r="T96" s="156">
        <v>78</v>
      </c>
      <c r="U96" s="156">
        <v>45</v>
      </c>
      <c r="V96" s="156">
        <v>79</v>
      </c>
      <c r="W96" s="156">
        <v>44</v>
      </c>
      <c r="X96" s="156">
        <v>93</v>
      </c>
      <c r="Y96" s="156">
        <v>45</v>
      </c>
      <c r="Z96" s="156">
        <v>66</v>
      </c>
      <c r="AA96" s="156">
        <v>28</v>
      </c>
      <c r="AB96" s="156">
        <v>81</v>
      </c>
      <c r="AC96" s="156">
        <v>43</v>
      </c>
      <c r="AD96" s="156">
        <v>95</v>
      </c>
      <c r="AE96" s="156">
        <v>39</v>
      </c>
      <c r="AF96" s="156">
        <v>492</v>
      </c>
      <c r="AG96" s="156">
        <v>244</v>
      </c>
      <c r="AH96" s="156">
        <v>11</v>
      </c>
      <c r="AI96" s="156">
        <v>2</v>
      </c>
      <c r="AJ96" s="143"/>
    </row>
    <row r="97" spans="1:36" s="157" customFormat="1">
      <c r="A97" s="143" t="s">
        <v>218</v>
      </c>
      <c r="B97" s="143" t="s">
        <v>8</v>
      </c>
      <c r="C97" s="143" t="s">
        <v>4</v>
      </c>
      <c r="D97" s="143" t="s">
        <v>2855</v>
      </c>
      <c r="E97" s="144">
        <v>38047</v>
      </c>
      <c r="F97" s="154" t="s">
        <v>939</v>
      </c>
      <c r="G97" s="155">
        <v>11925</v>
      </c>
      <c r="H97" s="148">
        <v>21605</v>
      </c>
      <c r="I97" s="148" t="s">
        <v>2909</v>
      </c>
      <c r="J97" s="148" t="s">
        <v>2941</v>
      </c>
      <c r="K97" s="148" t="s">
        <v>2978</v>
      </c>
      <c r="L97" s="156">
        <v>7</v>
      </c>
      <c r="M97" s="156">
        <v>6</v>
      </c>
      <c r="N97" s="156">
        <v>8</v>
      </c>
      <c r="O97" s="156">
        <v>8</v>
      </c>
      <c r="P97" s="156">
        <v>8</v>
      </c>
      <c r="Q97" s="156">
        <v>8</v>
      </c>
      <c r="R97" s="156">
        <v>2</v>
      </c>
      <c r="S97" s="156">
        <v>47</v>
      </c>
      <c r="T97" s="156">
        <v>172</v>
      </c>
      <c r="U97" s="156">
        <v>87</v>
      </c>
      <c r="V97" s="156">
        <v>139</v>
      </c>
      <c r="W97" s="156">
        <v>60</v>
      </c>
      <c r="X97" s="156">
        <v>201</v>
      </c>
      <c r="Y97" s="156">
        <v>105</v>
      </c>
      <c r="Z97" s="156">
        <v>207</v>
      </c>
      <c r="AA97" s="156">
        <v>108</v>
      </c>
      <c r="AB97" s="156">
        <v>202</v>
      </c>
      <c r="AC97" s="156">
        <v>101</v>
      </c>
      <c r="AD97" s="156">
        <v>194</v>
      </c>
      <c r="AE97" s="156">
        <v>92</v>
      </c>
      <c r="AF97" s="156">
        <v>1115</v>
      </c>
      <c r="AG97" s="156">
        <v>553</v>
      </c>
      <c r="AH97" s="156">
        <v>9</v>
      </c>
      <c r="AI97" s="156">
        <v>2</v>
      </c>
      <c r="AJ97" s="143"/>
    </row>
    <row r="98" spans="1:36" s="157" customFormat="1">
      <c r="A98" s="143" t="s">
        <v>218</v>
      </c>
      <c r="B98" s="143" t="s">
        <v>8</v>
      </c>
      <c r="C98" s="143" t="s">
        <v>4</v>
      </c>
      <c r="D98" s="143" t="s">
        <v>2856</v>
      </c>
      <c r="E98" s="144">
        <v>32568</v>
      </c>
      <c r="F98" s="154" t="s">
        <v>2857</v>
      </c>
      <c r="G98" s="155">
        <v>11514</v>
      </c>
      <c r="H98" s="147">
        <v>21503</v>
      </c>
      <c r="I98" s="148" t="s">
        <v>2910</v>
      </c>
      <c r="J98" s="148" t="s">
        <v>2942</v>
      </c>
      <c r="K98" s="148" t="s">
        <v>2979</v>
      </c>
      <c r="L98" s="156">
        <v>6</v>
      </c>
      <c r="M98" s="156">
        <v>6</v>
      </c>
      <c r="N98" s="156">
        <v>6</v>
      </c>
      <c r="O98" s="156">
        <v>6</v>
      </c>
      <c r="P98" s="156">
        <v>6</v>
      </c>
      <c r="Q98" s="156">
        <v>6</v>
      </c>
      <c r="R98" s="156">
        <v>2</v>
      </c>
      <c r="S98" s="156">
        <v>38</v>
      </c>
      <c r="T98" s="156">
        <v>152</v>
      </c>
      <c r="U98" s="156">
        <v>77</v>
      </c>
      <c r="V98" s="156">
        <v>140</v>
      </c>
      <c r="W98" s="156">
        <v>81</v>
      </c>
      <c r="X98" s="156">
        <v>140</v>
      </c>
      <c r="Y98" s="156">
        <v>72</v>
      </c>
      <c r="Z98" s="156">
        <v>148</v>
      </c>
      <c r="AA98" s="156">
        <v>70</v>
      </c>
      <c r="AB98" s="156">
        <v>138</v>
      </c>
      <c r="AC98" s="156">
        <v>62</v>
      </c>
      <c r="AD98" s="156">
        <v>135</v>
      </c>
      <c r="AE98" s="156">
        <v>69</v>
      </c>
      <c r="AF98" s="156">
        <v>853</v>
      </c>
      <c r="AG98" s="156">
        <v>431</v>
      </c>
      <c r="AH98" s="156">
        <v>12</v>
      </c>
      <c r="AI98" s="156">
        <v>5</v>
      </c>
      <c r="AJ98" s="143"/>
    </row>
    <row r="99" spans="1:36" s="157" customFormat="1">
      <c r="A99" s="143" t="s">
        <v>218</v>
      </c>
      <c r="B99" s="143" t="s">
        <v>8</v>
      </c>
      <c r="C99" s="143" t="s">
        <v>4</v>
      </c>
      <c r="D99" s="143" t="s">
        <v>2858</v>
      </c>
      <c r="E99" s="144">
        <v>29646</v>
      </c>
      <c r="F99" s="154" t="s">
        <v>2859</v>
      </c>
      <c r="G99" s="155">
        <v>12869</v>
      </c>
      <c r="H99" s="147">
        <v>21561</v>
      </c>
      <c r="I99" s="148" t="s">
        <v>2911</v>
      </c>
      <c r="J99" s="148" t="s">
        <v>2943</v>
      </c>
      <c r="K99" s="148" t="s">
        <v>2980</v>
      </c>
      <c r="L99" s="156">
        <v>7</v>
      </c>
      <c r="M99" s="156">
        <v>7</v>
      </c>
      <c r="N99" s="156">
        <v>8</v>
      </c>
      <c r="O99" s="156">
        <v>6</v>
      </c>
      <c r="P99" s="156">
        <v>7</v>
      </c>
      <c r="Q99" s="156">
        <v>7</v>
      </c>
      <c r="R99" s="156">
        <v>2</v>
      </c>
      <c r="S99" s="156">
        <v>44</v>
      </c>
      <c r="T99" s="156">
        <v>183</v>
      </c>
      <c r="U99" s="156">
        <v>89</v>
      </c>
      <c r="V99" s="156">
        <v>174</v>
      </c>
      <c r="W99" s="156">
        <v>71</v>
      </c>
      <c r="X99" s="156">
        <v>206</v>
      </c>
      <c r="Y99" s="156">
        <v>100</v>
      </c>
      <c r="Z99" s="156">
        <v>163</v>
      </c>
      <c r="AA99" s="156">
        <v>81</v>
      </c>
      <c r="AB99" s="156">
        <v>170</v>
      </c>
      <c r="AC99" s="156">
        <v>95</v>
      </c>
      <c r="AD99" s="156">
        <v>170</v>
      </c>
      <c r="AE99" s="156">
        <v>95</v>
      </c>
      <c r="AF99" s="156">
        <v>1066</v>
      </c>
      <c r="AG99" s="156">
        <v>506</v>
      </c>
      <c r="AH99" s="156">
        <v>12</v>
      </c>
      <c r="AI99" s="156">
        <v>2</v>
      </c>
      <c r="AJ99" s="143"/>
    </row>
    <row r="100" spans="1:36" s="157" customFormat="1">
      <c r="A100" s="143" t="s">
        <v>218</v>
      </c>
      <c r="B100" s="143" t="s">
        <v>8</v>
      </c>
      <c r="C100" s="143" t="s">
        <v>4</v>
      </c>
      <c r="D100" s="143" t="s">
        <v>2860</v>
      </c>
      <c r="E100" s="144">
        <v>36220</v>
      </c>
      <c r="F100" s="154" t="s">
        <v>219</v>
      </c>
      <c r="G100" s="155">
        <v>11531</v>
      </c>
      <c r="H100" s="147">
        <v>21581</v>
      </c>
      <c r="I100" s="148" t="s">
        <v>2912</v>
      </c>
      <c r="J100" s="148" t="s">
        <v>2944</v>
      </c>
      <c r="K100" s="148" t="s">
        <v>2981</v>
      </c>
      <c r="L100" s="156">
        <v>5</v>
      </c>
      <c r="M100" s="156">
        <v>5</v>
      </c>
      <c r="N100" s="156">
        <v>6</v>
      </c>
      <c r="O100" s="156">
        <v>5</v>
      </c>
      <c r="P100" s="156">
        <v>5</v>
      </c>
      <c r="Q100" s="156">
        <v>5</v>
      </c>
      <c r="R100" s="156">
        <v>2</v>
      </c>
      <c r="S100" s="156">
        <v>33</v>
      </c>
      <c r="T100" s="156">
        <v>124</v>
      </c>
      <c r="U100" s="156">
        <v>59</v>
      </c>
      <c r="V100" s="156">
        <v>118</v>
      </c>
      <c r="W100" s="156">
        <v>64</v>
      </c>
      <c r="X100" s="156">
        <v>154</v>
      </c>
      <c r="Y100" s="156">
        <v>75</v>
      </c>
      <c r="Z100" s="156">
        <v>132</v>
      </c>
      <c r="AA100" s="156">
        <v>68</v>
      </c>
      <c r="AB100" s="156">
        <v>129</v>
      </c>
      <c r="AC100" s="156">
        <v>54</v>
      </c>
      <c r="AD100" s="156">
        <v>124</v>
      </c>
      <c r="AE100" s="156">
        <v>65</v>
      </c>
      <c r="AF100" s="156">
        <v>781</v>
      </c>
      <c r="AG100" s="156">
        <v>385</v>
      </c>
      <c r="AH100" s="156">
        <v>14</v>
      </c>
      <c r="AI100" s="156">
        <v>2</v>
      </c>
      <c r="AJ100" s="143"/>
    </row>
    <row r="101" spans="1:36" s="157" customFormat="1">
      <c r="A101" s="143" t="s">
        <v>218</v>
      </c>
      <c r="B101" s="143" t="s">
        <v>8</v>
      </c>
      <c r="C101" s="143" t="s">
        <v>4</v>
      </c>
      <c r="D101" s="143" t="s">
        <v>2861</v>
      </c>
      <c r="E101" s="144">
        <v>37316</v>
      </c>
      <c r="F101" s="154" t="s">
        <v>2862</v>
      </c>
      <c r="G101" s="155">
        <v>11875</v>
      </c>
      <c r="H101" s="147">
        <v>21669</v>
      </c>
      <c r="I101" s="148" t="s">
        <v>2913</v>
      </c>
      <c r="J101" s="148" t="s">
        <v>2945</v>
      </c>
      <c r="K101" s="148" t="s">
        <v>2982</v>
      </c>
      <c r="L101" s="156">
        <v>5</v>
      </c>
      <c r="M101" s="156">
        <v>3</v>
      </c>
      <c r="N101" s="156">
        <v>4</v>
      </c>
      <c r="O101" s="156">
        <v>4</v>
      </c>
      <c r="P101" s="156">
        <v>4</v>
      </c>
      <c r="Q101" s="156">
        <v>3</v>
      </c>
      <c r="R101" s="156">
        <v>2</v>
      </c>
      <c r="S101" s="156">
        <v>25</v>
      </c>
      <c r="T101" s="156">
        <v>110</v>
      </c>
      <c r="U101" s="156">
        <v>52</v>
      </c>
      <c r="V101" s="156">
        <v>81</v>
      </c>
      <c r="W101" s="156">
        <v>42</v>
      </c>
      <c r="X101" s="156">
        <v>92</v>
      </c>
      <c r="Y101" s="156">
        <v>47</v>
      </c>
      <c r="Z101" s="156">
        <v>90</v>
      </c>
      <c r="AA101" s="156">
        <v>40</v>
      </c>
      <c r="AB101" s="156">
        <v>94</v>
      </c>
      <c r="AC101" s="156">
        <v>46</v>
      </c>
      <c r="AD101" s="156">
        <v>65</v>
      </c>
      <c r="AE101" s="156">
        <v>35</v>
      </c>
      <c r="AF101" s="156">
        <v>532</v>
      </c>
      <c r="AG101" s="156">
        <v>262</v>
      </c>
      <c r="AH101" s="156">
        <v>9</v>
      </c>
      <c r="AI101" s="156">
        <v>2</v>
      </c>
      <c r="AJ101" s="143"/>
    </row>
    <row r="102" spans="1:36" s="157" customFormat="1">
      <c r="A102" s="1063" t="s">
        <v>218</v>
      </c>
      <c r="B102" s="1063" t="s">
        <v>8</v>
      </c>
      <c r="C102" s="1063" t="s">
        <v>4</v>
      </c>
      <c r="D102" s="1063" t="s">
        <v>2863</v>
      </c>
      <c r="E102" s="35">
        <v>40603</v>
      </c>
      <c r="F102" s="66" t="s">
        <v>2864</v>
      </c>
      <c r="G102" s="57">
        <v>10990</v>
      </c>
      <c r="H102" s="37">
        <v>21679</v>
      </c>
      <c r="I102" s="38" t="s">
        <v>2914</v>
      </c>
      <c r="J102" s="38" t="s">
        <v>2914</v>
      </c>
      <c r="K102" s="38" t="s">
        <v>2983</v>
      </c>
      <c r="L102" s="39">
        <v>3</v>
      </c>
      <c r="M102" s="39">
        <v>3</v>
      </c>
      <c r="N102" s="39">
        <v>4</v>
      </c>
      <c r="O102" s="39">
        <v>4</v>
      </c>
      <c r="P102" s="39">
        <v>4</v>
      </c>
      <c r="Q102" s="39">
        <v>4</v>
      </c>
      <c r="R102" s="39">
        <v>2</v>
      </c>
      <c r="S102" s="39">
        <v>24</v>
      </c>
      <c r="T102" s="39">
        <v>79</v>
      </c>
      <c r="U102" s="39">
        <v>34</v>
      </c>
      <c r="V102" s="39">
        <v>78</v>
      </c>
      <c r="W102" s="39">
        <v>45</v>
      </c>
      <c r="X102" s="39">
        <v>84</v>
      </c>
      <c r="Y102" s="39">
        <v>37</v>
      </c>
      <c r="Z102" s="39">
        <v>84</v>
      </c>
      <c r="AA102" s="39">
        <v>40</v>
      </c>
      <c r="AB102" s="39">
        <v>82</v>
      </c>
      <c r="AC102" s="39">
        <v>44</v>
      </c>
      <c r="AD102" s="39">
        <v>96</v>
      </c>
      <c r="AE102" s="39">
        <v>50</v>
      </c>
      <c r="AF102" s="39">
        <v>503</v>
      </c>
      <c r="AG102" s="39">
        <v>250</v>
      </c>
      <c r="AH102" s="39">
        <v>8</v>
      </c>
      <c r="AI102" s="39">
        <v>2</v>
      </c>
      <c r="AJ102" s="143"/>
    </row>
    <row r="103" spans="1:36" s="157" customFormat="1">
      <c r="A103" s="143" t="s">
        <v>218</v>
      </c>
      <c r="B103" s="143" t="s">
        <v>8</v>
      </c>
      <c r="C103" s="143" t="s">
        <v>4</v>
      </c>
      <c r="D103" s="143" t="s">
        <v>2865</v>
      </c>
      <c r="E103" s="144">
        <v>37865</v>
      </c>
      <c r="F103" s="154" t="s">
        <v>2866</v>
      </c>
      <c r="G103" s="155">
        <v>13651</v>
      </c>
      <c r="H103" s="147">
        <v>21588</v>
      </c>
      <c r="I103" s="148" t="s">
        <v>2915</v>
      </c>
      <c r="J103" s="148" t="s">
        <v>2946</v>
      </c>
      <c r="K103" s="148" t="s">
        <v>2984</v>
      </c>
      <c r="L103" s="149">
        <v>2</v>
      </c>
      <c r="M103" s="149">
        <v>3</v>
      </c>
      <c r="N103" s="149">
        <v>3</v>
      </c>
      <c r="O103" s="149">
        <v>3</v>
      </c>
      <c r="P103" s="149">
        <v>3</v>
      </c>
      <c r="Q103" s="149">
        <v>3</v>
      </c>
      <c r="R103" s="149">
        <v>2</v>
      </c>
      <c r="S103" s="149">
        <v>19</v>
      </c>
      <c r="T103" s="149">
        <v>50</v>
      </c>
      <c r="U103" s="149">
        <v>23</v>
      </c>
      <c r="V103" s="149">
        <v>70</v>
      </c>
      <c r="W103" s="149">
        <v>27</v>
      </c>
      <c r="X103" s="149">
        <v>55</v>
      </c>
      <c r="Y103" s="149">
        <v>28</v>
      </c>
      <c r="Z103" s="149">
        <v>67</v>
      </c>
      <c r="AA103" s="149">
        <v>31</v>
      </c>
      <c r="AB103" s="149">
        <v>66</v>
      </c>
      <c r="AC103" s="149">
        <v>26</v>
      </c>
      <c r="AD103" s="149">
        <v>66</v>
      </c>
      <c r="AE103" s="149">
        <v>29</v>
      </c>
      <c r="AF103" s="149">
        <v>374</v>
      </c>
      <c r="AG103" s="149">
        <v>164</v>
      </c>
      <c r="AH103" s="149">
        <v>14</v>
      </c>
      <c r="AI103" s="149">
        <v>3</v>
      </c>
      <c r="AJ103" s="143" t="s">
        <v>224</v>
      </c>
    </row>
    <row r="104" spans="1:36" s="157" customFormat="1">
      <c r="A104" s="143" t="s">
        <v>218</v>
      </c>
      <c r="B104" s="143" t="s">
        <v>8</v>
      </c>
      <c r="C104" s="143" t="s">
        <v>4</v>
      </c>
      <c r="D104" s="143" t="s">
        <v>2867</v>
      </c>
      <c r="E104" s="144">
        <v>30742</v>
      </c>
      <c r="F104" s="154" t="s">
        <v>2868</v>
      </c>
      <c r="G104" s="155">
        <v>10584</v>
      </c>
      <c r="H104" s="147">
        <v>21510</v>
      </c>
      <c r="I104" s="148" t="s">
        <v>2916</v>
      </c>
      <c r="J104" s="148" t="s">
        <v>2947</v>
      </c>
      <c r="K104" s="148" t="s">
        <v>2985</v>
      </c>
      <c r="L104" s="156">
        <v>4</v>
      </c>
      <c r="M104" s="156">
        <v>4</v>
      </c>
      <c r="N104" s="156">
        <v>5</v>
      </c>
      <c r="O104" s="156">
        <v>5</v>
      </c>
      <c r="P104" s="156">
        <v>5</v>
      </c>
      <c r="Q104" s="156">
        <v>4</v>
      </c>
      <c r="R104" s="156">
        <v>3</v>
      </c>
      <c r="S104" s="156">
        <v>30</v>
      </c>
      <c r="T104" s="156">
        <v>84</v>
      </c>
      <c r="U104" s="156">
        <v>40</v>
      </c>
      <c r="V104" s="156">
        <v>94</v>
      </c>
      <c r="W104" s="156">
        <v>53</v>
      </c>
      <c r="X104" s="156">
        <v>107</v>
      </c>
      <c r="Y104" s="156">
        <v>59</v>
      </c>
      <c r="Z104" s="156">
        <v>107</v>
      </c>
      <c r="AA104" s="156">
        <v>59</v>
      </c>
      <c r="AB104" s="156">
        <v>105</v>
      </c>
      <c r="AC104" s="156">
        <v>52</v>
      </c>
      <c r="AD104" s="156">
        <v>97</v>
      </c>
      <c r="AE104" s="156">
        <v>48</v>
      </c>
      <c r="AF104" s="156">
        <v>594</v>
      </c>
      <c r="AG104" s="156">
        <v>311</v>
      </c>
      <c r="AH104" s="156">
        <v>17</v>
      </c>
      <c r="AI104" s="156">
        <v>6</v>
      </c>
      <c r="AJ104" s="143"/>
    </row>
    <row r="105" spans="1:36" s="157" customFormat="1">
      <c r="A105" s="143" t="s">
        <v>218</v>
      </c>
      <c r="B105" s="143" t="s">
        <v>8</v>
      </c>
      <c r="C105" s="143" t="s">
        <v>4</v>
      </c>
      <c r="D105" s="143" t="s">
        <v>2869</v>
      </c>
      <c r="E105" s="144">
        <v>40603</v>
      </c>
      <c r="F105" s="154" t="s">
        <v>2870</v>
      </c>
      <c r="G105" s="155">
        <v>10484.200000000001</v>
      </c>
      <c r="H105" s="147">
        <v>21675</v>
      </c>
      <c r="I105" s="148" t="s">
        <v>2917</v>
      </c>
      <c r="J105" s="148" t="s">
        <v>2948</v>
      </c>
      <c r="K105" s="148" t="s">
        <v>2986</v>
      </c>
      <c r="L105" s="156">
        <v>6</v>
      </c>
      <c r="M105" s="156">
        <v>7</v>
      </c>
      <c r="N105" s="156">
        <v>8</v>
      </c>
      <c r="O105" s="156">
        <v>7</v>
      </c>
      <c r="P105" s="156">
        <v>7</v>
      </c>
      <c r="Q105" s="156">
        <v>8</v>
      </c>
      <c r="R105" s="156">
        <v>0</v>
      </c>
      <c r="S105" s="156">
        <v>43</v>
      </c>
      <c r="T105" s="156">
        <v>175</v>
      </c>
      <c r="U105" s="156">
        <v>90</v>
      </c>
      <c r="V105" s="156">
        <v>205</v>
      </c>
      <c r="W105" s="156">
        <v>93</v>
      </c>
      <c r="X105" s="156">
        <v>253</v>
      </c>
      <c r="Y105" s="156">
        <v>136</v>
      </c>
      <c r="Z105" s="156">
        <v>243</v>
      </c>
      <c r="AA105" s="156">
        <v>128</v>
      </c>
      <c r="AB105" s="156">
        <v>232</v>
      </c>
      <c r="AC105" s="156">
        <v>105</v>
      </c>
      <c r="AD105" s="156">
        <v>242</v>
      </c>
      <c r="AE105" s="156">
        <v>123</v>
      </c>
      <c r="AF105" s="156">
        <v>1350</v>
      </c>
      <c r="AG105" s="156">
        <v>675</v>
      </c>
      <c r="AH105" s="156">
        <v>0</v>
      </c>
      <c r="AI105" s="156">
        <v>0</v>
      </c>
      <c r="AJ105" s="143"/>
    </row>
    <row r="106" spans="1:36" s="157" customFormat="1">
      <c r="A106" s="143" t="s">
        <v>218</v>
      </c>
      <c r="B106" s="143" t="s">
        <v>8</v>
      </c>
      <c r="C106" s="143" t="s">
        <v>4</v>
      </c>
      <c r="D106" s="143" t="s">
        <v>2871</v>
      </c>
      <c r="E106" s="144">
        <v>39326</v>
      </c>
      <c r="F106" s="145" t="s">
        <v>2872</v>
      </c>
      <c r="G106" s="158">
        <v>10095.6</v>
      </c>
      <c r="H106" s="143">
        <v>21659</v>
      </c>
      <c r="I106" s="143" t="s">
        <v>2918</v>
      </c>
      <c r="J106" s="143" t="s">
        <v>2949</v>
      </c>
      <c r="K106" s="143" t="s">
        <v>2987</v>
      </c>
      <c r="L106" s="156">
        <v>4</v>
      </c>
      <c r="M106" s="156">
        <v>3</v>
      </c>
      <c r="N106" s="156">
        <v>4</v>
      </c>
      <c r="O106" s="156">
        <v>4</v>
      </c>
      <c r="P106" s="156">
        <v>4</v>
      </c>
      <c r="Q106" s="156">
        <v>4</v>
      </c>
      <c r="R106" s="156">
        <v>2</v>
      </c>
      <c r="S106" s="156">
        <v>25</v>
      </c>
      <c r="T106" s="156">
        <v>81</v>
      </c>
      <c r="U106" s="156">
        <v>46</v>
      </c>
      <c r="V106" s="156">
        <v>70</v>
      </c>
      <c r="W106" s="156">
        <v>34</v>
      </c>
      <c r="X106" s="156">
        <v>90</v>
      </c>
      <c r="Y106" s="156">
        <v>46</v>
      </c>
      <c r="Z106" s="156">
        <v>90</v>
      </c>
      <c r="AA106" s="156">
        <v>36</v>
      </c>
      <c r="AB106" s="156">
        <v>84</v>
      </c>
      <c r="AC106" s="156">
        <v>35</v>
      </c>
      <c r="AD106" s="156">
        <v>96</v>
      </c>
      <c r="AE106" s="156">
        <v>48</v>
      </c>
      <c r="AF106" s="156">
        <v>511</v>
      </c>
      <c r="AG106" s="156">
        <v>245</v>
      </c>
      <c r="AH106" s="156">
        <v>9</v>
      </c>
      <c r="AI106" s="156">
        <v>3</v>
      </c>
      <c r="AJ106" s="143"/>
    </row>
    <row r="107" spans="1:36" s="157" customFormat="1">
      <c r="A107" s="143" t="s">
        <v>218</v>
      </c>
      <c r="B107" s="143" t="s">
        <v>8</v>
      </c>
      <c r="C107" s="143" t="s">
        <v>4</v>
      </c>
      <c r="D107" s="143" t="s">
        <v>2873</v>
      </c>
      <c r="E107" s="144">
        <v>36586</v>
      </c>
      <c r="F107" s="154" t="s">
        <v>222</v>
      </c>
      <c r="G107" s="155">
        <v>11405</v>
      </c>
      <c r="H107" s="147">
        <v>21518</v>
      </c>
      <c r="I107" s="148" t="s">
        <v>2919</v>
      </c>
      <c r="J107" s="148" t="s">
        <v>2950</v>
      </c>
      <c r="K107" s="148" t="s">
        <v>2988</v>
      </c>
      <c r="L107" s="156">
        <v>6</v>
      </c>
      <c r="M107" s="156">
        <v>7</v>
      </c>
      <c r="N107" s="156">
        <v>8</v>
      </c>
      <c r="O107" s="156">
        <v>8</v>
      </c>
      <c r="P107" s="156">
        <v>8</v>
      </c>
      <c r="Q107" s="156">
        <v>7</v>
      </c>
      <c r="R107" s="156">
        <v>1</v>
      </c>
      <c r="S107" s="156">
        <v>45</v>
      </c>
      <c r="T107" s="156">
        <v>150</v>
      </c>
      <c r="U107" s="156">
        <v>73</v>
      </c>
      <c r="V107" s="156">
        <v>165</v>
      </c>
      <c r="W107" s="156">
        <v>76</v>
      </c>
      <c r="X107" s="156">
        <v>184</v>
      </c>
      <c r="Y107" s="156">
        <v>93</v>
      </c>
      <c r="Z107" s="156">
        <v>194</v>
      </c>
      <c r="AA107" s="156">
        <v>99</v>
      </c>
      <c r="AB107" s="156">
        <v>187</v>
      </c>
      <c r="AC107" s="156">
        <v>87</v>
      </c>
      <c r="AD107" s="156">
        <v>166</v>
      </c>
      <c r="AE107" s="156">
        <v>93</v>
      </c>
      <c r="AF107" s="156">
        <v>1046</v>
      </c>
      <c r="AG107" s="156">
        <v>521</v>
      </c>
      <c r="AH107" s="156">
        <v>13</v>
      </c>
      <c r="AI107" s="156">
        <v>2</v>
      </c>
      <c r="AJ107" s="143"/>
    </row>
    <row r="108" spans="1:36" s="157" customFormat="1">
      <c r="A108" s="143" t="s">
        <v>218</v>
      </c>
      <c r="B108" s="143" t="s">
        <v>8</v>
      </c>
      <c r="C108" s="143" t="s">
        <v>4</v>
      </c>
      <c r="D108" s="143" t="s">
        <v>2874</v>
      </c>
      <c r="E108" s="144">
        <v>32426</v>
      </c>
      <c r="F108" s="154" t="s">
        <v>2875</v>
      </c>
      <c r="G108" s="155">
        <v>13776.5</v>
      </c>
      <c r="H108" s="147">
        <v>21528</v>
      </c>
      <c r="I108" s="148" t="s">
        <v>2920</v>
      </c>
      <c r="J108" s="148" t="s">
        <v>2951</v>
      </c>
      <c r="K108" s="148" t="s">
        <v>2989</v>
      </c>
      <c r="L108" s="156">
        <v>3</v>
      </c>
      <c r="M108" s="156">
        <v>3</v>
      </c>
      <c r="N108" s="156">
        <v>3</v>
      </c>
      <c r="O108" s="156">
        <v>3</v>
      </c>
      <c r="P108" s="156">
        <v>2</v>
      </c>
      <c r="Q108" s="156">
        <v>2</v>
      </c>
      <c r="R108" s="156">
        <v>2</v>
      </c>
      <c r="S108" s="156">
        <v>18</v>
      </c>
      <c r="T108" s="156">
        <v>77</v>
      </c>
      <c r="U108" s="156">
        <v>29</v>
      </c>
      <c r="V108" s="156">
        <v>59</v>
      </c>
      <c r="W108" s="156">
        <v>29</v>
      </c>
      <c r="X108" s="156">
        <v>60</v>
      </c>
      <c r="Y108" s="156">
        <v>31</v>
      </c>
      <c r="Z108" s="156">
        <v>65</v>
      </c>
      <c r="AA108" s="156">
        <v>35</v>
      </c>
      <c r="AB108" s="156">
        <v>48</v>
      </c>
      <c r="AC108" s="156">
        <v>24</v>
      </c>
      <c r="AD108" s="156">
        <v>44</v>
      </c>
      <c r="AE108" s="156">
        <v>24</v>
      </c>
      <c r="AF108" s="156">
        <v>353</v>
      </c>
      <c r="AG108" s="156">
        <v>172</v>
      </c>
      <c r="AH108" s="156">
        <v>10</v>
      </c>
      <c r="AI108" s="156">
        <v>1</v>
      </c>
      <c r="AJ108" s="143"/>
    </row>
    <row r="109" spans="1:36" s="157" customFormat="1">
      <c r="A109" s="1063" t="s">
        <v>218</v>
      </c>
      <c r="B109" s="1063" t="s">
        <v>8</v>
      </c>
      <c r="C109" s="1063" t="s">
        <v>4</v>
      </c>
      <c r="D109" s="1063" t="s">
        <v>2876</v>
      </c>
      <c r="E109" s="35">
        <v>38838</v>
      </c>
      <c r="F109" s="66" t="s">
        <v>2877</v>
      </c>
      <c r="G109" s="57">
        <v>10145</v>
      </c>
      <c r="H109" s="37">
        <v>21662</v>
      </c>
      <c r="I109" s="38" t="s">
        <v>2921</v>
      </c>
      <c r="J109" s="38" t="s">
        <v>2952</v>
      </c>
      <c r="K109" s="38" t="s">
        <v>2990</v>
      </c>
      <c r="L109" s="39">
        <v>3</v>
      </c>
      <c r="M109" s="39">
        <v>2</v>
      </c>
      <c r="N109" s="39">
        <v>4</v>
      </c>
      <c r="O109" s="39">
        <v>3</v>
      </c>
      <c r="P109" s="39">
        <v>3</v>
      </c>
      <c r="Q109" s="39">
        <v>3</v>
      </c>
      <c r="R109" s="39">
        <v>2</v>
      </c>
      <c r="S109" s="39">
        <v>20</v>
      </c>
      <c r="T109" s="39">
        <v>57</v>
      </c>
      <c r="U109" s="39">
        <v>33</v>
      </c>
      <c r="V109" s="39">
        <v>44</v>
      </c>
      <c r="W109" s="39">
        <v>21</v>
      </c>
      <c r="X109" s="39">
        <v>77</v>
      </c>
      <c r="Y109" s="39">
        <v>43</v>
      </c>
      <c r="Z109" s="39">
        <v>66</v>
      </c>
      <c r="AA109" s="39">
        <v>26</v>
      </c>
      <c r="AB109" s="39">
        <v>66</v>
      </c>
      <c r="AC109" s="39">
        <v>31</v>
      </c>
      <c r="AD109" s="39">
        <v>56</v>
      </c>
      <c r="AE109" s="39">
        <v>22</v>
      </c>
      <c r="AF109" s="39">
        <v>366</v>
      </c>
      <c r="AG109" s="39">
        <v>176</v>
      </c>
      <c r="AH109" s="39">
        <v>9</v>
      </c>
      <c r="AI109" s="39">
        <v>2</v>
      </c>
      <c r="AJ109" s="143"/>
    </row>
    <row r="110" spans="1:36" s="157" customFormat="1">
      <c r="A110" s="143" t="s">
        <v>218</v>
      </c>
      <c r="B110" s="143" t="s">
        <v>8</v>
      </c>
      <c r="C110" s="143" t="s">
        <v>4</v>
      </c>
      <c r="D110" s="143" t="s">
        <v>2878</v>
      </c>
      <c r="E110" s="144">
        <v>42248</v>
      </c>
      <c r="F110" s="154" t="s">
        <v>2879</v>
      </c>
      <c r="G110" s="155">
        <v>12861</v>
      </c>
      <c r="H110" s="147">
        <v>21614</v>
      </c>
      <c r="I110" s="148" t="s">
        <v>2922</v>
      </c>
      <c r="J110" s="148" t="s">
        <v>2922</v>
      </c>
      <c r="K110" s="148" t="s">
        <v>2991</v>
      </c>
      <c r="L110" s="156">
        <v>12</v>
      </c>
      <c r="M110" s="156">
        <v>10</v>
      </c>
      <c r="N110" s="156">
        <v>10</v>
      </c>
      <c r="O110" s="156">
        <v>9</v>
      </c>
      <c r="P110" s="156">
        <v>7</v>
      </c>
      <c r="Q110" s="156">
        <v>6</v>
      </c>
      <c r="R110" s="156">
        <v>2</v>
      </c>
      <c r="S110" s="156">
        <v>56</v>
      </c>
      <c r="T110" s="156">
        <v>294</v>
      </c>
      <c r="U110" s="156">
        <v>126</v>
      </c>
      <c r="V110" s="156">
        <v>246</v>
      </c>
      <c r="W110" s="156">
        <v>125</v>
      </c>
      <c r="X110" s="156">
        <v>251</v>
      </c>
      <c r="Y110" s="156">
        <v>132</v>
      </c>
      <c r="Z110" s="156">
        <v>230</v>
      </c>
      <c r="AA110" s="156">
        <v>96</v>
      </c>
      <c r="AB110" s="156">
        <v>183</v>
      </c>
      <c r="AC110" s="156">
        <v>86</v>
      </c>
      <c r="AD110" s="156">
        <v>154</v>
      </c>
      <c r="AE110" s="156">
        <v>79</v>
      </c>
      <c r="AF110" s="156">
        <v>1358</v>
      </c>
      <c r="AG110" s="156">
        <v>644</v>
      </c>
      <c r="AH110" s="156">
        <v>10</v>
      </c>
      <c r="AI110" s="156">
        <v>2</v>
      </c>
      <c r="AJ110" s="143"/>
    </row>
    <row r="111" spans="1:36" s="42" customFormat="1">
      <c r="A111" s="143" t="s">
        <v>218</v>
      </c>
      <c r="B111" s="143" t="s">
        <v>8</v>
      </c>
      <c r="C111" s="143" t="s">
        <v>4</v>
      </c>
      <c r="D111" s="143" t="s">
        <v>2880</v>
      </c>
      <c r="E111" s="144">
        <v>33298</v>
      </c>
      <c r="F111" s="154" t="s">
        <v>2881</v>
      </c>
      <c r="G111" s="155">
        <v>11883</v>
      </c>
      <c r="H111" s="147">
        <v>21541</v>
      </c>
      <c r="I111" s="148" t="s">
        <v>2923</v>
      </c>
      <c r="J111" s="148" t="s">
        <v>2953</v>
      </c>
      <c r="K111" s="148" t="s">
        <v>2992</v>
      </c>
      <c r="L111" s="156">
        <v>2</v>
      </c>
      <c r="M111" s="156">
        <v>2</v>
      </c>
      <c r="N111" s="156">
        <v>2</v>
      </c>
      <c r="O111" s="156">
        <v>2</v>
      </c>
      <c r="P111" s="156">
        <v>2</v>
      </c>
      <c r="Q111" s="156">
        <v>2</v>
      </c>
      <c r="R111" s="156">
        <v>2</v>
      </c>
      <c r="S111" s="156">
        <v>14</v>
      </c>
      <c r="T111" s="156">
        <v>32</v>
      </c>
      <c r="U111" s="156">
        <v>18</v>
      </c>
      <c r="V111" s="156">
        <v>29</v>
      </c>
      <c r="W111" s="156">
        <v>17</v>
      </c>
      <c r="X111" s="156">
        <v>33</v>
      </c>
      <c r="Y111" s="156">
        <v>20</v>
      </c>
      <c r="Z111" s="156">
        <v>41</v>
      </c>
      <c r="AA111" s="156">
        <v>26</v>
      </c>
      <c r="AB111" s="156">
        <v>29</v>
      </c>
      <c r="AC111" s="156">
        <v>11</v>
      </c>
      <c r="AD111" s="156">
        <v>38</v>
      </c>
      <c r="AE111" s="156">
        <v>23</v>
      </c>
      <c r="AF111" s="156">
        <v>202</v>
      </c>
      <c r="AG111" s="156">
        <v>115</v>
      </c>
      <c r="AH111" s="156">
        <v>11</v>
      </c>
      <c r="AI111" s="156">
        <v>4</v>
      </c>
      <c r="AJ111" s="143"/>
    </row>
    <row r="112" spans="1:36" s="42" customFormat="1">
      <c r="A112" s="143" t="s">
        <v>218</v>
      </c>
      <c r="B112" s="143" t="s">
        <v>8</v>
      </c>
      <c r="C112" s="143" t="s">
        <v>4</v>
      </c>
      <c r="D112" s="143" t="s">
        <v>2882</v>
      </c>
      <c r="E112" s="144">
        <v>43586</v>
      </c>
      <c r="F112" s="154" t="s">
        <v>941</v>
      </c>
      <c r="G112" s="155">
        <v>12637</v>
      </c>
      <c r="H112" s="147">
        <v>21610</v>
      </c>
      <c r="I112" s="148" t="s">
        <v>2924</v>
      </c>
      <c r="J112" s="148" t="s">
        <v>2954</v>
      </c>
      <c r="K112" s="148" t="s">
        <v>2993</v>
      </c>
      <c r="L112" s="156">
        <v>8</v>
      </c>
      <c r="M112" s="156">
        <v>7</v>
      </c>
      <c r="N112" s="156">
        <v>7</v>
      </c>
      <c r="O112" s="156">
        <v>6</v>
      </c>
      <c r="P112" s="156">
        <v>5</v>
      </c>
      <c r="Q112" s="156">
        <v>5</v>
      </c>
      <c r="R112" s="156">
        <v>1</v>
      </c>
      <c r="S112" s="156">
        <v>39</v>
      </c>
      <c r="T112" s="156">
        <v>205</v>
      </c>
      <c r="U112" s="156">
        <v>104</v>
      </c>
      <c r="V112" s="156">
        <v>168</v>
      </c>
      <c r="W112" s="156">
        <v>77</v>
      </c>
      <c r="X112" s="156">
        <v>180</v>
      </c>
      <c r="Y112" s="156">
        <v>90</v>
      </c>
      <c r="Z112" s="156">
        <v>163</v>
      </c>
      <c r="AA112" s="156">
        <v>72</v>
      </c>
      <c r="AB112" s="156">
        <v>139</v>
      </c>
      <c r="AC112" s="156">
        <v>64</v>
      </c>
      <c r="AD112" s="156">
        <v>109</v>
      </c>
      <c r="AE112" s="156">
        <v>53</v>
      </c>
      <c r="AF112" s="156">
        <v>964</v>
      </c>
      <c r="AG112" s="156">
        <v>460</v>
      </c>
      <c r="AH112" s="156">
        <v>7</v>
      </c>
      <c r="AI112" s="156">
        <v>3</v>
      </c>
      <c r="AJ112" s="143"/>
    </row>
    <row r="113" spans="1:36" customFormat="1">
      <c r="A113" s="143" t="s">
        <v>218</v>
      </c>
      <c r="B113" s="143" t="s">
        <v>8</v>
      </c>
      <c r="C113" s="143" t="s">
        <v>4</v>
      </c>
      <c r="D113" s="143" t="s">
        <v>2883</v>
      </c>
      <c r="E113" s="144">
        <v>39326</v>
      </c>
      <c r="F113" s="154" t="s">
        <v>2884</v>
      </c>
      <c r="G113" s="155">
        <v>11442</v>
      </c>
      <c r="H113" s="147">
        <v>21562</v>
      </c>
      <c r="I113" s="148" t="s">
        <v>2925</v>
      </c>
      <c r="J113" s="148" t="s">
        <v>2955</v>
      </c>
      <c r="K113" s="148" t="s">
        <v>2994</v>
      </c>
      <c r="L113" s="156">
        <v>7</v>
      </c>
      <c r="M113" s="156">
        <v>8</v>
      </c>
      <c r="N113" s="156">
        <v>8</v>
      </c>
      <c r="O113" s="156">
        <v>8</v>
      </c>
      <c r="P113" s="156">
        <v>8</v>
      </c>
      <c r="Q113" s="156">
        <v>10</v>
      </c>
      <c r="R113" s="156">
        <v>0</v>
      </c>
      <c r="S113" s="156">
        <v>49</v>
      </c>
      <c r="T113" s="156">
        <v>193</v>
      </c>
      <c r="U113" s="156">
        <v>97</v>
      </c>
      <c r="V113" s="156">
        <v>219</v>
      </c>
      <c r="W113" s="156">
        <v>103</v>
      </c>
      <c r="X113" s="156">
        <v>232</v>
      </c>
      <c r="Y113" s="156">
        <v>108</v>
      </c>
      <c r="Z113" s="156">
        <v>211</v>
      </c>
      <c r="AA113" s="156">
        <v>108</v>
      </c>
      <c r="AB113" s="156">
        <v>210</v>
      </c>
      <c r="AC113" s="156">
        <v>99</v>
      </c>
      <c r="AD113" s="156">
        <v>263</v>
      </c>
      <c r="AE113" s="156">
        <v>120</v>
      </c>
      <c r="AF113" s="156">
        <v>1328</v>
      </c>
      <c r="AG113" s="156">
        <v>635</v>
      </c>
      <c r="AH113" s="156">
        <v>0</v>
      </c>
      <c r="AI113" s="156">
        <v>0</v>
      </c>
      <c r="AJ113" s="143"/>
    </row>
    <row r="114" spans="1:36" customFormat="1">
      <c r="A114" s="143" t="s">
        <v>218</v>
      </c>
      <c r="B114" s="143" t="s">
        <v>8</v>
      </c>
      <c r="C114" s="143" t="s">
        <v>4</v>
      </c>
      <c r="D114" s="143" t="s">
        <v>2885</v>
      </c>
      <c r="E114" s="144">
        <v>32065</v>
      </c>
      <c r="F114" s="154" t="s">
        <v>2886</v>
      </c>
      <c r="G114" s="155">
        <v>12179</v>
      </c>
      <c r="H114" s="147">
        <v>21522</v>
      </c>
      <c r="I114" s="148" t="s">
        <v>2926</v>
      </c>
      <c r="J114" s="148" t="s">
        <v>2956</v>
      </c>
      <c r="K114" s="148" t="s">
        <v>2995</v>
      </c>
      <c r="L114" s="156">
        <v>4</v>
      </c>
      <c r="M114" s="156">
        <v>4</v>
      </c>
      <c r="N114" s="156">
        <v>5</v>
      </c>
      <c r="O114" s="156">
        <v>5</v>
      </c>
      <c r="P114" s="156">
        <v>5</v>
      </c>
      <c r="Q114" s="156">
        <v>5</v>
      </c>
      <c r="R114" s="156">
        <v>2</v>
      </c>
      <c r="S114" s="156">
        <v>30</v>
      </c>
      <c r="T114" s="156">
        <v>80</v>
      </c>
      <c r="U114" s="156">
        <v>37</v>
      </c>
      <c r="V114" s="156">
        <v>95</v>
      </c>
      <c r="W114" s="156">
        <v>52</v>
      </c>
      <c r="X114" s="156">
        <v>101</v>
      </c>
      <c r="Y114" s="156">
        <v>47</v>
      </c>
      <c r="Z114" s="156">
        <v>116</v>
      </c>
      <c r="AA114" s="156">
        <v>62</v>
      </c>
      <c r="AB114" s="156">
        <v>120</v>
      </c>
      <c r="AC114" s="156">
        <v>55</v>
      </c>
      <c r="AD114" s="156">
        <v>107</v>
      </c>
      <c r="AE114" s="156">
        <v>53</v>
      </c>
      <c r="AF114" s="156">
        <v>619</v>
      </c>
      <c r="AG114" s="156">
        <v>306</v>
      </c>
      <c r="AH114" s="156">
        <v>10</v>
      </c>
      <c r="AI114" s="156">
        <v>3</v>
      </c>
      <c r="AJ114" s="143"/>
    </row>
    <row r="115" spans="1:36" s="33" customFormat="1">
      <c r="A115" s="143" t="s">
        <v>218</v>
      </c>
      <c r="B115" s="143" t="s">
        <v>8</v>
      </c>
      <c r="C115" s="143" t="s">
        <v>4</v>
      </c>
      <c r="D115" s="143" t="s">
        <v>2887</v>
      </c>
      <c r="E115" s="144">
        <v>29099</v>
      </c>
      <c r="F115" s="154" t="s">
        <v>2888</v>
      </c>
      <c r="G115" s="155">
        <v>12390</v>
      </c>
      <c r="H115" s="147">
        <v>21506</v>
      </c>
      <c r="I115" s="148" t="s">
        <v>2927</v>
      </c>
      <c r="J115" s="148" t="s">
        <v>2957</v>
      </c>
      <c r="K115" s="148" t="s">
        <v>2996</v>
      </c>
      <c r="L115" s="156">
        <v>2</v>
      </c>
      <c r="M115" s="156">
        <v>2</v>
      </c>
      <c r="N115" s="156">
        <v>2</v>
      </c>
      <c r="O115" s="156">
        <v>2</v>
      </c>
      <c r="P115" s="156">
        <v>2</v>
      </c>
      <c r="Q115" s="156">
        <v>2</v>
      </c>
      <c r="R115" s="156">
        <v>2</v>
      </c>
      <c r="S115" s="156">
        <v>14</v>
      </c>
      <c r="T115" s="156">
        <v>40</v>
      </c>
      <c r="U115" s="156">
        <v>24</v>
      </c>
      <c r="V115" s="156">
        <v>45</v>
      </c>
      <c r="W115" s="156">
        <v>21</v>
      </c>
      <c r="X115" s="156">
        <v>39</v>
      </c>
      <c r="Y115" s="156">
        <v>23</v>
      </c>
      <c r="Z115" s="156">
        <v>41</v>
      </c>
      <c r="AA115" s="156">
        <v>18</v>
      </c>
      <c r="AB115" s="156">
        <v>43</v>
      </c>
      <c r="AC115" s="156">
        <v>21</v>
      </c>
      <c r="AD115" s="156">
        <v>40</v>
      </c>
      <c r="AE115" s="156">
        <v>10</v>
      </c>
      <c r="AF115" s="156">
        <v>248</v>
      </c>
      <c r="AG115" s="156">
        <v>117</v>
      </c>
      <c r="AH115" s="156">
        <v>10</v>
      </c>
      <c r="AI115" s="156">
        <v>3</v>
      </c>
      <c r="AJ115" s="1063"/>
    </row>
    <row r="116" spans="1:36" s="33" customFormat="1">
      <c r="A116" s="143" t="s">
        <v>218</v>
      </c>
      <c r="B116" s="143" t="s">
        <v>8</v>
      </c>
      <c r="C116" s="143" t="s">
        <v>4</v>
      </c>
      <c r="D116" s="143" t="s">
        <v>2889</v>
      </c>
      <c r="E116" s="144">
        <v>41030</v>
      </c>
      <c r="F116" s="154" t="s">
        <v>940</v>
      </c>
      <c r="G116" s="155">
        <v>12021</v>
      </c>
      <c r="H116" s="147">
        <v>21616</v>
      </c>
      <c r="I116" s="148" t="s">
        <v>2928</v>
      </c>
      <c r="J116" s="148" t="s">
        <v>2958</v>
      </c>
      <c r="K116" s="148" t="s">
        <v>2997</v>
      </c>
      <c r="L116" s="156">
        <v>8</v>
      </c>
      <c r="M116" s="156">
        <v>8</v>
      </c>
      <c r="N116" s="156">
        <v>8</v>
      </c>
      <c r="O116" s="156">
        <v>9</v>
      </c>
      <c r="P116" s="156">
        <v>7</v>
      </c>
      <c r="Q116" s="156">
        <v>7</v>
      </c>
      <c r="R116" s="156">
        <v>1</v>
      </c>
      <c r="S116" s="156">
        <v>48</v>
      </c>
      <c r="T116" s="156">
        <v>194</v>
      </c>
      <c r="U116" s="156">
        <v>82</v>
      </c>
      <c r="V116" s="156">
        <v>216</v>
      </c>
      <c r="W116" s="156">
        <v>115</v>
      </c>
      <c r="X116" s="156">
        <v>210</v>
      </c>
      <c r="Y116" s="156">
        <v>101</v>
      </c>
      <c r="Z116" s="156">
        <v>218</v>
      </c>
      <c r="AA116" s="156">
        <v>99</v>
      </c>
      <c r="AB116" s="156">
        <v>186</v>
      </c>
      <c r="AC116" s="156">
        <v>93</v>
      </c>
      <c r="AD116" s="156">
        <v>159</v>
      </c>
      <c r="AE116" s="156">
        <v>75</v>
      </c>
      <c r="AF116" s="156">
        <v>1183</v>
      </c>
      <c r="AG116" s="156">
        <v>565</v>
      </c>
      <c r="AH116" s="156">
        <v>7</v>
      </c>
      <c r="AI116" s="156">
        <v>5</v>
      </c>
      <c r="AJ116" s="1063"/>
    </row>
    <row r="117" spans="1:36" s="170" customFormat="1">
      <c r="A117" s="1328" t="s">
        <v>246</v>
      </c>
      <c r="B117" s="1329"/>
      <c r="C117" s="1329"/>
      <c r="D117" s="1330"/>
      <c r="E117" s="164">
        <v>39</v>
      </c>
      <c r="F117" s="165"/>
      <c r="G117" s="166"/>
      <c r="H117" s="167"/>
      <c r="I117" s="167"/>
      <c r="J117" s="167"/>
      <c r="K117" s="167"/>
      <c r="L117" s="164">
        <f>SUM(L78:L116)</f>
        <v>186</v>
      </c>
      <c r="M117" s="164">
        <f t="shared" ref="M117:AI117" si="16">SUM(M78:M116)</f>
        <v>186</v>
      </c>
      <c r="N117" s="164">
        <f t="shared" si="16"/>
        <v>205</v>
      </c>
      <c r="O117" s="164">
        <f t="shared" si="16"/>
        <v>200</v>
      </c>
      <c r="P117" s="164">
        <f t="shared" si="16"/>
        <v>195</v>
      </c>
      <c r="Q117" s="164">
        <f t="shared" si="16"/>
        <v>187</v>
      </c>
      <c r="R117" s="164">
        <f t="shared" si="16"/>
        <v>68</v>
      </c>
      <c r="S117" s="164">
        <f t="shared" si="16"/>
        <v>1227</v>
      </c>
      <c r="T117" s="164">
        <f t="shared" si="16"/>
        <v>4449</v>
      </c>
      <c r="U117" s="164">
        <f t="shared" si="16"/>
        <v>2167</v>
      </c>
      <c r="V117" s="164">
        <f t="shared" si="16"/>
        <v>4499</v>
      </c>
      <c r="W117" s="164">
        <f t="shared" si="16"/>
        <v>2217</v>
      </c>
      <c r="X117" s="164">
        <f t="shared" si="16"/>
        <v>5032</v>
      </c>
      <c r="Y117" s="164">
        <f t="shared" si="16"/>
        <v>2461</v>
      </c>
      <c r="Z117" s="164">
        <f t="shared" si="16"/>
        <v>4918</v>
      </c>
      <c r="AA117" s="164">
        <f t="shared" si="16"/>
        <v>2374</v>
      </c>
      <c r="AB117" s="164">
        <f t="shared" si="16"/>
        <v>4783</v>
      </c>
      <c r="AC117" s="164">
        <f t="shared" si="16"/>
        <v>2298</v>
      </c>
      <c r="AD117" s="164">
        <f t="shared" si="16"/>
        <v>4553</v>
      </c>
      <c r="AE117" s="164">
        <f t="shared" si="16"/>
        <v>2279</v>
      </c>
      <c r="AF117" s="164">
        <f t="shared" si="16"/>
        <v>28234</v>
      </c>
      <c r="AG117" s="164">
        <f t="shared" si="16"/>
        <v>13771</v>
      </c>
      <c r="AH117" s="164">
        <f t="shared" si="16"/>
        <v>398</v>
      </c>
      <c r="AI117" s="164">
        <f t="shared" si="16"/>
        <v>112</v>
      </c>
      <c r="AJ117" s="172"/>
    </row>
    <row r="118" spans="1:36" s="170" customFormat="1">
      <c r="A118" s="1331" t="s">
        <v>247</v>
      </c>
      <c r="B118" s="1332"/>
      <c r="C118" s="1332"/>
      <c r="D118" s="1333"/>
      <c r="E118" s="177">
        <f>E117</f>
        <v>39</v>
      </c>
      <c r="F118" s="178"/>
      <c r="G118" s="177"/>
      <c r="H118" s="179"/>
      <c r="I118" s="179"/>
      <c r="J118" s="179"/>
      <c r="K118" s="179"/>
      <c r="L118" s="180">
        <f>L117</f>
        <v>186</v>
      </c>
      <c r="M118" s="180">
        <f t="shared" ref="M118:AI118" si="17">M117</f>
        <v>186</v>
      </c>
      <c r="N118" s="180">
        <f t="shared" si="17"/>
        <v>205</v>
      </c>
      <c r="O118" s="180">
        <f t="shared" si="17"/>
        <v>200</v>
      </c>
      <c r="P118" s="180">
        <f t="shared" si="17"/>
        <v>195</v>
      </c>
      <c r="Q118" s="180">
        <f t="shared" si="17"/>
        <v>187</v>
      </c>
      <c r="R118" s="180">
        <f t="shared" si="17"/>
        <v>68</v>
      </c>
      <c r="S118" s="180">
        <f t="shared" si="17"/>
        <v>1227</v>
      </c>
      <c r="T118" s="180">
        <f t="shared" si="17"/>
        <v>4449</v>
      </c>
      <c r="U118" s="180">
        <f t="shared" si="17"/>
        <v>2167</v>
      </c>
      <c r="V118" s="180">
        <f t="shared" si="17"/>
        <v>4499</v>
      </c>
      <c r="W118" s="180">
        <f t="shared" si="17"/>
        <v>2217</v>
      </c>
      <c r="X118" s="180">
        <f t="shared" si="17"/>
        <v>5032</v>
      </c>
      <c r="Y118" s="180">
        <f t="shared" si="17"/>
        <v>2461</v>
      </c>
      <c r="Z118" s="180">
        <f t="shared" si="17"/>
        <v>4918</v>
      </c>
      <c r="AA118" s="180">
        <f t="shared" si="17"/>
        <v>2374</v>
      </c>
      <c r="AB118" s="180">
        <f t="shared" si="17"/>
        <v>4783</v>
      </c>
      <c r="AC118" s="180">
        <f t="shared" si="17"/>
        <v>2298</v>
      </c>
      <c r="AD118" s="180">
        <f t="shared" si="17"/>
        <v>4553</v>
      </c>
      <c r="AE118" s="180">
        <f t="shared" si="17"/>
        <v>2279</v>
      </c>
      <c r="AF118" s="180">
        <f t="shared" ref="AF118" si="18">AF117</f>
        <v>28234</v>
      </c>
      <c r="AG118" s="180">
        <f t="shared" si="17"/>
        <v>13771</v>
      </c>
      <c r="AH118" s="180">
        <f t="shared" si="17"/>
        <v>398</v>
      </c>
      <c r="AI118" s="180">
        <f t="shared" si="17"/>
        <v>112</v>
      </c>
      <c r="AJ118" s="172"/>
    </row>
    <row r="119" spans="1:36" s="157" customFormat="1">
      <c r="A119" s="143" t="s">
        <v>218</v>
      </c>
      <c r="B119" s="143" t="s">
        <v>9</v>
      </c>
      <c r="C119" s="143" t="s">
        <v>4</v>
      </c>
      <c r="D119" s="143" t="s">
        <v>2764</v>
      </c>
      <c r="E119" s="144">
        <v>35674</v>
      </c>
      <c r="F119" s="154" t="s">
        <v>2765</v>
      </c>
      <c r="G119" s="171">
        <v>15626</v>
      </c>
      <c r="H119" s="147">
        <v>21952</v>
      </c>
      <c r="I119" s="148" t="s">
        <v>3000</v>
      </c>
      <c r="J119" s="148" t="s">
        <v>3031</v>
      </c>
      <c r="K119" s="148" t="s">
        <v>1361</v>
      </c>
      <c r="L119" s="156">
        <v>6</v>
      </c>
      <c r="M119" s="156">
        <v>7</v>
      </c>
      <c r="N119" s="156">
        <v>7</v>
      </c>
      <c r="O119" s="156">
        <v>7</v>
      </c>
      <c r="P119" s="156">
        <v>6</v>
      </c>
      <c r="Q119" s="156">
        <v>6</v>
      </c>
      <c r="R119" s="156">
        <v>1</v>
      </c>
      <c r="S119" s="156">
        <v>40</v>
      </c>
      <c r="T119" s="156">
        <v>153</v>
      </c>
      <c r="U119" s="156">
        <v>71</v>
      </c>
      <c r="V119" s="156">
        <v>152</v>
      </c>
      <c r="W119" s="156">
        <v>78</v>
      </c>
      <c r="X119" s="156">
        <v>161</v>
      </c>
      <c r="Y119" s="156">
        <v>76</v>
      </c>
      <c r="Z119" s="156">
        <v>160</v>
      </c>
      <c r="AA119" s="156">
        <v>75</v>
      </c>
      <c r="AB119" s="156">
        <v>147</v>
      </c>
      <c r="AC119" s="156">
        <v>64</v>
      </c>
      <c r="AD119" s="156">
        <v>127</v>
      </c>
      <c r="AE119" s="156">
        <v>58</v>
      </c>
      <c r="AF119" s="156">
        <v>900</v>
      </c>
      <c r="AG119" s="156">
        <v>422</v>
      </c>
      <c r="AH119" s="156">
        <v>4</v>
      </c>
      <c r="AI119" s="156">
        <v>2</v>
      </c>
      <c r="AJ119" s="143"/>
    </row>
    <row r="120" spans="1:36" s="157" customFormat="1">
      <c r="A120" s="143" t="s">
        <v>218</v>
      </c>
      <c r="B120" s="143" t="s">
        <v>9</v>
      </c>
      <c r="C120" s="143" t="s">
        <v>4</v>
      </c>
      <c r="D120" s="143" t="s">
        <v>2766</v>
      </c>
      <c r="E120" s="144">
        <v>34394</v>
      </c>
      <c r="F120" s="154" t="s">
        <v>2767</v>
      </c>
      <c r="G120" s="155">
        <v>11313</v>
      </c>
      <c r="H120" s="147">
        <v>21976</v>
      </c>
      <c r="I120" s="148" t="s">
        <v>3001</v>
      </c>
      <c r="J120" s="148" t="s">
        <v>3001</v>
      </c>
      <c r="K120" s="148" t="s">
        <v>1362</v>
      </c>
      <c r="L120" s="156">
        <v>3</v>
      </c>
      <c r="M120" s="156">
        <v>3</v>
      </c>
      <c r="N120" s="156">
        <v>4</v>
      </c>
      <c r="O120" s="156">
        <v>4</v>
      </c>
      <c r="P120" s="156">
        <v>4</v>
      </c>
      <c r="Q120" s="156">
        <v>4</v>
      </c>
      <c r="R120" s="156">
        <v>1</v>
      </c>
      <c r="S120" s="156">
        <v>23</v>
      </c>
      <c r="T120" s="156">
        <v>72</v>
      </c>
      <c r="U120" s="156">
        <v>37</v>
      </c>
      <c r="V120" s="156">
        <v>80</v>
      </c>
      <c r="W120" s="156">
        <v>43</v>
      </c>
      <c r="X120" s="156">
        <v>86</v>
      </c>
      <c r="Y120" s="156">
        <v>43</v>
      </c>
      <c r="Z120" s="156">
        <v>102</v>
      </c>
      <c r="AA120" s="156">
        <v>49</v>
      </c>
      <c r="AB120" s="156">
        <v>99</v>
      </c>
      <c r="AC120" s="156">
        <v>42</v>
      </c>
      <c r="AD120" s="156">
        <v>102</v>
      </c>
      <c r="AE120" s="156">
        <v>45</v>
      </c>
      <c r="AF120" s="156">
        <v>541</v>
      </c>
      <c r="AG120" s="156">
        <v>259</v>
      </c>
      <c r="AH120" s="156">
        <v>6</v>
      </c>
      <c r="AI120" s="156">
        <v>1</v>
      </c>
      <c r="AJ120" s="143"/>
    </row>
    <row r="121" spans="1:36" s="157" customFormat="1">
      <c r="A121" s="143" t="s">
        <v>218</v>
      </c>
      <c r="B121" s="143" t="s">
        <v>9</v>
      </c>
      <c r="C121" s="143" t="s">
        <v>4</v>
      </c>
      <c r="D121" s="143" t="s">
        <v>2768</v>
      </c>
      <c r="E121" s="144">
        <v>27454</v>
      </c>
      <c r="F121" s="239" t="s">
        <v>2769</v>
      </c>
      <c r="G121" s="158">
        <v>15981.2</v>
      </c>
      <c r="H121" s="143">
        <v>21969</v>
      </c>
      <c r="I121" s="143" t="s">
        <v>3002</v>
      </c>
      <c r="J121" s="143" t="s">
        <v>3032</v>
      </c>
      <c r="K121" s="143" t="s">
        <v>1363</v>
      </c>
      <c r="L121" s="156">
        <v>4</v>
      </c>
      <c r="M121" s="156">
        <v>4</v>
      </c>
      <c r="N121" s="156">
        <v>4</v>
      </c>
      <c r="O121" s="156">
        <v>5</v>
      </c>
      <c r="P121" s="781">
        <v>5</v>
      </c>
      <c r="Q121" s="781">
        <v>5</v>
      </c>
      <c r="R121" s="781">
        <v>1</v>
      </c>
      <c r="S121" s="781">
        <v>28</v>
      </c>
      <c r="T121" s="781">
        <v>86</v>
      </c>
      <c r="U121" s="781">
        <v>40</v>
      </c>
      <c r="V121" s="781">
        <v>93</v>
      </c>
      <c r="W121" s="781">
        <v>46</v>
      </c>
      <c r="X121" s="781">
        <v>109</v>
      </c>
      <c r="Y121" s="781">
        <v>51</v>
      </c>
      <c r="Z121" s="781">
        <v>114</v>
      </c>
      <c r="AA121" s="781">
        <v>61</v>
      </c>
      <c r="AB121" s="781">
        <v>116</v>
      </c>
      <c r="AC121" s="781">
        <v>58</v>
      </c>
      <c r="AD121" s="781">
        <v>117</v>
      </c>
      <c r="AE121" s="156">
        <v>63</v>
      </c>
      <c r="AF121" s="156">
        <v>635</v>
      </c>
      <c r="AG121" s="156">
        <v>319</v>
      </c>
      <c r="AH121" s="156">
        <v>8</v>
      </c>
      <c r="AI121" s="156">
        <v>2</v>
      </c>
      <c r="AJ121" s="143"/>
    </row>
    <row r="122" spans="1:36" s="157" customFormat="1">
      <c r="A122" s="1063" t="s">
        <v>218</v>
      </c>
      <c r="B122" s="1063" t="s">
        <v>9</v>
      </c>
      <c r="C122" s="1063" t="s">
        <v>4</v>
      </c>
      <c r="D122" s="1063" t="s">
        <v>2770</v>
      </c>
      <c r="E122" s="35">
        <v>38412</v>
      </c>
      <c r="F122" s="66" t="s">
        <v>2771</v>
      </c>
      <c r="G122" s="225">
        <v>12503</v>
      </c>
      <c r="H122" s="37">
        <v>21996</v>
      </c>
      <c r="I122" s="38" t="s">
        <v>3003</v>
      </c>
      <c r="J122" s="38" t="s">
        <v>3033</v>
      </c>
      <c r="K122" s="38" t="s">
        <v>2772</v>
      </c>
      <c r="L122" s="39">
        <v>5</v>
      </c>
      <c r="M122" s="39">
        <v>5</v>
      </c>
      <c r="N122" s="39">
        <v>5</v>
      </c>
      <c r="O122" s="39">
        <v>6</v>
      </c>
      <c r="P122" s="153">
        <v>7</v>
      </c>
      <c r="Q122" s="153">
        <v>6</v>
      </c>
      <c r="R122" s="153">
        <v>1</v>
      </c>
      <c r="S122" s="153">
        <v>35</v>
      </c>
      <c r="T122" s="153">
        <v>127</v>
      </c>
      <c r="U122" s="153">
        <v>61</v>
      </c>
      <c r="V122" s="153">
        <v>131</v>
      </c>
      <c r="W122" s="153">
        <v>61</v>
      </c>
      <c r="X122" s="153">
        <v>129</v>
      </c>
      <c r="Y122" s="153">
        <v>54</v>
      </c>
      <c r="Z122" s="153">
        <v>139</v>
      </c>
      <c r="AA122" s="153">
        <v>71</v>
      </c>
      <c r="AB122" s="153">
        <v>169</v>
      </c>
      <c r="AC122" s="153">
        <v>74</v>
      </c>
      <c r="AD122" s="153">
        <v>158</v>
      </c>
      <c r="AE122" s="39">
        <v>84</v>
      </c>
      <c r="AF122" s="156">
        <v>853</v>
      </c>
      <c r="AG122" s="39">
        <v>405</v>
      </c>
      <c r="AH122" s="39">
        <v>11</v>
      </c>
      <c r="AI122" s="39">
        <v>3</v>
      </c>
      <c r="AJ122" s="1063"/>
    </row>
    <row r="123" spans="1:36" s="157" customFormat="1">
      <c r="A123" s="143" t="s">
        <v>218</v>
      </c>
      <c r="B123" s="143" t="s">
        <v>9</v>
      </c>
      <c r="C123" s="143" t="s">
        <v>4</v>
      </c>
      <c r="D123" s="143" t="s">
        <v>2773</v>
      </c>
      <c r="E123" s="144">
        <v>40969</v>
      </c>
      <c r="F123" s="154" t="s">
        <v>2774</v>
      </c>
      <c r="G123" s="155">
        <v>11999.8</v>
      </c>
      <c r="H123" s="147">
        <v>22001</v>
      </c>
      <c r="I123" s="148" t="s">
        <v>3004</v>
      </c>
      <c r="J123" s="148" t="s">
        <v>3034</v>
      </c>
      <c r="K123" s="148" t="s">
        <v>1364</v>
      </c>
      <c r="L123" s="156">
        <v>6</v>
      </c>
      <c r="M123" s="156">
        <v>7</v>
      </c>
      <c r="N123" s="156">
        <v>7</v>
      </c>
      <c r="O123" s="156">
        <v>7</v>
      </c>
      <c r="P123" s="781">
        <v>7</v>
      </c>
      <c r="Q123" s="781">
        <v>9</v>
      </c>
      <c r="R123" s="781">
        <v>1</v>
      </c>
      <c r="S123" s="781">
        <v>44</v>
      </c>
      <c r="T123" s="781">
        <v>159</v>
      </c>
      <c r="U123" s="781">
        <v>81</v>
      </c>
      <c r="V123" s="781">
        <v>173</v>
      </c>
      <c r="W123" s="781">
        <v>79</v>
      </c>
      <c r="X123" s="781">
        <v>199</v>
      </c>
      <c r="Y123" s="781">
        <v>106</v>
      </c>
      <c r="Z123" s="781">
        <v>187</v>
      </c>
      <c r="AA123" s="781">
        <v>91</v>
      </c>
      <c r="AB123" s="781">
        <v>184</v>
      </c>
      <c r="AC123" s="781">
        <v>94</v>
      </c>
      <c r="AD123" s="781">
        <v>234</v>
      </c>
      <c r="AE123" s="156">
        <v>120</v>
      </c>
      <c r="AF123" s="156">
        <v>1136</v>
      </c>
      <c r="AG123" s="156">
        <v>571</v>
      </c>
      <c r="AH123" s="156">
        <v>4</v>
      </c>
      <c r="AI123" s="156">
        <v>1</v>
      </c>
      <c r="AJ123" s="143"/>
    </row>
    <row r="124" spans="1:36" s="157" customFormat="1">
      <c r="A124" s="143" t="s">
        <v>218</v>
      </c>
      <c r="B124" s="143" t="s">
        <v>9</v>
      </c>
      <c r="C124" s="143" t="s">
        <v>4</v>
      </c>
      <c r="D124" s="143" t="s">
        <v>2775</v>
      </c>
      <c r="E124" s="144">
        <v>34394</v>
      </c>
      <c r="F124" s="154" t="s">
        <v>2776</v>
      </c>
      <c r="G124" s="155">
        <v>11180</v>
      </c>
      <c r="H124" s="147">
        <v>21923</v>
      </c>
      <c r="I124" s="148" t="s">
        <v>3005</v>
      </c>
      <c r="J124" s="148" t="s">
        <v>3035</v>
      </c>
      <c r="K124" s="148" t="s">
        <v>1365</v>
      </c>
      <c r="L124" s="156">
        <v>5</v>
      </c>
      <c r="M124" s="156">
        <v>5</v>
      </c>
      <c r="N124" s="156">
        <v>5</v>
      </c>
      <c r="O124" s="156">
        <v>5</v>
      </c>
      <c r="P124" s="781">
        <v>5</v>
      </c>
      <c r="Q124" s="781">
        <v>5</v>
      </c>
      <c r="R124" s="781">
        <v>0</v>
      </c>
      <c r="S124" s="781">
        <v>30</v>
      </c>
      <c r="T124" s="781">
        <v>93</v>
      </c>
      <c r="U124" s="781">
        <v>44</v>
      </c>
      <c r="V124" s="781">
        <v>103</v>
      </c>
      <c r="W124" s="781">
        <v>52</v>
      </c>
      <c r="X124" s="781">
        <v>89</v>
      </c>
      <c r="Y124" s="781">
        <v>42</v>
      </c>
      <c r="Z124" s="781">
        <v>89</v>
      </c>
      <c r="AA124" s="781">
        <v>43</v>
      </c>
      <c r="AB124" s="781">
        <v>90</v>
      </c>
      <c r="AC124" s="781">
        <v>38</v>
      </c>
      <c r="AD124" s="781">
        <v>92</v>
      </c>
      <c r="AE124" s="156">
        <v>38</v>
      </c>
      <c r="AF124" s="156">
        <v>556</v>
      </c>
      <c r="AG124" s="156">
        <v>257</v>
      </c>
      <c r="AH124" s="156">
        <v>0</v>
      </c>
      <c r="AI124" s="156">
        <v>0</v>
      </c>
      <c r="AJ124" s="143"/>
    </row>
    <row r="125" spans="1:36" s="157" customFormat="1">
      <c r="A125" s="143" t="s">
        <v>218</v>
      </c>
      <c r="B125" s="143" t="s">
        <v>9</v>
      </c>
      <c r="C125" s="143" t="s">
        <v>4</v>
      </c>
      <c r="D125" s="143" t="s">
        <v>2777</v>
      </c>
      <c r="E125" s="144">
        <v>43525</v>
      </c>
      <c r="F125" s="154" t="s">
        <v>2778</v>
      </c>
      <c r="G125" s="155">
        <v>17985.900000000001</v>
      </c>
      <c r="H125" s="147">
        <v>22017</v>
      </c>
      <c r="I125" s="148" t="s">
        <v>3006</v>
      </c>
      <c r="J125" s="148" t="s">
        <v>3036</v>
      </c>
      <c r="K125" s="148" t="s">
        <v>1366</v>
      </c>
      <c r="L125" s="156">
        <v>12</v>
      </c>
      <c r="M125" s="156">
        <v>10</v>
      </c>
      <c r="N125" s="156">
        <v>10</v>
      </c>
      <c r="O125" s="156">
        <v>10</v>
      </c>
      <c r="P125" s="781">
        <v>7</v>
      </c>
      <c r="Q125" s="781">
        <v>6</v>
      </c>
      <c r="R125" s="781">
        <v>1</v>
      </c>
      <c r="S125" s="781">
        <v>56</v>
      </c>
      <c r="T125" s="781">
        <v>289</v>
      </c>
      <c r="U125" s="781">
        <v>120</v>
      </c>
      <c r="V125" s="781">
        <v>272</v>
      </c>
      <c r="W125" s="781">
        <v>141</v>
      </c>
      <c r="X125" s="781">
        <v>269</v>
      </c>
      <c r="Y125" s="781">
        <v>143</v>
      </c>
      <c r="Z125" s="781">
        <v>261</v>
      </c>
      <c r="AA125" s="781">
        <v>129</v>
      </c>
      <c r="AB125" s="781">
        <v>191</v>
      </c>
      <c r="AC125" s="781">
        <v>90</v>
      </c>
      <c r="AD125" s="781">
        <v>165</v>
      </c>
      <c r="AE125" s="156">
        <v>76</v>
      </c>
      <c r="AF125" s="156">
        <v>1447</v>
      </c>
      <c r="AG125" s="156">
        <v>699</v>
      </c>
      <c r="AH125" s="156">
        <v>8</v>
      </c>
      <c r="AI125" s="156">
        <v>2</v>
      </c>
      <c r="AJ125" s="143"/>
    </row>
    <row r="126" spans="1:36" s="157" customFormat="1">
      <c r="A126" s="143" t="s">
        <v>218</v>
      </c>
      <c r="B126" s="143" t="s">
        <v>9</v>
      </c>
      <c r="C126" s="143" t="s">
        <v>4</v>
      </c>
      <c r="D126" s="143" t="s">
        <v>3708</v>
      </c>
      <c r="E126" s="144">
        <v>44075</v>
      </c>
      <c r="F126" s="154" t="s">
        <v>3709</v>
      </c>
      <c r="G126" s="155">
        <v>10900</v>
      </c>
      <c r="H126" s="147">
        <v>21980</v>
      </c>
      <c r="I126" s="148" t="s">
        <v>3710</v>
      </c>
      <c r="J126" s="148" t="s">
        <v>3711</v>
      </c>
      <c r="K126" s="148" t="s">
        <v>3712</v>
      </c>
      <c r="L126" s="156">
        <v>4</v>
      </c>
      <c r="M126" s="156">
        <v>3</v>
      </c>
      <c r="N126" s="156">
        <v>3</v>
      </c>
      <c r="O126" s="156">
        <v>2</v>
      </c>
      <c r="P126" s="781">
        <v>2</v>
      </c>
      <c r="Q126" s="781">
        <v>2</v>
      </c>
      <c r="R126" s="781">
        <v>0</v>
      </c>
      <c r="S126" s="781">
        <v>16</v>
      </c>
      <c r="T126" s="781">
        <v>101</v>
      </c>
      <c r="U126" s="781">
        <v>46</v>
      </c>
      <c r="V126" s="781">
        <v>77</v>
      </c>
      <c r="W126" s="781">
        <v>38</v>
      </c>
      <c r="X126" s="781">
        <v>74</v>
      </c>
      <c r="Y126" s="781">
        <v>40</v>
      </c>
      <c r="Z126" s="781">
        <v>48</v>
      </c>
      <c r="AA126" s="781">
        <v>20</v>
      </c>
      <c r="AB126" s="781">
        <v>52</v>
      </c>
      <c r="AC126" s="781">
        <v>31</v>
      </c>
      <c r="AD126" s="781">
        <v>51</v>
      </c>
      <c r="AE126" s="156">
        <v>28</v>
      </c>
      <c r="AF126" s="156">
        <v>403</v>
      </c>
      <c r="AG126" s="156">
        <v>203</v>
      </c>
      <c r="AH126" s="156">
        <v>1</v>
      </c>
      <c r="AI126" s="156">
        <v>0</v>
      </c>
      <c r="AJ126" s="143"/>
    </row>
    <row r="127" spans="1:36" s="157" customFormat="1">
      <c r="A127" s="143" t="s">
        <v>218</v>
      </c>
      <c r="B127" s="143" t="s">
        <v>9</v>
      </c>
      <c r="C127" s="143" t="s">
        <v>4</v>
      </c>
      <c r="D127" s="143" t="s">
        <v>2779</v>
      </c>
      <c r="E127" s="144">
        <v>35309</v>
      </c>
      <c r="F127" s="154" t="s">
        <v>2780</v>
      </c>
      <c r="G127" s="155">
        <v>11363</v>
      </c>
      <c r="H127" s="147">
        <v>21973</v>
      </c>
      <c r="I127" s="148" t="s">
        <v>3007</v>
      </c>
      <c r="J127" s="148" t="s">
        <v>3037</v>
      </c>
      <c r="K127" s="148" t="s">
        <v>1367</v>
      </c>
      <c r="L127" s="156">
        <v>3</v>
      </c>
      <c r="M127" s="156">
        <v>3</v>
      </c>
      <c r="N127" s="156">
        <v>4</v>
      </c>
      <c r="O127" s="156">
        <v>4</v>
      </c>
      <c r="P127" s="781">
        <v>4</v>
      </c>
      <c r="Q127" s="781">
        <v>4</v>
      </c>
      <c r="R127" s="781">
        <v>2</v>
      </c>
      <c r="S127" s="781">
        <v>24</v>
      </c>
      <c r="T127" s="781">
        <v>77</v>
      </c>
      <c r="U127" s="781">
        <v>42</v>
      </c>
      <c r="V127" s="781">
        <v>69</v>
      </c>
      <c r="W127" s="781">
        <v>34</v>
      </c>
      <c r="X127" s="781">
        <v>100</v>
      </c>
      <c r="Y127" s="781">
        <v>50</v>
      </c>
      <c r="Z127" s="781">
        <v>85</v>
      </c>
      <c r="AA127" s="781">
        <v>41</v>
      </c>
      <c r="AB127" s="781">
        <v>99</v>
      </c>
      <c r="AC127" s="781">
        <v>47</v>
      </c>
      <c r="AD127" s="781">
        <v>86</v>
      </c>
      <c r="AE127" s="156">
        <v>46</v>
      </c>
      <c r="AF127" s="156">
        <v>516</v>
      </c>
      <c r="AG127" s="156">
        <v>260</v>
      </c>
      <c r="AH127" s="156">
        <v>9</v>
      </c>
      <c r="AI127" s="156">
        <v>0</v>
      </c>
      <c r="AJ127" s="143"/>
    </row>
    <row r="128" spans="1:36" s="157" customFormat="1">
      <c r="A128" s="143" t="s">
        <v>218</v>
      </c>
      <c r="B128" s="143" t="s">
        <v>9</v>
      </c>
      <c r="C128" s="143" t="s">
        <v>4</v>
      </c>
      <c r="D128" s="143" t="s">
        <v>2781</v>
      </c>
      <c r="E128" s="144">
        <v>34029</v>
      </c>
      <c r="F128" s="154" t="s">
        <v>2782</v>
      </c>
      <c r="G128" s="155">
        <v>11362</v>
      </c>
      <c r="H128" s="147">
        <v>21910</v>
      </c>
      <c r="I128" s="148" t="s">
        <v>3008</v>
      </c>
      <c r="J128" s="148" t="s">
        <v>3038</v>
      </c>
      <c r="K128" s="148" t="s">
        <v>1368</v>
      </c>
      <c r="L128" s="156">
        <v>4</v>
      </c>
      <c r="M128" s="156">
        <v>5</v>
      </c>
      <c r="N128" s="156">
        <v>4</v>
      </c>
      <c r="O128" s="156">
        <v>4</v>
      </c>
      <c r="P128" s="781">
        <v>5</v>
      </c>
      <c r="Q128" s="781">
        <v>3</v>
      </c>
      <c r="R128" s="781">
        <v>2</v>
      </c>
      <c r="S128" s="781">
        <v>27</v>
      </c>
      <c r="T128" s="781">
        <v>92</v>
      </c>
      <c r="U128" s="781">
        <v>40</v>
      </c>
      <c r="V128" s="781">
        <v>115</v>
      </c>
      <c r="W128" s="781">
        <v>53</v>
      </c>
      <c r="X128" s="781">
        <v>92</v>
      </c>
      <c r="Y128" s="781">
        <v>49</v>
      </c>
      <c r="Z128" s="781">
        <v>101</v>
      </c>
      <c r="AA128" s="781">
        <v>53</v>
      </c>
      <c r="AB128" s="781">
        <v>115</v>
      </c>
      <c r="AC128" s="781">
        <v>57</v>
      </c>
      <c r="AD128" s="781">
        <v>80</v>
      </c>
      <c r="AE128" s="156">
        <v>38</v>
      </c>
      <c r="AF128" s="156">
        <v>595</v>
      </c>
      <c r="AG128" s="156">
        <v>290</v>
      </c>
      <c r="AH128" s="156">
        <v>9</v>
      </c>
      <c r="AI128" s="156">
        <v>2</v>
      </c>
      <c r="AJ128" s="143"/>
    </row>
    <row r="129" spans="1:36" s="157" customFormat="1">
      <c r="A129" s="143" t="s">
        <v>218</v>
      </c>
      <c r="B129" s="143" t="s">
        <v>9</v>
      </c>
      <c r="C129" s="143" t="s">
        <v>4</v>
      </c>
      <c r="D129" s="143" t="s">
        <v>2783</v>
      </c>
      <c r="E129" s="144">
        <v>44256</v>
      </c>
      <c r="F129" s="154" t="s">
        <v>2784</v>
      </c>
      <c r="G129" s="155">
        <v>13171</v>
      </c>
      <c r="H129" s="147">
        <v>22023</v>
      </c>
      <c r="I129" s="148" t="s">
        <v>3009</v>
      </c>
      <c r="J129" s="148" t="s">
        <v>3039</v>
      </c>
      <c r="K129" s="148" t="s">
        <v>3059</v>
      </c>
      <c r="L129" s="156">
        <v>7</v>
      </c>
      <c r="M129" s="156">
        <v>5</v>
      </c>
      <c r="N129" s="156">
        <v>8</v>
      </c>
      <c r="O129" s="156">
        <v>6</v>
      </c>
      <c r="P129" s="781">
        <v>6</v>
      </c>
      <c r="Q129" s="781">
        <v>4</v>
      </c>
      <c r="R129" s="781">
        <v>1</v>
      </c>
      <c r="S129" s="781">
        <v>37</v>
      </c>
      <c r="T129" s="781">
        <v>175</v>
      </c>
      <c r="U129" s="781">
        <v>89</v>
      </c>
      <c r="V129" s="781">
        <v>143</v>
      </c>
      <c r="W129" s="781">
        <v>78</v>
      </c>
      <c r="X129" s="781">
        <v>182</v>
      </c>
      <c r="Y129" s="781">
        <v>94</v>
      </c>
      <c r="Z129" s="781">
        <v>129</v>
      </c>
      <c r="AA129" s="781">
        <v>55</v>
      </c>
      <c r="AB129" s="781">
        <v>134</v>
      </c>
      <c r="AC129" s="781">
        <v>69</v>
      </c>
      <c r="AD129" s="781">
        <v>70</v>
      </c>
      <c r="AE129" s="156">
        <v>35</v>
      </c>
      <c r="AF129" s="156">
        <v>833</v>
      </c>
      <c r="AG129" s="156">
        <v>420</v>
      </c>
      <c r="AH129" s="156">
        <v>2</v>
      </c>
      <c r="AI129" s="156">
        <v>1</v>
      </c>
      <c r="AJ129" s="143"/>
    </row>
    <row r="130" spans="1:36" s="157" customFormat="1">
      <c r="A130" s="143" t="s">
        <v>218</v>
      </c>
      <c r="B130" s="143" t="s">
        <v>9</v>
      </c>
      <c r="C130" s="143" t="s">
        <v>4</v>
      </c>
      <c r="D130" s="143" t="s">
        <v>2785</v>
      </c>
      <c r="E130" s="144">
        <v>17624</v>
      </c>
      <c r="F130" s="154" t="s">
        <v>2786</v>
      </c>
      <c r="G130" s="155">
        <v>15126</v>
      </c>
      <c r="H130" s="148">
        <v>21939</v>
      </c>
      <c r="I130" s="148" t="s">
        <v>3010</v>
      </c>
      <c r="J130" s="148" t="s">
        <v>3040</v>
      </c>
      <c r="K130" s="148" t="s">
        <v>3060</v>
      </c>
      <c r="L130" s="156">
        <v>2</v>
      </c>
      <c r="M130" s="156">
        <v>3</v>
      </c>
      <c r="N130" s="156">
        <v>3</v>
      </c>
      <c r="O130" s="156">
        <v>3</v>
      </c>
      <c r="P130" s="781">
        <v>3</v>
      </c>
      <c r="Q130" s="781">
        <v>3</v>
      </c>
      <c r="R130" s="781">
        <v>3</v>
      </c>
      <c r="S130" s="781">
        <v>20</v>
      </c>
      <c r="T130" s="781">
        <v>54</v>
      </c>
      <c r="U130" s="781">
        <v>28</v>
      </c>
      <c r="V130" s="781">
        <v>71</v>
      </c>
      <c r="W130" s="781">
        <v>41</v>
      </c>
      <c r="X130" s="781">
        <v>68</v>
      </c>
      <c r="Y130" s="781">
        <v>30</v>
      </c>
      <c r="Z130" s="781">
        <v>71</v>
      </c>
      <c r="AA130" s="781">
        <v>24</v>
      </c>
      <c r="AB130" s="781">
        <v>57</v>
      </c>
      <c r="AC130" s="781">
        <v>24</v>
      </c>
      <c r="AD130" s="781">
        <v>66</v>
      </c>
      <c r="AE130" s="156">
        <v>29</v>
      </c>
      <c r="AF130" s="156">
        <v>387</v>
      </c>
      <c r="AG130" s="156">
        <v>176</v>
      </c>
      <c r="AH130" s="156">
        <v>14</v>
      </c>
      <c r="AI130" s="156">
        <v>4</v>
      </c>
      <c r="AJ130" s="143"/>
    </row>
    <row r="131" spans="1:36" s="157" customFormat="1">
      <c r="A131" s="143" t="s">
        <v>218</v>
      </c>
      <c r="B131" s="143" t="s">
        <v>9</v>
      </c>
      <c r="C131" s="143" t="s">
        <v>4</v>
      </c>
      <c r="D131" s="143" t="s">
        <v>2787</v>
      </c>
      <c r="E131" s="144">
        <v>41699</v>
      </c>
      <c r="F131" s="145" t="s">
        <v>2788</v>
      </c>
      <c r="G131" s="158">
        <v>12242</v>
      </c>
      <c r="H131" s="147">
        <v>21986</v>
      </c>
      <c r="I131" s="148" t="s">
        <v>3011</v>
      </c>
      <c r="J131" s="148" t="s">
        <v>3041</v>
      </c>
      <c r="K131" s="148" t="s">
        <v>3061</v>
      </c>
      <c r="L131" s="156">
        <v>9</v>
      </c>
      <c r="M131" s="156">
        <v>9</v>
      </c>
      <c r="N131" s="156">
        <v>9</v>
      </c>
      <c r="O131" s="156">
        <v>9</v>
      </c>
      <c r="P131" s="781">
        <v>8</v>
      </c>
      <c r="Q131" s="781">
        <v>8</v>
      </c>
      <c r="R131" s="781">
        <v>0</v>
      </c>
      <c r="S131" s="781">
        <v>52</v>
      </c>
      <c r="T131" s="781">
        <v>227</v>
      </c>
      <c r="U131" s="781">
        <v>111</v>
      </c>
      <c r="V131" s="781">
        <v>248</v>
      </c>
      <c r="W131" s="781">
        <v>124</v>
      </c>
      <c r="X131" s="781">
        <v>246</v>
      </c>
      <c r="Y131" s="781">
        <v>112</v>
      </c>
      <c r="Z131" s="781">
        <v>257</v>
      </c>
      <c r="AA131" s="781">
        <v>137</v>
      </c>
      <c r="AB131" s="781">
        <v>227</v>
      </c>
      <c r="AC131" s="781">
        <v>114</v>
      </c>
      <c r="AD131" s="781">
        <v>204</v>
      </c>
      <c r="AE131" s="156">
        <v>101</v>
      </c>
      <c r="AF131" s="156">
        <v>1409</v>
      </c>
      <c r="AG131" s="156">
        <v>699</v>
      </c>
      <c r="AH131" s="156">
        <v>0</v>
      </c>
      <c r="AI131" s="156">
        <v>0</v>
      </c>
      <c r="AJ131" s="143"/>
    </row>
    <row r="132" spans="1:36" s="157" customFormat="1">
      <c r="A132" s="143" t="s">
        <v>218</v>
      </c>
      <c r="B132" s="143" t="s">
        <v>9</v>
      </c>
      <c r="C132" s="143" t="s">
        <v>4</v>
      </c>
      <c r="D132" s="143" t="s">
        <v>2789</v>
      </c>
      <c r="E132" s="144">
        <v>41334</v>
      </c>
      <c r="F132" s="154" t="s">
        <v>2790</v>
      </c>
      <c r="G132" s="163">
        <v>13990</v>
      </c>
      <c r="H132" s="147">
        <v>21983</v>
      </c>
      <c r="I132" s="148" t="s">
        <v>3012</v>
      </c>
      <c r="J132" s="148" t="s">
        <v>3042</v>
      </c>
      <c r="K132" s="148" t="s">
        <v>3062</v>
      </c>
      <c r="L132" s="149">
        <v>6</v>
      </c>
      <c r="M132" s="149">
        <v>6</v>
      </c>
      <c r="N132" s="149">
        <v>8</v>
      </c>
      <c r="O132" s="149">
        <v>6</v>
      </c>
      <c r="P132" s="199">
        <v>7</v>
      </c>
      <c r="Q132" s="199">
        <v>8</v>
      </c>
      <c r="R132" s="199">
        <v>1</v>
      </c>
      <c r="S132" s="199">
        <v>42</v>
      </c>
      <c r="T132" s="199">
        <v>145</v>
      </c>
      <c r="U132" s="199">
        <v>65</v>
      </c>
      <c r="V132" s="199">
        <v>148</v>
      </c>
      <c r="W132" s="199">
        <v>77</v>
      </c>
      <c r="X132" s="199">
        <v>196</v>
      </c>
      <c r="Y132" s="199">
        <v>107</v>
      </c>
      <c r="Z132" s="199">
        <v>155</v>
      </c>
      <c r="AA132" s="199">
        <v>72</v>
      </c>
      <c r="AB132" s="199">
        <v>179</v>
      </c>
      <c r="AC132" s="199">
        <v>83</v>
      </c>
      <c r="AD132" s="199">
        <v>179</v>
      </c>
      <c r="AE132" s="149">
        <v>73</v>
      </c>
      <c r="AF132" s="149">
        <v>1002</v>
      </c>
      <c r="AG132" s="149">
        <v>477</v>
      </c>
      <c r="AH132" s="149">
        <v>4</v>
      </c>
      <c r="AI132" s="149">
        <v>1</v>
      </c>
      <c r="AJ132" s="143"/>
    </row>
    <row r="133" spans="1:36" s="157" customFormat="1">
      <c r="A133" s="143" t="s">
        <v>218</v>
      </c>
      <c r="B133" s="143" t="s">
        <v>9</v>
      </c>
      <c r="C133" s="143" t="s">
        <v>4</v>
      </c>
      <c r="D133" s="143" t="s">
        <v>2791</v>
      </c>
      <c r="E133" s="144">
        <v>42248</v>
      </c>
      <c r="F133" s="154" t="s">
        <v>937</v>
      </c>
      <c r="G133" s="155">
        <v>12686.76</v>
      </c>
      <c r="H133" s="147">
        <v>22009</v>
      </c>
      <c r="I133" s="148" t="s">
        <v>3013</v>
      </c>
      <c r="J133" s="148" t="s">
        <v>3043</v>
      </c>
      <c r="K133" s="148" t="s">
        <v>3063</v>
      </c>
      <c r="L133" s="156">
        <v>7</v>
      </c>
      <c r="M133" s="156">
        <v>6</v>
      </c>
      <c r="N133" s="156">
        <v>8</v>
      </c>
      <c r="O133" s="156">
        <v>7</v>
      </c>
      <c r="P133" s="781">
        <v>7</v>
      </c>
      <c r="Q133" s="781">
        <v>8</v>
      </c>
      <c r="R133" s="781">
        <v>1</v>
      </c>
      <c r="S133" s="781">
        <v>44</v>
      </c>
      <c r="T133" s="781">
        <v>181</v>
      </c>
      <c r="U133" s="781">
        <v>89</v>
      </c>
      <c r="V133" s="781">
        <v>164</v>
      </c>
      <c r="W133" s="781">
        <v>64</v>
      </c>
      <c r="X133" s="781">
        <v>188</v>
      </c>
      <c r="Y133" s="781">
        <v>98</v>
      </c>
      <c r="Z133" s="781">
        <v>186</v>
      </c>
      <c r="AA133" s="781">
        <v>100</v>
      </c>
      <c r="AB133" s="781">
        <v>175</v>
      </c>
      <c r="AC133" s="781">
        <v>87</v>
      </c>
      <c r="AD133" s="781">
        <v>199</v>
      </c>
      <c r="AE133" s="156">
        <v>91</v>
      </c>
      <c r="AF133" s="156">
        <v>1093</v>
      </c>
      <c r="AG133" s="156">
        <v>529</v>
      </c>
      <c r="AH133" s="156">
        <v>5</v>
      </c>
      <c r="AI133" s="156">
        <v>0</v>
      </c>
      <c r="AJ133" s="143"/>
    </row>
    <row r="134" spans="1:36" s="157" customFormat="1">
      <c r="A134" s="143" t="s">
        <v>218</v>
      </c>
      <c r="B134" s="143" t="s">
        <v>9</v>
      </c>
      <c r="C134" s="143" t="s">
        <v>4</v>
      </c>
      <c r="D134" s="143" t="s">
        <v>2792</v>
      </c>
      <c r="E134" s="144">
        <v>38777</v>
      </c>
      <c r="F134" s="154" t="s">
        <v>932</v>
      </c>
      <c r="G134" s="155">
        <v>12499</v>
      </c>
      <c r="H134" s="143">
        <v>21996</v>
      </c>
      <c r="I134" s="143" t="s">
        <v>3014</v>
      </c>
      <c r="J134" s="143" t="s">
        <v>3014</v>
      </c>
      <c r="K134" s="143" t="s">
        <v>3064</v>
      </c>
      <c r="L134" s="156">
        <v>4</v>
      </c>
      <c r="M134" s="156">
        <v>4</v>
      </c>
      <c r="N134" s="156">
        <v>4</v>
      </c>
      <c r="O134" s="156">
        <v>5</v>
      </c>
      <c r="P134" s="781">
        <v>5</v>
      </c>
      <c r="Q134" s="781">
        <v>6</v>
      </c>
      <c r="R134" s="781">
        <v>1</v>
      </c>
      <c r="S134" s="781">
        <v>29</v>
      </c>
      <c r="T134" s="781">
        <v>95</v>
      </c>
      <c r="U134" s="781">
        <v>50</v>
      </c>
      <c r="V134" s="781">
        <v>105</v>
      </c>
      <c r="W134" s="781">
        <v>56</v>
      </c>
      <c r="X134" s="781">
        <v>109</v>
      </c>
      <c r="Y134" s="781">
        <v>48</v>
      </c>
      <c r="Z134" s="781">
        <v>124</v>
      </c>
      <c r="AA134" s="781">
        <v>60</v>
      </c>
      <c r="AB134" s="781">
        <v>131</v>
      </c>
      <c r="AC134" s="781">
        <v>60</v>
      </c>
      <c r="AD134" s="781">
        <v>143</v>
      </c>
      <c r="AE134" s="156">
        <v>70</v>
      </c>
      <c r="AF134" s="156">
        <v>707</v>
      </c>
      <c r="AG134" s="156">
        <v>344</v>
      </c>
      <c r="AH134" s="156">
        <v>9</v>
      </c>
      <c r="AI134" s="156">
        <v>1</v>
      </c>
      <c r="AJ134" s="143"/>
    </row>
    <row r="135" spans="1:36" s="157" customFormat="1">
      <c r="A135" s="143" t="s">
        <v>218</v>
      </c>
      <c r="B135" s="143" t="s">
        <v>9</v>
      </c>
      <c r="C135" s="143" t="s">
        <v>4</v>
      </c>
      <c r="D135" s="143" t="s">
        <v>2793</v>
      </c>
      <c r="E135" s="144">
        <v>40422</v>
      </c>
      <c r="F135" s="154" t="s">
        <v>934</v>
      </c>
      <c r="G135" s="155">
        <v>12517.6</v>
      </c>
      <c r="H135" s="147">
        <v>22002</v>
      </c>
      <c r="I135" s="148" t="s">
        <v>3015</v>
      </c>
      <c r="J135" s="148" t="s">
        <v>3044</v>
      </c>
      <c r="K135" s="148" t="s">
        <v>3065</v>
      </c>
      <c r="L135" s="156">
        <v>8</v>
      </c>
      <c r="M135" s="156">
        <v>8</v>
      </c>
      <c r="N135" s="156">
        <v>8</v>
      </c>
      <c r="O135" s="156">
        <v>9</v>
      </c>
      <c r="P135" s="781">
        <v>9</v>
      </c>
      <c r="Q135" s="781">
        <v>9</v>
      </c>
      <c r="R135" s="781">
        <v>1</v>
      </c>
      <c r="S135" s="781">
        <v>52</v>
      </c>
      <c r="T135" s="781">
        <v>265</v>
      </c>
      <c r="U135" s="781">
        <v>139</v>
      </c>
      <c r="V135" s="781">
        <v>248</v>
      </c>
      <c r="W135" s="781">
        <v>124</v>
      </c>
      <c r="X135" s="781">
        <v>258</v>
      </c>
      <c r="Y135" s="781">
        <v>124</v>
      </c>
      <c r="Z135" s="781">
        <v>279</v>
      </c>
      <c r="AA135" s="781">
        <v>133</v>
      </c>
      <c r="AB135" s="781">
        <v>266</v>
      </c>
      <c r="AC135" s="781">
        <v>146</v>
      </c>
      <c r="AD135" s="781">
        <v>254</v>
      </c>
      <c r="AE135" s="156">
        <v>121</v>
      </c>
      <c r="AF135" s="156">
        <v>1570</v>
      </c>
      <c r="AG135" s="156">
        <v>787</v>
      </c>
      <c r="AH135" s="156">
        <v>3</v>
      </c>
      <c r="AI135" s="156">
        <v>1</v>
      </c>
      <c r="AJ135" s="143"/>
    </row>
    <row r="136" spans="1:36" s="157" customFormat="1">
      <c r="A136" s="143" t="s">
        <v>218</v>
      </c>
      <c r="B136" s="143" t="s">
        <v>9</v>
      </c>
      <c r="C136" s="143" t="s">
        <v>4</v>
      </c>
      <c r="D136" s="143" t="s">
        <v>2794</v>
      </c>
      <c r="E136" s="144">
        <v>34394</v>
      </c>
      <c r="F136" s="154" t="s">
        <v>2795</v>
      </c>
      <c r="G136" s="155">
        <v>11324.9</v>
      </c>
      <c r="H136" s="147">
        <v>21974</v>
      </c>
      <c r="I136" s="148" t="s">
        <v>3016</v>
      </c>
      <c r="J136" s="148" t="s">
        <v>3045</v>
      </c>
      <c r="K136" s="148" t="s">
        <v>3066</v>
      </c>
      <c r="L136" s="156">
        <v>6</v>
      </c>
      <c r="M136" s="156">
        <v>6</v>
      </c>
      <c r="N136" s="156">
        <v>7</v>
      </c>
      <c r="O136" s="156">
        <v>6</v>
      </c>
      <c r="P136" s="781">
        <v>8</v>
      </c>
      <c r="Q136" s="781">
        <v>7</v>
      </c>
      <c r="R136" s="781"/>
      <c r="S136" s="781">
        <v>40</v>
      </c>
      <c r="T136" s="781">
        <v>163</v>
      </c>
      <c r="U136" s="781">
        <v>86</v>
      </c>
      <c r="V136" s="781">
        <v>136</v>
      </c>
      <c r="W136" s="781">
        <v>69</v>
      </c>
      <c r="X136" s="781">
        <v>185</v>
      </c>
      <c r="Y136" s="781">
        <v>101</v>
      </c>
      <c r="Z136" s="781">
        <v>158</v>
      </c>
      <c r="AA136" s="781">
        <v>70</v>
      </c>
      <c r="AB136" s="781">
        <v>204</v>
      </c>
      <c r="AC136" s="781">
        <v>103</v>
      </c>
      <c r="AD136" s="781">
        <v>165</v>
      </c>
      <c r="AE136" s="156">
        <v>87</v>
      </c>
      <c r="AF136" s="156">
        <v>1011</v>
      </c>
      <c r="AG136" s="156">
        <v>516</v>
      </c>
      <c r="AH136" s="156">
        <v>0</v>
      </c>
      <c r="AI136" s="156">
        <v>0</v>
      </c>
      <c r="AJ136" s="143"/>
    </row>
    <row r="137" spans="1:36" s="157" customFormat="1">
      <c r="A137" s="143" t="s">
        <v>218</v>
      </c>
      <c r="B137" s="143" t="s">
        <v>9</v>
      </c>
      <c r="C137" s="143" t="s">
        <v>4</v>
      </c>
      <c r="D137" s="143" t="s">
        <v>2796</v>
      </c>
      <c r="E137" s="144">
        <v>42430</v>
      </c>
      <c r="F137" s="154" t="s">
        <v>2797</v>
      </c>
      <c r="G137" s="155">
        <v>13000</v>
      </c>
      <c r="H137" s="147">
        <v>22002</v>
      </c>
      <c r="I137" s="148" t="s">
        <v>3017</v>
      </c>
      <c r="J137" s="148" t="s">
        <v>3046</v>
      </c>
      <c r="K137" s="148" t="s">
        <v>3067</v>
      </c>
      <c r="L137" s="156">
        <v>6</v>
      </c>
      <c r="M137" s="156">
        <v>6</v>
      </c>
      <c r="N137" s="156">
        <v>6</v>
      </c>
      <c r="O137" s="156">
        <v>5</v>
      </c>
      <c r="P137" s="781">
        <v>5</v>
      </c>
      <c r="Q137" s="781">
        <v>6</v>
      </c>
      <c r="R137" s="781">
        <v>1</v>
      </c>
      <c r="S137" s="781">
        <v>35</v>
      </c>
      <c r="T137" s="781">
        <v>151</v>
      </c>
      <c r="U137" s="781">
        <v>65</v>
      </c>
      <c r="V137" s="781">
        <v>143</v>
      </c>
      <c r="W137" s="781">
        <v>66</v>
      </c>
      <c r="X137" s="781">
        <v>165</v>
      </c>
      <c r="Y137" s="781">
        <v>70</v>
      </c>
      <c r="Z137" s="781">
        <v>144</v>
      </c>
      <c r="AA137" s="781">
        <v>63</v>
      </c>
      <c r="AB137" s="781">
        <v>143</v>
      </c>
      <c r="AC137" s="781">
        <v>70</v>
      </c>
      <c r="AD137" s="781">
        <v>165</v>
      </c>
      <c r="AE137" s="156">
        <v>73</v>
      </c>
      <c r="AF137" s="156">
        <v>911</v>
      </c>
      <c r="AG137" s="156">
        <v>407</v>
      </c>
      <c r="AH137" s="156">
        <v>8</v>
      </c>
      <c r="AI137" s="156">
        <v>2</v>
      </c>
      <c r="AJ137" s="143"/>
    </row>
    <row r="138" spans="1:36" s="157" customFormat="1">
      <c r="A138" s="143" t="s">
        <v>218</v>
      </c>
      <c r="B138" s="143" t="s">
        <v>9</v>
      </c>
      <c r="C138" s="143" t="s">
        <v>4</v>
      </c>
      <c r="D138" s="143" t="s">
        <v>2798</v>
      </c>
      <c r="E138" s="144">
        <v>33664</v>
      </c>
      <c r="F138" s="154" t="s">
        <v>2799</v>
      </c>
      <c r="G138" s="155">
        <v>11283</v>
      </c>
      <c r="H138" s="147">
        <v>21937</v>
      </c>
      <c r="I138" s="148" t="s">
        <v>3018</v>
      </c>
      <c r="J138" s="148" t="s">
        <v>3047</v>
      </c>
      <c r="K138" s="148" t="s">
        <v>3068</v>
      </c>
      <c r="L138" s="156">
        <v>2</v>
      </c>
      <c r="M138" s="156">
        <v>3</v>
      </c>
      <c r="N138" s="156">
        <v>3</v>
      </c>
      <c r="O138" s="156">
        <v>3</v>
      </c>
      <c r="P138" s="781">
        <v>2</v>
      </c>
      <c r="Q138" s="781">
        <v>3</v>
      </c>
      <c r="R138" s="781">
        <v>2</v>
      </c>
      <c r="S138" s="781">
        <v>18</v>
      </c>
      <c r="T138" s="781">
        <v>50</v>
      </c>
      <c r="U138" s="781">
        <v>22</v>
      </c>
      <c r="V138" s="781">
        <v>63</v>
      </c>
      <c r="W138" s="781">
        <v>30</v>
      </c>
      <c r="X138" s="781">
        <v>65</v>
      </c>
      <c r="Y138" s="781">
        <v>32</v>
      </c>
      <c r="Z138" s="781">
        <v>68</v>
      </c>
      <c r="AA138" s="781">
        <v>43</v>
      </c>
      <c r="AB138" s="781">
        <v>54</v>
      </c>
      <c r="AC138" s="781">
        <v>25</v>
      </c>
      <c r="AD138" s="781">
        <v>60</v>
      </c>
      <c r="AE138" s="156">
        <v>24</v>
      </c>
      <c r="AF138" s="156">
        <v>360</v>
      </c>
      <c r="AG138" s="156">
        <v>176</v>
      </c>
      <c r="AH138" s="156">
        <v>9</v>
      </c>
      <c r="AI138" s="156">
        <v>4</v>
      </c>
      <c r="AJ138" s="143"/>
    </row>
    <row r="139" spans="1:36" s="157" customFormat="1">
      <c r="A139" s="143" t="s">
        <v>218</v>
      </c>
      <c r="B139" s="143" t="s">
        <v>9</v>
      </c>
      <c r="C139" s="143" t="s">
        <v>4</v>
      </c>
      <c r="D139" s="143" t="s">
        <v>221</v>
      </c>
      <c r="E139" s="144">
        <v>34759</v>
      </c>
      <c r="F139" s="154" t="s">
        <v>2800</v>
      </c>
      <c r="G139" s="163">
        <v>11178.4</v>
      </c>
      <c r="H139" s="147">
        <v>21931</v>
      </c>
      <c r="I139" s="148" t="s">
        <v>3019</v>
      </c>
      <c r="J139" s="148" t="s">
        <v>3048</v>
      </c>
      <c r="K139" s="148" t="s">
        <v>3069</v>
      </c>
      <c r="L139" s="149">
        <v>5</v>
      </c>
      <c r="M139" s="149">
        <v>5</v>
      </c>
      <c r="N139" s="149">
        <v>5</v>
      </c>
      <c r="O139" s="149">
        <v>4</v>
      </c>
      <c r="P139" s="199">
        <v>5</v>
      </c>
      <c r="Q139" s="199">
        <v>5</v>
      </c>
      <c r="R139" s="199">
        <v>2</v>
      </c>
      <c r="S139" s="199">
        <v>31</v>
      </c>
      <c r="T139" s="199">
        <v>120</v>
      </c>
      <c r="U139" s="199">
        <v>61</v>
      </c>
      <c r="V139" s="199">
        <v>113</v>
      </c>
      <c r="W139" s="199">
        <v>53</v>
      </c>
      <c r="X139" s="199">
        <v>120</v>
      </c>
      <c r="Y139" s="199">
        <v>43</v>
      </c>
      <c r="Z139" s="199">
        <v>111</v>
      </c>
      <c r="AA139" s="199">
        <v>49</v>
      </c>
      <c r="AB139" s="199">
        <v>116</v>
      </c>
      <c r="AC139" s="199">
        <v>43</v>
      </c>
      <c r="AD139" s="199">
        <v>110</v>
      </c>
      <c r="AE139" s="149">
        <v>58</v>
      </c>
      <c r="AF139" s="149">
        <v>690</v>
      </c>
      <c r="AG139" s="149">
        <v>307</v>
      </c>
      <c r="AH139" s="149">
        <v>11</v>
      </c>
      <c r="AI139" s="149">
        <v>2</v>
      </c>
      <c r="AJ139" s="143"/>
    </row>
    <row r="140" spans="1:36" s="157" customFormat="1">
      <c r="A140" s="143" t="s">
        <v>218</v>
      </c>
      <c r="B140" s="143" t="s">
        <v>9</v>
      </c>
      <c r="C140" s="143" t="s">
        <v>4</v>
      </c>
      <c r="D140" s="143" t="s">
        <v>2801</v>
      </c>
      <c r="E140" s="144">
        <v>43160</v>
      </c>
      <c r="F140" s="154" t="s">
        <v>2802</v>
      </c>
      <c r="G140" s="155">
        <v>12999.8</v>
      </c>
      <c r="H140" s="147">
        <v>22009</v>
      </c>
      <c r="I140" s="148" t="s">
        <v>3020</v>
      </c>
      <c r="J140" s="148" t="s">
        <v>3049</v>
      </c>
      <c r="K140" s="148" t="s">
        <v>3070</v>
      </c>
      <c r="L140" s="156">
        <v>6</v>
      </c>
      <c r="M140" s="156">
        <v>5</v>
      </c>
      <c r="N140" s="156">
        <v>5</v>
      </c>
      <c r="O140" s="156">
        <v>5</v>
      </c>
      <c r="P140" s="781">
        <v>3</v>
      </c>
      <c r="Q140" s="781">
        <v>3</v>
      </c>
      <c r="R140" s="781">
        <v>1</v>
      </c>
      <c r="S140" s="781">
        <v>28</v>
      </c>
      <c r="T140" s="781">
        <v>148</v>
      </c>
      <c r="U140" s="781">
        <v>75</v>
      </c>
      <c r="V140" s="781">
        <v>138</v>
      </c>
      <c r="W140" s="781">
        <v>62</v>
      </c>
      <c r="X140" s="781">
        <v>131</v>
      </c>
      <c r="Y140" s="781">
        <v>65</v>
      </c>
      <c r="Z140" s="781">
        <v>125</v>
      </c>
      <c r="AA140" s="781">
        <v>68</v>
      </c>
      <c r="AB140" s="781">
        <v>83</v>
      </c>
      <c r="AC140" s="781">
        <v>37</v>
      </c>
      <c r="AD140" s="781">
        <v>83</v>
      </c>
      <c r="AE140" s="156">
        <v>35</v>
      </c>
      <c r="AF140" s="156">
        <v>708</v>
      </c>
      <c r="AG140" s="156">
        <v>342</v>
      </c>
      <c r="AH140" s="156">
        <v>5</v>
      </c>
      <c r="AI140" s="156">
        <v>3</v>
      </c>
      <c r="AJ140" s="143"/>
    </row>
    <row r="141" spans="1:36" s="157" customFormat="1">
      <c r="A141" s="143" t="s">
        <v>218</v>
      </c>
      <c r="B141" s="143" t="s">
        <v>9</v>
      </c>
      <c r="C141" s="143" t="s">
        <v>4</v>
      </c>
      <c r="D141" s="143" t="s">
        <v>2803</v>
      </c>
      <c r="E141" s="144">
        <v>35309</v>
      </c>
      <c r="F141" s="222" t="s">
        <v>2804</v>
      </c>
      <c r="G141" s="155">
        <v>17022</v>
      </c>
      <c r="H141" s="147">
        <v>21950</v>
      </c>
      <c r="I141" s="148" t="s">
        <v>3021</v>
      </c>
      <c r="J141" s="148" t="s">
        <v>3050</v>
      </c>
      <c r="K141" s="148" t="s">
        <v>3071</v>
      </c>
      <c r="L141" s="182">
        <v>5</v>
      </c>
      <c r="M141" s="182">
        <v>6</v>
      </c>
      <c r="N141" s="182">
        <v>6</v>
      </c>
      <c r="O141" s="182">
        <v>6</v>
      </c>
      <c r="P141" s="782">
        <v>6</v>
      </c>
      <c r="Q141" s="782">
        <v>7</v>
      </c>
      <c r="R141" s="782">
        <v>2</v>
      </c>
      <c r="S141" s="782">
        <v>38</v>
      </c>
      <c r="T141" s="782">
        <v>129</v>
      </c>
      <c r="U141" s="782">
        <v>61</v>
      </c>
      <c r="V141" s="782">
        <v>149</v>
      </c>
      <c r="W141" s="782">
        <v>71</v>
      </c>
      <c r="X141" s="782">
        <v>154</v>
      </c>
      <c r="Y141" s="782">
        <v>81</v>
      </c>
      <c r="Z141" s="782">
        <v>160</v>
      </c>
      <c r="AA141" s="782">
        <v>90</v>
      </c>
      <c r="AB141" s="782">
        <v>157</v>
      </c>
      <c r="AC141" s="782">
        <v>69</v>
      </c>
      <c r="AD141" s="782">
        <v>173</v>
      </c>
      <c r="AE141" s="182">
        <v>89</v>
      </c>
      <c r="AF141" s="182">
        <v>922</v>
      </c>
      <c r="AG141" s="182">
        <v>461</v>
      </c>
      <c r="AH141" s="182">
        <v>16</v>
      </c>
      <c r="AI141" s="182">
        <v>9</v>
      </c>
      <c r="AJ141" s="143"/>
    </row>
    <row r="142" spans="1:36" s="157" customFormat="1">
      <c r="A142" s="143" t="s">
        <v>218</v>
      </c>
      <c r="B142" s="143" t="s">
        <v>9</v>
      </c>
      <c r="C142" s="143" t="s">
        <v>4</v>
      </c>
      <c r="D142" s="143" t="s">
        <v>2805</v>
      </c>
      <c r="E142" s="144">
        <v>43891</v>
      </c>
      <c r="F142" s="154" t="s">
        <v>2806</v>
      </c>
      <c r="G142" s="155">
        <v>17767</v>
      </c>
      <c r="H142" s="147">
        <v>22019</v>
      </c>
      <c r="I142" s="148" t="s">
        <v>3022</v>
      </c>
      <c r="J142" s="148" t="s">
        <v>3051</v>
      </c>
      <c r="K142" s="148" t="s">
        <v>3072</v>
      </c>
      <c r="L142" s="156">
        <v>9</v>
      </c>
      <c r="M142" s="156">
        <v>7</v>
      </c>
      <c r="N142" s="156">
        <v>5</v>
      </c>
      <c r="O142" s="156">
        <v>6</v>
      </c>
      <c r="P142" s="781">
        <v>5</v>
      </c>
      <c r="Q142" s="781">
        <v>5</v>
      </c>
      <c r="R142" s="781">
        <v>1</v>
      </c>
      <c r="S142" s="781">
        <v>38</v>
      </c>
      <c r="T142" s="781">
        <v>180</v>
      </c>
      <c r="U142" s="781">
        <v>84</v>
      </c>
      <c r="V142" s="781">
        <v>139</v>
      </c>
      <c r="W142" s="781">
        <v>63</v>
      </c>
      <c r="X142" s="781">
        <v>104</v>
      </c>
      <c r="Y142" s="781">
        <v>60</v>
      </c>
      <c r="Z142" s="781">
        <v>126</v>
      </c>
      <c r="AA142" s="781">
        <v>63</v>
      </c>
      <c r="AB142" s="781">
        <v>111</v>
      </c>
      <c r="AC142" s="781">
        <v>51</v>
      </c>
      <c r="AD142" s="781">
        <v>110</v>
      </c>
      <c r="AE142" s="156">
        <v>54</v>
      </c>
      <c r="AF142" s="156">
        <v>770</v>
      </c>
      <c r="AG142" s="156">
        <v>375</v>
      </c>
      <c r="AH142" s="156">
        <v>6</v>
      </c>
      <c r="AI142" s="156">
        <v>1</v>
      </c>
      <c r="AJ142" s="143"/>
    </row>
    <row r="143" spans="1:36" s="157" customFormat="1">
      <c r="A143" s="143" t="s">
        <v>218</v>
      </c>
      <c r="B143" s="143" t="s">
        <v>9</v>
      </c>
      <c r="C143" s="143" t="s">
        <v>4</v>
      </c>
      <c r="D143" s="143" t="s">
        <v>2807</v>
      </c>
      <c r="E143" s="144">
        <v>26218</v>
      </c>
      <c r="F143" s="145" t="s">
        <v>2808</v>
      </c>
      <c r="G143" s="158">
        <v>11285</v>
      </c>
      <c r="H143" s="143">
        <v>21933</v>
      </c>
      <c r="I143" s="143" t="s">
        <v>3023</v>
      </c>
      <c r="J143" s="143" t="s">
        <v>3052</v>
      </c>
      <c r="K143" s="143" t="s">
        <v>3073</v>
      </c>
      <c r="L143" s="156">
        <v>2</v>
      </c>
      <c r="M143" s="156">
        <v>3</v>
      </c>
      <c r="N143" s="156">
        <v>2</v>
      </c>
      <c r="O143" s="156">
        <v>3</v>
      </c>
      <c r="P143" s="156">
        <v>3</v>
      </c>
      <c r="Q143" s="156">
        <v>3</v>
      </c>
      <c r="R143" s="156">
        <v>2</v>
      </c>
      <c r="S143" s="156">
        <v>18</v>
      </c>
      <c r="T143" s="156">
        <v>52</v>
      </c>
      <c r="U143" s="156">
        <v>20</v>
      </c>
      <c r="V143" s="156">
        <v>65</v>
      </c>
      <c r="W143" s="156">
        <v>34</v>
      </c>
      <c r="X143" s="156">
        <v>48</v>
      </c>
      <c r="Y143" s="156">
        <v>23</v>
      </c>
      <c r="Z143" s="156">
        <v>73</v>
      </c>
      <c r="AA143" s="156">
        <v>33</v>
      </c>
      <c r="AB143" s="156">
        <v>67</v>
      </c>
      <c r="AC143" s="156">
        <v>36</v>
      </c>
      <c r="AD143" s="156">
        <v>55</v>
      </c>
      <c r="AE143" s="156">
        <v>22</v>
      </c>
      <c r="AF143" s="156">
        <v>360</v>
      </c>
      <c r="AG143" s="156">
        <v>168</v>
      </c>
      <c r="AH143" s="156">
        <v>14</v>
      </c>
      <c r="AI143" s="156">
        <v>2</v>
      </c>
      <c r="AJ143" s="143"/>
    </row>
    <row r="144" spans="1:36" s="157" customFormat="1">
      <c r="A144" s="143" t="s">
        <v>218</v>
      </c>
      <c r="B144" s="143" t="s">
        <v>9</v>
      </c>
      <c r="C144" s="143" t="s">
        <v>4</v>
      </c>
      <c r="D144" s="143" t="s">
        <v>2809</v>
      </c>
      <c r="E144" s="144">
        <v>42795</v>
      </c>
      <c r="F144" s="154" t="s">
        <v>936</v>
      </c>
      <c r="G144" s="155">
        <v>12242</v>
      </c>
      <c r="H144" s="147">
        <v>21986</v>
      </c>
      <c r="I144" s="148" t="s">
        <v>3024</v>
      </c>
      <c r="J144" s="148" t="s">
        <v>3053</v>
      </c>
      <c r="K144" s="148" t="s">
        <v>3074</v>
      </c>
      <c r="L144" s="156">
        <v>11</v>
      </c>
      <c r="M144" s="156">
        <v>11</v>
      </c>
      <c r="N144" s="156">
        <v>11</v>
      </c>
      <c r="O144" s="156">
        <v>10</v>
      </c>
      <c r="P144" s="156">
        <v>10</v>
      </c>
      <c r="Q144" s="156">
        <v>8</v>
      </c>
      <c r="R144" s="156">
        <v>1</v>
      </c>
      <c r="S144" s="156">
        <v>62</v>
      </c>
      <c r="T144" s="156">
        <v>298</v>
      </c>
      <c r="U144" s="156">
        <v>153</v>
      </c>
      <c r="V144" s="156">
        <v>323</v>
      </c>
      <c r="W144" s="156">
        <v>152</v>
      </c>
      <c r="X144" s="156">
        <v>322</v>
      </c>
      <c r="Y144" s="156">
        <v>168</v>
      </c>
      <c r="Z144" s="156">
        <v>302</v>
      </c>
      <c r="AA144" s="156">
        <v>139</v>
      </c>
      <c r="AB144" s="156">
        <v>283</v>
      </c>
      <c r="AC144" s="156">
        <v>139</v>
      </c>
      <c r="AD144" s="156">
        <v>242</v>
      </c>
      <c r="AE144" s="156">
        <v>115</v>
      </c>
      <c r="AF144" s="156">
        <v>1770</v>
      </c>
      <c r="AG144" s="156">
        <v>866</v>
      </c>
      <c r="AH144" s="156">
        <v>11</v>
      </c>
      <c r="AI144" s="156">
        <v>4</v>
      </c>
      <c r="AJ144" s="143"/>
    </row>
    <row r="145" spans="1:36" s="157" customFormat="1">
      <c r="A145" s="143" t="s">
        <v>218</v>
      </c>
      <c r="B145" s="143" t="s">
        <v>9</v>
      </c>
      <c r="C145" s="143" t="s">
        <v>4</v>
      </c>
      <c r="D145" s="143" t="s">
        <v>2810</v>
      </c>
      <c r="E145" s="144">
        <v>34759</v>
      </c>
      <c r="F145" s="154" t="s">
        <v>2811</v>
      </c>
      <c r="G145" s="155">
        <v>11302</v>
      </c>
      <c r="H145" s="147">
        <v>21967</v>
      </c>
      <c r="I145" s="148" t="s">
        <v>3025</v>
      </c>
      <c r="J145" s="148" t="s">
        <v>3054</v>
      </c>
      <c r="K145" s="148" t="s">
        <v>3075</v>
      </c>
      <c r="L145" s="156">
        <v>4</v>
      </c>
      <c r="M145" s="156">
        <v>4</v>
      </c>
      <c r="N145" s="156">
        <v>5</v>
      </c>
      <c r="O145" s="156">
        <v>5</v>
      </c>
      <c r="P145" s="156">
        <v>6</v>
      </c>
      <c r="Q145" s="156">
        <v>6</v>
      </c>
      <c r="R145" s="156">
        <v>1</v>
      </c>
      <c r="S145" s="156">
        <v>31</v>
      </c>
      <c r="T145" s="156">
        <v>92</v>
      </c>
      <c r="U145" s="156">
        <v>43</v>
      </c>
      <c r="V145" s="156">
        <v>94</v>
      </c>
      <c r="W145" s="156">
        <v>51</v>
      </c>
      <c r="X145" s="156">
        <v>110</v>
      </c>
      <c r="Y145" s="156">
        <v>59</v>
      </c>
      <c r="Z145" s="156">
        <v>123</v>
      </c>
      <c r="AA145" s="156">
        <v>62</v>
      </c>
      <c r="AB145" s="156">
        <v>149</v>
      </c>
      <c r="AC145" s="156">
        <v>69</v>
      </c>
      <c r="AD145" s="156">
        <v>142</v>
      </c>
      <c r="AE145" s="156">
        <v>66</v>
      </c>
      <c r="AF145" s="156">
        <v>710</v>
      </c>
      <c r="AG145" s="156">
        <v>350</v>
      </c>
      <c r="AH145" s="156">
        <v>5</v>
      </c>
      <c r="AI145" s="156">
        <v>1</v>
      </c>
      <c r="AJ145" s="143"/>
    </row>
    <row r="146" spans="1:36" s="157" customFormat="1">
      <c r="A146" s="143" t="s">
        <v>218</v>
      </c>
      <c r="B146" s="143" t="s">
        <v>9</v>
      </c>
      <c r="C146" s="143" t="s">
        <v>4</v>
      </c>
      <c r="D146" s="143" t="s">
        <v>2812</v>
      </c>
      <c r="E146" s="144">
        <v>34759</v>
      </c>
      <c r="F146" s="145" t="s">
        <v>2813</v>
      </c>
      <c r="G146" s="241">
        <v>11876.6</v>
      </c>
      <c r="H146" s="143">
        <v>21915</v>
      </c>
      <c r="I146" s="143" t="s">
        <v>3026</v>
      </c>
      <c r="J146" s="143" t="s">
        <v>3055</v>
      </c>
      <c r="K146" s="143" t="s">
        <v>3076</v>
      </c>
      <c r="L146" s="156">
        <v>4</v>
      </c>
      <c r="M146" s="156">
        <v>3</v>
      </c>
      <c r="N146" s="156">
        <v>4</v>
      </c>
      <c r="O146" s="156">
        <v>4</v>
      </c>
      <c r="P146" s="156">
        <v>4</v>
      </c>
      <c r="Q146" s="156">
        <v>4</v>
      </c>
      <c r="R146" s="156">
        <v>2</v>
      </c>
      <c r="S146" s="156">
        <v>25</v>
      </c>
      <c r="T146" s="156">
        <v>93</v>
      </c>
      <c r="U146" s="156">
        <v>40</v>
      </c>
      <c r="V146" s="156">
        <v>66</v>
      </c>
      <c r="W146" s="156">
        <v>37</v>
      </c>
      <c r="X146" s="156">
        <v>84</v>
      </c>
      <c r="Y146" s="156">
        <v>36</v>
      </c>
      <c r="Z146" s="156">
        <v>88</v>
      </c>
      <c r="AA146" s="156">
        <v>50</v>
      </c>
      <c r="AB146" s="156">
        <v>101</v>
      </c>
      <c r="AC146" s="156">
        <v>51</v>
      </c>
      <c r="AD146" s="156">
        <v>86</v>
      </c>
      <c r="AE146" s="156">
        <v>41</v>
      </c>
      <c r="AF146" s="156">
        <v>518</v>
      </c>
      <c r="AG146" s="156">
        <v>255</v>
      </c>
      <c r="AH146" s="156">
        <v>12</v>
      </c>
      <c r="AI146" s="156">
        <v>2</v>
      </c>
      <c r="AJ146" s="143"/>
    </row>
    <row r="147" spans="1:36" s="157" customFormat="1">
      <c r="A147" s="143" t="s">
        <v>218</v>
      </c>
      <c r="B147" s="143" t="s">
        <v>9</v>
      </c>
      <c r="C147" s="143" t="s">
        <v>4</v>
      </c>
      <c r="D147" s="143" t="s">
        <v>2814</v>
      </c>
      <c r="E147" s="144">
        <v>17059</v>
      </c>
      <c r="F147" s="240" t="s">
        <v>2815</v>
      </c>
      <c r="G147" s="155">
        <v>14866</v>
      </c>
      <c r="H147" s="147">
        <v>21941</v>
      </c>
      <c r="I147" s="148" t="s">
        <v>3027</v>
      </c>
      <c r="J147" s="148" t="s">
        <v>3056</v>
      </c>
      <c r="K147" s="148" t="s">
        <v>3077</v>
      </c>
      <c r="L147" s="156">
        <v>3</v>
      </c>
      <c r="M147" s="156">
        <v>3</v>
      </c>
      <c r="N147" s="156">
        <v>3</v>
      </c>
      <c r="O147" s="156">
        <v>3</v>
      </c>
      <c r="P147" s="156">
        <v>3</v>
      </c>
      <c r="Q147" s="156">
        <v>3</v>
      </c>
      <c r="R147" s="156">
        <v>1</v>
      </c>
      <c r="S147" s="156">
        <v>19</v>
      </c>
      <c r="T147" s="156">
        <v>58</v>
      </c>
      <c r="U147" s="156">
        <v>31</v>
      </c>
      <c r="V147" s="156">
        <v>57</v>
      </c>
      <c r="W147" s="156">
        <v>20</v>
      </c>
      <c r="X147" s="156">
        <v>60</v>
      </c>
      <c r="Y147" s="156">
        <v>35</v>
      </c>
      <c r="Z147" s="156">
        <v>75</v>
      </c>
      <c r="AA147" s="156">
        <v>35</v>
      </c>
      <c r="AB147" s="156">
        <v>58</v>
      </c>
      <c r="AC147" s="156">
        <v>28</v>
      </c>
      <c r="AD147" s="156">
        <v>79</v>
      </c>
      <c r="AE147" s="156">
        <v>29</v>
      </c>
      <c r="AF147" s="156">
        <v>387</v>
      </c>
      <c r="AG147" s="156">
        <v>178</v>
      </c>
      <c r="AH147" s="156">
        <v>7</v>
      </c>
      <c r="AI147" s="156">
        <v>4</v>
      </c>
      <c r="AJ147" s="143"/>
    </row>
    <row r="148" spans="1:36" s="42" customFormat="1">
      <c r="A148" s="143" t="s">
        <v>218</v>
      </c>
      <c r="B148" s="143" t="s">
        <v>9</v>
      </c>
      <c r="C148" s="143" t="s">
        <v>4</v>
      </c>
      <c r="D148" s="143" t="s">
        <v>220</v>
      </c>
      <c r="E148" s="144">
        <v>35855</v>
      </c>
      <c r="F148" s="154" t="s">
        <v>2816</v>
      </c>
      <c r="G148" s="155">
        <v>11272.4</v>
      </c>
      <c r="H148" s="147">
        <v>21922</v>
      </c>
      <c r="I148" s="148" t="s">
        <v>3028</v>
      </c>
      <c r="J148" s="148" t="s">
        <v>3057</v>
      </c>
      <c r="K148" s="148" t="s">
        <v>3078</v>
      </c>
      <c r="L148" s="156">
        <v>4</v>
      </c>
      <c r="M148" s="156">
        <v>5</v>
      </c>
      <c r="N148" s="156">
        <v>5</v>
      </c>
      <c r="O148" s="156">
        <v>5</v>
      </c>
      <c r="P148" s="156">
        <v>5</v>
      </c>
      <c r="Q148" s="156">
        <v>5</v>
      </c>
      <c r="R148" s="156">
        <v>0</v>
      </c>
      <c r="S148" s="156">
        <v>29</v>
      </c>
      <c r="T148" s="156">
        <v>70</v>
      </c>
      <c r="U148" s="156">
        <v>41</v>
      </c>
      <c r="V148" s="156">
        <v>92</v>
      </c>
      <c r="W148" s="156">
        <v>41</v>
      </c>
      <c r="X148" s="156">
        <v>86</v>
      </c>
      <c r="Y148" s="156">
        <v>40</v>
      </c>
      <c r="Z148" s="156">
        <v>79</v>
      </c>
      <c r="AA148" s="156">
        <v>36</v>
      </c>
      <c r="AB148" s="156">
        <v>85</v>
      </c>
      <c r="AC148" s="156">
        <v>38</v>
      </c>
      <c r="AD148" s="156">
        <v>92</v>
      </c>
      <c r="AE148" s="156">
        <v>40</v>
      </c>
      <c r="AF148" s="156">
        <v>504</v>
      </c>
      <c r="AG148" s="156">
        <v>236</v>
      </c>
      <c r="AH148" s="156">
        <v>0</v>
      </c>
      <c r="AI148" s="156">
        <v>0</v>
      </c>
      <c r="AJ148" s="143"/>
    </row>
    <row r="149" spans="1:36" s="42" customFormat="1">
      <c r="A149" s="143" t="s">
        <v>218</v>
      </c>
      <c r="B149" s="143" t="s">
        <v>9</v>
      </c>
      <c r="C149" s="143" t="s">
        <v>4</v>
      </c>
      <c r="D149" s="143" t="s">
        <v>2817</v>
      </c>
      <c r="E149" s="144">
        <v>39328</v>
      </c>
      <c r="F149" s="154" t="s">
        <v>2818</v>
      </c>
      <c r="G149" s="155">
        <v>12500</v>
      </c>
      <c r="H149" s="147">
        <v>22000</v>
      </c>
      <c r="I149" s="148" t="s">
        <v>3029</v>
      </c>
      <c r="J149" s="148" t="s">
        <v>3058</v>
      </c>
      <c r="K149" s="148" t="s">
        <v>3079</v>
      </c>
      <c r="L149" s="156">
        <v>4</v>
      </c>
      <c r="M149" s="156">
        <v>5</v>
      </c>
      <c r="N149" s="156">
        <v>5</v>
      </c>
      <c r="O149" s="156">
        <v>5</v>
      </c>
      <c r="P149" s="156">
        <v>5</v>
      </c>
      <c r="Q149" s="156">
        <v>6</v>
      </c>
      <c r="R149" s="156">
        <v>1</v>
      </c>
      <c r="S149" s="156">
        <v>31</v>
      </c>
      <c r="T149" s="156">
        <v>99</v>
      </c>
      <c r="U149" s="156">
        <v>46</v>
      </c>
      <c r="V149" s="156">
        <v>130</v>
      </c>
      <c r="W149" s="156">
        <v>65</v>
      </c>
      <c r="X149" s="156">
        <v>147</v>
      </c>
      <c r="Y149" s="156">
        <v>70</v>
      </c>
      <c r="Z149" s="156">
        <v>138</v>
      </c>
      <c r="AA149" s="156">
        <v>63</v>
      </c>
      <c r="AB149" s="156">
        <v>158</v>
      </c>
      <c r="AC149" s="156">
        <v>86</v>
      </c>
      <c r="AD149" s="156">
        <v>163</v>
      </c>
      <c r="AE149" s="156">
        <v>92</v>
      </c>
      <c r="AF149" s="156">
        <v>835</v>
      </c>
      <c r="AG149" s="156">
        <v>422</v>
      </c>
      <c r="AH149" s="156">
        <v>9</v>
      </c>
      <c r="AI149" s="156">
        <v>3</v>
      </c>
      <c r="AJ149" s="143"/>
    </row>
    <row r="150" spans="1:36" s="33" customFormat="1">
      <c r="A150" s="143" t="s">
        <v>218</v>
      </c>
      <c r="B150" s="143" t="s">
        <v>9</v>
      </c>
      <c r="C150" s="143" t="s">
        <v>4</v>
      </c>
      <c r="D150" s="143" t="s">
        <v>2819</v>
      </c>
      <c r="E150" s="144">
        <v>44256</v>
      </c>
      <c r="F150" s="240" t="s">
        <v>2820</v>
      </c>
      <c r="G150" s="155">
        <v>15049</v>
      </c>
      <c r="H150" s="147">
        <v>22026</v>
      </c>
      <c r="I150" s="148" t="s">
        <v>3030</v>
      </c>
      <c r="J150" s="148" t="s">
        <v>3030</v>
      </c>
      <c r="K150" s="148" t="s">
        <v>3080</v>
      </c>
      <c r="L150" s="156">
        <v>4</v>
      </c>
      <c r="M150" s="156">
        <v>3</v>
      </c>
      <c r="N150" s="156">
        <v>4</v>
      </c>
      <c r="O150" s="156">
        <v>4</v>
      </c>
      <c r="P150" s="156">
        <v>2</v>
      </c>
      <c r="Q150" s="156">
        <v>3</v>
      </c>
      <c r="R150" s="156">
        <v>1</v>
      </c>
      <c r="S150" s="156">
        <v>21</v>
      </c>
      <c r="T150" s="156">
        <v>98</v>
      </c>
      <c r="U150" s="156">
        <v>45</v>
      </c>
      <c r="V150" s="156">
        <v>70</v>
      </c>
      <c r="W150" s="156">
        <v>37</v>
      </c>
      <c r="X150" s="156">
        <v>74</v>
      </c>
      <c r="Y150" s="156">
        <v>41</v>
      </c>
      <c r="Z150" s="156">
        <v>78</v>
      </c>
      <c r="AA150" s="156">
        <v>44</v>
      </c>
      <c r="AB150" s="156">
        <v>47</v>
      </c>
      <c r="AC150" s="156">
        <v>30</v>
      </c>
      <c r="AD150" s="156">
        <v>27</v>
      </c>
      <c r="AE150" s="156">
        <v>48</v>
      </c>
      <c r="AF150" s="156">
        <v>415</v>
      </c>
      <c r="AG150" s="156">
        <v>224</v>
      </c>
      <c r="AH150" s="156">
        <v>2</v>
      </c>
      <c r="AI150" s="156">
        <v>1</v>
      </c>
      <c r="AJ150" s="143"/>
    </row>
    <row r="151" spans="1:36" s="170" customFormat="1">
      <c r="A151" s="1328" t="s">
        <v>245</v>
      </c>
      <c r="B151" s="1329"/>
      <c r="C151" s="1329"/>
      <c r="D151" s="1330"/>
      <c r="E151" s="164">
        <f>COUNTA(E119:E150)</f>
        <v>32</v>
      </c>
      <c r="F151" s="165"/>
      <c r="G151" s="166"/>
      <c r="H151" s="167"/>
      <c r="I151" s="167"/>
      <c r="J151" s="167"/>
      <c r="K151" s="167"/>
      <c r="L151" s="164">
        <f>SUM(L119:L150)</f>
        <v>170</v>
      </c>
      <c r="M151" s="164">
        <f t="shared" ref="M151:AI151" si="19">SUM(M119:M150)</f>
        <v>168</v>
      </c>
      <c r="N151" s="164">
        <f t="shared" si="19"/>
        <v>177</v>
      </c>
      <c r="O151" s="164">
        <f t="shared" si="19"/>
        <v>173</v>
      </c>
      <c r="P151" s="164">
        <f t="shared" si="19"/>
        <v>169</v>
      </c>
      <c r="Q151" s="164">
        <f t="shared" si="19"/>
        <v>170</v>
      </c>
      <c r="R151" s="164">
        <f t="shared" si="19"/>
        <v>36</v>
      </c>
      <c r="S151" s="164">
        <f t="shared" si="19"/>
        <v>1063</v>
      </c>
      <c r="T151" s="164">
        <f t="shared" si="19"/>
        <v>4192</v>
      </c>
      <c r="U151" s="164">
        <f t="shared" si="19"/>
        <v>2026</v>
      </c>
      <c r="V151" s="164">
        <f t="shared" si="19"/>
        <v>4170</v>
      </c>
      <c r="W151" s="164">
        <f t="shared" si="19"/>
        <v>2040</v>
      </c>
      <c r="X151" s="164">
        <f t="shared" si="19"/>
        <v>4410</v>
      </c>
      <c r="Y151" s="164">
        <f t="shared" si="19"/>
        <v>2191</v>
      </c>
      <c r="Z151" s="164">
        <f t="shared" si="19"/>
        <v>4335</v>
      </c>
      <c r="AA151" s="164">
        <f t="shared" si="19"/>
        <v>2122</v>
      </c>
      <c r="AB151" s="164">
        <f t="shared" si="19"/>
        <v>4247</v>
      </c>
      <c r="AC151" s="164">
        <f t="shared" si="19"/>
        <v>2053</v>
      </c>
      <c r="AD151" s="164">
        <f t="shared" si="19"/>
        <v>4079</v>
      </c>
      <c r="AE151" s="164">
        <f t="shared" si="19"/>
        <v>1989</v>
      </c>
      <c r="AF151" s="164">
        <f t="shared" si="19"/>
        <v>25454</v>
      </c>
      <c r="AG151" s="164">
        <f t="shared" si="19"/>
        <v>12400</v>
      </c>
      <c r="AH151" s="164">
        <f t="shared" si="19"/>
        <v>212</v>
      </c>
      <c r="AI151" s="164">
        <f t="shared" si="19"/>
        <v>59</v>
      </c>
      <c r="AJ151" s="374"/>
    </row>
    <row r="152" spans="1:36" s="157" customFormat="1">
      <c r="A152" s="143" t="s">
        <v>218</v>
      </c>
      <c r="B152" s="143" t="s">
        <v>9</v>
      </c>
      <c r="C152" s="143" t="s">
        <v>5</v>
      </c>
      <c r="D152" s="143" t="s">
        <v>2998</v>
      </c>
      <c r="E152" s="144">
        <v>245</v>
      </c>
      <c r="F152" s="154" t="s">
        <v>2999</v>
      </c>
      <c r="G152" s="155">
        <v>6990</v>
      </c>
      <c r="H152" s="147">
        <v>21970</v>
      </c>
      <c r="I152" s="148" t="s">
        <v>3083</v>
      </c>
      <c r="J152" s="148" t="s">
        <v>3082</v>
      </c>
      <c r="K152" s="148" t="s">
        <v>3081</v>
      </c>
      <c r="L152" s="156">
        <v>3</v>
      </c>
      <c r="M152" s="156">
        <v>3</v>
      </c>
      <c r="N152" s="156">
        <v>3</v>
      </c>
      <c r="O152" s="156">
        <v>3</v>
      </c>
      <c r="P152" s="156">
        <v>3</v>
      </c>
      <c r="Q152" s="156">
        <v>3</v>
      </c>
      <c r="R152" s="156">
        <v>0</v>
      </c>
      <c r="S152" s="156">
        <v>18</v>
      </c>
      <c r="T152" s="156">
        <v>84</v>
      </c>
      <c r="U152" s="156">
        <v>42</v>
      </c>
      <c r="V152" s="156">
        <v>84</v>
      </c>
      <c r="W152" s="156">
        <v>42</v>
      </c>
      <c r="X152" s="156">
        <v>84</v>
      </c>
      <c r="Y152" s="156">
        <v>42</v>
      </c>
      <c r="Z152" s="156">
        <v>76</v>
      </c>
      <c r="AA152" s="156">
        <v>42</v>
      </c>
      <c r="AB152" s="156">
        <v>63</v>
      </c>
      <c r="AC152" s="156">
        <v>30</v>
      </c>
      <c r="AD152" s="156">
        <v>63</v>
      </c>
      <c r="AE152" s="156">
        <v>35</v>
      </c>
      <c r="AF152" s="156">
        <v>454</v>
      </c>
      <c r="AG152" s="156">
        <v>233</v>
      </c>
      <c r="AH152" s="156">
        <v>0</v>
      </c>
      <c r="AI152" s="156">
        <v>0</v>
      </c>
      <c r="AJ152" s="143"/>
    </row>
    <row r="153" spans="1:36" s="170" customFormat="1">
      <c r="A153" s="1322" t="s">
        <v>240</v>
      </c>
      <c r="B153" s="1323"/>
      <c r="C153" s="1323"/>
      <c r="D153" s="1324"/>
      <c r="E153" s="173">
        <v>1</v>
      </c>
      <c r="F153" s="174"/>
      <c r="G153" s="173"/>
      <c r="H153" s="175"/>
      <c r="I153" s="175"/>
      <c r="J153" s="175"/>
      <c r="K153" s="175"/>
      <c r="L153" s="176">
        <f>L152</f>
        <v>3</v>
      </c>
      <c r="M153" s="176">
        <f t="shared" ref="M153:AI153" si="20">M152</f>
        <v>3</v>
      </c>
      <c r="N153" s="176">
        <f t="shared" si="20"/>
        <v>3</v>
      </c>
      <c r="O153" s="176">
        <f t="shared" si="20"/>
        <v>3</v>
      </c>
      <c r="P153" s="176">
        <f t="shared" si="20"/>
        <v>3</v>
      </c>
      <c r="Q153" s="176">
        <f t="shared" si="20"/>
        <v>3</v>
      </c>
      <c r="R153" s="176">
        <f t="shared" si="20"/>
        <v>0</v>
      </c>
      <c r="S153" s="176">
        <f t="shared" si="20"/>
        <v>18</v>
      </c>
      <c r="T153" s="176">
        <f t="shared" si="20"/>
        <v>84</v>
      </c>
      <c r="U153" s="176">
        <f t="shared" si="20"/>
        <v>42</v>
      </c>
      <c r="V153" s="176">
        <f t="shared" si="20"/>
        <v>84</v>
      </c>
      <c r="W153" s="176">
        <f t="shared" si="20"/>
        <v>42</v>
      </c>
      <c r="X153" s="176">
        <f t="shared" si="20"/>
        <v>84</v>
      </c>
      <c r="Y153" s="176">
        <f t="shared" si="20"/>
        <v>42</v>
      </c>
      <c r="Z153" s="176">
        <f t="shared" si="20"/>
        <v>76</v>
      </c>
      <c r="AA153" s="176">
        <f t="shared" si="20"/>
        <v>42</v>
      </c>
      <c r="AB153" s="176">
        <f t="shared" si="20"/>
        <v>63</v>
      </c>
      <c r="AC153" s="176">
        <f t="shared" si="20"/>
        <v>30</v>
      </c>
      <c r="AD153" s="176">
        <f t="shared" si="20"/>
        <v>63</v>
      </c>
      <c r="AE153" s="176">
        <f t="shared" si="20"/>
        <v>35</v>
      </c>
      <c r="AF153" s="176">
        <f t="shared" si="20"/>
        <v>454</v>
      </c>
      <c r="AG153" s="176">
        <f t="shared" si="20"/>
        <v>233</v>
      </c>
      <c r="AH153" s="176">
        <f t="shared" si="20"/>
        <v>0</v>
      </c>
      <c r="AI153" s="176">
        <f t="shared" si="20"/>
        <v>0</v>
      </c>
      <c r="AJ153" s="172"/>
    </row>
    <row r="154" spans="1:36" s="170" customFormat="1">
      <c r="A154" s="1331" t="s">
        <v>241</v>
      </c>
      <c r="B154" s="1332"/>
      <c r="C154" s="1332"/>
      <c r="D154" s="1333"/>
      <c r="E154" s="177">
        <f>SUM(E151,E153)</f>
        <v>33</v>
      </c>
      <c r="F154" s="178"/>
      <c r="G154" s="177"/>
      <c r="H154" s="179"/>
      <c r="I154" s="179"/>
      <c r="J154" s="179"/>
      <c r="K154" s="179"/>
      <c r="L154" s="177">
        <f>SUM(L151,L153)</f>
        <v>173</v>
      </c>
      <c r="M154" s="177">
        <f t="shared" ref="M154:AI154" si="21">SUM(M151,M153)</f>
        <v>171</v>
      </c>
      <c r="N154" s="177">
        <f t="shared" si="21"/>
        <v>180</v>
      </c>
      <c r="O154" s="177">
        <f t="shared" si="21"/>
        <v>176</v>
      </c>
      <c r="P154" s="177">
        <f t="shared" si="21"/>
        <v>172</v>
      </c>
      <c r="Q154" s="177">
        <f t="shared" si="21"/>
        <v>173</v>
      </c>
      <c r="R154" s="177">
        <f t="shared" si="21"/>
        <v>36</v>
      </c>
      <c r="S154" s="177">
        <f t="shared" si="21"/>
        <v>1081</v>
      </c>
      <c r="T154" s="177">
        <f t="shared" si="21"/>
        <v>4276</v>
      </c>
      <c r="U154" s="177">
        <f t="shared" si="21"/>
        <v>2068</v>
      </c>
      <c r="V154" s="177">
        <f t="shared" si="21"/>
        <v>4254</v>
      </c>
      <c r="W154" s="177">
        <f t="shared" si="21"/>
        <v>2082</v>
      </c>
      <c r="X154" s="177">
        <f t="shared" si="21"/>
        <v>4494</v>
      </c>
      <c r="Y154" s="177">
        <f t="shared" si="21"/>
        <v>2233</v>
      </c>
      <c r="Z154" s="177">
        <f t="shared" si="21"/>
        <v>4411</v>
      </c>
      <c r="AA154" s="177">
        <f t="shared" si="21"/>
        <v>2164</v>
      </c>
      <c r="AB154" s="177">
        <f t="shared" si="21"/>
        <v>4310</v>
      </c>
      <c r="AC154" s="177">
        <f t="shared" si="21"/>
        <v>2083</v>
      </c>
      <c r="AD154" s="177">
        <f t="shared" si="21"/>
        <v>4142</v>
      </c>
      <c r="AE154" s="177">
        <f t="shared" si="21"/>
        <v>2024</v>
      </c>
      <c r="AF154" s="177">
        <f t="shared" si="21"/>
        <v>25908</v>
      </c>
      <c r="AG154" s="177">
        <f t="shared" si="21"/>
        <v>12633</v>
      </c>
      <c r="AH154" s="177">
        <f t="shared" si="21"/>
        <v>212</v>
      </c>
      <c r="AI154" s="177">
        <f t="shared" si="21"/>
        <v>59</v>
      </c>
      <c r="AJ154" s="172"/>
    </row>
    <row r="155" spans="1:36" s="170" customFormat="1">
      <c r="A155" s="1328" t="s">
        <v>242</v>
      </c>
      <c r="B155" s="1329"/>
      <c r="C155" s="1329"/>
      <c r="D155" s="1330"/>
      <c r="E155" s="183">
        <f>SUM(E151,E117)</f>
        <v>71</v>
      </c>
      <c r="F155" s="165"/>
      <c r="G155" s="166"/>
      <c r="H155" s="167"/>
      <c r="I155" s="167"/>
      <c r="J155" s="167"/>
      <c r="K155" s="167"/>
      <c r="L155" s="164">
        <f t="shared" ref="L155:AI155" si="22">SUM(L151,L117)</f>
        <v>356</v>
      </c>
      <c r="M155" s="164">
        <f t="shared" si="22"/>
        <v>354</v>
      </c>
      <c r="N155" s="164">
        <f t="shared" si="22"/>
        <v>382</v>
      </c>
      <c r="O155" s="164">
        <f t="shared" si="22"/>
        <v>373</v>
      </c>
      <c r="P155" s="164">
        <f t="shared" si="22"/>
        <v>364</v>
      </c>
      <c r="Q155" s="164">
        <f t="shared" si="22"/>
        <v>357</v>
      </c>
      <c r="R155" s="164">
        <f t="shared" si="22"/>
        <v>104</v>
      </c>
      <c r="S155" s="164">
        <f t="shared" si="22"/>
        <v>2290</v>
      </c>
      <c r="T155" s="164">
        <f t="shared" si="22"/>
        <v>8641</v>
      </c>
      <c r="U155" s="164">
        <f t="shared" si="22"/>
        <v>4193</v>
      </c>
      <c r="V155" s="164">
        <f t="shared" si="22"/>
        <v>8669</v>
      </c>
      <c r="W155" s="164">
        <f t="shared" si="22"/>
        <v>4257</v>
      </c>
      <c r="X155" s="164">
        <f t="shared" si="22"/>
        <v>9442</v>
      </c>
      <c r="Y155" s="164">
        <f t="shared" si="22"/>
        <v>4652</v>
      </c>
      <c r="Z155" s="164">
        <f t="shared" si="22"/>
        <v>9253</v>
      </c>
      <c r="AA155" s="164">
        <f t="shared" si="22"/>
        <v>4496</v>
      </c>
      <c r="AB155" s="164">
        <f t="shared" si="22"/>
        <v>9030</v>
      </c>
      <c r="AC155" s="164">
        <f t="shared" si="22"/>
        <v>4351</v>
      </c>
      <c r="AD155" s="164">
        <f t="shared" si="22"/>
        <v>8632</v>
      </c>
      <c r="AE155" s="164">
        <f t="shared" si="22"/>
        <v>4268</v>
      </c>
      <c r="AF155" s="164">
        <f t="shared" si="22"/>
        <v>53688</v>
      </c>
      <c r="AG155" s="164">
        <f t="shared" si="22"/>
        <v>26171</v>
      </c>
      <c r="AH155" s="164">
        <f t="shared" si="22"/>
        <v>610</v>
      </c>
      <c r="AI155" s="164">
        <f t="shared" si="22"/>
        <v>171</v>
      </c>
      <c r="AJ155" s="172"/>
    </row>
    <row r="156" spans="1:36" s="170" customFormat="1">
      <c r="A156" s="1322" t="s">
        <v>243</v>
      </c>
      <c r="B156" s="1323"/>
      <c r="C156" s="1323"/>
      <c r="D156" s="1324"/>
      <c r="E156" s="173">
        <f>E153</f>
        <v>1</v>
      </c>
      <c r="F156" s="174"/>
      <c r="G156" s="173"/>
      <c r="H156" s="175"/>
      <c r="I156" s="175"/>
      <c r="J156" s="175"/>
      <c r="K156" s="175"/>
      <c r="L156" s="176">
        <f>L153</f>
        <v>3</v>
      </c>
      <c r="M156" s="176">
        <f t="shared" ref="M156:AI156" si="23">M153</f>
        <v>3</v>
      </c>
      <c r="N156" s="176">
        <f t="shared" si="23"/>
        <v>3</v>
      </c>
      <c r="O156" s="176">
        <f t="shared" si="23"/>
        <v>3</v>
      </c>
      <c r="P156" s="176">
        <f t="shared" si="23"/>
        <v>3</v>
      </c>
      <c r="Q156" s="176">
        <f t="shared" si="23"/>
        <v>3</v>
      </c>
      <c r="R156" s="176">
        <f t="shared" si="23"/>
        <v>0</v>
      </c>
      <c r="S156" s="176">
        <f t="shared" si="23"/>
        <v>18</v>
      </c>
      <c r="T156" s="176">
        <f t="shared" si="23"/>
        <v>84</v>
      </c>
      <c r="U156" s="176">
        <f t="shared" si="23"/>
        <v>42</v>
      </c>
      <c r="V156" s="176">
        <f t="shared" si="23"/>
        <v>84</v>
      </c>
      <c r="W156" s="176">
        <f t="shared" si="23"/>
        <v>42</v>
      </c>
      <c r="X156" s="176">
        <f t="shared" si="23"/>
        <v>84</v>
      </c>
      <c r="Y156" s="176">
        <f t="shared" si="23"/>
        <v>42</v>
      </c>
      <c r="Z156" s="176">
        <f t="shared" si="23"/>
        <v>76</v>
      </c>
      <c r="AA156" s="176">
        <f t="shared" si="23"/>
        <v>42</v>
      </c>
      <c r="AB156" s="176">
        <f t="shared" si="23"/>
        <v>63</v>
      </c>
      <c r="AC156" s="176">
        <f t="shared" si="23"/>
        <v>30</v>
      </c>
      <c r="AD156" s="176">
        <f t="shared" si="23"/>
        <v>63</v>
      </c>
      <c r="AE156" s="176">
        <f t="shared" si="23"/>
        <v>35</v>
      </c>
      <c r="AF156" s="176">
        <f t="shared" si="23"/>
        <v>454</v>
      </c>
      <c r="AG156" s="176">
        <f t="shared" si="23"/>
        <v>233</v>
      </c>
      <c r="AH156" s="176">
        <f t="shared" si="23"/>
        <v>0</v>
      </c>
      <c r="AI156" s="176">
        <f t="shared" si="23"/>
        <v>0</v>
      </c>
      <c r="AJ156" s="172"/>
    </row>
    <row r="157" spans="1:36" s="170" customFormat="1">
      <c r="A157" s="1325" t="s">
        <v>244</v>
      </c>
      <c r="B157" s="1326"/>
      <c r="C157" s="1326"/>
      <c r="D157" s="1327"/>
      <c r="E157" s="185">
        <f>SUM(E155:E156)</f>
        <v>72</v>
      </c>
      <c r="F157" s="186"/>
      <c r="G157" s="185"/>
      <c r="H157" s="187"/>
      <c r="I157" s="187"/>
      <c r="J157" s="187"/>
      <c r="K157" s="187"/>
      <c r="L157" s="188">
        <f>SUM(L155:L156)</f>
        <v>359</v>
      </c>
      <c r="M157" s="188">
        <f t="shared" ref="M157:AI157" si="24">SUM(M155:M156)</f>
        <v>357</v>
      </c>
      <c r="N157" s="188">
        <f t="shared" si="24"/>
        <v>385</v>
      </c>
      <c r="O157" s="188">
        <f t="shared" si="24"/>
        <v>376</v>
      </c>
      <c r="P157" s="188">
        <f t="shared" si="24"/>
        <v>367</v>
      </c>
      <c r="Q157" s="188">
        <f t="shared" si="24"/>
        <v>360</v>
      </c>
      <c r="R157" s="188">
        <f t="shared" si="24"/>
        <v>104</v>
      </c>
      <c r="S157" s="188">
        <f t="shared" si="24"/>
        <v>2308</v>
      </c>
      <c r="T157" s="188">
        <f t="shared" si="24"/>
        <v>8725</v>
      </c>
      <c r="U157" s="188">
        <f t="shared" si="24"/>
        <v>4235</v>
      </c>
      <c r="V157" s="188">
        <f t="shared" si="24"/>
        <v>8753</v>
      </c>
      <c r="W157" s="188">
        <f t="shared" si="24"/>
        <v>4299</v>
      </c>
      <c r="X157" s="188">
        <f t="shared" si="24"/>
        <v>9526</v>
      </c>
      <c r="Y157" s="188">
        <f t="shared" si="24"/>
        <v>4694</v>
      </c>
      <c r="Z157" s="188">
        <f t="shared" si="24"/>
        <v>9329</v>
      </c>
      <c r="AA157" s="188">
        <f t="shared" si="24"/>
        <v>4538</v>
      </c>
      <c r="AB157" s="188">
        <f t="shared" si="24"/>
        <v>9093</v>
      </c>
      <c r="AC157" s="188">
        <f t="shared" si="24"/>
        <v>4381</v>
      </c>
      <c r="AD157" s="188">
        <f t="shared" si="24"/>
        <v>8695</v>
      </c>
      <c r="AE157" s="188">
        <f t="shared" si="24"/>
        <v>4303</v>
      </c>
      <c r="AF157" s="188">
        <f t="shared" si="24"/>
        <v>54142</v>
      </c>
      <c r="AG157" s="188">
        <f t="shared" si="24"/>
        <v>26404</v>
      </c>
      <c r="AH157" s="188">
        <f t="shared" si="24"/>
        <v>610</v>
      </c>
      <c r="AI157" s="188">
        <f t="shared" si="24"/>
        <v>171</v>
      </c>
      <c r="AJ157" s="172"/>
    </row>
    <row r="158" spans="1:36" s="42" customFormat="1">
      <c r="A158" s="143" t="s">
        <v>249</v>
      </c>
      <c r="B158" s="143" t="s">
        <v>7</v>
      </c>
      <c r="C158" s="143" t="s">
        <v>4</v>
      </c>
      <c r="D158" s="143" t="s">
        <v>3084</v>
      </c>
      <c r="E158" s="144">
        <v>34029</v>
      </c>
      <c r="F158" s="154" t="s">
        <v>3085</v>
      </c>
      <c r="G158" s="155">
        <v>11819</v>
      </c>
      <c r="H158" s="147">
        <v>21331</v>
      </c>
      <c r="I158" s="148" t="s">
        <v>3086</v>
      </c>
      <c r="J158" s="148" t="s">
        <v>3087</v>
      </c>
      <c r="K158" s="148" t="s">
        <v>3088</v>
      </c>
      <c r="L158" s="149">
        <v>3</v>
      </c>
      <c r="M158" s="149">
        <v>2</v>
      </c>
      <c r="N158" s="149">
        <v>3</v>
      </c>
      <c r="O158" s="149">
        <v>2</v>
      </c>
      <c r="P158" s="149">
        <v>2</v>
      </c>
      <c r="Q158" s="149">
        <v>2</v>
      </c>
      <c r="R158" s="149">
        <v>3</v>
      </c>
      <c r="S158" s="149">
        <v>17</v>
      </c>
      <c r="T158" s="149">
        <v>65</v>
      </c>
      <c r="U158" s="149">
        <v>28</v>
      </c>
      <c r="V158" s="149">
        <v>33</v>
      </c>
      <c r="W158" s="149">
        <v>17</v>
      </c>
      <c r="X158" s="149">
        <v>50</v>
      </c>
      <c r="Y158" s="149">
        <v>29</v>
      </c>
      <c r="Z158" s="149">
        <v>40</v>
      </c>
      <c r="AA158" s="149">
        <v>15</v>
      </c>
      <c r="AB158" s="149">
        <v>47</v>
      </c>
      <c r="AC158" s="149">
        <v>17</v>
      </c>
      <c r="AD158" s="149">
        <v>40</v>
      </c>
      <c r="AE158" s="149">
        <v>19</v>
      </c>
      <c r="AF158" s="149">
        <v>275</v>
      </c>
      <c r="AG158" s="149">
        <v>125</v>
      </c>
      <c r="AH158" s="149">
        <v>12</v>
      </c>
      <c r="AI158" s="149">
        <v>4</v>
      </c>
      <c r="AJ158" s="143"/>
    </row>
    <row r="159" spans="1:36" s="42" customFormat="1">
      <c r="A159" s="143" t="s">
        <v>249</v>
      </c>
      <c r="B159" s="143" t="s">
        <v>7</v>
      </c>
      <c r="C159" s="143" t="s">
        <v>4</v>
      </c>
      <c r="D159" s="143" t="s">
        <v>3089</v>
      </c>
      <c r="E159" s="144">
        <v>36951</v>
      </c>
      <c r="F159" s="154" t="s">
        <v>919</v>
      </c>
      <c r="G159" s="155">
        <v>13060</v>
      </c>
      <c r="H159" s="147">
        <v>21335</v>
      </c>
      <c r="I159" s="193" t="s">
        <v>3090</v>
      </c>
      <c r="J159" s="148" t="s">
        <v>3091</v>
      </c>
      <c r="K159" s="148" t="s">
        <v>3092</v>
      </c>
      <c r="L159" s="149">
        <v>5</v>
      </c>
      <c r="M159" s="149">
        <v>4</v>
      </c>
      <c r="N159" s="149">
        <v>5</v>
      </c>
      <c r="O159" s="149">
        <v>5</v>
      </c>
      <c r="P159" s="149">
        <v>5</v>
      </c>
      <c r="Q159" s="149">
        <v>5</v>
      </c>
      <c r="R159" s="149">
        <v>2</v>
      </c>
      <c r="S159" s="149">
        <v>31</v>
      </c>
      <c r="T159" s="149">
        <v>96</v>
      </c>
      <c r="U159" s="149">
        <v>45</v>
      </c>
      <c r="V159" s="149">
        <v>92</v>
      </c>
      <c r="W159" s="149">
        <v>41</v>
      </c>
      <c r="X159" s="149">
        <v>119</v>
      </c>
      <c r="Y159" s="149">
        <v>68</v>
      </c>
      <c r="Z159" s="149">
        <v>101</v>
      </c>
      <c r="AA159" s="149">
        <v>60</v>
      </c>
      <c r="AB159" s="149">
        <v>116</v>
      </c>
      <c r="AC159" s="149">
        <v>46</v>
      </c>
      <c r="AD159" s="149">
        <v>115</v>
      </c>
      <c r="AE159" s="149">
        <v>60</v>
      </c>
      <c r="AF159" s="149">
        <v>639</v>
      </c>
      <c r="AG159" s="149">
        <v>320</v>
      </c>
      <c r="AH159" s="149">
        <v>8</v>
      </c>
      <c r="AI159" s="149">
        <v>3</v>
      </c>
      <c r="AJ159" s="143"/>
    </row>
    <row r="160" spans="1:36" s="42" customFormat="1">
      <c r="A160" s="143" t="s">
        <v>249</v>
      </c>
      <c r="B160" s="143" t="s">
        <v>7</v>
      </c>
      <c r="C160" s="143" t="s">
        <v>4</v>
      </c>
      <c r="D160" s="143" t="s">
        <v>3093</v>
      </c>
      <c r="E160" s="144">
        <v>33298</v>
      </c>
      <c r="F160" s="154" t="s">
        <v>3094</v>
      </c>
      <c r="G160" s="155">
        <v>10843</v>
      </c>
      <c r="H160" s="147">
        <v>21355</v>
      </c>
      <c r="I160" s="148" t="s">
        <v>3095</v>
      </c>
      <c r="J160" s="148" t="s">
        <v>3096</v>
      </c>
      <c r="K160" s="148" t="s">
        <v>3097</v>
      </c>
      <c r="L160" s="149">
        <v>3</v>
      </c>
      <c r="M160" s="149">
        <v>3</v>
      </c>
      <c r="N160" s="149">
        <v>3</v>
      </c>
      <c r="O160" s="149">
        <v>3</v>
      </c>
      <c r="P160" s="149">
        <v>3</v>
      </c>
      <c r="Q160" s="149">
        <v>3</v>
      </c>
      <c r="R160" s="149">
        <v>2</v>
      </c>
      <c r="S160" s="149">
        <v>20</v>
      </c>
      <c r="T160" s="149">
        <v>62</v>
      </c>
      <c r="U160" s="149">
        <v>32</v>
      </c>
      <c r="V160" s="149">
        <v>66</v>
      </c>
      <c r="W160" s="149">
        <v>37</v>
      </c>
      <c r="X160" s="149">
        <v>57</v>
      </c>
      <c r="Y160" s="149">
        <v>22</v>
      </c>
      <c r="Z160" s="149">
        <v>71</v>
      </c>
      <c r="AA160" s="149">
        <v>40</v>
      </c>
      <c r="AB160" s="149">
        <v>67</v>
      </c>
      <c r="AC160" s="149">
        <v>30</v>
      </c>
      <c r="AD160" s="149">
        <v>64</v>
      </c>
      <c r="AE160" s="149">
        <v>31</v>
      </c>
      <c r="AF160" s="149">
        <v>387</v>
      </c>
      <c r="AG160" s="149">
        <v>192</v>
      </c>
      <c r="AH160" s="149">
        <v>10</v>
      </c>
      <c r="AI160" s="149">
        <v>4</v>
      </c>
      <c r="AJ160" s="143"/>
    </row>
    <row r="161" spans="1:36" s="42" customFormat="1">
      <c r="A161" s="143" t="s">
        <v>249</v>
      </c>
      <c r="B161" s="143" t="s">
        <v>7</v>
      </c>
      <c r="C161" s="143" t="s">
        <v>4</v>
      </c>
      <c r="D161" s="143" t="s">
        <v>3098</v>
      </c>
      <c r="E161" s="144">
        <v>35309</v>
      </c>
      <c r="F161" s="154" t="s">
        <v>3099</v>
      </c>
      <c r="G161" s="155">
        <v>9500.1</v>
      </c>
      <c r="H161" s="147">
        <v>21345</v>
      </c>
      <c r="I161" s="148" t="s">
        <v>3100</v>
      </c>
      <c r="J161" s="148" t="s">
        <v>3101</v>
      </c>
      <c r="K161" s="148" t="s">
        <v>3102</v>
      </c>
      <c r="L161" s="149">
        <v>4</v>
      </c>
      <c r="M161" s="149">
        <v>3</v>
      </c>
      <c r="N161" s="149">
        <v>4</v>
      </c>
      <c r="O161" s="149">
        <v>4</v>
      </c>
      <c r="P161" s="149">
        <v>5</v>
      </c>
      <c r="Q161" s="149">
        <v>5</v>
      </c>
      <c r="R161" s="149">
        <v>1</v>
      </c>
      <c r="S161" s="149">
        <v>26</v>
      </c>
      <c r="T161" s="149">
        <v>75</v>
      </c>
      <c r="U161" s="149">
        <v>38</v>
      </c>
      <c r="V161" s="149">
        <v>60</v>
      </c>
      <c r="W161" s="149">
        <v>26</v>
      </c>
      <c r="X161" s="149">
        <v>81</v>
      </c>
      <c r="Y161" s="149">
        <v>34</v>
      </c>
      <c r="Z161" s="149">
        <v>76</v>
      </c>
      <c r="AA161" s="149">
        <v>39</v>
      </c>
      <c r="AB161" s="149">
        <v>102</v>
      </c>
      <c r="AC161" s="149">
        <v>54</v>
      </c>
      <c r="AD161" s="149">
        <v>101</v>
      </c>
      <c r="AE161" s="149">
        <v>51</v>
      </c>
      <c r="AF161" s="149">
        <v>495</v>
      </c>
      <c r="AG161" s="149">
        <v>242</v>
      </c>
      <c r="AH161" s="149">
        <v>3</v>
      </c>
      <c r="AI161" s="149">
        <v>1</v>
      </c>
      <c r="AJ161" s="143"/>
    </row>
    <row r="162" spans="1:36" s="42" customFormat="1">
      <c r="A162" s="143" t="s">
        <v>249</v>
      </c>
      <c r="B162" s="143" t="s">
        <v>7</v>
      </c>
      <c r="C162" s="143" t="s">
        <v>4</v>
      </c>
      <c r="D162" s="143" t="s">
        <v>3103</v>
      </c>
      <c r="E162" s="144">
        <v>38231</v>
      </c>
      <c r="F162" s="189" t="s">
        <v>920</v>
      </c>
      <c r="G162" s="155">
        <v>7030</v>
      </c>
      <c r="H162" s="147">
        <v>21341</v>
      </c>
      <c r="I162" s="148" t="s">
        <v>3104</v>
      </c>
      <c r="J162" s="148" t="s">
        <v>3105</v>
      </c>
      <c r="K162" s="148" t="s">
        <v>3106</v>
      </c>
      <c r="L162" s="149">
        <v>5</v>
      </c>
      <c r="M162" s="149">
        <v>7</v>
      </c>
      <c r="N162" s="149">
        <v>6</v>
      </c>
      <c r="O162" s="149">
        <v>7</v>
      </c>
      <c r="P162" s="149">
        <v>7</v>
      </c>
      <c r="Q162" s="149">
        <v>6</v>
      </c>
      <c r="R162" s="149">
        <v>1</v>
      </c>
      <c r="S162" s="149">
        <v>39</v>
      </c>
      <c r="T162" s="149">
        <v>115</v>
      </c>
      <c r="U162" s="149">
        <v>53</v>
      </c>
      <c r="V162" s="149">
        <v>168</v>
      </c>
      <c r="W162" s="149">
        <v>77</v>
      </c>
      <c r="X162" s="149">
        <v>165</v>
      </c>
      <c r="Y162" s="149">
        <v>84</v>
      </c>
      <c r="Z162" s="149">
        <v>187</v>
      </c>
      <c r="AA162" s="149">
        <v>83</v>
      </c>
      <c r="AB162" s="149">
        <v>175</v>
      </c>
      <c r="AC162" s="149">
        <v>90</v>
      </c>
      <c r="AD162" s="149">
        <v>164</v>
      </c>
      <c r="AE162" s="149">
        <v>78</v>
      </c>
      <c r="AF162" s="149">
        <v>974</v>
      </c>
      <c r="AG162" s="149">
        <v>465</v>
      </c>
      <c r="AH162" s="149">
        <v>3</v>
      </c>
      <c r="AI162" s="149">
        <v>1</v>
      </c>
      <c r="AJ162" s="143"/>
    </row>
    <row r="163" spans="1:36" s="42" customFormat="1">
      <c r="A163" s="144" t="s">
        <v>249</v>
      </c>
      <c r="B163" s="144" t="s">
        <v>7</v>
      </c>
      <c r="C163" s="144" t="s">
        <v>4</v>
      </c>
      <c r="D163" s="144" t="s">
        <v>3107</v>
      </c>
      <c r="E163" s="144">
        <v>38988</v>
      </c>
      <c r="F163" s="190" t="s">
        <v>921</v>
      </c>
      <c r="G163" s="155">
        <v>9459</v>
      </c>
      <c r="H163" s="147">
        <v>21457</v>
      </c>
      <c r="I163" s="148" t="s">
        <v>3108</v>
      </c>
      <c r="J163" s="148" t="s">
        <v>3109</v>
      </c>
      <c r="K163" s="148" t="s">
        <v>3110</v>
      </c>
      <c r="L163" s="191">
        <v>3</v>
      </c>
      <c r="M163" s="191">
        <v>3</v>
      </c>
      <c r="N163" s="191">
        <v>3</v>
      </c>
      <c r="O163" s="191">
        <v>3</v>
      </c>
      <c r="P163" s="191">
        <v>3</v>
      </c>
      <c r="Q163" s="191">
        <v>3</v>
      </c>
      <c r="R163" s="191">
        <v>2</v>
      </c>
      <c r="S163" s="149">
        <v>20</v>
      </c>
      <c r="T163" s="149">
        <v>65</v>
      </c>
      <c r="U163" s="149">
        <v>32</v>
      </c>
      <c r="V163" s="149">
        <v>60</v>
      </c>
      <c r="W163" s="149">
        <v>29</v>
      </c>
      <c r="X163" s="149">
        <v>55</v>
      </c>
      <c r="Y163" s="149">
        <v>19</v>
      </c>
      <c r="Z163" s="149">
        <v>67</v>
      </c>
      <c r="AA163" s="149">
        <v>29</v>
      </c>
      <c r="AB163" s="149">
        <v>55</v>
      </c>
      <c r="AC163" s="149">
        <v>23</v>
      </c>
      <c r="AD163" s="149">
        <v>52</v>
      </c>
      <c r="AE163" s="149">
        <v>25</v>
      </c>
      <c r="AF163" s="149">
        <v>354</v>
      </c>
      <c r="AG163" s="149">
        <v>157</v>
      </c>
      <c r="AH163" s="149">
        <v>10</v>
      </c>
      <c r="AI163" s="149">
        <v>2</v>
      </c>
      <c r="AJ163" s="143"/>
    </row>
    <row r="164" spans="1:36" s="42" customFormat="1">
      <c r="A164" s="143" t="s">
        <v>249</v>
      </c>
      <c r="B164" s="143" t="s">
        <v>7</v>
      </c>
      <c r="C164" s="143" t="s">
        <v>4</v>
      </c>
      <c r="D164" s="143" t="s">
        <v>3111</v>
      </c>
      <c r="E164" s="144">
        <v>31837</v>
      </c>
      <c r="F164" s="154" t="s">
        <v>3112</v>
      </c>
      <c r="G164" s="155">
        <v>11510</v>
      </c>
      <c r="H164" s="147">
        <v>21381</v>
      </c>
      <c r="I164" s="242" t="s">
        <v>3113</v>
      </c>
      <c r="J164" s="148" t="s">
        <v>3114</v>
      </c>
      <c r="K164" s="148" t="s">
        <v>3115</v>
      </c>
      <c r="L164" s="149">
        <v>4</v>
      </c>
      <c r="M164" s="149">
        <v>5</v>
      </c>
      <c r="N164" s="149">
        <v>6</v>
      </c>
      <c r="O164" s="149">
        <v>5</v>
      </c>
      <c r="P164" s="149">
        <v>6</v>
      </c>
      <c r="Q164" s="149">
        <v>6</v>
      </c>
      <c r="R164" s="149">
        <v>1</v>
      </c>
      <c r="S164" s="149">
        <v>33</v>
      </c>
      <c r="T164" s="149">
        <v>94</v>
      </c>
      <c r="U164" s="149">
        <v>38</v>
      </c>
      <c r="V164" s="149">
        <v>117</v>
      </c>
      <c r="W164" s="149">
        <v>60</v>
      </c>
      <c r="X164" s="149">
        <v>154</v>
      </c>
      <c r="Y164" s="149">
        <v>75</v>
      </c>
      <c r="Z164" s="149">
        <v>124</v>
      </c>
      <c r="AA164" s="149">
        <v>63</v>
      </c>
      <c r="AB164" s="149">
        <v>139</v>
      </c>
      <c r="AC164" s="149">
        <v>58</v>
      </c>
      <c r="AD164" s="149">
        <v>145</v>
      </c>
      <c r="AE164" s="149">
        <v>69</v>
      </c>
      <c r="AF164" s="149">
        <v>773</v>
      </c>
      <c r="AG164" s="149">
        <v>363</v>
      </c>
      <c r="AH164" s="149">
        <v>8</v>
      </c>
      <c r="AI164" s="149">
        <v>5</v>
      </c>
      <c r="AJ164" s="143"/>
    </row>
    <row r="165" spans="1:36" s="42" customFormat="1">
      <c r="A165" s="195" t="s">
        <v>249</v>
      </c>
      <c r="B165" s="195" t="s">
        <v>7</v>
      </c>
      <c r="C165" s="195" t="s">
        <v>4</v>
      </c>
      <c r="D165" s="195" t="s">
        <v>3116</v>
      </c>
      <c r="E165" s="196">
        <v>33482</v>
      </c>
      <c r="F165" s="218" t="s">
        <v>3117</v>
      </c>
      <c r="G165" s="197">
        <v>11519</v>
      </c>
      <c r="H165" s="198">
        <v>21458</v>
      </c>
      <c r="I165" s="160" t="s">
        <v>3118</v>
      </c>
      <c r="J165" s="160" t="s">
        <v>3119</v>
      </c>
      <c r="K165" s="160" t="s">
        <v>3120</v>
      </c>
      <c r="L165" s="199">
        <v>6</v>
      </c>
      <c r="M165" s="199">
        <v>5</v>
      </c>
      <c r="N165" s="199">
        <v>6</v>
      </c>
      <c r="O165" s="199">
        <v>5</v>
      </c>
      <c r="P165" s="199">
        <v>5</v>
      </c>
      <c r="Q165" s="199">
        <v>4</v>
      </c>
      <c r="R165" s="199">
        <v>2</v>
      </c>
      <c r="S165" s="199">
        <v>33</v>
      </c>
      <c r="T165" s="199">
        <v>119</v>
      </c>
      <c r="U165" s="199">
        <v>58</v>
      </c>
      <c r="V165" s="199">
        <v>102</v>
      </c>
      <c r="W165" s="199">
        <v>52</v>
      </c>
      <c r="X165" s="199">
        <v>118</v>
      </c>
      <c r="Y165" s="199">
        <v>56</v>
      </c>
      <c r="Z165" s="199">
        <v>111</v>
      </c>
      <c r="AA165" s="199">
        <v>58</v>
      </c>
      <c r="AB165" s="199">
        <v>100</v>
      </c>
      <c r="AC165" s="199">
        <v>52</v>
      </c>
      <c r="AD165" s="199">
        <v>89</v>
      </c>
      <c r="AE165" s="199">
        <v>41</v>
      </c>
      <c r="AF165" s="199">
        <v>639</v>
      </c>
      <c r="AG165" s="199">
        <v>317</v>
      </c>
      <c r="AH165" s="199">
        <v>8</v>
      </c>
      <c r="AI165" s="199">
        <v>1</v>
      </c>
      <c r="AJ165" s="195"/>
    </row>
    <row r="166" spans="1:36" s="42" customFormat="1">
      <c r="A166" s="143" t="s">
        <v>249</v>
      </c>
      <c r="B166" s="143" t="s">
        <v>7</v>
      </c>
      <c r="C166" s="143" t="s">
        <v>4</v>
      </c>
      <c r="D166" s="143" t="s">
        <v>3121</v>
      </c>
      <c r="E166" s="144">
        <v>24447</v>
      </c>
      <c r="F166" s="154" t="s">
        <v>3122</v>
      </c>
      <c r="G166" s="155">
        <v>18046</v>
      </c>
      <c r="H166" s="147">
        <v>21438</v>
      </c>
      <c r="I166" s="148" t="s">
        <v>3123</v>
      </c>
      <c r="J166" s="148" t="s">
        <v>3123</v>
      </c>
      <c r="K166" s="148" t="s">
        <v>3124</v>
      </c>
      <c r="L166" s="149">
        <v>3</v>
      </c>
      <c r="M166" s="149">
        <v>3</v>
      </c>
      <c r="N166" s="149">
        <v>3</v>
      </c>
      <c r="O166" s="149">
        <v>3</v>
      </c>
      <c r="P166" s="149">
        <v>3</v>
      </c>
      <c r="Q166" s="149">
        <v>3</v>
      </c>
      <c r="R166" s="149">
        <v>1</v>
      </c>
      <c r="S166" s="149">
        <v>19</v>
      </c>
      <c r="T166" s="149">
        <v>53</v>
      </c>
      <c r="U166" s="149">
        <v>26</v>
      </c>
      <c r="V166" s="149">
        <v>66</v>
      </c>
      <c r="W166" s="149">
        <v>41</v>
      </c>
      <c r="X166" s="149">
        <v>71</v>
      </c>
      <c r="Y166" s="149">
        <v>35</v>
      </c>
      <c r="Z166" s="149">
        <v>73</v>
      </c>
      <c r="AA166" s="149">
        <v>33</v>
      </c>
      <c r="AB166" s="149">
        <v>71</v>
      </c>
      <c r="AC166" s="149">
        <v>34</v>
      </c>
      <c r="AD166" s="149">
        <v>65</v>
      </c>
      <c r="AE166" s="149">
        <v>32</v>
      </c>
      <c r="AF166" s="149">
        <v>399</v>
      </c>
      <c r="AG166" s="149">
        <v>201</v>
      </c>
      <c r="AH166" s="149">
        <v>6</v>
      </c>
      <c r="AI166" s="149">
        <v>2</v>
      </c>
      <c r="AJ166" s="143"/>
    </row>
    <row r="167" spans="1:36" s="42" customFormat="1">
      <c r="A167" s="143" t="s">
        <v>249</v>
      </c>
      <c r="B167" s="143" t="s">
        <v>7</v>
      </c>
      <c r="C167" s="143" t="s">
        <v>4</v>
      </c>
      <c r="D167" s="143" t="s">
        <v>3125</v>
      </c>
      <c r="E167" s="144">
        <v>32752</v>
      </c>
      <c r="F167" s="154" t="s">
        <v>3126</v>
      </c>
      <c r="G167" s="171">
        <v>13556</v>
      </c>
      <c r="H167" s="147">
        <v>21307</v>
      </c>
      <c r="I167" s="148" t="s">
        <v>3127</v>
      </c>
      <c r="J167" s="148" t="s">
        <v>3128</v>
      </c>
      <c r="K167" s="148" t="s">
        <v>3129</v>
      </c>
      <c r="L167" s="149">
        <v>1</v>
      </c>
      <c r="M167" s="149">
        <v>1</v>
      </c>
      <c r="N167" s="149">
        <v>1</v>
      </c>
      <c r="O167" s="149">
        <v>1</v>
      </c>
      <c r="P167" s="149">
        <v>1</v>
      </c>
      <c r="Q167" s="149">
        <v>1</v>
      </c>
      <c r="R167" s="149">
        <v>1</v>
      </c>
      <c r="S167" s="149">
        <v>7</v>
      </c>
      <c r="T167" s="149">
        <v>13</v>
      </c>
      <c r="U167" s="149">
        <v>8</v>
      </c>
      <c r="V167" s="149">
        <v>10</v>
      </c>
      <c r="W167" s="149">
        <v>3</v>
      </c>
      <c r="X167" s="149">
        <v>14</v>
      </c>
      <c r="Y167" s="149">
        <v>6</v>
      </c>
      <c r="Z167" s="149">
        <v>18</v>
      </c>
      <c r="AA167" s="149">
        <v>8</v>
      </c>
      <c r="AB167" s="149">
        <v>14</v>
      </c>
      <c r="AC167" s="149">
        <v>11</v>
      </c>
      <c r="AD167" s="149">
        <v>20</v>
      </c>
      <c r="AE167" s="149">
        <v>9</v>
      </c>
      <c r="AF167" s="149">
        <v>89</v>
      </c>
      <c r="AG167" s="149">
        <v>45</v>
      </c>
      <c r="AH167" s="149">
        <v>5</v>
      </c>
      <c r="AI167" s="149">
        <v>1</v>
      </c>
      <c r="AJ167" s="143"/>
    </row>
    <row r="168" spans="1:36" s="42" customFormat="1">
      <c r="A168" s="143" t="s">
        <v>249</v>
      </c>
      <c r="B168" s="143" t="s">
        <v>7</v>
      </c>
      <c r="C168" s="143" t="s">
        <v>4</v>
      </c>
      <c r="D168" s="143" t="s">
        <v>3130</v>
      </c>
      <c r="E168" s="144">
        <v>35490</v>
      </c>
      <c r="F168" s="154" t="s">
        <v>3131</v>
      </c>
      <c r="G168" s="155">
        <v>9886</v>
      </c>
      <c r="H168" s="148">
        <v>21363</v>
      </c>
      <c r="I168" s="148" t="s">
        <v>3132</v>
      </c>
      <c r="J168" s="148" t="s">
        <v>3132</v>
      </c>
      <c r="K168" s="148" t="s">
        <v>3133</v>
      </c>
      <c r="L168" s="149">
        <v>5</v>
      </c>
      <c r="M168" s="149">
        <v>4</v>
      </c>
      <c r="N168" s="149">
        <v>5</v>
      </c>
      <c r="O168" s="149">
        <v>5</v>
      </c>
      <c r="P168" s="149">
        <v>5</v>
      </c>
      <c r="Q168" s="149">
        <v>5</v>
      </c>
      <c r="R168" s="149">
        <v>1</v>
      </c>
      <c r="S168" s="149">
        <v>30</v>
      </c>
      <c r="T168" s="149">
        <v>113</v>
      </c>
      <c r="U168" s="149">
        <v>51</v>
      </c>
      <c r="V168" s="149">
        <v>106</v>
      </c>
      <c r="W168" s="149">
        <v>43</v>
      </c>
      <c r="X168" s="149">
        <v>119</v>
      </c>
      <c r="Y168" s="149">
        <v>54</v>
      </c>
      <c r="Z168" s="149">
        <v>112</v>
      </c>
      <c r="AA168" s="149">
        <v>49</v>
      </c>
      <c r="AB168" s="149">
        <v>111</v>
      </c>
      <c r="AC168" s="149">
        <v>55</v>
      </c>
      <c r="AD168" s="149">
        <v>130</v>
      </c>
      <c r="AE168" s="149">
        <v>62</v>
      </c>
      <c r="AF168" s="149">
        <v>691</v>
      </c>
      <c r="AG168" s="149">
        <v>314</v>
      </c>
      <c r="AH168" s="149">
        <v>6</v>
      </c>
      <c r="AI168" s="149">
        <v>3</v>
      </c>
      <c r="AJ168" s="143"/>
    </row>
    <row r="169" spans="1:36" s="42" customFormat="1">
      <c r="A169" s="143" t="s">
        <v>249</v>
      </c>
      <c r="B169" s="143" t="s">
        <v>7</v>
      </c>
      <c r="C169" s="143" t="s">
        <v>4</v>
      </c>
      <c r="D169" s="143" t="s">
        <v>3134</v>
      </c>
      <c r="E169" s="144">
        <v>36951</v>
      </c>
      <c r="F169" s="154" t="s">
        <v>3135</v>
      </c>
      <c r="G169" s="155">
        <v>15962</v>
      </c>
      <c r="H169" s="147">
        <v>21363</v>
      </c>
      <c r="I169" s="148" t="s">
        <v>3136</v>
      </c>
      <c r="J169" s="148" t="s">
        <v>3137</v>
      </c>
      <c r="K169" s="148" t="s">
        <v>3138</v>
      </c>
      <c r="L169" s="149">
        <v>2</v>
      </c>
      <c r="M169" s="149">
        <v>2</v>
      </c>
      <c r="N169" s="149">
        <v>3</v>
      </c>
      <c r="O169" s="149">
        <v>2</v>
      </c>
      <c r="P169" s="149">
        <v>2</v>
      </c>
      <c r="Q169" s="149">
        <v>3</v>
      </c>
      <c r="R169" s="149">
        <v>1</v>
      </c>
      <c r="S169" s="149">
        <v>15</v>
      </c>
      <c r="T169" s="149">
        <v>47</v>
      </c>
      <c r="U169" s="149">
        <v>21</v>
      </c>
      <c r="V169" s="149">
        <v>44</v>
      </c>
      <c r="W169" s="149">
        <v>24</v>
      </c>
      <c r="X169" s="149">
        <v>64</v>
      </c>
      <c r="Y169" s="149">
        <v>42</v>
      </c>
      <c r="Z169" s="149">
        <v>59</v>
      </c>
      <c r="AA169" s="149">
        <v>30</v>
      </c>
      <c r="AB169" s="149">
        <v>56</v>
      </c>
      <c r="AC169" s="149">
        <v>22</v>
      </c>
      <c r="AD169" s="149">
        <v>62</v>
      </c>
      <c r="AE169" s="149">
        <v>30</v>
      </c>
      <c r="AF169" s="149">
        <v>332</v>
      </c>
      <c r="AG169" s="149">
        <v>169</v>
      </c>
      <c r="AH169" s="149">
        <v>6</v>
      </c>
      <c r="AI169" s="149">
        <v>3</v>
      </c>
      <c r="AJ169" s="143"/>
    </row>
    <row r="170" spans="1:36" s="42" customFormat="1">
      <c r="A170" s="143" t="s">
        <v>249</v>
      </c>
      <c r="B170" s="143" t="s">
        <v>7</v>
      </c>
      <c r="C170" s="143" t="s">
        <v>4</v>
      </c>
      <c r="D170" s="143" t="s">
        <v>254</v>
      </c>
      <c r="E170" s="144">
        <v>36770</v>
      </c>
      <c r="F170" s="154" t="s">
        <v>913</v>
      </c>
      <c r="G170" s="155">
        <v>8039.95</v>
      </c>
      <c r="H170" s="147">
        <v>21434</v>
      </c>
      <c r="I170" s="148" t="s">
        <v>3139</v>
      </c>
      <c r="J170" s="148" t="s">
        <v>3139</v>
      </c>
      <c r="K170" s="148" t="s">
        <v>3140</v>
      </c>
      <c r="L170" s="149">
        <v>4</v>
      </c>
      <c r="M170" s="149">
        <v>4</v>
      </c>
      <c r="N170" s="149">
        <v>4</v>
      </c>
      <c r="O170" s="149">
        <v>4</v>
      </c>
      <c r="P170" s="149">
        <v>3</v>
      </c>
      <c r="Q170" s="199">
        <v>4</v>
      </c>
      <c r="R170" s="316">
        <v>0</v>
      </c>
      <c r="S170" s="199">
        <v>23</v>
      </c>
      <c r="T170" s="199">
        <v>96</v>
      </c>
      <c r="U170" s="199">
        <v>47</v>
      </c>
      <c r="V170" s="199">
        <v>81</v>
      </c>
      <c r="W170" s="199">
        <v>27</v>
      </c>
      <c r="X170" s="199">
        <v>85</v>
      </c>
      <c r="Y170" s="199">
        <v>40</v>
      </c>
      <c r="Z170" s="199">
        <v>92</v>
      </c>
      <c r="AA170" s="199">
        <v>35</v>
      </c>
      <c r="AB170" s="199">
        <v>79</v>
      </c>
      <c r="AC170" s="199">
        <v>33</v>
      </c>
      <c r="AD170" s="199">
        <v>83</v>
      </c>
      <c r="AE170" s="149">
        <v>49</v>
      </c>
      <c r="AF170" s="149">
        <v>516</v>
      </c>
      <c r="AG170" s="149">
        <v>231</v>
      </c>
      <c r="AH170" s="149">
        <v>0</v>
      </c>
      <c r="AI170" s="149">
        <v>0</v>
      </c>
      <c r="AJ170" s="143"/>
    </row>
    <row r="171" spans="1:36" s="42" customFormat="1">
      <c r="A171" s="143" t="s">
        <v>249</v>
      </c>
      <c r="B171" s="143" t="s">
        <v>7</v>
      </c>
      <c r="C171" s="143" t="s">
        <v>4</v>
      </c>
      <c r="D171" s="143" t="s">
        <v>706</v>
      </c>
      <c r="E171" s="144">
        <v>30376</v>
      </c>
      <c r="F171" s="154" t="s">
        <v>3141</v>
      </c>
      <c r="G171" s="171">
        <v>8032.2</v>
      </c>
      <c r="H171" s="147">
        <v>21401</v>
      </c>
      <c r="I171" s="148" t="s">
        <v>3142</v>
      </c>
      <c r="J171" s="148" t="s">
        <v>3142</v>
      </c>
      <c r="K171" s="148" t="s">
        <v>3143</v>
      </c>
      <c r="L171" s="149">
        <v>6</v>
      </c>
      <c r="M171" s="149">
        <v>6</v>
      </c>
      <c r="N171" s="149">
        <v>6</v>
      </c>
      <c r="O171" s="149">
        <v>6</v>
      </c>
      <c r="P171" s="149">
        <v>6</v>
      </c>
      <c r="Q171" s="149">
        <v>5</v>
      </c>
      <c r="R171" s="149">
        <v>2</v>
      </c>
      <c r="S171" s="149">
        <v>37</v>
      </c>
      <c r="T171" s="149">
        <v>146</v>
      </c>
      <c r="U171" s="149">
        <v>75</v>
      </c>
      <c r="V171" s="149">
        <v>140</v>
      </c>
      <c r="W171" s="149">
        <v>66</v>
      </c>
      <c r="X171" s="149">
        <v>157</v>
      </c>
      <c r="Y171" s="149">
        <v>82</v>
      </c>
      <c r="Z171" s="149">
        <v>152</v>
      </c>
      <c r="AA171" s="149">
        <v>79</v>
      </c>
      <c r="AB171" s="149">
        <v>158</v>
      </c>
      <c r="AC171" s="149">
        <v>89</v>
      </c>
      <c r="AD171" s="149">
        <v>120</v>
      </c>
      <c r="AE171" s="149">
        <v>61</v>
      </c>
      <c r="AF171" s="149">
        <v>873</v>
      </c>
      <c r="AG171" s="149">
        <v>452</v>
      </c>
      <c r="AH171" s="149">
        <v>12</v>
      </c>
      <c r="AI171" s="149">
        <v>4</v>
      </c>
      <c r="AJ171" s="143"/>
    </row>
    <row r="172" spans="1:36" s="42" customFormat="1">
      <c r="A172" s="1063" t="s">
        <v>249</v>
      </c>
      <c r="B172" s="1063" t="s">
        <v>7</v>
      </c>
      <c r="C172" s="1063" t="s">
        <v>4</v>
      </c>
      <c r="D172" s="1063" t="s">
        <v>3144</v>
      </c>
      <c r="E172" s="35">
        <v>20210</v>
      </c>
      <c r="F172" s="66" t="s">
        <v>3145</v>
      </c>
      <c r="G172" s="57">
        <v>9534</v>
      </c>
      <c r="H172" s="37">
        <v>21420</v>
      </c>
      <c r="I172" s="38" t="s">
        <v>3146</v>
      </c>
      <c r="J172" s="38" t="s">
        <v>3146</v>
      </c>
      <c r="K172" s="38" t="s">
        <v>3147</v>
      </c>
      <c r="L172" s="39">
        <v>2</v>
      </c>
      <c r="M172" s="39">
        <v>2</v>
      </c>
      <c r="N172" s="39">
        <v>2</v>
      </c>
      <c r="O172" s="39">
        <v>3</v>
      </c>
      <c r="P172" s="39">
        <v>2</v>
      </c>
      <c r="Q172" s="39">
        <v>2</v>
      </c>
      <c r="R172" s="39">
        <v>2</v>
      </c>
      <c r="S172" s="39">
        <v>15</v>
      </c>
      <c r="T172" s="39">
        <v>48</v>
      </c>
      <c r="U172" s="39">
        <v>23</v>
      </c>
      <c r="V172" s="39">
        <v>43</v>
      </c>
      <c r="W172" s="39">
        <v>18</v>
      </c>
      <c r="X172" s="39">
        <v>45</v>
      </c>
      <c r="Y172" s="39">
        <v>24</v>
      </c>
      <c r="Z172" s="39">
        <v>57</v>
      </c>
      <c r="AA172" s="39">
        <v>25</v>
      </c>
      <c r="AB172" s="39">
        <v>50</v>
      </c>
      <c r="AC172" s="39">
        <v>24</v>
      </c>
      <c r="AD172" s="39">
        <v>44</v>
      </c>
      <c r="AE172" s="39">
        <v>19</v>
      </c>
      <c r="AF172" s="149">
        <v>287</v>
      </c>
      <c r="AG172" s="39">
        <v>133</v>
      </c>
      <c r="AH172" s="39">
        <v>13</v>
      </c>
      <c r="AI172" s="39">
        <v>4</v>
      </c>
      <c r="AJ172" s="1063"/>
    </row>
    <row r="173" spans="1:36" s="42" customFormat="1">
      <c r="A173" s="143" t="s">
        <v>249</v>
      </c>
      <c r="B173" s="143" t="s">
        <v>7</v>
      </c>
      <c r="C173" s="143" t="s">
        <v>4</v>
      </c>
      <c r="D173" s="143" t="s">
        <v>3148</v>
      </c>
      <c r="E173" s="144">
        <v>34943</v>
      </c>
      <c r="F173" s="154" t="s">
        <v>3149</v>
      </c>
      <c r="G173" s="155">
        <v>10948</v>
      </c>
      <c r="H173" s="147">
        <v>21376</v>
      </c>
      <c r="I173" s="148" t="s">
        <v>3150</v>
      </c>
      <c r="J173" s="148" t="s">
        <v>3151</v>
      </c>
      <c r="K173" s="148" t="s">
        <v>3152</v>
      </c>
      <c r="L173" s="149">
        <v>7</v>
      </c>
      <c r="M173" s="149">
        <v>8</v>
      </c>
      <c r="N173" s="149">
        <v>9</v>
      </c>
      <c r="O173" s="149">
        <v>8</v>
      </c>
      <c r="P173" s="149">
        <v>8</v>
      </c>
      <c r="Q173" s="199">
        <v>9</v>
      </c>
      <c r="R173" s="199">
        <v>1</v>
      </c>
      <c r="S173" s="199">
        <v>50</v>
      </c>
      <c r="T173" s="199">
        <v>177</v>
      </c>
      <c r="U173" s="199">
        <v>76</v>
      </c>
      <c r="V173" s="199">
        <v>195</v>
      </c>
      <c r="W173" s="199">
        <v>100</v>
      </c>
      <c r="X173" s="199">
        <v>238</v>
      </c>
      <c r="Y173" s="199">
        <v>128</v>
      </c>
      <c r="Z173" s="199">
        <v>206</v>
      </c>
      <c r="AA173" s="199">
        <v>101</v>
      </c>
      <c r="AB173" s="199">
        <v>205</v>
      </c>
      <c r="AC173" s="199">
        <v>90</v>
      </c>
      <c r="AD173" s="199">
        <v>221</v>
      </c>
      <c r="AE173" s="149">
        <v>100</v>
      </c>
      <c r="AF173" s="149">
        <v>1242</v>
      </c>
      <c r="AG173" s="149">
        <v>595</v>
      </c>
      <c r="AH173" s="149">
        <v>4</v>
      </c>
      <c r="AI173" s="149">
        <v>0</v>
      </c>
      <c r="AJ173" s="143"/>
    </row>
    <row r="174" spans="1:36" s="42" customFormat="1">
      <c r="A174" s="143" t="s">
        <v>249</v>
      </c>
      <c r="B174" s="143" t="s">
        <v>7</v>
      </c>
      <c r="C174" s="143" t="s">
        <v>4</v>
      </c>
      <c r="D174" s="143" t="s">
        <v>3153</v>
      </c>
      <c r="E174" s="144">
        <v>30742</v>
      </c>
      <c r="F174" s="145" t="s">
        <v>3154</v>
      </c>
      <c r="G174" s="155">
        <v>13293</v>
      </c>
      <c r="H174" s="143">
        <v>21349</v>
      </c>
      <c r="I174" s="193" t="s">
        <v>3155</v>
      </c>
      <c r="J174" s="193" t="s">
        <v>3156</v>
      </c>
      <c r="K174" s="193" t="s">
        <v>3157</v>
      </c>
      <c r="L174" s="149">
        <v>3</v>
      </c>
      <c r="M174" s="149">
        <v>4</v>
      </c>
      <c r="N174" s="149">
        <v>4</v>
      </c>
      <c r="O174" s="149">
        <v>3</v>
      </c>
      <c r="P174" s="149">
        <v>3</v>
      </c>
      <c r="Q174" s="199">
        <v>3</v>
      </c>
      <c r="R174" s="199">
        <v>2</v>
      </c>
      <c r="S174" s="199">
        <v>22</v>
      </c>
      <c r="T174" s="199">
        <v>65</v>
      </c>
      <c r="U174" s="199">
        <v>37</v>
      </c>
      <c r="V174" s="199">
        <v>87</v>
      </c>
      <c r="W174" s="199">
        <v>42</v>
      </c>
      <c r="X174" s="199">
        <v>84</v>
      </c>
      <c r="Y174" s="199">
        <v>47</v>
      </c>
      <c r="Z174" s="199">
        <v>61</v>
      </c>
      <c r="AA174" s="199">
        <v>25</v>
      </c>
      <c r="AB174" s="199">
        <v>64</v>
      </c>
      <c r="AC174" s="199">
        <v>32</v>
      </c>
      <c r="AD174" s="199">
        <v>63</v>
      </c>
      <c r="AE174" s="149">
        <v>35</v>
      </c>
      <c r="AF174" s="149">
        <v>424</v>
      </c>
      <c r="AG174" s="149">
        <v>218</v>
      </c>
      <c r="AH174" s="149">
        <v>9</v>
      </c>
      <c r="AI174" s="149">
        <v>0</v>
      </c>
      <c r="AJ174" s="143"/>
    </row>
    <row r="175" spans="1:36" s="42" customFormat="1">
      <c r="A175" s="143" t="s">
        <v>249</v>
      </c>
      <c r="B175" s="143" t="s">
        <v>7</v>
      </c>
      <c r="C175" s="143" t="s">
        <v>4</v>
      </c>
      <c r="D175" s="143" t="s">
        <v>3158</v>
      </c>
      <c r="E175" s="144">
        <v>35855</v>
      </c>
      <c r="F175" s="154" t="s">
        <v>3159</v>
      </c>
      <c r="G175" s="220">
        <v>16586.2</v>
      </c>
      <c r="H175" s="147">
        <v>21350</v>
      </c>
      <c r="I175" s="148" t="s">
        <v>3160</v>
      </c>
      <c r="J175" s="148" t="s">
        <v>3161</v>
      </c>
      <c r="K175" s="148" t="s">
        <v>3162</v>
      </c>
      <c r="L175" s="149">
        <v>5</v>
      </c>
      <c r="M175" s="149">
        <v>5</v>
      </c>
      <c r="N175" s="149">
        <v>6</v>
      </c>
      <c r="O175" s="149">
        <v>6</v>
      </c>
      <c r="P175" s="149">
        <v>6</v>
      </c>
      <c r="Q175" s="199">
        <v>7</v>
      </c>
      <c r="R175" s="199">
        <v>1</v>
      </c>
      <c r="S175" s="199">
        <v>36</v>
      </c>
      <c r="T175" s="199">
        <v>110</v>
      </c>
      <c r="U175" s="199">
        <v>56</v>
      </c>
      <c r="V175" s="199">
        <v>115</v>
      </c>
      <c r="W175" s="199">
        <v>64</v>
      </c>
      <c r="X175" s="199">
        <v>118</v>
      </c>
      <c r="Y175" s="199">
        <v>54</v>
      </c>
      <c r="Z175" s="199">
        <v>135</v>
      </c>
      <c r="AA175" s="199">
        <v>65</v>
      </c>
      <c r="AB175" s="199">
        <v>121</v>
      </c>
      <c r="AC175" s="199">
        <v>61</v>
      </c>
      <c r="AD175" s="199">
        <v>159</v>
      </c>
      <c r="AE175" s="149">
        <v>76</v>
      </c>
      <c r="AF175" s="149">
        <v>758</v>
      </c>
      <c r="AG175" s="149">
        <v>376</v>
      </c>
      <c r="AH175" s="149">
        <v>13</v>
      </c>
      <c r="AI175" s="149">
        <v>4</v>
      </c>
      <c r="AJ175" s="143"/>
    </row>
    <row r="176" spans="1:36" s="42" customFormat="1">
      <c r="A176" s="143" t="s">
        <v>249</v>
      </c>
      <c r="B176" s="143" t="s">
        <v>7</v>
      </c>
      <c r="C176" s="143" t="s">
        <v>4</v>
      </c>
      <c r="D176" s="143" t="s">
        <v>3163</v>
      </c>
      <c r="E176" s="144">
        <v>36586</v>
      </c>
      <c r="F176" s="154" t="s">
        <v>914</v>
      </c>
      <c r="G176" s="155">
        <v>9748</v>
      </c>
      <c r="H176" s="147">
        <v>21362</v>
      </c>
      <c r="I176" s="148" t="s">
        <v>3164</v>
      </c>
      <c r="J176" s="148" t="s">
        <v>3165</v>
      </c>
      <c r="K176" s="148" t="s">
        <v>3166</v>
      </c>
      <c r="L176" s="149">
        <v>5</v>
      </c>
      <c r="M176" s="149">
        <v>4</v>
      </c>
      <c r="N176" s="149">
        <v>6</v>
      </c>
      <c r="O176" s="149">
        <v>5</v>
      </c>
      <c r="P176" s="149">
        <v>5</v>
      </c>
      <c r="Q176" s="199">
        <v>5</v>
      </c>
      <c r="R176" s="199">
        <v>2</v>
      </c>
      <c r="S176" s="199">
        <v>32</v>
      </c>
      <c r="T176" s="199">
        <v>128</v>
      </c>
      <c r="U176" s="199">
        <v>63</v>
      </c>
      <c r="V176" s="199">
        <v>109</v>
      </c>
      <c r="W176" s="199">
        <v>56</v>
      </c>
      <c r="X176" s="199">
        <v>141</v>
      </c>
      <c r="Y176" s="199">
        <v>61</v>
      </c>
      <c r="Z176" s="199">
        <v>129</v>
      </c>
      <c r="AA176" s="199">
        <v>62</v>
      </c>
      <c r="AB176" s="199">
        <v>134</v>
      </c>
      <c r="AC176" s="199">
        <v>70</v>
      </c>
      <c r="AD176" s="199">
        <v>128</v>
      </c>
      <c r="AE176" s="149">
        <v>55</v>
      </c>
      <c r="AF176" s="149">
        <v>769</v>
      </c>
      <c r="AG176" s="149">
        <v>367</v>
      </c>
      <c r="AH176" s="149">
        <v>15</v>
      </c>
      <c r="AI176" s="149">
        <v>5</v>
      </c>
      <c r="AJ176" s="143"/>
    </row>
    <row r="177" spans="1:36" s="42" customFormat="1">
      <c r="A177" s="143" t="s">
        <v>249</v>
      </c>
      <c r="B177" s="143" t="s">
        <v>7</v>
      </c>
      <c r="C177" s="143" t="s">
        <v>4</v>
      </c>
      <c r="D177" s="143" t="s">
        <v>256</v>
      </c>
      <c r="E177" s="144">
        <v>29972</v>
      </c>
      <c r="F177" s="154" t="s">
        <v>3167</v>
      </c>
      <c r="G177" s="155">
        <v>14536</v>
      </c>
      <c r="H177" s="147">
        <v>21378</v>
      </c>
      <c r="I177" s="148" t="s">
        <v>3168</v>
      </c>
      <c r="J177" s="148" t="s">
        <v>3169</v>
      </c>
      <c r="K177" s="148" t="s">
        <v>3170</v>
      </c>
      <c r="L177" s="149">
        <v>5</v>
      </c>
      <c r="M177" s="149">
        <v>5</v>
      </c>
      <c r="N177" s="149">
        <v>5</v>
      </c>
      <c r="O177" s="149">
        <v>5</v>
      </c>
      <c r="P177" s="149">
        <v>5</v>
      </c>
      <c r="Q177" s="199">
        <v>5</v>
      </c>
      <c r="R177" s="199">
        <v>1</v>
      </c>
      <c r="S177" s="199">
        <v>31</v>
      </c>
      <c r="T177" s="199">
        <v>125</v>
      </c>
      <c r="U177" s="199">
        <v>63</v>
      </c>
      <c r="V177" s="199">
        <v>120</v>
      </c>
      <c r="W177" s="199">
        <v>66</v>
      </c>
      <c r="X177" s="199">
        <v>125</v>
      </c>
      <c r="Y177" s="199">
        <v>63</v>
      </c>
      <c r="Z177" s="199">
        <v>122</v>
      </c>
      <c r="AA177" s="199">
        <v>48</v>
      </c>
      <c r="AB177" s="199">
        <v>132</v>
      </c>
      <c r="AC177" s="199">
        <v>63</v>
      </c>
      <c r="AD177" s="199">
        <v>128</v>
      </c>
      <c r="AE177" s="149">
        <v>68</v>
      </c>
      <c r="AF177" s="149">
        <v>752</v>
      </c>
      <c r="AG177" s="149">
        <v>371</v>
      </c>
      <c r="AH177" s="149">
        <v>9</v>
      </c>
      <c r="AI177" s="149">
        <v>3</v>
      </c>
      <c r="AJ177" s="143"/>
    </row>
    <row r="178" spans="1:36" s="42" customFormat="1">
      <c r="A178" s="143" t="s">
        <v>249</v>
      </c>
      <c r="B178" s="143" t="s">
        <v>7</v>
      </c>
      <c r="C178" s="143" t="s">
        <v>4</v>
      </c>
      <c r="D178" s="143" t="s">
        <v>3171</v>
      </c>
      <c r="E178" s="144">
        <v>36220</v>
      </c>
      <c r="F178" s="154" t="s">
        <v>922</v>
      </c>
      <c r="G178" s="155">
        <v>9400.1</v>
      </c>
      <c r="H178" s="147">
        <v>21347</v>
      </c>
      <c r="I178" s="148" t="s">
        <v>3172</v>
      </c>
      <c r="J178" s="148" t="s">
        <v>3173</v>
      </c>
      <c r="K178" s="148" t="s">
        <v>3174</v>
      </c>
      <c r="L178" s="149">
        <v>3</v>
      </c>
      <c r="M178" s="149">
        <v>3</v>
      </c>
      <c r="N178" s="149">
        <v>3</v>
      </c>
      <c r="O178" s="149">
        <v>4</v>
      </c>
      <c r="P178" s="149">
        <v>3</v>
      </c>
      <c r="Q178" s="199">
        <v>4</v>
      </c>
      <c r="R178" s="199">
        <v>2</v>
      </c>
      <c r="S178" s="199">
        <v>22</v>
      </c>
      <c r="T178" s="199">
        <v>55</v>
      </c>
      <c r="U178" s="199">
        <v>33</v>
      </c>
      <c r="V178" s="199">
        <v>51</v>
      </c>
      <c r="W178" s="199">
        <v>25</v>
      </c>
      <c r="X178" s="199">
        <v>56</v>
      </c>
      <c r="Y178" s="199">
        <v>27</v>
      </c>
      <c r="Z178" s="199">
        <v>76</v>
      </c>
      <c r="AA178" s="199">
        <v>36</v>
      </c>
      <c r="AB178" s="199">
        <v>65</v>
      </c>
      <c r="AC178" s="199">
        <v>34</v>
      </c>
      <c r="AD178" s="199">
        <v>85</v>
      </c>
      <c r="AE178" s="149">
        <v>42</v>
      </c>
      <c r="AF178" s="149">
        <v>388</v>
      </c>
      <c r="AG178" s="149">
        <v>197</v>
      </c>
      <c r="AH178" s="149">
        <v>14</v>
      </c>
      <c r="AI178" s="149">
        <v>7</v>
      </c>
      <c r="AJ178" s="143"/>
    </row>
    <row r="179" spans="1:36" s="42" customFormat="1">
      <c r="A179" s="143" t="s">
        <v>249</v>
      </c>
      <c r="B179" s="143" t="s">
        <v>7</v>
      </c>
      <c r="C179" s="143" t="s">
        <v>4</v>
      </c>
      <c r="D179" s="143" t="s">
        <v>3175</v>
      </c>
      <c r="E179" s="144">
        <v>22955</v>
      </c>
      <c r="F179" s="154" t="s">
        <v>923</v>
      </c>
      <c r="G179" s="155">
        <v>13825</v>
      </c>
      <c r="H179" s="147">
        <v>21408</v>
      </c>
      <c r="I179" s="148" t="s">
        <v>3176</v>
      </c>
      <c r="J179" s="148" t="s">
        <v>3176</v>
      </c>
      <c r="K179" s="148" t="s">
        <v>3177</v>
      </c>
      <c r="L179" s="149">
        <v>6</v>
      </c>
      <c r="M179" s="149">
        <v>5</v>
      </c>
      <c r="N179" s="149">
        <v>6</v>
      </c>
      <c r="O179" s="149">
        <v>7</v>
      </c>
      <c r="P179" s="149">
        <v>6</v>
      </c>
      <c r="Q179" s="199">
        <v>7</v>
      </c>
      <c r="R179" s="199">
        <v>3</v>
      </c>
      <c r="S179" s="199">
        <v>40</v>
      </c>
      <c r="T179" s="199">
        <v>141</v>
      </c>
      <c r="U179" s="199">
        <v>71</v>
      </c>
      <c r="V179" s="199">
        <v>124</v>
      </c>
      <c r="W179" s="199">
        <v>59</v>
      </c>
      <c r="X179" s="199">
        <v>154</v>
      </c>
      <c r="Y179" s="199">
        <v>70</v>
      </c>
      <c r="Z179" s="199">
        <v>163</v>
      </c>
      <c r="AA179" s="199">
        <v>71</v>
      </c>
      <c r="AB179" s="199">
        <v>140</v>
      </c>
      <c r="AC179" s="199">
        <v>62</v>
      </c>
      <c r="AD179" s="199">
        <v>162</v>
      </c>
      <c r="AE179" s="149">
        <v>68</v>
      </c>
      <c r="AF179" s="149">
        <v>884</v>
      </c>
      <c r="AG179" s="149">
        <v>401</v>
      </c>
      <c r="AH179" s="149">
        <v>13</v>
      </c>
      <c r="AI179" s="149">
        <v>7</v>
      </c>
      <c r="AJ179" s="143"/>
    </row>
    <row r="180" spans="1:36" s="42" customFormat="1">
      <c r="A180" s="1063" t="s">
        <v>249</v>
      </c>
      <c r="B180" s="1063" t="s">
        <v>7</v>
      </c>
      <c r="C180" s="1063" t="s">
        <v>4</v>
      </c>
      <c r="D180" s="1063" t="s">
        <v>3178</v>
      </c>
      <c r="E180" s="35">
        <v>14725</v>
      </c>
      <c r="F180" s="66" t="s">
        <v>924</v>
      </c>
      <c r="G180" s="57">
        <v>15370</v>
      </c>
      <c r="H180" s="38">
        <v>21359</v>
      </c>
      <c r="I180" s="38" t="s">
        <v>3179</v>
      </c>
      <c r="J180" s="38" t="s">
        <v>3180</v>
      </c>
      <c r="K180" s="38" t="s">
        <v>3181</v>
      </c>
      <c r="L180" s="39">
        <v>6</v>
      </c>
      <c r="M180" s="39">
        <v>6</v>
      </c>
      <c r="N180" s="39">
        <v>6</v>
      </c>
      <c r="O180" s="39">
        <v>6</v>
      </c>
      <c r="P180" s="39">
        <v>6</v>
      </c>
      <c r="Q180" s="39">
        <v>6</v>
      </c>
      <c r="R180" s="39">
        <v>3</v>
      </c>
      <c r="S180" s="39">
        <v>39</v>
      </c>
      <c r="T180" s="39">
        <v>153</v>
      </c>
      <c r="U180" s="39">
        <v>78</v>
      </c>
      <c r="V180" s="39">
        <v>151</v>
      </c>
      <c r="W180" s="39">
        <v>79</v>
      </c>
      <c r="X180" s="39">
        <v>168</v>
      </c>
      <c r="Y180" s="39">
        <v>80</v>
      </c>
      <c r="Z180" s="39">
        <v>156</v>
      </c>
      <c r="AA180" s="39">
        <v>81</v>
      </c>
      <c r="AB180" s="39">
        <v>151</v>
      </c>
      <c r="AC180" s="39">
        <v>77</v>
      </c>
      <c r="AD180" s="39">
        <v>149</v>
      </c>
      <c r="AE180" s="39">
        <v>78</v>
      </c>
      <c r="AF180" s="149">
        <v>928</v>
      </c>
      <c r="AG180" s="39">
        <v>473</v>
      </c>
      <c r="AH180" s="39">
        <v>20</v>
      </c>
      <c r="AI180" s="39">
        <v>8</v>
      </c>
      <c r="AJ180" s="1063"/>
    </row>
    <row r="181" spans="1:36" s="42" customFormat="1">
      <c r="A181" s="143" t="s">
        <v>249</v>
      </c>
      <c r="B181" s="143" t="s">
        <v>7</v>
      </c>
      <c r="C181" s="143" t="s">
        <v>4</v>
      </c>
      <c r="D181" s="143" t="s">
        <v>3182</v>
      </c>
      <c r="E181" s="144">
        <v>24898</v>
      </c>
      <c r="F181" s="154" t="s">
        <v>925</v>
      </c>
      <c r="G181" s="155">
        <v>11627</v>
      </c>
      <c r="H181" s="147">
        <v>21317</v>
      </c>
      <c r="I181" s="148" t="s">
        <v>3183</v>
      </c>
      <c r="J181" s="148" t="s">
        <v>3184</v>
      </c>
      <c r="K181" s="148" t="s">
        <v>3185</v>
      </c>
      <c r="L181" s="149">
        <v>3</v>
      </c>
      <c r="M181" s="149">
        <v>3</v>
      </c>
      <c r="N181" s="149">
        <v>4</v>
      </c>
      <c r="O181" s="149">
        <v>3</v>
      </c>
      <c r="P181" s="149">
        <v>3</v>
      </c>
      <c r="Q181" s="199">
        <v>3</v>
      </c>
      <c r="R181" s="199">
        <v>2</v>
      </c>
      <c r="S181" s="199">
        <v>21</v>
      </c>
      <c r="T181" s="199">
        <v>70</v>
      </c>
      <c r="U181" s="199">
        <v>30</v>
      </c>
      <c r="V181" s="199">
        <v>52</v>
      </c>
      <c r="W181" s="199">
        <v>33</v>
      </c>
      <c r="X181" s="199">
        <v>84</v>
      </c>
      <c r="Y181" s="199">
        <v>47</v>
      </c>
      <c r="Z181" s="199">
        <v>58</v>
      </c>
      <c r="AA181" s="199">
        <v>29</v>
      </c>
      <c r="AB181" s="199">
        <v>71</v>
      </c>
      <c r="AC181" s="199">
        <v>36</v>
      </c>
      <c r="AD181" s="199">
        <v>49</v>
      </c>
      <c r="AE181" s="149">
        <v>23</v>
      </c>
      <c r="AF181" s="149">
        <v>384</v>
      </c>
      <c r="AG181" s="149">
        <v>198</v>
      </c>
      <c r="AH181" s="149">
        <v>10</v>
      </c>
      <c r="AI181" s="149">
        <v>3</v>
      </c>
      <c r="AJ181" s="143"/>
    </row>
    <row r="182" spans="1:36" s="42" customFormat="1">
      <c r="A182" s="143" t="s">
        <v>249</v>
      </c>
      <c r="B182" s="143" t="s">
        <v>7</v>
      </c>
      <c r="C182" s="143" t="s">
        <v>4</v>
      </c>
      <c r="D182" s="143" t="s">
        <v>3186</v>
      </c>
      <c r="E182" s="144">
        <v>17046</v>
      </c>
      <c r="F182" s="154" t="s">
        <v>3187</v>
      </c>
      <c r="G182" s="155">
        <v>12376.6</v>
      </c>
      <c r="H182" s="147">
        <v>21388</v>
      </c>
      <c r="I182" s="148" t="s">
        <v>3188</v>
      </c>
      <c r="J182" s="148" t="s">
        <v>3189</v>
      </c>
      <c r="K182" s="148" t="s">
        <v>3189</v>
      </c>
      <c r="L182" s="149">
        <v>5</v>
      </c>
      <c r="M182" s="149">
        <v>5</v>
      </c>
      <c r="N182" s="149">
        <v>6</v>
      </c>
      <c r="O182" s="149">
        <v>5</v>
      </c>
      <c r="P182" s="149">
        <v>5</v>
      </c>
      <c r="Q182" s="199">
        <v>6</v>
      </c>
      <c r="R182" s="199">
        <v>2</v>
      </c>
      <c r="S182" s="199">
        <v>34</v>
      </c>
      <c r="T182" s="199">
        <v>126</v>
      </c>
      <c r="U182" s="199">
        <v>63</v>
      </c>
      <c r="V182" s="199">
        <v>125</v>
      </c>
      <c r="W182" s="199">
        <v>67</v>
      </c>
      <c r="X182" s="199">
        <v>138</v>
      </c>
      <c r="Y182" s="199">
        <v>71</v>
      </c>
      <c r="Z182" s="199">
        <v>125</v>
      </c>
      <c r="AA182" s="199">
        <v>56</v>
      </c>
      <c r="AB182" s="199">
        <v>128</v>
      </c>
      <c r="AC182" s="199">
        <v>62</v>
      </c>
      <c r="AD182" s="199">
        <v>142</v>
      </c>
      <c r="AE182" s="149">
        <v>71</v>
      </c>
      <c r="AF182" s="149">
        <v>784</v>
      </c>
      <c r="AG182" s="149">
        <v>390</v>
      </c>
      <c r="AH182" s="149">
        <v>13</v>
      </c>
      <c r="AI182" s="149">
        <v>4</v>
      </c>
      <c r="AJ182" s="143"/>
    </row>
    <row r="183" spans="1:36" s="42" customFormat="1">
      <c r="A183" s="143" t="s">
        <v>249</v>
      </c>
      <c r="B183" s="143" t="s">
        <v>7</v>
      </c>
      <c r="C183" s="143" t="s">
        <v>4</v>
      </c>
      <c r="D183" s="143" t="s">
        <v>3190</v>
      </c>
      <c r="E183" s="144">
        <v>23449</v>
      </c>
      <c r="F183" s="145" t="s">
        <v>3191</v>
      </c>
      <c r="G183" s="155">
        <v>16616</v>
      </c>
      <c r="H183" s="147">
        <v>21397</v>
      </c>
      <c r="I183" s="143" t="s">
        <v>3192</v>
      </c>
      <c r="J183" s="143" t="s">
        <v>3193</v>
      </c>
      <c r="K183" s="143" t="s">
        <v>3194</v>
      </c>
      <c r="L183" s="149">
        <v>7</v>
      </c>
      <c r="M183" s="149">
        <v>6</v>
      </c>
      <c r="N183" s="149">
        <v>6</v>
      </c>
      <c r="O183" s="149">
        <v>6</v>
      </c>
      <c r="P183" s="149">
        <v>6</v>
      </c>
      <c r="Q183" s="199">
        <v>5</v>
      </c>
      <c r="R183" s="199">
        <v>2</v>
      </c>
      <c r="S183" s="199">
        <v>38</v>
      </c>
      <c r="T183" s="199">
        <v>193</v>
      </c>
      <c r="U183" s="199">
        <v>103</v>
      </c>
      <c r="V183" s="199">
        <v>164</v>
      </c>
      <c r="W183" s="199">
        <v>81</v>
      </c>
      <c r="X183" s="199">
        <v>175</v>
      </c>
      <c r="Y183" s="199">
        <v>97</v>
      </c>
      <c r="Z183" s="199">
        <v>158</v>
      </c>
      <c r="AA183" s="199">
        <v>76</v>
      </c>
      <c r="AB183" s="199">
        <v>147</v>
      </c>
      <c r="AC183" s="199">
        <v>69</v>
      </c>
      <c r="AD183" s="199">
        <v>144</v>
      </c>
      <c r="AE183" s="149">
        <v>76</v>
      </c>
      <c r="AF183" s="149">
        <v>981</v>
      </c>
      <c r="AG183" s="149">
        <v>502</v>
      </c>
      <c r="AH183" s="149">
        <v>15</v>
      </c>
      <c r="AI183" s="149">
        <v>3</v>
      </c>
      <c r="AJ183" s="143"/>
    </row>
    <row r="184" spans="1:36" s="42" customFormat="1">
      <c r="A184" s="143" t="s">
        <v>249</v>
      </c>
      <c r="B184" s="143" t="s">
        <v>7</v>
      </c>
      <c r="C184" s="143" t="s">
        <v>4</v>
      </c>
      <c r="D184" s="143" t="s">
        <v>3195</v>
      </c>
      <c r="E184" s="144">
        <v>31472</v>
      </c>
      <c r="F184" s="154" t="s">
        <v>3196</v>
      </c>
      <c r="G184" s="787">
        <v>9354</v>
      </c>
      <c r="H184" s="147">
        <v>21380</v>
      </c>
      <c r="I184" s="148" t="s">
        <v>3197</v>
      </c>
      <c r="J184" s="148" t="s">
        <v>3198</v>
      </c>
      <c r="K184" s="148" t="s">
        <v>3199</v>
      </c>
      <c r="L184" s="149">
        <v>4</v>
      </c>
      <c r="M184" s="149">
        <v>4</v>
      </c>
      <c r="N184" s="149">
        <v>4</v>
      </c>
      <c r="O184" s="149">
        <v>4</v>
      </c>
      <c r="P184" s="149">
        <v>4</v>
      </c>
      <c r="Q184" s="199">
        <v>4</v>
      </c>
      <c r="R184" s="199">
        <v>2</v>
      </c>
      <c r="S184" s="199">
        <v>26</v>
      </c>
      <c r="T184" s="199">
        <v>98</v>
      </c>
      <c r="U184" s="199">
        <v>51</v>
      </c>
      <c r="V184" s="199">
        <v>95</v>
      </c>
      <c r="W184" s="199">
        <v>43</v>
      </c>
      <c r="X184" s="199">
        <v>85</v>
      </c>
      <c r="Y184" s="199">
        <v>43</v>
      </c>
      <c r="Z184" s="199">
        <v>98</v>
      </c>
      <c r="AA184" s="199">
        <v>44</v>
      </c>
      <c r="AB184" s="199">
        <v>96</v>
      </c>
      <c r="AC184" s="199">
        <v>55</v>
      </c>
      <c r="AD184" s="199">
        <v>111</v>
      </c>
      <c r="AE184" s="149">
        <v>49</v>
      </c>
      <c r="AF184" s="149">
        <v>583</v>
      </c>
      <c r="AG184" s="149">
        <v>285</v>
      </c>
      <c r="AH184" s="149">
        <v>18</v>
      </c>
      <c r="AI184" s="149">
        <v>11</v>
      </c>
      <c r="AJ184" s="143"/>
    </row>
    <row r="185" spans="1:36" s="42" customFormat="1">
      <c r="A185" s="143" t="s">
        <v>249</v>
      </c>
      <c r="B185" s="143" t="s">
        <v>7</v>
      </c>
      <c r="C185" s="143" t="s">
        <v>4</v>
      </c>
      <c r="D185" s="143" t="s">
        <v>3200</v>
      </c>
      <c r="E185" s="144">
        <v>30742</v>
      </c>
      <c r="F185" s="154" t="s">
        <v>3201</v>
      </c>
      <c r="G185" s="171">
        <v>15626</v>
      </c>
      <c r="H185" s="147">
        <v>21309</v>
      </c>
      <c r="I185" s="148" t="s">
        <v>3202</v>
      </c>
      <c r="J185" s="148" t="s">
        <v>3203</v>
      </c>
      <c r="K185" s="148" t="s">
        <v>3204</v>
      </c>
      <c r="L185" s="149">
        <v>3</v>
      </c>
      <c r="M185" s="149">
        <v>3</v>
      </c>
      <c r="N185" s="149">
        <v>3</v>
      </c>
      <c r="O185" s="149">
        <v>3</v>
      </c>
      <c r="P185" s="149">
        <v>3</v>
      </c>
      <c r="Q185" s="199">
        <v>3</v>
      </c>
      <c r="R185" s="199">
        <v>2</v>
      </c>
      <c r="S185" s="199">
        <v>20</v>
      </c>
      <c r="T185" s="199">
        <v>60</v>
      </c>
      <c r="U185" s="199">
        <v>31</v>
      </c>
      <c r="V185" s="199">
        <v>52</v>
      </c>
      <c r="W185" s="199">
        <v>24</v>
      </c>
      <c r="X185" s="199">
        <v>62</v>
      </c>
      <c r="Y185" s="199">
        <v>30</v>
      </c>
      <c r="Z185" s="199">
        <v>64</v>
      </c>
      <c r="AA185" s="199">
        <v>38</v>
      </c>
      <c r="AB185" s="199">
        <v>57</v>
      </c>
      <c r="AC185" s="199">
        <v>25</v>
      </c>
      <c r="AD185" s="199">
        <v>75</v>
      </c>
      <c r="AE185" s="149">
        <v>38</v>
      </c>
      <c r="AF185" s="149">
        <v>370</v>
      </c>
      <c r="AG185" s="149">
        <v>186</v>
      </c>
      <c r="AH185" s="149">
        <v>9</v>
      </c>
      <c r="AI185" s="149">
        <v>2</v>
      </c>
      <c r="AJ185" s="143"/>
    </row>
    <row r="186" spans="1:36" s="42" customFormat="1">
      <c r="A186" s="143" t="s">
        <v>249</v>
      </c>
      <c r="B186" s="143" t="s">
        <v>7</v>
      </c>
      <c r="C186" s="143" t="s">
        <v>4</v>
      </c>
      <c r="D186" s="143" t="s">
        <v>3205</v>
      </c>
      <c r="E186" s="144">
        <v>19642</v>
      </c>
      <c r="F186" s="154" t="s">
        <v>3206</v>
      </c>
      <c r="G186" s="171">
        <v>15882</v>
      </c>
      <c r="H186" s="147">
        <v>21369</v>
      </c>
      <c r="I186" s="148" t="s">
        <v>3207</v>
      </c>
      <c r="J186" s="148" t="s">
        <v>3208</v>
      </c>
      <c r="K186" s="148" t="s">
        <v>3209</v>
      </c>
      <c r="L186" s="149">
        <v>2</v>
      </c>
      <c r="M186" s="149">
        <v>2</v>
      </c>
      <c r="N186" s="149">
        <v>2</v>
      </c>
      <c r="O186" s="149">
        <v>2</v>
      </c>
      <c r="P186" s="149">
        <v>2</v>
      </c>
      <c r="Q186" s="199">
        <v>2</v>
      </c>
      <c r="R186" s="199">
        <v>1</v>
      </c>
      <c r="S186" s="199">
        <v>13</v>
      </c>
      <c r="T186" s="199">
        <v>41</v>
      </c>
      <c r="U186" s="199">
        <v>15</v>
      </c>
      <c r="V186" s="199">
        <v>30</v>
      </c>
      <c r="W186" s="199">
        <v>12</v>
      </c>
      <c r="X186" s="199">
        <v>50</v>
      </c>
      <c r="Y186" s="199">
        <v>23</v>
      </c>
      <c r="Z186" s="199">
        <v>45</v>
      </c>
      <c r="AA186" s="199">
        <v>20</v>
      </c>
      <c r="AB186" s="199">
        <v>39</v>
      </c>
      <c r="AC186" s="199">
        <v>17</v>
      </c>
      <c r="AD186" s="199">
        <v>49</v>
      </c>
      <c r="AE186" s="149">
        <v>33</v>
      </c>
      <c r="AF186" s="149">
        <v>254</v>
      </c>
      <c r="AG186" s="149">
        <v>120</v>
      </c>
      <c r="AH186" s="149">
        <v>6</v>
      </c>
      <c r="AI186" s="149">
        <v>5</v>
      </c>
      <c r="AJ186" s="143"/>
    </row>
    <row r="187" spans="1:36" s="42" customFormat="1">
      <c r="A187" s="143" t="s">
        <v>249</v>
      </c>
      <c r="B187" s="143" t="s">
        <v>7</v>
      </c>
      <c r="C187" s="143" t="s">
        <v>4</v>
      </c>
      <c r="D187" s="143" t="s">
        <v>3210</v>
      </c>
      <c r="E187" s="144">
        <v>31472</v>
      </c>
      <c r="F187" s="154" t="s">
        <v>253</v>
      </c>
      <c r="G187" s="155">
        <v>14448</v>
      </c>
      <c r="H187" s="147">
        <v>21318</v>
      </c>
      <c r="I187" s="148" t="s">
        <v>3211</v>
      </c>
      <c r="J187" s="148" t="s">
        <v>3212</v>
      </c>
      <c r="K187" s="148" t="s">
        <v>3213</v>
      </c>
      <c r="L187" s="149">
        <v>4</v>
      </c>
      <c r="M187" s="149">
        <v>3</v>
      </c>
      <c r="N187" s="149">
        <v>4</v>
      </c>
      <c r="O187" s="149">
        <v>4</v>
      </c>
      <c r="P187" s="149">
        <v>4</v>
      </c>
      <c r="Q187" s="199">
        <v>5</v>
      </c>
      <c r="R187" s="199">
        <v>1</v>
      </c>
      <c r="S187" s="199">
        <v>25</v>
      </c>
      <c r="T187" s="199">
        <v>92</v>
      </c>
      <c r="U187" s="199">
        <v>44</v>
      </c>
      <c r="V187" s="199">
        <v>76</v>
      </c>
      <c r="W187" s="199">
        <v>34</v>
      </c>
      <c r="X187" s="199">
        <v>93</v>
      </c>
      <c r="Y187" s="199">
        <v>44</v>
      </c>
      <c r="Z187" s="199">
        <v>103</v>
      </c>
      <c r="AA187" s="199">
        <v>58</v>
      </c>
      <c r="AB187" s="199">
        <v>96</v>
      </c>
      <c r="AC187" s="199">
        <v>45</v>
      </c>
      <c r="AD187" s="199">
        <v>115</v>
      </c>
      <c r="AE187" s="149">
        <v>69</v>
      </c>
      <c r="AF187" s="149">
        <v>575</v>
      </c>
      <c r="AG187" s="149">
        <v>294</v>
      </c>
      <c r="AH187" s="149">
        <v>8</v>
      </c>
      <c r="AI187" s="149">
        <v>2</v>
      </c>
      <c r="AJ187" s="143"/>
    </row>
    <row r="188" spans="1:36" s="42" customFormat="1">
      <c r="A188" s="143" t="s">
        <v>249</v>
      </c>
      <c r="B188" s="143" t="s">
        <v>7</v>
      </c>
      <c r="C188" s="143" t="s">
        <v>4</v>
      </c>
      <c r="D188" s="143" t="s">
        <v>3214</v>
      </c>
      <c r="E188" s="144">
        <v>32568</v>
      </c>
      <c r="F188" s="154" t="s">
        <v>3215</v>
      </c>
      <c r="G188" s="171">
        <v>10475</v>
      </c>
      <c r="H188" s="147">
        <v>21442</v>
      </c>
      <c r="I188" s="148" t="s">
        <v>3216</v>
      </c>
      <c r="J188" s="148" t="s">
        <v>3217</v>
      </c>
      <c r="K188" s="148" t="s">
        <v>3218</v>
      </c>
      <c r="L188" s="149">
        <v>3</v>
      </c>
      <c r="M188" s="149">
        <v>3</v>
      </c>
      <c r="N188" s="149">
        <v>3</v>
      </c>
      <c r="O188" s="149">
        <v>2</v>
      </c>
      <c r="P188" s="149">
        <v>2</v>
      </c>
      <c r="Q188" s="149">
        <v>3</v>
      </c>
      <c r="R188" s="149">
        <v>1</v>
      </c>
      <c r="S188" s="149">
        <v>17</v>
      </c>
      <c r="T188" s="149">
        <v>49</v>
      </c>
      <c r="U188" s="149">
        <v>20</v>
      </c>
      <c r="V188" s="149">
        <v>37</v>
      </c>
      <c r="W188" s="149">
        <v>21</v>
      </c>
      <c r="X188" s="149">
        <v>46</v>
      </c>
      <c r="Y188" s="149">
        <v>21</v>
      </c>
      <c r="Z188" s="149">
        <v>30</v>
      </c>
      <c r="AA188" s="149">
        <v>15</v>
      </c>
      <c r="AB188" s="149">
        <v>35</v>
      </c>
      <c r="AC188" s="149">
        <v>10</v>
      </c>
      <c r="AD188" s="149">
        <v>46</v>
      </c>
      <c r="AE188" s="149">
        <v>19</v>
      </c>
      <c r="AF188" s="149">
        <v>243</v>
      </c>
      <c r="AG188" s="149">
        <v>106</v>
      </c>
      <c r="AH188" s="149">
        <v>5</v>
      </c>
      <c r="AI188" s="149">
        <v>1</v>
      </c>
      <c r="AJ188" s="143"/>
    </row>
    <row r="189" spans="1:36" s="42" customFormat="1">
      <c r="A189" s="143" t="s">
        <v>249</v>
      </c>
      <c r="B189" s="143" t="s">
        <v>7</v>
      </c>
      <c r="C189" s="143" t="s">
        <v>4</v>
      </c>
      <c r="D189" s="143" t="s">
        <v>3219</v>
      </c>
      <c r="E189" s="144">
        <v>30195</v>
      </c>
      <c r="F189" s="154" t="s">
        <v>3220</v>
      </c>
      <c r="G189" s="155">
        <v>11852</v>
      </c>
      <c r="H189" s="147">
        <v>21375</v>
      </c>
      <c r="I189" s="148" t="s">
        <v>3221</v>
      </c>
      <c r="J189" s="148" t="s">
        <v>3222</v>
      </c>
      <c r="K189" s="148" t="s">
        <v>3223</v>
      </c>
      <c r="L189" s="149">
        <v>3</v>
      </c>
      <c r="M189" s="149">
        <v>2</v>
      </c>
      <c r="N189" s="149">
        <v>3</v>
      </c>
      <c r="O189" s="149">
        <v>2</v>
      </c>
      <c r="P189" s="149">
        <v>3</v>
      </c>
      <c r="Q189" s="149">
        <v>3</v>
      </c>
      <c r="R189" s="149">
        <v>2</v>
      </c>
      <c r="S189" s="149">
        <v>18</v>
      </c>
      <c r="T189" s="149">
        <v>52</v>
      </c>
      <c r="U189" s="149">
        <v>25</v>
      </c>
      <c r="V189" s="149">
        <v>43</v>
      </c>
      <c r="W189" s="149">
        <v>23</v>
      </c>
      <c r="X189" s="149">
        <v>57</v>
      </c>
      <c r="Y189" s="149">
        <v>27</v>
      </c>
      <c r="Z189" s="149">
        <v>49</v>
      </c>
      <c r="AA189" s="149">
        <v>17</v>
      </c>
      <c r="AB189" s="149">
        <v>55</v>
      </c>
      <c r="AC189" s="149">
        <v>22</v>
      </c>
      <c r="AD189" s="149">
        <v>53</v>
      </c>
      <c r="AE189" s="149">
        <v>24</v>
      </c>
      <c r="AF189" s="149">
        <v>309</v>
      </c>
      <c r="AG189" s="149">
        <v>138</v>
      </c>
      <c r="AH189" s="149">
        <v>16</v>
      </c>
      <c r="AI189" s="149">
        <v>3</v>
      </c>
      <c r="AJ189" s="143"/>
    </row>
    <row r="190" spans="1:36" s="42" customFormat="1">
      <c r="A190" s="143" t="s">
        <v>249</v>
      </c>
      <c r="B190" s="143" t="s">
        <v>7</v>
      </c>
      <c r="C190" s="143" t="s">
        <v>4</v>
      </c>
      <c r="D190" s="143" t="s">
        <v>3224</v>
      </c>
      <c r="E190" s="144">
        <v>30926</v>
      </c>
      <c r="F190" s="154" t="s">
        <v>915</v>
      </c>
      <c r="G190" s="219">
        <v>9304</v>
      </c>
      <c r="H190" s="147">
        <v>21451</v>
      </c>
      <c r="I190" s="148" t="s">
        <v>3225</v>
      </c>
      <c r="J190" s="148" t="s">
        <v>3226</v>
      </c>
      <c r="K190" s="148" t="s">
        <v>3227</v>
      </c>
      <c r="L190" s="149">
        <v>3</v>
      </c>
      <c r="M190" s="149">
        <v>2</v>
      </c>
      <c r="N190" s="149">
        <v>3</v>
      </c>
      <c r="O190" s="149">
        <v>2</v>
      </c>
      <c r="P190" s="149">
        <v>3</v>
      </c>
      <c r="Q190" s="149">
        <v>3</v>
      </c>
      <c r="R190" s="149">
        <v>2</v>
      </c>
      <c r="S190" s="149">
        <v>18</v>
      </c>
      <c r="T190" s="149">
        <v>53</v>
      </c>
      <c r="U190" s="149">
        <v>24</v>
      </c>
      <c r="V190" s="149">
        <v>37</v>
      </c>
      <c r="W190" s="149">
        <v>14</v>
      </c>
      <c r="X190" s="149">
        <v>52</v>
      </c>
      <c r="Y190" s="149">
        <v>22</v>
      </c>
      <c r="Z190" s="149">
        <v>39</v>
      </c>
      <c r="AA190" s="149">
        <v>16</v>
      </c>
      <c r="AB190" s="149">
        <v>52</v>
      </c>
      <c r="AC190" s="149">
        <v>26</v>
      </c>
      <c r="AD190" s="149">
        <v>48</v>
      </c>
      <c r="AE190" s="149">
        <v>24</v>
      </c>
      <c r="AF190" s="149">
        <v>281</v>
      </c>
      <c r="AG190" s="149">
        <v>126</v>
      </c>
      <c r="AH190" s="149">
        <v>12</v>
      </c>
      <c r="AI190" s="149">
        <v>6</v>
      </c>
      <c r="AJ190" s="143"/>
    </row>
    <row r="191" spans="1:36" s="42" customFormat="1">
      <c r="A191" s="143" t="s">
        <v>249</v>
      </c>
      <c r="B191" s="143" t="s">
        <v>7</v>
      </c>
      <c r="C191" s="143" t="s">
        <v>4</v>
      </c>
      <c r="D191" s="143" t="s">
        <v>3228</v>
      </c>
      <c r="E191" s="144">
        <v>38596</v>
      </c>
      <c r="F191" s="154" t="s">
        <v>258</v>
      </c>
      <c r="G191" s="155">
        <v>13353.3</v>
      </c>
      <c r="H191" s="147">
        <v>21323</v>
      </c>
      <c r="I191" s="148" t="s">
        <v>3229</v>
      </c>
      <c r="J191" s="148" t="s">
        <v>3230</v>
      </c>
      <c r="K191" s="148" t="s">
        <v>3231</v>
      </c>
      <c r="L191" s="149">
        <v>4</v>
      </c>
      <c r="M191" s="149">
        <v>5</v>
      </c>
      <c r="N191" s="149">
        <v>6</v>
      </c>
      <c r="O191" s="149">
        <v>5</v>
      </c>
      <c r="P191" s="149">
        <v>5</v>
      </c>
      <c r="Q191" s="149">
        <v>6</v>
      </c>
      <c r="R191" s="149">
        <v>1</v>
      </c>
      <c r="S191" s="149">
        <v>32</v>
      </c>
      <c r="T191" s="149">
        <v>108</v>
      </c>
      <c r="U191" s="149">
        <v>56</v>
      </c>
      <c r="V191" s="149">
        <v>123</v>
      </c>
      <c r="W191" s="149">
        <v>70</v>
      </c>
      <c r="X191" s="149">
        <v>152</v>
      </c>
      <c r="Y191" s="149">
        <v>74</v>
      </c>
      <c r="Z191" s="149">
        <v>134</v>
      </c>
      <c r="AA191" s="149">
        <v>61</v>
      </c>
      <c r="AB191" s="149">
        <v>136</v>
      </c>
      <c r="AC191" s="149">
        <v>68</v>
      </c>
      <c r="AD191" s="149">
        <v>147</v>
      </c>
      <c r="AE191" s="149">
        <v>61</v>
      </c>
      <c r="AF191" s="149">
        <v>800</v>
      </c>
      <c r="AG191" s="149">
        <v>390</v>
      </c>
      <c r="AH191" s="149">
        <v>9</v>
      </c>
      <c r="AI191" s="149">
        <v>3</v>
      </c>
      <c r="AJ191" s="143"/>
    </row>
    <row r="192" spans="1:36" s="141" customFormat="1">
      <c r="A192" s="143" t="s">
        <v>249</v>
      </c>
      <c r="B192" s="143" t="s">
        <v>7</v>
      </c>
      <c r="C192" s="143" t="s">
        <v>4</v>
      </c>
      <c r="D192" s="143" t="s">
        <v>3232</v>
      </c>
      <c r="E192" s="144">
        <v>33482</v>
      </c>
      <c r="F192" s="154" t="s">
        <v>916</v>
      </c>
      <c r="G192" s="155">
        <v>10918.6</v>
      </c>
      <c r="H192" s="147">
        <v>21312</v>
      </c>
      <c r="I192" s="148" t="s">
        <v>3233</v>
      </c>
      <c r="J192" s="148" t="s">
        <v>3234</v>
      </c>
      <c r="K192" s="148" t="s">
        <v>3235</v>
      </c>
      <c r="L192" s="149">
        <v>4</v>
      </c>
      <c r="M192" s="149">
        <v>4</v>
      </c>
      <c r="N192" s="149">
        <v>3</v>
      </c>
      <c r="O192" s="149">
        <v>4</v>
      </c>
      <c r="P192" s="149">
        <v>4</v>
      </c>
      <c r="Q192" s="149">
        <v>3</v>
      </c>
      <c r="R192" s="149">
        <v>1</v>
      </c>
      <c r="S192" s="149">
        <v>23</v>
      </c>
      <c r="T192" s="149">
        <v>96</v>
      </c>
      <c r="U192" s="149">
        <v>57</v>
      </c>
      <c r="V192" s="149">
        <v>103</v>
      </c>
      <c r="W192" s="149">
        <v>50</v>
      </c>
      <c r="X192" s="149">
        <v>79</v>
      </c>
      <c r="Y192" s="149">
        <v>34</v>
      </c>
      <c r="Z192" s="149">
        <v>93</v>
      </c>
      <c r="AA192" s="149">
        <v>45</v>
      </c>
      <c r="AB192" s="149">
        <v>85</v>
      </c>
      <c r="AC192" s="149">
        <v>48</v>
      </c>
      <c r="AD192" s="149">
        <v>73</v>
      </c>
      <c r="AE192" s="149">
        <v>37</v>
      </c>
      <c r="AF192" s="149">
        <v>529</v>
      </c>
      <c r="AG192" s="149">
        <v>271</v>
      </c>
      <c r="AH192" s="149">
        <v>4</v>
      </c>
      <c r="AI192" s="149">
        <v>2</v>
      </c>
      <c r="AJ192" s="143"/>
    </row>
    <row r="193" spans="1:36" s="42" customFormat="1">
      <c r="A193" s="143" t="s">
        <v>249</v>
      </c>
      <c r="B193" s="143" t="s">
        <v>7</v>
      </c>
      <c r="C193" s="143" t="s">
        <v>4</v>
      </c>
      <c r="D193" s="143" t="s">
        <v>3236</v>
      </c>
      <c r="E193" s="144">
        <v>31291</v>
      </c>
      <c r="F193" s="154" t="s">
        <v>3237</v>
      </c>
      <c r="G193" s="158">
        <v>13825</v>
      </c>
      <c r="H193" s="143">
        <v>21422</v>
      </c>
      <c r="I193" s="143" t="s">
        <v>3238</v>
      </c>
      <c r="J193" s="143" t="s">
        <v>3239</v>
      </c>
      <c r="K193" s="143" t="s">
        <v>3240</v>
      </c>
      <c r="L193" s="149">
        <v>3</v>
      </c>
      <c r="M193" s="149">
        <v>3</v>
      </c>
      <c r="N193" s="149">
        <v>4</v>
      </c>
      <c r="O193" s="149">
        <v>4</v>
      </c>
      <c r="P193" s="149">
        <v>3</v>
      </c>
      <c r="Q193" s="149">
        <v>3</v>
      </c>
      <c r="R193" s="149">
        <v>2</v>
      </c>
      <c r="S193" s="149">
        <v>22</v>
      </c>
      <c r="T193" s="149">
        <v>65</v>
      </c>
      <c r="U193" s="149">
        <v>20</v>
      </c>
      <c r="V193" s="149">
        <v>67</v>
      </c>
      <c r="W193" s="149">
        <v>35</v>
      </c>
      <c r="X193" s="149">
        <v>79</v>
      </c>
      <c r="Y193" s="149">
        <v>36</v>
      </c>
      <c r="Z193" s="149">
        <v>81</v>
      </c>
      <c r="AA193" s="149">
        <v>34</v>
      </c>
      <c r="AB193" s="149">
        <v>63</v>
      </c>
      <c r="AC193" s="149">
        <v>31</v>
      </c>
      <c r="AD193" s="149">
        <v>59</v>
      </c>
      <c r="AE193" s="149">
        <v>25</v>
      </c>
      <c r="AF193" s="149">
        <v>414</v>
      </c>
      <c r="AG193" s="149">
        <v>181</v>
      </c>
      <c r="AH193" s="149">
        <v>10</v>
      </c>
      <c r="AI193" s="149">
        <v>1</v>
      </c>
      <c r="AJ193" s="143"/>
    </row>
    <row r="194" spans="1:36" s="42" customFormat="1">
      <c r="A194" s="143" t="s">
        <v>249</v>
      </c>
      <c r="B194" s="143" t="s">
        <v>7</v>
      </c>
      <c r="C194" s="143" t="s">
        <v>4</v>
      </c>
      <c r="D194" s="143" t="s">
        <v>305</v>
      </c>
      <c r="E194" s="144">
        <v>38231</v>
      </c>
      <c r="F194" s="154" t="s">
        <v>926</v>
      </c>
      <c r="G194" s="163">
        <v>13508</v>
      </c>
      <c r="H194" s="147">
        <v>21342</v>
      </c>
      <c r="I194" s="148" t="s">
        <v>3241</v>
      </c>
      <c r="J194" s="148" t="s">
        <v>3242</v>
      </c>
      <c r="K194" s="148" t="s">
        <v>3243</v>
      </c>
      <c r="L194" s="149">
        <v>2</v>
      </c>
      <c r="M194" s="149">
        <v>2</v>
      </c>
      <c r="N194" s="149">
        <v>2</v>
      </c>
      <c r="O194" s="149">
        <v>3</v>
      </c>
      <c r="P194" s="149">
        <v>3</v>
      </c>
      <c r="Q194" s="149">
        <v>3</v>
      </c>
      <c r="R194" s="149">
        <v>2</v>
      </c>
      <c r="S194" s="149">
        <v>17</v>
      </c>
      <c r="T194" s="149">
        <v>48</v>
      </c>
      <c r="U194" s="149">
        <v>25</v>
      </c>
      <c r="V194" s="149">
        <v>42</v>
      </c>
      <c r="W194" s="149">
        <v>20</v>
      </c>
      <c r="X194" s="149">
        <v>44</v>
      </c>
      <c r="Y194" s="149">
        <v>21</v>
      </c>
      <c r="Z194" s="149">
        <v>64</v>
      </c>
      <c r="AA194" s="149">
        <v>32</v>
      </c>
      <c r="AB194" s="149">
        <v>69</v>
      </c>
      <c r="AC194" s="149">
        <v>32</v>
      </c>
      <c r="AD194" s="149">
        <v>69</v>
      </c>
      <c r="AE194" s="149">
        <v>28</v>
      </c>
      <c r="AF194" s="149">
        <v>336</v>
      </c>
      <c r="AG194" s="149">
        <v>158</v>
      </c>
      <c r="AH194" s="149">
        <v>7</v>
      </c>
      <c r="AI194" s="149">
        <v>2</v>
      </c>
      <c r="AJ194" s="143"/>
    </row>
    <row r="195" spans="1:36" s="42" customFormat="1">
      <c r="A195" s="143" t="s">
        <v>249</v>
      </c>
      <c r="B195" s="143" t="s">
        <v>7</v>
      </c>
      <c r="C195" s="143" t="s">
        <v>4</v>
      </c>
      <c r="D195" s="143" t="s">
        <v>251</v>
      </c>
      <c r="E195" s="144">
        <v>26794</v>
      </c>
      <c r="F195" s="154" t="s">
        <v>252</v>
      </c>
      <c r="G195" s="155">
        <v>13139</v>
      </c>
      <c r="H195" s="147">
        <v>21303</v>
      </c>
      <c r="I195" s="148" t="s">
        <v>3244</v>
      </c>
      <c r="J195" s="148" t="s">
        <v>3244</v>
      </c>
      <c r="K195" s="148" t="s">
        <v>3245</v>
      </c>
      <c r="L195" s="149">
        <v>3</v>
      </c>
      <c r="M195" s="149">
        <v>3</v>
      </c>
      <c r="N195" s="149">
        <v>3</v>
      </c>
      <c r="O195" s="149">
        <v>3</v>
      </c>
      <c r="P195" s="149">
        <v>3</v>
      </c>
      <c r="Q195" s="149">
        <v>3</v>
      </c>
      <c r="R195" s="149">
        <v>2</v>
      </c>
      <c r="S195" s="149">
        <v>20</v>
      </c>
      <c r="T195" s="149">
        <v>70</v>
      </c>
      <c r="U195" s="149">
        <v>38</v>
      </c>
      <c r="V195" s="149">
        <v>51</v>
      </c>
      <c r="W195" s="149">
        <v>30</v>
      </c>
      <c r="X195" s="149">
        <v>68</v>
      </c>
      <c r="Y195" s="149">
        <v>22</v>
      </c>
      <c r="Z195" s="149">
        <v>72</v>
      </c>
      <c r="AA195" s="149">
        <v>31</v>
      </c>
      <c r="AB195" s="149">
        <v>63</v>
      </c>
      <c r="AC195" s="149">
        <v>40</v>
      </c>
      <c r="AD195" s="149">
        <v>55</v>
      </c>
      <c r="AE195" s="149">
        <v>22</v>
      </c>
      <c r="AF195" s="149">
        <v>379</v>
      </c>
      <c r="AG195" s="149">
        <v>183</v>
      </c>
      <c r="AH195" s="149">
        <v>14</v>
      </c>
      <c r="AI195" s="149">
        <v>5</v>
      </c>
      <c r="AJ195" s="143"/>
    </row>
    <row r="196" spans="1:36" s="33" customFormat="1">
      <c r="A196" s="143" t="s">
        <v>249</v>
      </c>
      <c r="B196" s="143" t="s">
        <v>7</v>
      </c>
      <c r="C196" s="143" t="s">
        <v>4</v>
      </c>
      <c r="D196" s="143" t="s">
        <v>3246</v>
      </c>
      <c r="E196" s="144">
        <v>33359</v>
      </c>
      <c r="F196" s="154" t="s">
        <v>3247</v>
      </c>
      <c r="G196" s="155">
        <v>12071</v>
      </c>
      <c r="H196" s="147">
        <v>21444</v>
      </c>
      <c r="I196" s="148" t="s">
        <v>3248</v>
      </c>
      <c r="J196" s="148" t="s">
        <v>3249</v>
      </c>
      <c r="K196" s="148" t="s">
        <v>3250</v>
      </c>
      <c r="L196" s="149">
        <v>1</v>
      </c>
      <c r="M196" s="149">
        <v>1</v>
      </c>
      <c r="N196" s="149">
        <v>1</v>
      </c>
      <c r="O196" s="149">
        <v>2</v>
      </c>
      <c r="P196" s="149">
        <v>1</v>
      </c>
      <c r="Q196" s="149">
        <v>1</v>
      </c>
      <c r="R196" s="149">
        <v>1</v>
      </c>
      <c r="S196" s="149">
        <v>8</v>
      </c>
      <c r="T196" s="149">
        <v>20</v>
      </c>
      <c r="U196" s="149">
        <v>9</v>
      </c>
      <c r="V196" s="149">
        <v>19</v>
      </c>
      <c r="W196" s="149">
        <v>14</v>
      </c>
      <c r="X196" s="149">
        <v>16</v>
      </c>
      <c r="Y196" s="149">
        <v>11</v>
      </c>
      <c r="Z196" s="149">
        <v>27</v>
      </c>
      <c r="AA196" s="149">
        <v>20</v>
      </c>
      <c r="AB196" s="149">
        <v>24</v>
      </c>
      <c r="AC196" s="149">
        <v>12</v>
      </c>
      <c r="AD196" s="149">
        <v>23</v>
      </c>
      <c r="AE196" s="149">
        <v>11</v>
      </c>
      <c r="AF196" s="149">
        <v>129</v>
      </c>
      <c r="AG196" s="149">
        <v>77</v>
      </c>
      <c r="AH196" s="149">
        <v>6</v>
      </c>
      <c r="AI196" s="149">
        <v>6</v>
      </c>
      <c r="AJ196" s="143"/>
    </row>
    <row r="197" spans="1:36" s="42" customFormat="1">
      <c r="A197" s="143" t="s">
        <v>249</v>
      </c>
      <c r="B197" s="143" t="s">
        <v>7</v>
      </c>
      <c r="C197" s="143" t="s">
        <v>4</v>
      </c>
      <c r="D197" s="143" t="s">
        <v>3251</v>
      </c>
      <c r="E197" s="144">
        <v>36770</v>
      </c>
      <c r="F197" s="154" t="s">
        <v>927</v>
      </c>
      <c r="G197" s="155">
        <v>29211</v>
      </c>
      <c r="H197" s="147">
        <v>21321</v>
      </c>
      <c r="I197" s="148" t="s">
        <v>3252</v>
      </c>
      <c r="J197" s="148" t="s">
        <v>3253</v>
      </c>
      <c r="K197" s="148" t="s">
        <v>3254</v>
      </c>
      <c r="L197" s="149">
        <v>4</v>
      </c>
      <c r="M197" s="149">
        <v>4</v>
      </c>
      <c r="N197" s="149">
        <v>5</v>
      </c>
      <c r="O197" s="149">
        <v>5</v>
      </c>
      <c r="P197" s="149">
        <v>5</v>
      </c>
      <c r="Q197" s="149">
        <v>5</v>
      </c>
      <c r="R197" s="149">
        <v>1</v>
      </c>
      <c r="S197" s="149">
        <v>29</v>
      </c>
      <c r="T197" s="149">
        <v>104</v>
      </c>
      <c r="U197" s="149">
        <v>56</v>
      </c>
      <c r="V197" s="149">
        <v>107</v>
      </c>
      <c r="W197" s="149">
        <v>54</v>
      </c>
      <c r="X197" s="149">
        <v>120</v>
      </c>
      <c r="Y197" s="149">
        <v>60</v>
      </c>
      <c r="Z197" s="149">
        <v>126</v>
      </c>
      <c r="AA197" s="149">
        <v>67</v>
      </c>
      <c r="AB197" s="149">
        <v>119</v>
      </c>
      <c r="AC197" s="149">
        <v>68</v>
      </c>
      <c r="AD197" s="149">
        <v>115</v>
      </c>
      <c r="AE197" s="149">
        <v>59</v>
      </c>
      <c r="AF197" s="149">
        <v>691</v>
      </c>
      <c r="AG197" s="149">
        <v>364</v>
      </c>
      <c r="AH197" s="149">
        <v>8</v>
      </c>
      <c r="AI197" s="149">
        <v>4</v>
      </c>
      <c r="AJ197" s="143"/>
    </row>
    <row r="198" spans="1:36" s="42" customFormat="1">
      <c r="A198" s="209" t="s">
        <v>249</v>
      </c>
      <c r="B198" s="210" t="s">
        <v>7</v>
      </c>
      <c r="C198" s="210" t="s">
        <v>4</v>
      </c>
      <c r="D198" s="211" t="s">
        <v>250</v>
      </c>
      <c r="E198" s="144">
        <v>37865</v>
      </c>
      <c r="F198" s="154" t="s">
        <v>928</v>
      </c>
      <c r="G198" s="155">
        <v>10925.1</v>
      </c>
      <c r="H198" s="147">
        <v>21319</v>
      </c>
      <c r="I198" s="148" t="s">
        <v>3255</v>
      </c>
      <c r="J198" s="148" t="s">
        <v>3256</v>
      </c>
      <c r="K198" s="148" t="s">
        <v>3257</v>
      </c>
      <c r="L198" s="149">
        <v>4</v>
      </c>
      <c r="M198" s="149">
        <v>3</v>
      </c>
      <c r="N198" s="149">
        <v>3</v>
      </c>
      <c r="O198" s="149">
        <v>3</v>
      </c>
      <c r="P198" s="149">
        <v>3</v>
      </c>
      <c r="Q198" s="149">
        <v>3</v>
      </c>
      <c r="R198" s="149">
        <v>2</v>
      </c>
      <c r="S198" s="149">
        <v>21</v>
      </c>
      <c r="T198" s="149">
        <v>89</v>
      </c>
      <c r="U198" s="149">
        <v>43</v>
      </c>
      <c r="V198" s="149">
        <v>74</v>
      </c>
      <c r="W198" s="149">
        <v>38</v>
      </c>
      <c r="X198" s="149">
        <v>79</v>
      </c>
      <c r="Y198" s="149">
        <v>39</v>
      </c>
      <c r="Z198" s="149">
        <v>85</v>
      </c>
      <c r="AA198" s="149">
        <v>46</v>
      </c>
      <c r="AB198" s="149">
        <v>79</v>
      </c>
      <c r="AC198" s="149">
        <v>33</v>
      </c>
      <c r="AD198" s="149">
        <v>82</v>
      </c>
      <c r="AE198" s="149">
        <v>35</v>
      </c>
      <c r="AF198" s="149">
        <v>488</v>
      </c>
      <c r="AG198" s="149">
        <v>234</v>
      </c>
      <c r="AH198" s="149">
        <v>10</v>
      </c>
      <c r="AI198" s="149">
        <v>5</v>
      </c>
      <c r="AJ198" s="143"/>
    </row>
    <row r="199" spans="1:36" s="201" customFormat="1" ht="17.25" customHeight="1">
      <c r="A199" s="1328" t="s">
        <v>259</v>
      </c>
      <c r="B199" s="1329"/>
      <c r="C199" s="1329"/>
      <c r="D199" s="1330"/>
      <c r="E199" s="164">
        <v>41</v>
      </c>
      <c r="F199" s="165"/>
      <c r="G199" s="166"/>
      <c r="H199" s="167"/>
      <c r="I199" s="167"/>
      <c r="J199" s="167"/>
      <c r="K199" s="167"/>
      <c r="L199" s="200">
        <f>SUM(L158:L198)</f>
        <v>158</v>
      </c>
      <c r="M199" s="200">
        <f t="shared" ref="M199:AI199" si="25">SUM(M158:M198)</f>
        <v>152</v>
      </c>
      <c r="N199" s="200">
        <f t="shared" si="25"/>
        <v>170</v>
      </c>
      <c r="O199" s="200">
        <f t="shared" si="25"/>
        <v>164</v>
      </c>
      <c r="P199" s="200">
        <f t="shared" si="25"/>
        <v>162</v>
      </c>
      <c r="Q199" s="200">
        <f t="shared" si="25"/>
        <v>167</v>
      </c>
      <c r="R199" s="200">
        <f t="shared" si="25"/>
        <v>66</v>
      </c>
      <c r="S199" s="200">
        <f t="shared" si="25"/>
        <v>1039</v>
      </c>
      <c r="T199" s="200">
        <f>SUM(T158:T198)</f>
        <v>3595</v>
      </c>
      <c r="U199" s="200">
        <f t="shared" si="25"/>
        <v>1762</v>
      </c>
      <c r="V199" s="200">
        <f t="shared" si="25"/>
        <v>3437</v>
      </c>
      <c r="W199" s="200">
        <f t="shared" si="25"/>
        <v>1715</v>
      </c>
      <c r="X199" s="200">
        <f t="shared" si="25"/>
        <v>3917</v>
      </c>
      <c r="Y199" s="200">
        <f t="shared" si="25"/>
        <v>1922</v>
      </c>
      <c r="Z199" s="200">
        <f t="shared" si="25"/>
        <v>3839</v>
      </c>
      <c r="AA199" s="200">
        <f t="shared" si="25"/>
        <v>1840</v>
      </c>
      <c r="AB199" s="200">
        <f t="shared" si="25"/>
        <v>3766</v>
      </c>
      <c r="AC199" s="200">
        <f t="shared" si="25"/>
        <v>1826</v>
      </c>
      <c r="AD199" s="200">
        <f t="shared" si="25"/>
        <v>3844</v>
      </c>
      <c r="AE199" s="200">
        <f t="shared" si="25"/>
        <v>1862</v>
      </c>
      <c r="AF199" s="200">
        <f t="shared" si="25"/>
        <v>22398</v>
      </c>
      <c r="AG199" s="200">
        <f t="shared" si="25"/>
        <v>10927</v>
      </c>
      <c r="AH199" s="200">
        <f t="shared" si="25"/>
        <v>387</v>
      </c>
      <c r="AI199" s="200">
        <f t="shared" si="25"/>
        <v>140</v>
      </c>
      <c r="AJ199" s="172"/>
    </row>
    <row r="200" spans="1:36" s="42" customFormat="1">
      <c r="A200" s="143" t="s">
        <v>249</v>
      </c>
      <c r="B200" s="143" t="s">
        <v>7</v>
      </c>
      <c r="C200" s="143" t="s">
        <v>5</v>
      </c>
      <c r="D200" s="143" t="s">
        <v>3258</v>
      </c>
      <c r="E200" s="144">
        <v>23802</v>
      </c>
      <c r="F200" s="154" t="s">
        <v>3259</v>
      </c>
      <c r="G200" s="155">
        <v>2485</v>
      </c>
      <c r="H200" s="147">
        <v>21368</v>
      </c>
      <c r="I200" s="148" t="s">
        <v>3260</v>
      </c>
      <c r="J200" s="148" t="s">
        <v>3260</v>
      </c>
      <c r="K200" s="148" t="s">
        <v>3261</v>
      </c>
      <c r="L200" s="149">
        <v>2</v>
      </c>
      <c r="M200" s="149">
        <v>2</v>
      </c>
      <c r="N200" s="149">
        <v>2</v>
      </c>
      <c r="O200" s="149">
        <v>2</v>
      </c>
      <c r="P200" s="149">
        <v>2</v>
      </c>
      <c r="Q200" s="149">
        <v>2</v>
      </c>
      <c r="R200" s="149">
        <v>0</v>
      </c>
      <c r="S200" s="149">
        <v>12</v>
      </c>
      <c r="T200" s="149">
        <v>56</v>
      </c>
      <c r="U200" s="149">
        <v>28</v>
      </c>
      <c r="V200" s="149">
        <v>57</v>
      </c>
      <c r="W200" s="149">
        <v>31</v>
      </c>
      <c r="X200" s="149">
        <v>48</v>
      </c>
      <c r="Y200" s="149">
        <v>22</v>
      </c>
      <c r="Z200" s="149">
        <v>36</v>
      </c>
      <c r="AA200" s="149">
        <v>12</v>
      </c>
      <c r="AB200" s="149">
        <v>33</v>
      </c>
      <c r="AC200" s="149">
        <v>21</v>
      </c>
      <c r="AD200" s="149">
        <v>39</v>
      </c>
      <c r="AE200" s="149">
        <v>19</v>
      </c>
      <c r="AF200" s="149">
        <v>269</v>
      </c>
      <c r="AG200" s="149">
        <v>133</v>
      </c>
      <c r="AH200" s="149">
        <v>0</v>
      </c>
      <c r="AI200" s="149">
        <v>0</v>
      </c>
      <c r="AJ200" s="143"/>
    </row>
    <row r="201" spans="1:36" s="201" customFormat="1" ht="17.25" customHeight="1">
      <c r="A201" s="1322" t="s">
        <v>260</v>
      </c>
      <c r="B201" s="1323"/>
      <c r="C201" s="1323"/>
      <c r="D201" s="1324"/>
      <c r="E201" s="173">
        <v>1</v>
      </c>
      <c r="F201" s="174"/>
      <c r="G201" s="173"/>
      <c r="H201" s="175"/>
      <c r="I201" s="175"/>
      <c r="J201" s="175"/>
      <c r="K201" s="175"/>
      <c r="L201" s="202">
        <f>L200</f>
        <v>2</v>
      </c>
      <c r="M201" s="202">
        <f t="shared" ref="M201:AI201" si="26">M200</f>
        <v>2</v>
      </c>
      <c r="N201" s="202">
        <f t="shared" si="26"/>
        <v>2</v>
      </c>
      <c r="O201" s="202">
        <f t="shared" si="26"/>
        <v>2</v>
      </c>
      <c r="P201" s="202">
        <f t="shared" si="26"/>
        <v>2</v>
      </c>
      <c r="Q201" s="202">
        <f t="shared" si="26"/>
        <v>2</v>
      </c>
      <c r="R201" s="202">
        <f t="shared" si="26"/>
        <v>0</v>
      </c>
      <c r="S201" s="202">
        <f t="shared" si="26"/>
        <v>12</v>
      </c>
      <c r="T201" s="202">
        <f t="shared" si="26"/>
        <v>56</v>
      </c>
      <c r="U201" s="202">
        <f t="shared" si="26"/>
        <v>28</v>
      </c>
      <c r="V201" s="202">
        <f t="shared" si="26"/>
        <v>57</v>
      </c>
      <c r="W201" s="202">
        <f t="shared" si="26"/>
        <v>31</v>
      </c>
      <c r="X201" s="202">
        <f t="shared" si="26"/>
        <v>48</v>
      </c>
      <c r="Y201" s="202">
        <f t="shared" si="26"/>
        <v>22</v>
      </c>
      <c r="Z201" s="202">
        <f t="shared" si="26"/>
        <v>36</v>
      </c>
      <c r="AA201" s="202">
        <f t="shared" si="26"/>
        <v>12</v>
      </c>
      <c r="AB201" s="202">
        <f t="shared" si="26"/>
        <v>33</v>
      </c>
      <c r="AC201" s="202">
        <f t="shared" si="26"/>
        <v>21</v>
      </c>
      <c r="AD201" s="202">
        <f t="shared" si="26"/>
        <v>39</v>
      </c>
      <c r="AE201" s="202">
        <f t="shared" si="26"/>
        <v>19</v>
      </c>
      <c r="AF201" s="202">
        <f t="shared" si="26"/>
        <v>269</v>
      </c>
      <c r="AG201" s="202">
        <f t="shared" si="26"/>
        <v>133</v>
      </c>
      <c r="AH201" s="202">
        <f t="shared" si="26"/>
        <v>0</v>
      </c>
      <c r="AI201" s="202">
        <f t="shared" si="26"/>
        <v>0</v>
      </c>
      <c r="AJ201" s="172"/>
    </row>
    <row r="202" spans="1:36" s="201" customFormat="1" ht="17.25" customHeight="1">
      <c r="A202" s="1331" t="s">
        <v>261</v>
      </c>
      <c r="B202" s="1332"/>
      <c r="C202" s="1332"/>
      <c r="D202" s="1333"/>
      <c r="E202" s="177">
        <f>SUM(E199,E201)</f>
        <v>42</v>
      </c>
      <c r="F202" s="178"/>
      <c r="G202" s="177"/>
      <c r="H202" s="179"/>
      <c r="I202" s="179"/>
      <c r="J202" s="179"/>
      <c r="K202" s="179"/>
      <c r="L202" s="203">
        <f>SUM(L199,L201)</f>
        <v>160</v>
      </c>
      <c r="M202" s="203">
        <f t="shared" ref="M202:AI202" si="27">SUM(M199,M201)</f>
        <v>154</v>
      </c>
      <c r="N202" s="203">
        <f t="shared" si="27"/>
        <v>172</v>
      </c>
      <c r="O202" s="203">
        <f t="shared" si="27"/>
        <v>166</v>
      </c>
      <c r="P202" s="203">
        <f t="shared" si="27"/>
        <v>164</v>
      </c>
      <c r="Q202" s="203">
        <f t="shared" si="27"/>
        <v>169</v>
      </c>
      <c r="R202" s="203">
        <f t="shared" si="27"/>
        <v>66</v>
      </c>
      <c r="S202" s="203">
        <f t="shared" si="27"/>
        <v>1051</v>
      </c>
      <c r="T202" s="203">
        <f t="shared" si="27"/>
        <v>3651</v>
      </c>
      <c r="U202" s="203">
        <f t="shared" si="27"/>
        <v>1790</v>
      </c>
      <c r="V202" s="203">
        <f t="shared" si="27"/>
        <v>3494</v>
      </c>
      <c r="W202" s="203">
        <f t="shared" si="27"/>
        <v>1746</v>
      </c>
      <c r="X202" s="203">
        <f t="shared" si="27"/>
        <v>3965</v>
      </c>
      <c r="Y202" s="203">
        <f t="shared" si="27"/>
        <v>1944</v>
      </c>
      <c r="Z202" s="203">
        <f t="shared" si="27"/>
        <v>3875</v>
      </c>
      <c r="AA202" s="203">
        <f t="shared" si="27"/>
        <v>1852</v>
      </c>
      <c r="AB202" s="203">
        <f t="shared" si="27"/>
        <v>3799</v>
      </c>
      <c r="AC202" s="203">
        <f t="shared" si="27"/>
        <v>1847</v>
      </c>
      <c r="AD202" s="203">
        <f t="shared" si="27"/>
        <v>3883</v>
      </c>
      <c r="AE202" s="203">
        <f t="shared" si="27"/>
        <v>1881</v>
      </c>
      <c r="AF202" s="203">
        <f t="shared" si="27"/>
        <v>22667</v>
      </c>
      <c r="AG202" s="203">
        <f t="shared" si="27"/>
        <v>11060</v>
      </c>
      <c r="AH202" s="203">
        <f t="shared" si="27"/>
        <v>387</v>
      </c>
      <c r="AI202" s="203">
        <f t="shared" si="27"/>
        <v>140</v>
      </c>
      <c r="AJ202" s="172"/>
    </row>
    <row r="203" spans="1:36" s="201" customFormat="1" ht="17.25" customHeight="1">
      <c r="A203" s="1328" t="s">
        <v>262</v>
      </c>
      <c r="B203" s="1329"/>
      <c r="C203" s="1329"/>
      <c r="D203" s="1330"/>
      <c r="E203" s="164">
        <f>E199</f>
        <v>41</v>
      </c>
      <c r="F203" s="165"/>
      <c r="G203" s="166"/>
      <c r="H203" s="167"/>
      <c r="I203" s="167"/>
      <c r="J203" s="167"/>
      <c r="K203" s="167"/>
      <c r="L203" s="200">
        <f>L199</f>
        <v>158</v>
      </c>
      <c r="M203" s="200">
        <f t="shared" ref="M203:AI203" si="28">M199</f>
        <v>152</v>
      </c>
      <c r="N203" s="200">
        <f t="shared" si="28"/>
        <v>170</v>
      </c>
      <c r="O203" s="200">
        <f t="shared" si="28"/>
        <v>164</v>
      </c>
      <c r="P203" s="200">
        <f t="shared" si="28"/>
        <v>162</v>
      </c>
      <c r="Q203" s="200">
        <f t="shared" si="28"/>
        <v>167</v>
      </c>
      <c r="R203" s="200">
        <f t="shared" si="28"/>
        <v>66</v>
      </c>
      <c r="S203" s="200">
        <f t="shared" si="28"/>
        <v>1039</v>
      </c>
      <c r="T203" s="200">
        <f t="shared" si="28"/>
        <v>3595</v>
      </c>
      <c r="U203" s="200">
        <f t="shared" si="28"/>
        <v>1762</v>
      </c>
      <c r="V203" s="200">
        <f t="shared" si="28"/>
        <v>3437</v>
      </c>
      <c r="W203" s="200">
        <f t="shared" si="28"/>
        <v>1715</v>
      </c>
      <c r="X203" s="200">
        <f t="shared" si="28"/>
        <v>3917</v>
      </c>
      <c r="Y203" s="200">
        <f t="shared" si="28"/>
        <v>1922</v>
      </c>
      <c r="Z203" s="200">
        <f t="shared" si="28"/>
        <v>3839</v>
      </c>
      <c r="AA203" s="200">
        <f t="shared" si="28"/>
        <v>1840</v>
      </c>
      <c r="AB203" s="200">
        <f t="shared" si="28"/>
        <v>3766</v>
      </c>
      <c r="AC203" s="200">
        <f t="shared" si="28"/>
        <v>1826</v>
      </c>
      <c r="AD203" s="200">
        <f t="shared" si="28"/>
        <v>3844</v>
      </c>
      <c r="AE203" s="200">
        <f t="shared" si="28"/>
        <v>1862</v>
      </c>
      <c r="AF203" s="200">
        <f t="shared" si="28"/>
        <v>22398</v>
      </c>
      <c r="AG203" s="200">
        <f t="shared" si="28"/>
        <v>10927</v>
      </c>
      <c r="AH203" s="200">
        <f t="shared" si="28"/>
        <v>387</v>
      </c>
      <c r="AI203" s="200">
        <f t="shared" si="28"/>
        <v>140</v>
      </c>
      <c r="AJ203" s="172"/>
    </row>
    <row r="204" spans="1:36" s="201" customFormat="1" ht="17.25" customHeight="1">
      <c r="A204" s="1322" t="s">
        <v>263</v>
      </c>
      <c r="B204" s="1323"/>
      <c r="C204" s="1323"/>
      <c r="D204" s="1324"/>
      <c r="E204" s="173">
        <f>E201</f>
        <v>1</v>
      </c>
      <c r="F204" s="174"/>
      <c r="G204" s="173"/>
      <c r="H204" s="175"/>
      <c r="I204" s="175"/>
      <c r="J204" s="175"/>
      <c r="K204" s="175"/>
      <c r="L204" s="202">
        <f>L201</f>
        <v>2</v>
      </c>
      <c r="M204" s="202">
        <f t="shared" ref="M204:AI204" si="29">M201</f>
        <v>2</v>
      </c>
      <c r="N204" s="202">
        <f t="shared" si="29"/>
        <v>2</v>
      </c>
      <c r="O204" s="202">
        <f t="shared" si="29"/>
        <v>2</v>
      </c>
      <c r="P204" s="202">
        <f t="shared" si="29"/>
        <v>2</v>
      </c>
      <c r="Q204" s="202">
        <f t="shared" si="29"/>
        <v>2</v>
      </c>
      <c r="R204" s="202">
        <f t="shared" si="29"/>
        <v>0</v>
      </c>
      <c r="S204" s="202">
        <f t="shared" ref="S204" si="30">S201</f>
        <v>12</v>
      </c>
      <c r="T204" s="202">
        <f t="shared" si="29"/>
        <v>56</v>
      </c>
      <c r="U204" s="202">
        <f t="shared" si="29"/>
        <v>28</v>
      </c>
      <c r="V204" s="202">
        <f t="shared" si="29"/>
        <v>57</v>
      </c>
      <c r="W204" s="202">
        <f t="shared" si="29"/>
        <v>31</v>
      </c>
      <c r="X204" s="202">
        <f t="shared" si="29"/>
        <v>48</v>
      </c>
      <c r="Y204" s="202">
        <f t="shared" si="29"/>
        <v>22</v>
      </c>
      <c r="Z204" s="202">
        <f t="shared" si="29"/>
        <v>36</v>
      </c>
      <c r="AA204" s="202">
        <f t="shared" si="29"/>
        <v>12</v>
      </c>
      <c r="AB204" s="202">
        <f t="shared" si="29"/>
        <v>33</v>
      </c>
      <c r="AC204" s="202">
        <f t="shared" si="29"/>
        <v>21</v>
      </c>
      <c r="AD204" s="202">
        <f t="shared" si="29"/>
        <v>39</v>
      </c>
      <c r="AE204" s="202">
        <f t="shared" si="29"/>
        <v>19</v>
      </c>
      <c r="AF204" s="202">
        <f t="shared" ref="AF204" si="31">AF201</f>
        <v>269</v>
      </c>
      <c r="AG204" s="202">
        <f t="shared" si="29"/>
        <v>133</v>
      </c>
      <c r="AH204" s="202">
        <f t="shared" si="29"/>
        <v>0</v>
      </c>
      <c r="AI204" s="202">
        <f t="shared" si="29"/>
        <v>0</v>
      </c>
      <c r="AJ204" s="172"/>
    </row>
    <row r="205" spans="1:36" s="201" customFormat="1" ht="17.25" customHeight="1">
      <c r="A205" s="1325" t="s">
        <v>264</v>
      </c>
      <c r="B205" s="1326"/>
      <c r="C205" s="1326"/>
      <c r="D205" s="1327"/>
      <c r="E205" s="185">
        <f>SUM(E203:E204)</f>
        <v>42</v>
      </c>
      <c r="F205" s="186"/>
      <c r="G205" s="185"/>
      <c r="H205" s="187"/>
      <c r="I205" s="187"/>
      <c r="J205" s="187"/>
      <c r="K205" s="187"/>
      <c r="L205" s="204">
        <f>SUM(L203:L204)</f>
        <v>160</v>
      </c>
      <c r="M205" s="204">
        <f t="shared" ref="M205:AI205" si="32">SUM(M203:M204)</f>
        <v>154</v>
      </c>
      <c r="N205" s="204">
        <f t="shared" si="32"/>
        <v>172</v>
      </c>
      <c r="O205" s="204">
        <f t="shared" si="32"/>
        <v>166</v>
      </c>
      <c r="P205" s="204">
        <f t="shared" si="32"/>
        <v>164</v>
      </c>
      <c r="Q205" s="204">
        <f t="shared" si="32"/>
        <v>169</v>
      </c>
      <c r="R205" s="204">
        <f t="shared" si="32"/>
        <v>66</v>
      </c>
      <c r="S205" s="204">
        <f t="shared" si="32"/>
        <v>1051</v>
      </c>
      <c r="T205" s="204">
        <f t="shared" si="32"/>
        <v>3651</v>
      </c>
      <c r="U205" s="204">
        <f t="shared" si="32"/>
        <v>1790</v>
      </c>
      <c r="V205" s="204">
        <f t="shared" si="32"/>
        <v>3494</v>
      </c>
      <c r="W205" s="204">
        <f t="shared" si="32"/>
        <v>1746</v>
      </c>
      <c r="X205" s="204">
        <f t="shared" si="32"/>
        <v>3965</v>
      </c>
      <c r="Y205" s="204">
        <f t="shared" si="32"/>
        <v>1944</v>
      </c>
      <c r="Z205" s="204">
        <f t="shared" si="32"/>
        <v>3875</v>
      </c>
      <c r="AA205" s="204">
        <f t="shared" si="32"/>
        <v>1852</v>
      </c>
      <c r="AB205" s="204">
        <f t="shared" si="32"/>
        <v>3799</v>
      </c>
      <c r="AC205" s="204">
        <f t="shared" si="32"/>
        <v>1847</v>
      </c>
      <c r="AD205" s="204">
        <f t="shared" si="32"/>
        <v>3883</v>
      </c>
      <c r="AE205" s="204">
        <f t="shared" si="32"/>
        <v>1881</v>
      </c>
      <c r="AF205" s="204">
        <f t="shared" si="32"/>
        <v>22667</v>
      </c>
      <c r="AG205" s="204">
        <f t="shared" si="32"/>
        <v>11060</v>
      </c>
      <c r="AH205" s="204">
        <f t="shared" si="32"/>
        <v>387</v>
      </c>
      <c r="AI205" s="204">
        <f t="shared" si="32"/>
        <v>140</v>
      </c>
      <c r="AJ205" s="172"/>
    </row>
    <row r="206" spans="1:36" s="42" customFormat="1">
      <c r="A206" s="143" t="s">
        <v>289</v>
      </c>
      <c r="B206" s="143" t="s">
        <v>290</v>
      </c>
      <c r="C206" s="143" t="s">
        <v>4</v>
      </c>
      <c r="D206" s="143" t="s">
        <v>3262</v>
      </c>
      <c r="E206" s="144">
        <v>38412</v>
      </c>
      <c r="F206" s="154" t="s">
        <v>3263</v>
      </c>
      <c r="G206" s="171">
        <v>10851</v>
      </c>
      <c r="H206" s="147">
        <v>22820</v>
      </c>
      <c r="I206" s="148" t="s">
        <v>3264</v>
      </c>
      <c r="J206" s="148" t="s">
        <v>3264</v>
      </c>
      <c r="K206" s="148" t="s">
        <v>3265</v>
      </c>
      <c r="L206" s="149">
        <v>2</v>
      </c>
      <c r="M206" s="149">
        <v>2</v>
      </c>
      <c r="N206" s="149">
        <v>3</v>
      </c>
      <c r="O206" s="149">
        <v>3</v>
      </c>
      <c r="P206" s="149">
        <v>2</v>
      </c>
      <c r="Q206" s="149">
        <v>3</v>
      </c>
      <c r="R206" s="149">
        <v>2</v>
      </c>
      <c r="S206" s="149">
        <v>17</v>
      </c>
      <c r="T206" s="149">
        <v>34</v>
      </c>
      <c r="U206" s="149">
        <v>18</v>
      </c>
      <c r="V206" s="149">
        <v>35</v>
      </c>
      <c r="W206" s="149">
        <v>14</v>
      </c>
      <c r="X206" s="149">
        <v>78</v>
      </c>
      <c r="Y206" s="149">
        <v>39</v>
      </c>
      <c r="Z206" s="149">
        <v>57</v>
      </c>
      <c r="AA206" s="149">
        <v>36</v>
      </c>
      <c r="AB206" s="149">
        <v>49</v>
      </c>
      <c r="AC206" s="149">
        <v>26</v>
      </c>
      <c r="AD206" s="149">
        <v>82</v>
      </c>
      <c r="AE206" s="149">
        <v>47</v>
      </c>
      <c r="AF206" s="149">
        <v>335</v>
      </c>
      <c r="AG206" s="149">
        <v>180</v>
      </c>
      <c r="AH206" s="149">
        <v>11</v>
      </c>
      <c r="AI206" s="149">
        <v>6</v>
      </c>
      <c r="AJ206" s="143"/>
    </row>
    <row r="207" spans="1:36" s="42" customFormat="1">
      <c r="A207" s="143" t="s">
        <v>289</v>
      </c>
      <c r="B207" s="143" t="s">
        <v>290</v>
      </c>
      <c r="C207" s="143" t="s">
        <v>4</v>
      </c>
      <c r="D207" s="143" t="s">
        <v>3266</v>
      </c>
      <c r="E207" s="144">
        <v>34578</v>
      </c>
      <c r="F207" s="154" t="s">
        <v>3267</v>
      </c>
      <c r="G207" s="155">
        <v>10057</v>
      </c>
      <c r="H207" s="147">
        <v>22799</v>
      </c>
      <c r="I207" s="148" t="s">
        <v>3268</v>
      </c>
      <c r="J207" s="148" t="s">
        <v>3269</v>
      </c>
      <c r="K207" s="148" t="s">
        <v>3270</v>
      </c>
      <c r="L207" s="149">
        <v>3</v>
      </c>
      <c r="M207" s="149">
        <v>3</v>
      </c>
      <c r="N207" s="149">
        <v>2</v>
      </c>
      <c r="O207" s="149">
        <v>3</v>
      </c>
      <c r="P207" s="149">
        <v>3</v>
      </c>
      <c r="Q207" s="149">
        <v>3</v>
      </c>
      <c r="R207" s="149">
        <v>2</v>
      </c>
      <c r="S207" s="149">
        <v>19</v>
      </c>
      <c r="T207" s="149">
        <v>57</v>
      </c>
      <c r="U207" s="149">
        <v>30</v>
      </c>
      <c r="V207" s="149">
        <v>48</v>
      </c>
      <c r="W207" s="149">
        <v>25</v>
      </c>
      <c r="X207" s="149">
        <v>48</v>
      </c>
      <c r="Y207" s="149">
        <v>25</v>
      </c>
      <c r="Z207" s="149">
        <v>66</v>
      </c>
      <c r="AA207" s="149">
        <v>30</v>
      </c>
      <c r="AB207" s="149">
        <v>56</v>
      </c>
      <c r="AC207" s="149">
        <v>27</v>
      </c>
      <c r="AD207" s="149">
        <v>64</v>
      </c>
      <c r="AE207" s="149">
        <v>30</v>
      </c>
      <c r="AF207" s="149">
        <v>339</v>
      </c>
      <c r="AG207" s="149">
        <v>167</v>
      </c>
      <c r="AH207" s="149">
        <v>10</v>
      </c>
      <c r="AI207" s="149">
        <v>2</v>
      </c>
      <c r="AJ207" s="143"/>
    </row>
    <row r="208" spans="1:36" s="42" customFormat="1">
      <c r="A208" s="143" t="s">
        <v>289</v>
      </c>
      <c r="B208" s="143" t="s">
        <v>290</v>
      </c>
      <c r="C208" s="143" t="s">
        <v>4</v>
      </c>
      <c r="D208" s="143" t="s">
        <v>3271</v>
      </c>
      <c r="E208" s="144">
        <v>42248</v>
      </c>
      <c r="F208" s="154" t="s">
        <v>3272</v>
      </c>
      <c r="G208" s="155">
        <v>12414</v>
      </c>
      <c r="H208" s="147">
        <v>22858</v>
      </c>
      <c r="I208" s="148" t="s">
        <v>3273</v>
      </c>
      <c r="J208" s="148" t="s">
        <v>3273</v>
      </c>
      <c r="K208" s="148" t="s">
        <v>3274</v>
      </c>
      <c r="L208" s="149">
        <v>12</v>
      </c>
      <c r="M208" s="149">
        <v>12</v>
      </c>
      <c r="N208" s="149">
        <v>11</v>
      </c>
      <c r="O208" s="149">
        <v>11</v>
      </c>
      <c r="P208" s="149">
        <v>9</v>
      </c>
      <c r="Q208" s="149">
        <v>7</v>
      </c>
      <c r="R208" s="149">
        <v>2</v>
      </c>
      <c r="S208" s="149">
        <v>64</v>
      </c>
      <c r="T208" s="149">
        <v>290</v>
      </c>
      <c r="U208" s="149">
        <v>147</v>
      </c>
      <c r="V208" s="149">
        <v>305</v>
      </c>
      <c r="W208" s="149">
        <v>131</v>
      </c>
      <c r="X208" s="149">
        <v>289</v>
      </c>
      <c r="Y208" s="149">
        <v>126</v>
      </c>
      <c r="Z208" s="149">
        <v>270</v>
      </c>
      <c r="AA208" s="149">
        <v>131</v>
      </c>
      <c r="AB208" s="149">
        <v>206</v>
      </c>
      <c r="AC208" s="149">
        <v>100</v>
      </c>
      <c r="AD208" s="149">
        <v>181</v>
      </c>
      <c r="AE208" s="149">
        <v>92</v>
      </c>
      <c r="AF208" s="149">
        <v>1541</v>
      </c>
      <c r="AG208" s="149">
        <v>727</v>
      </c>
      <c r="AH208" s="149">
        <v>27</v>
      </c>
      <c r="AI208" s="149">
        <v>9</v>
      </c>
      <c r="AJ208" s="143"/>
    </row>
    <row r="209" spans="1:36" s="42" customFormat="1">
      <c r="A209" s="143" t="s">
        <v>289</v>
      </c>
      <c r="B209" s="143" t="s">
        <v>290</v>
      </c>
      <c r="C209" s="143" t="s">
        <v>4</v>
      </c>
      <c r="D209" s="143" t="s">
        <v>3275</v>
      </c>
      <c r="E209" s="144">
        <v>28550</v>
      </c>
      <c r="F209" s="154" t="s">
        <v>3276</v>
      </c>
      <c r="G209" s="155">
        <v>23291</v>
      </c>
      <c r="H209" s="147">
        <v>22811</v>
      </c>
      <c r="I209" s="148" t="s">
        <v>3277</v>
      </c>
      <c r="J209" s="148" t="s">
        <v>3278</v>
      </c>
      <c r="K209" s="148" t="s">
        <v>3279</v>
      </c>
      <c r="L209" s="149">
        <v>5</v>
      </c>
      <c r="M209" s="149">
        <v>6</v>
      </c>
      <c r="N209" s="149">
        <v>5</v>
      </c>
      <c r="O209" s="149">
        <v>5</v>
      </c>
      <c r="P209" s="149">
        <v>6</v>
      </c>
      <c r="Q209" s="149">
        <v>4</v>
      </c>
      <c r="R209" s="149">
        <v>2</v>
      </c>
      <c r="S209" s="149">
        <v>33</v>
      </c>
      <c r="T209" s="149">
        <v>132</v>
      </c>
      <c r="U209" s="149">
        <v>59</v>
      </c>
      <c r="V209" s="149">
        <v>137</v>
      </c>
      <c r="W209" s="149">
        <v>67</v>
      </c>
      <c r="X209" s="149">
        <v>118</v>
      </c>
      <c r="Y209" s="149">
        <v>53</v>
      </c>
      <c r="Z209" s="149">
        <v>122</v>
      </c>
      <c r="AA209" s="149">
        <v>59</v>
      </c>
      <c r="AB209" s="149">
        <v>135</v>
      </c>
      <c r="AC209" s="149">
        <v>71</v>
      </c>
      <c r="AD209" s="149">
        <v>96</v>
      </c>
      <c r="AE209" s="149">
        <v>41</v>
      </c>
      <c r="AF209" s="149">
        <v>740</v>
      </c>
      <c r="AG209" s="149">
        <v>350</v>
      </c>
      <c r="AH209" s="149">
        <v>9</v>
      </c>
      <c r="AI209" s="149">
        <v>4</v>
      </c>
      <c r="AJ209" s="143"/>
    </row>
    <row r="210" spans="1:36" s="42" customFormat="1">
      <c r="A210" s="143" t="s">
        <v>289</v>
      </c>
      <c r="B210" s="143" t="s">
        <v>290</v>
      </c>
      <c r="C210" s="143" t="s">
        <v>4</v>
      </c>
      <c r="D210" s="143" t="s">
        <v>3280</v>
      </c>
      <c r="E210" s="144">
        <v>31656</v>
      </c>
      <c r="F210" s="154" t="s">
        <v>3281</v>
      </c>
      <c r="G210" s="155">
        <v>12914</v>
      </c>
      <c r="H210" s="147">
        <v>22815</v>
      </c>
      <c r="I210" s="148" t="s">
        <v>3282</v>
      </c>
      <c r="J210" s="148" t="s">
        <v>3283</v>
      </c>
      <c r="K210" s="148" t="s">
        <v>3284</v>
      </c>
      <c r="L210" s="149">
        <v>3</v>
      </c>
      <c r="M210" s="149">
        <v>4</v>
      </c>
      <c r="N210" s="149">
        <v>4</v>
      </c>
      <c r="O210" s="149">
        <v>4</v>
      </c>
      <c r="P210" s="149">
        <v>4</v>
      </c>
      <c r="Q210" s="149">
        <v>4</v>
      </c>
      <c r="R210" s="149">
        <v>2</v>
      </c>
      <c r="S210" s="149">
        <v>25</v>
      </c>
      <c r="T210" s="149">
        <v>71</v>
      </c>
      <c r="U210" s="149">
        <v>30</v>
      </c>
      <c r="V210" s="149">
        <v>84</v>
      </c>
      <c r="W210" s="149">
        <v>48</v>
      </c>
      <c r="X210" s="149">
        <v>89</v>
      </c>
      <c r="Y210" s="149">
        <v>37</v>
      </c>
      <c r="Z210" s="149">
        <v>102</v>
      </c>
      <c r="AA210" s="149">
        <v>49</v>
      </c>
      <c r="AB210" s="149">
        <v>101</v>
      </c>
      <c r="AC210" s="149">
        <v>44</v>
      </c>
      <c r="AD210" s="149">
        <v>107</v>
      </c>
      <c r="AE210" s="149">
        <v>54</v>
      </c>
      <c r="AF210" s="149">
        <v>554</v>
      </c>
      <c r="AG210" s="149">
        <v>262</v>
      </c>
      <c r="AH210" s="149">
        <v>9</v>
      </c>
      <c r="AI210" s="149">
        <v>2</v>
      </c>
      <c r="AJ210" s="143"/>
    </row>
    <row r="211" spans="1:36" s="42" customFormat="1">
      <c r="A211" s="143" t="s">
        <v>289</v>
      </c>
      <c r="B211" s="143" t="s">
        <v>290</v>
      </c>
      <c r="C211" s="143" t="s">
        <v>4</v>
      </c>
      <c r="D211" s="143" t="s">
        <v>3285</v>
      </c>
      <c r="E211" s="144">
        <v>36770</v>
      </c>
      <c r="F211" s="154" t="s">
        <v>3286</v>
      </c>
      <c r="G211" s="155">
        <v>13449</v>
      </c>
      <c r="H211" s="147">
        <v>22779</v>
      </c>
      <c r="I211" s="148" t="s">
        <v>3287</v>
      </c>
      <c r="J211" s="148" t="s">
        <v>3287</v>
      </c>
      <c r="K211" s="148" t="s">
        <v>3288</v>
      </c>
      <c r="L211" s="149">
        <v>9</v>
      </c>
      <c r="M211" s="149">
        <v>7</v>
      </c>
      <c r="N211" s="149">
        <v>7</v>
      </c>
      <c r="O211" s="149">
        <v>8</v>
      </c>
      <c r="P211" s="149">
        <v>7</v>
      </c>
      <c r="Q211" s="149">
        <v>6</v>
      </c>
      <c r="R211" s="149">
        <v>1</v>
      </c>
      <c r="S211" s="149">
        <v>45</v>
      </c>
      <c r="T211" s="149">
        <v>217</v>
      </c>
      <c r="U211" s="149">
        <v>105</v>
      </c>
      <c r="V211" s="149">
        <v>172</v>
      </c>
      <c r="W211" s="149">
        <v>85</v>
      </c>
      <c r="X211" s="149">
        <v>179</v>
      </c>
      <c r="Y211" s="149">
        <v>99</v>
      </c>
      <c r="Z211" s="149">
        <v>196</v>
      </c>
      <c r="AA211" s="149">
        <v>93</v>
      </c>
      <c r="AB211" s="149">
        <v>172</v>
      </c>
      <c r="AC211" s="149">
        <v>77</v>
      </c>
      <c r="AD211" s="149">
        <v>136</v>
      </c>
      <c r="AE211" s="149">
        <v>64</v>
      </c>
      <c r="AF211" s="149">
        <v>1072</v>
      </c>
      <c r="AG211" s="149">
        <v>523</v>
      </c>
      <c r="AH211" s="149">
        <v>13</v>
      </c>
      <c r="AI211" s="149">
        <v>5</v>
      </c>
      <c r="AJ211" s="143"/>
    </row>
    <row r="212" spans="1:36" s="42" customFormat="1">
      <c r="A212" s="143" t="s">
        <v>289</v>
      </c>
      <c r="B212" s="143" t="s">
        <v>290</v>
      </c>
      <c r="C212" s="143" t="s">
        <v>4</v>
      </c>
      <c r="D212" s="143" t="s">
        <v>3289</v>
      </c>
      <c r="E212" s="144">
        <v>37865</v>
      </c>
      <c r="F212" s="154" t="s">
        <v>3290</v>
      </c>
      <c r="G212" s="155">
        <v>11048.7</v>
      </c>
      <c r="H212" s="147">
        <v>22696</v>
      </c>
      <c r="I212" s="148" t="s">
        <v>3291</v>
      </c>
      <c r="J212" s="148" t="s">
        <v>3291</v>
      </c>
      <c r="K212" s="148" t="s">
        <v>3292</v>
      </c>
      <c r="L212" s="149">
        <v>8</v>
      </c>
      <c r="M212" s="149">
        <v>9</v>
      </c>
      <c r="N212" s="149">
        <v>8</v>
      </c>
      <c r="O212" s="149">
        <v>8</v>
      </c>
      <c r="P212" s="149">
        <v>8</v>
      </c>
      <c r="Q212" s="149">
        <v>8</v>
      </c>
      <c r="R212" s="149">
        <v>2</v>
      </c>
      <c r="S212" s="149">
        <v>51</v>
      </c>
      <c r="T212" s="149">
        <v>212</v>
      </c>
      <c r="U212" s="149">
        <v>111</v>
      </c>
      <c r="V212" s="149">
        <v>240</v>
      </c>
      <c r="W212" s="149">
        <v>117</v>
      </c>
      <c r="X212" s="149">
        <v>220</v>
      </c>
      <c r="Y212" s="149">
        <v>94</v>
      </c>
      <c r="Z212" s="149">
        <v>204</v>
      </c>
      <c r="AA212" s="149">
        <v>97</v>
      </c>
      <c r="AB212" s="149">
        <v>199</v>
      </c>
      <c r="AC212" s="149">
        <v>94</v>
      </c>
      <c r="AD212" s="149">
        <v>195</v>
      </c>
      <c r="AE212" s="149">
        <v>94</v>
      </c>
      <c r="AF212" s="149">
        <v>1270</v>
      </c>
      <c r="AG212" s="149">
        <v>607</v>
      </c>
      <c r="AH212" s="149">
        <v>10</v>
      </c>
      <c r="AI212" s="149">
        <v>3</v>
      </c>
      <c r="AJ212" s="143"/>
    </row>
    <row r="213" spans="1:36" s="42" customFormat="1">
      <c r="A213" s="143" t="s">
        <v>289</v>
      </c>
      <c r="B213" s="143" t="s">
        <v>290</v>
      </c>
      <c r="C213" s="143" t="s">
        <v>4</v>
      </c>
      <c r="D213" s="143" t="s">
        <v>293</v>
      </c>
      <c r="E213" s="144">
        <v>33117</v>
      </c>
      <c r="F213" s="222" t="s">
        <v>3293</v>
      </c>
      <c r="G213" s="155">
        <v>15695.5</v>
      </c>
      <c r="H213" s="147">
        <v>22816</v>
      </c>
      <c r="I213" s="148" t="s">
        <v>3294</v>
      </c>
      <c r="J213" s="148" t="s">
        <v>3295</v>
      </c>
      <c r="K213" s="148" t="s">
        <v>3296</v>
      </c>
      <c r="L213" s="149">
        <v>3</v>
      </c>
      <c r="M213" s="149">
        <v>2</v>
      </c>
      <c r="N213" s="149">
        <v>2</v>
      </c>
      <c r="O213" s="149">
        <v>3</v>
      </c>
      <c r="P213" s="149">
        <v>3</v>
      </c>
      <c r="Q213" s="149">
        <v>3</v>
      </c>
      <c r="R213" s="149">
        <v>2</v>
      </c>
      <c r="S213" s="149">
        <v>18</v>
      </c>
      <c r="T213" s="149">
        <v>54</v>
      </c>
      <c r="U213" s="149">
        <v>26</v>
      </c>
      <c r="V213" s="149">
        <v>47</v>
      </c>
      <c r="W213" s="149">
        <v>21</v>
      </c>
      <c r="X213" s="149">
        <v>38</v>
      </c>
      <c r="Y213" s="149">
        <v>16</v>
      </c>
      <c r="Z213" s="149">
        <v>49</v>
      </c>
      <c r="AA213" s="149">
        <v>28</v>
      </c>
      <c r="AB213" s="149">
        <v>49</v>
      </c>
      <c r="AC213" s="149">
        <v>23</v>
      </c>
      <c r="AD213" s="149">
        <v>54</v>
      </c>
      <c r="AE213" s="149">
        <v>22</v>
      </c>
      <c r="AF213" s="149">
        <v>291</v>
      </c>
      <c r="AG213" s="149">
        <v>136</v>
      </c>
      <c r="AH213" s="149">
        <v>17</v>
      </c>
      <c r="AI213" s="149">
        <v>6</v>
      </c>
      <c r="AJ213" s="143"/>
    </row>
    <row r="214" spans="1:36" s="42" customFormat="1">
      <c r="A214" s="143" t="s">
        <v>289</v>
      </c>
      <c r="B214" s="143" t="s">
        <v>290</v>
      </c>
      <c r="C214" s="143" t="s">
        <v>4</v>
      </c>
      <c r="D214" s="143" t="s">
        <v>3297</v>
      </c>
      <c r="E214" s="144">
        <v>11890</v>
      </c>
      <c r="F214" s="154" t="s">
        <v>3298</v>
      </c>
      <c r="G214" s="155">
        <v>13151</v>
      </c>
      <c r="H214" s="147">
        <v>22601</v>
      </c>
      <c r="I214" s="148" t="s">
        <v>3299</v>
      </c>
      <c r="J214" s="148" t="s">
        <v>3300</v>
      </c>
      <c r="K214" s="148" t="s">
        <v>3301</v>
      </c>
      <c r="L214" s="149">
        <v>5</v>
      </c>
      <c r="M214" s="149">
        <v>4</v>
      </c>
      <c r="N214" s="149">
        <v>6</v>
      </c>
      <c r="O214" s="149">
        <v>6</v>
      </c>
      <c r="P214" s="149">
        <v>5</v>
      </c>
      <c r="Q214" s="149">
        <v>6</v>
      </c>
      <c r="R214" s="149">
        <v>2</v>
      </c>
      <c r="S214" s="149">
        <v>34</v>
      </c>
      <c r="T214" s="149">
        <v>131</v>
      </c>
      <c r="U214" s="149">
        <v>64</v>
      </c>
      <c r="V214" s="149">
        <v>110</v>
      </c>
      <c r="W214" s="149">
        <v>54</v>
      </c>
      <c r="X214" s="149">
        <v>138</v>
      </c>
      <c r="Y214" s="149">
        <v>69</v>
      </c>
      <c r="Z214" s="149">
        <v>154</v>
      </c>
      <c r="AA214" s="149">
        <v>73</v>
      </c>
      <c r="AB214" s="149">
        <v>124</v>
      </c>
      <c r="AC214" s="149">
        <v>50</v>
      </c>
      <c r="AD214" s="149">
        <v>142</v>
      </c>
      <c r="AE214" s="149">
        <v>72</v>
      </c>
      <c r="AF214" s="149">
        <v>799</v>
      </c>
      <c r="AG214" s="149">
        <v>382</v>
      </c>
      <c r="AH214" s="149">
        <v>17</v>
      </c>
      <c r="AI214" s="149">
        <v>4</v>
      </c>
      <c r="AJ214" s="143"/>
    </row>
    <row r="215" spans="1:36" s="42" customFormat="1">
      <c r="A215" s="143" t="s">
        <v>289</v>
      </c>
      <c r="B215" s="143" t="s">
        <v>290</v>
      </c>
      <c r="C215" s="143" t="s">
        <v>4</v>
      </c>
      <c r="D215" s="143" t="s">
        <v>3302</v>
      </c>
      <c r="E215" s="144">
        <v>38047</v>
      </c>
      <c r="F215" s="145" t="s">
        <v>3473</v>
      </c>
      <c r="G215" s="155">
        <v>10395.4</v>
      </c>
      <c r="H215" s="143">
        <v>22704</v>
      </c>
      <c r="I215" s="143" t="s">
        <v>3303</v>
      </c>
      <c r="J215" s="143" t="s">
        <v>3304</v>
      </c>
      <c r="K215" s="143" t="s">
        <v>3305</v>
      </c>
      <c r="L215" s="156">
        <v>2</v>
      </c>
      <c r="M215" s="156">
        <v>2</v>
      </c>
      <c r="N215" s="156">
        <v>3</v>
      </c>
      <c r="O215" s="156">
        <v>2</v>
      </c>
      <c r="P215" s="156">
        <v>2</v>
      </c>
      <c r="Q215" s="156">
        <v>1</v>
      </c>
      <c r="R215" s="156">
        <v>2</v>
      </c>
      <c r="S215" s="156">
        <v>14</v>
      </c>
      <c r="T215" s="156">
        <v>44</v>
      </c>
      <c r="U215" s="156">
        <v>26</v>
      </c>
      <c r="V215" s="156">
        <v>49</v>
      </c>
      <c r="W215" s="156">
        <v>20</v>
      </c>
      <c r="X215" s="156">
        <v>57</v>
      </c>
      <c r="Y215" s="156">
        <v>35</v>
      </c>
      <c r="Z215" s="156">
        <v>40</v>
      </c>
      <c r="AA215" s="156">
        <v>13</v>
      </c>
      <c r="AB215" s="156">
        <v>47</v>
      </c>
      <c r="AC215" s="156">
        <v>19</v>
      </c>
      <c r="AD215" s="156">
        <v>27</v>
      </c>
      <c r="AE215" s="156">
        <v>9</v>
      </c>
      <c r="AF215" s="156">
        <v>264</v>
      </c>
      <c r="AG215" s="156">
        <v>122</v>
      </c>
      <c r="AH215" s="156">
        <v>11</v>
      </c>
      <c r="AI215" s="156">
        <v>2</v>
      </c>
      <c r="AJ215" s="143"/>
    </row>
    <row r="216" spans="1:36" s="42" customFormat="1">
      <c r="A216" s="143" t="s">
        <v>289</v>
      </c>
      <c r="B216" s="143" t="s">
        <v>290</v>
      </c>
      <c r="C216" s="143" t="s">
        <v>4</v>
      </c>
      <c r="D216" s="143" t="s">
        <v>3306</v>
      </c>
      <c r="E216" s="144">
        <v>40969</v>
      </c>
      <c r="F216" s="154" t="s">
        <v>3307</v>
      </c>
      <c r="G216" s="155">
        <v>11850</v>
      </c>
      <c r="H216" s="147">
        <v>22750</v>
      </c>
      <c r="I216" s="148" t="s">
        <v>3308</v>
      </c>
      <c r="J216" s="148" t="s">
        <v>3309</v>
      </c>
      <c r="K216" s="148" t="s">
        <v>3310</v>
      </c>
      <c r="L216" s="149">
        <v>6</v>
      </c>
      <c r="M216" s="149">
        <v>8</v>
      </c>
      <c r="N216" s="149">
        <v>8</v>
      </c>
      <c r="O216" s="149">
        <v>8</v>
      </c>
      <c r="P216" s="149">
        <v>9</v>
      </c>
      <c r="Q216" s="149">
        <v>8</v>
      </c>
      <c r="R216" s="149">
        <v>1</v>
      </c>
      <c r="S216" s="149">
        <v>48</v>
      </c>
      <c r="T216" s="149">
        <v>155</v>
      </c>
      <c r="U216" s="149">
        <v>66</v>
      </c>
      <c r="V216" s="149">
        <v>205</v>
      </c>
      <c r="W216" s="149">
        <v>101</v>
      </c>
      <c r="X216" s="149">
        <v>199</v>
      </c>
      <c r="Y216" s="149">
        <v>99</v>
      </c>
      <c r="Z216" s="149">
        <v>216</v>
      </c>
      <c r="AA216" s="149">
        <v>105</v>
      </c>
      <c r="AB216" s="149">
        <v>208</v>
      </c>
      <c r="AC216" s="149">
        <v>112</v>
      </c>
      <c r="AD216" s="149">
        <v>209</v>
      </c>
      <c r="AE216" s="149">
        <v>101</v>
      </c>
      <c r="AF216" s="149">
        <v>1192</v>
      </c>
      <c r="AG216" s="149">
        <v>584</v>
      </c>
      <c r="AH216" s="149">
        <v>11</v>
      </c>
      <c r="AI216" s="149">
        <v>2</v>
      </c>
      <c r="AJ216" s="143"/>
    </row>
    <row r="217" spans="1:36" s="42" customFormat="1">
      <c r="A217" s="143" t="s">
        <v>289</v>
      </c>
      <c r="B217" s="143" t="s">
        <v>290</v>
      </c>
      <c r="C217" s="143" t="s">
        <v>4</v>
      </c>
      <c r="D217" s="143" t="s">
        <v>292</v>
      </c>
      <c r="E217" s="144">
        <v>38473</v>
      </c>
      <c r="F217" s="154" t="s">
        <v>3472</v>
      </c>
      <c r="G217" s="155">
        <v>12886</v>
      </c>
      <c r="H217" s="147">
        <v>22692</v>
      </c>
      <c r="I217" s="148" t="s">
        <v>3311</v>
      </c>
      <c r="J217" s="148" t="s">
        <v>3312</v>
      </c>
      <c r="K217" s="148" t="s">
        <v>3313</v>
      </c>
      <c r="L217" s="149">
        <v>6</v>
      </c>
      <c r="M217" s="149">
        <v>5</v>
      </c>
      <c r="N217" s="149">
        <v>6</v>
      </c>
      <c r="O217" s="149">
        <v>6</v>
      </c>
      <c r="P217" s="149">
        <v>5</v>
      </c>
      <c r="Q217" s="149">
        <v>5</v>
      </c>
      <c r="R217" s="149">
        <v>1</v>
      </c>
      <c r="S217" s="149">
        <v>34</v>
      </c>
      <c r="T217" s="149">
        <v>124</v>
      </c>
      <c r="U217" s="149">
        <v>56</v>
      </c>
      <c r="V217" s="149">
        <v>110</v>
      </c>
      <c r="W217" s="149">
        <v>59</v>
      </c>
      <c r="X217" s="149">
        <v>138</v>
      </c>
      <c r="Y217" s="149">
        <v>62</v>
      </c>
      <c r="Z217" s="149">
        <v>127</v>
      </c>
      <c r="AA217" s="149">
        <v>55</v>
      </c>
      <c r="AB217" s="149">
        <v>115</v>
      </c>
      <c r="AC217" s="149">
        <v>59</v>
      </c>
      <c r="AD217" s="149">
        <v>122</v>
      </c>
      <c r="AE217" s="149">
        <v>65</v>
      </c>
      <c r="AF217" s="149">
        <v>736</v>
      </c>
      <c r="AG217" s="149">
        <v>356</v>
      </c>
      <c r="AH217" s="149">
        <v>6</v>
      </c>
      <c r="AI217" s="149">
        <v>1</v>
      </c>
      <c r="AJ217" s="143"/>
    </row>
    <row r="218" spans="1:36" s="42" customFormat="1">
      <c r="A218" s="142" t="s">
        <v>289</v>
      </c>
      <c r="B218" s="142" t="s">
        <v>290</v>
      </c>
      <c r="C218" s="142" t="s">
        <v>4</v>
      </c>
      <c r="D218" s="142" t="s">
        <v>3314</v>
      </c>
      <c r="E218" s="269">
        <v>43891</v>
      </c>
      <c r="F218" s="270" t="s">
        <v>3315</v>
      </c>
      <c r="G218" s="271">
        <v>21000</v>
      </c>
      <c r="H218" s="272">
        <v>22753</v>
      </c>
      <c r="I218" s="137" t="s">
        <v>3316</v>
      </c>
      <c r="J218" s="137" t="s">
        <v>3317</v>
      </c>
      <c r="K218" s="137" t="s">
        <v>3318</v>
      </c>
      <c r="L218" s="273">
        <v>5</v>
      </c>
      <c r="M218" s="273">
        <v>5</v>
      </c>
      <c r="N218" s="273">
        <v>5</v>
      </c>
      <c r="O218" s="273">
        <v>3</v>
      </c>
      <c r="P218" s="273">
        <v>3</v>
      </c>
      <c r="Q218" s="273">
        <v>3</v>
      </c>
      <c r="R218" s="273">
        <v>2</v>
      </c>
      <c r="S218" s="273">
        <v>26</v>
      </c>
      <c r="T218" s="273">
        <v>125</v>
      </c>
      <c r="U218" s="273">
        <v>57</v>
      </c>
      <c r="V218" s="273">
        <v>127</v>
      </c>
      <c r="W218" s="273">
        <v>60</v>
      </c>
      <c r="X218" s="273">
        <v>124</v>
      </c>
      <c r="Y218" s="273">
        <v>49</v>
      </c>
      <c r="Z218" s="273">
        <v>80</v>
      </c>
      <c r="AA218" s="273">
        <v>33</v>
      </c>
      <c r="AB218" s="273">
        <v>79</v>
      </c>
      <c r="AC218" s="273">
        <v>39</v>
      </c>
      <c r="AD218" s="273">
        <v>69</v>
      </c>
      <c r="AE218" s="273">
        <v>34</v>
      </c>
      <c r="AF218" s="149">
        <v>604</v>
      </c>
      <c r="AG218" s="149">
        <v>272</v>
      </c>
      <c r="AH218" s="273">
        <v>7</v>
      </c>
      <c r="AI218" s="273">
        <v>3</v>
      </c>
      <c r="AJ218" s="142" t="s">
        <v>3319</v>
      </c>
    </row>
    <row r="219" spans="1:36" s="42" customFormat="1">
      <c r="A219" s="143" t="s">
        <v>289</v>
      </c>
      <c r="B219" s="143" t="s">
        <v>290</v>
      </c>
      <c r="C219" s="143" t="s">
        <v>4</v>
      </c>
      <c r="D219" s="143" t="s">
        <v>3320</v>
      </c>
      <c r="E219" s="144">
        <v>40787</v>
      </c>
      <c r="F219" s="154" t="s">
        <v>3321</v>
      </c>
      <c r="G219" s="155">
        <v>16062.25</v>
      </c>
      <c r="H219" s="147">
        <v>22709</v>
      </c>
      <c r="I219" s="148" t="s">
        <v>3322</v>
      </c>
      <c r="J219" s="148" t="s">
        <v>3323</v>
      </c>
      <c r="K219" s="148" t="s">
        <v>3324</v>
      </c>
      <c r="L219" s="149">
        <v>3</v>
      </c>
      <c r="M219" s="149">
        <v>2</v>
      </c>
      <c r="N219" s="149">
        <v>3</v>
      </c>
      <c r="O219" s="149">
        <v>4</v>
      </c>
      <c r="P219" s="149">
        <v>3</v>
      </c>
      <c r="Q219" s="149">
        <v>3</v>
      </c>
      <c r="R219" s="149">
        <v>1</v>
      </c>
      <c r="S219" s="149">
        <v>19</v>
      </c>
      <c r="T219" s="149">
        <v>51</v>
      </c>
      <c r="U219" s="149">
        <v>31</v>
      </c>
      <c r="V219" s="149">
        <v>46</v>
      </c>
      <c r="W219" s="149">
        <v>32</v>
      </c>
      <c r="X219" s="149">
        <v>72</v>
      </c>
      <c r="Y219" s="149">
        <v>38</v>
      </c>
      <c r="Z219" s="149">
        <v>89</v>
      </c>
      <c r="AA219" s="149">
        <v>42</v>
      </c>
      <c r="AB219" s="149">
        <v>72</v>
      </c>
      <c r="AC219" s="149">
        <v>30</v>
      </c>
      <c r="AD219" s="149">
        <v>71</v>
      </c>
      <c r="AE219" s="149">
        <v>34</v>
      </c>
      <c r="AF219" s="149">
        <v>401</v>
      </c>
      <c r="AG219" s="149">
        <v>207</v>
      </c>
      <c r="AH219" s="149">
        <v>10</v>
      </c>
      <c r="AI219" s="149">
        <v>4</v>
      </c>
      <c r="AJ219" s="143"/>
    </row>
    <row r="220" spans="1:36" s="42" customFormat="1">
      <c r="A220" s="143" t="s">
        <v>289</v>
      </c>
      <c r="B220" s="143" t="s">
        <v>290</v>
      </c>
      <c r="C220" s="143" t="s">
        <v>4</v>
      </c>
      <c r="D220" s="143" t="s">
        <v>3325</v>
      </c>
      <c r="E220" s="144">
        <v>36220</v>
      </c>
      <c r="F220" s="145" t="s">
        <v>3326</v>
      </c>
      <c r="G220" s="155">
        <v>12949.2</v>
      </c>
      <c r="H220" s="143">
        <v>22613</v>
      </c>
      <c r="I220" s="148" t="s">
        <v>3327</v>
      </c>
      <c r="J220" s="193" t="s">
        <v>3327</v>
      </c>
      <c r="K220" s="148" t="s">
        <v>3328</v>
      </c>
      <c r="L220" s="149">
        <v>2</v>
      </c>
      <c r="M220" s="149">
        <v>2</v>
      </c>
      <c r="N220" s="149">
        <v>3</v>
      </c>
      <c r="O220" s="149">
        <v>3</v>
      </c>
      <c r="P220" s="149">
        <v>2</v>
      </c>
      <c r="Q220" s="149">
        <v>2</v>
      </c>
      <c r="R220" s="149">
        <v>1</v>
      </c>
      <c r="S220" s="149">
        <v>15</v>
      </c>
      <c r="T220" s="149">
        <v>45</v>
      </c>
      <c r="U220" s="149">
        <v>25</v>
      </c>
      <c r="V220" s="149">
        <v>45</v>
      </c>
      <c r="W220" s="149">
        <v>22</v>
      </c>
      <c r="X220" s="149">
        <v>69</v>
      </c>
      <c r="Y220" s="149">
        <v>36</v>
      </c>
      <c r="Z220" s="149">
        <v>62</v>
      </c>
      <c r="AA220" s="149">
        <v>34</v>
      </c>
      <c r="AB220" s="149">
        <v>48</v>
      </c>
      <c r="AC220" s="149">
        <v>23</v>
      </c>
      <c r="AD220" s="149">
        <v>56</v>
      </c>
      <c r="AE220" s="149">
        <v>24</v>
      </c>
      <c r="AF220" s="149">
        <v>325</v>
      </c>
      <c r="AG220" s="149">
        <v>164</v>
      </c>
      <c r="AH220" s="149">
        <v>8</v>
      </c>
      <c r="AI220" s="149">
        <v>2</v>
      </c>
      <c r="AJ220" s="143"/>
    </row>
    <row r="221" spans="1:36" s="42" customFormat="1">
      <c r="A221" s="143" t="s">
        <v>289</v>
      </c>
      <c r="B221" s="143" t="s">
        <v>290</v>
      </c>
      <c r="C221" s="143" t="s">
        <v>4</v>
      </c>
      <c r="D221" s="143" t="s">
        <v>3329</v>
      </c>
      <c r="E221" s="144">
        <v>39142</v>
      </c>
      <c r="F221" s="154" t="s">
        <v>1003</v>
      </c>
      <c r="G221" s="155">
        <v>12296</v>
      </c>
      <c r="H221" s="147">
        <v>22633</v>
      </c>
      <c r="I221" s="148" t="s">
        <v>3330</v>
      </c>
      <c r="J221" s="148" t="s">
        <v>3331</v>
      </c>
      <c r="K221" s="148" t="s">
        <v>3332</v>
      </c>
      <c r="L221" s="149">
        <v>4</v>
      </c>
      <c r="M221" s="149">
        <v>5</v>
      </c>
      <c r="N221" s="149">
        <v>4</v>
      </c>
      <c r="O221" s="149">
        <v>6</v>
      </c>
      <c r="P221" s="149">
        <v>6</v>
      </c>
      <c r="Q221" s="149">
        <v>4</v>
      </c>
      <c r="R221" s="149">
        <v>0</v>
      </c>
      <c r="S221" s="149">
        <v>29</v>
      </c>
      <c r="T221" s="149">
        <v>107</v>
      </c>
      <c r="U221" s="149">
        <v>52</v>
      </c>
      <c r="V221" s="149">
        <v>110</v>
      </c>
      <c r="W221" s="149">
        <v>62</v>
      </c>
      <c r="X221" s="149">
        <v>105</v>
      </c>
      <c r="Y221" s="149">
        <v>43</v>
      </c>
      <c r="Z221" s="149">
        <v>140</v>
      </c>
      <c r="AA221" s="149">
        <v>64</v>
      </c>
      <c r="AB221" s="149">
        <v>148</v>
      </c>
      <c r="AC221" s="149">
        <v>68</v>
      </c>
      <c r="AD221" s="149">
        <v>115</v>
      </c>
      <c r="AE221" s="149">
        <v>67</v>
      </c>
      <c r="AF221" s="149">
        <v>725</v>
      </c>
      <c r="AG221" s="149">
        <v>356</v>
      </c>
      <c r="AH221" s="149">
        <v>0</v>
      </c>
      <c r="AI221" s="149">
        <v>0</v>
      </c>
      <c r="AJ221" s="143"/>
    </row>
    <row r="222" spans="1:36" s="42" customFormat="1">
      <c r="A222" s="143" t="s">
        <v>289</v>
      </c>
      <c r="B222" s="143" t="s">
        <v>290</v>
      </c>
      <c r="C222" s="143" t="s">
        <v>4</v>
      </c>
      <c r="D222" s="143" t="s">
        <v>3333</v>
      </c>
      <c r="E222" s="144">
        <v>20396</v>
      </c>
      <c r="F222" s="154" t="s">
        <v>3334</v>
      </c>
      <c r="G222" s="171">
        <v>13058</v>
      </c>
      <c r="H222" s="147">
        <v>22651</v>
      </c>
      <c r="I222" s="148" t="s">
        <v>3335</v>
      </c>
      <c r="J222" s="148" t="s">
        <v>3336</v>
      </c>
      <c r="K222" s="148" t="s">
        <v>3337</v>
      </c>
      <c r="L222" s="149">
        <v>7</v>
      </c>
      <c r="M222" s="149">
        <v>6</v>
      </c>
      <c r="N222" s="149">
        <v>7</v>
      </c>
      <c r="O222" s="149">
        <v>6</v>
      </c>
      <c r="P222" s="149">
        <v>6</v>
      </c>
      <c r="Q222" s="149">
        <v>6</v>
      </c>
      <c r="R222" s="149">
        <v>3</v>
      </c>
      <c r="S222" s="149">
        <v>41</v>
      </c>
      <c r="T222" s="149">
        <v>147</v>
      </c>
      <c r="U222" s="149">
        <v>70</v>
      </c>
      <c r="V222" s="149">
        <v>130</v>
      </c>
      <c r="W222" s="149">
        <v>71</v>
      </c>
      <c r="X222" s="149">
        <v>165</v>
      </c>
      <c r="Y222" s="149">
        <v>70</v>
      </c>
      <c r="Z222" s="149">
        <v>147</v>
      </c>
      <c r="AA222" s="149">
        <v>65</v>
      </c>
      <c r="AB222" s="149">
        <v>144</v>
      </c>
      <c r="AC222" s="149">
        <v>66</v>
      </c>
      <c r="AD222" s="149">
        <v>135</v>
      </c>
      <c r="AE222" s="149">
        <v>62</v>
      </c>
      <c r="AF222" s="149">
        <v>868</v>
      </c>
      <c r="AG222" s="149">
        <v>404</v>
      </c>
      <c r="AH222" s="149">
        <v>11</v>
      </c>
      <c r="AI222" s="149">
        <v>4</v>
      </c>
      <c r="AJ222" s="143"/>
    </row>
    <row r="223" spans="1:36" s="42" customFormat="1">
      <c r="A223" s="143" t="s">
        <v>289</v>
      </c>
      <c r="B223" s="143" t="s">
        <v>290</v>
      </c>
      <c r="C223" s="143" t="s">
        <v>4</v>
      </c>
      <c r="D223" s="143" t="s">
        <v>3338</v>
      </c>
      <c r="E223" s="144">
        <v>36404</v>
      </c>
      <c r="F223" s="154" t="s">
        <v>3339</v>
      </c>
      <c r="G223" s="155">
        <v>12649.8</v>
      </c>
      <c r="H223" s="147">
        <v>22678</v>
      </c>
      <c r="I223" s="148" t="s">
        <v>3340</v>
      </c>
      <c r="J223" s="148" t="s">
        <v>3341</v>
      </c>
      <c r="K223" s="148" t="s">
        <v>3342</v>
      </c>
      <c r="L223" s="149">
        <v>5</v>
      </c>
      <c r="M223" s="149">
        <v>6</v>
      </c>
      <c r="N223" s="149">
        <v>8</v>
      </c>
      <c r="O223" s="149">
        <v>7</v>
      </c>
      <c r="P223" s="149">
        <v>8</v>
      </c>
      <c r="Q223" s="149">
        <v>8</v>
      </c>
      <c r="R223" s="149">
        <v>1</v>
      </c>
      <c r="S223" s="149">
        <v>43</v>
      </c>
      <c r="T223" s="149">
        <v>141</v>
      </c>
      <c r="U223" s="149">
        <v>66</v>
      </c>
      <c r="V223" s="149">
        <v>156</v>
      </c>
      <c r="W223" s="149">
        <v>86</v>
      </c>
      <c r="X223" s="149">
        <v>197</v>
      </c>
      <c r="Y223" s="149">
        <v>100</v>
      </c>
      <c r="Z223" s="149">
        <v>182</v>
      </c>
      <c r="AA223" s="149">
        <v>95</v>
      </c>
      <c r="AB223" s="149">
        <v>207</v>
      </c>
      <c r="AC223" s="149">
        <v>101</v>
      </c>
      <c r="AD223" s="149">
        <v>190</v>
      </c>
      <c r="AE223" s="149">
        <v>92</v>
      </c>
      <c r="AF223" s="149">
        <v>1073</v>
      </c>
      <c r="AG223" s="149">
        <v>540</v>
      </c>
      <c r="AH223" s="149">
        <v>6</v>
      </c>
      <c r="AI223" s="149">
        <v>1</v>
      </c>
      <c r="AJ223" s="143"/>
    </row>
    <row r="224" spans="1:36" s="42" customFormat="1">
      <c r="A224" s="143" t="s">
        <v>289</v>
      </c>
      <c r="B224" s="143" t="s">
        <v>290</v>
      </c>
      <c r="C224" s="143" t="s">
        <v>4</v>
      </c>
      <c r="D224" s="143" t="s">
        <v>3343</v>
      </c>
      <c r="E224" s="144">
        <v>42064</v>
      </c>
      <c r="F224" s="154" t="s">
        <v>3344</v>
      </c>
      <c r="G224" s="220">
        <v>10000.1</v>
      </c>
      <c r="H224" s="147">
        <v>22763</v>
      </c>
      <c r="I224" s="148" t="s">
        <v>3345</v>
      </c>
      <c r="J224" s="148" t="s">
        <v>3346</v>
      </c>
      <c r="K224" s="148" t="s">
        <v>3347</v>
      </c>
      <c r="L224" s="149">
        <v>5</v>
      </c>
      <c r="M224" s="149">
        <v>5</v>
      </c>
      <c r="N224" s="149">
        <v>6</v>
      </c>
      <c r="O224" s="149">
        <v>6</v>
      </c>
      <c r="P224" s="149">
        <v>5</v>
      </c>
      <c r="Q224" s="149">
        <v>5</v>
      </c>
      <c r="R224" s="149">
        <v>2</v>
      </c>
      <c r="S224" s="149">
        <v>34</v>
      </c>
      <c r="T224" s="149">
        <v>101</v>
      </c>
      <c r="U224" s="149">
        <v>45</v>
      </c>
      <c r="V224" s="149">
        <v>126</v>
      </c>
      <c r="W224" s="149">
        <v>58</v>
      </c>
      <c r="X224" s="149">
        <v>144</v>
      </c>
      <c r="Y224" s="149">
        <v>61</v>
      </c>
      <c r="Z224" s="149">
        <v>140</v>
      </c>
      <c r="AA224" s="149">
        <v>60</v>
      </c>
      <c r="AB224" s="149">
        <v>110</v>
      </c>
      <c r="AC224" s="149">
        <v>57</v>
      </c>
      <c r="AD224" s="149">
        <v>110</v>
      </c>
      <c r="AE224" s="149">
        <v>56</v>
      </c>
      <c r="AF224" s="149">
        <v>731</v>
      </c>
      <c r="AG224" s="149">
        <v>337</v>
      </c>
      <c r="AH224" s="149">
        <v>10</v>
      </c>
      <c r="AI224" s="149">
        <v>2</v>
      </c>
      <c r="AJ224" s="143"/>
    </row>
    <row r="225" spans="1:37" s="42" customFormat="1">
      <c r="A225" s="143" t="s">
        <v>289</v>
      </c>
      <c r="B225" s="143" t="s">
        <v>290</v>
      </c>
      <c r="C225" s="143" t="s">
        <v>4</v>
      </c>
      <c r="D225" s="143" t="s">
        <v>3348</v>
      </c>
      <c r="E225" s="144">
        <v>37500</v>
      </c>
      <c r="F225" s="154" t="s">
        <v>3349</v>
      </c>
      <c r="G225" s="155">
        <v>12040</v>
      </c>
      <c r="H225" s="147">
        <v>22640</v>
      </c>
      <c r="I225" s="148" t="s">
        <v>3350</v>
      </c>
      <c r="J225" s="148" t="s">
        <v>3351</v>
      </c>
      <c r="K225" s="148" t="s">
        <v>3352</v>
      </c>
      <c r="L225" s="149">
        <v>6</v>
      </c>
      <c r="M225" s="149">
        <v>6</v>
      </c>
      <c r="N225" s="149">
        <v>5</v>
      </c>
      <c r="O225" s="149">
        <v>6</v>
      </c>
      <c r="P225" s="149">
        <v>6</v>
      </c>
      <c r="Q225" s="149">
        <v>6</v>
      </c>
      <c r="R225" s="149">
        <v>2</v>
      </c>
      <c r="S225" s="149">
        <v>37</v>
      </c>
      <c r="T225" s="149">
        <v>128</v>
      </c>
      <c r="U225" s="149">
        <v>59</v>
      </c>
      <c r="V225" s="149">
        <v>152</v>
      </c>
      <c r="W225" s="149">
        <v>68</v>
      </c>
      <c r="X225" s="149">
        <v>128</v>
      </c>
      <c r="Y225" s="149">
        <v>65</v>
      </c>
      <c r="Z225" s="149">
        <v>140</v>
      </c>
      <c r="AA225" s="149">
        <v>80</v>
      </c>
      <c r="AB225" s="149">
        <v>152</v>
      </c>
      <c r="AC225" s="149">
        <v>78</v>
      </c>
      <c r="AD225" s="149">
        <v>151</v>
      </c>
      <c r="AE225" s="149">
        <v>66</v>
      </c>
      <c r="AF225" s="149">
        <v>851</v>
      </c>
      <c r="AG225" s="149">
        <v>416</v>
      </c>
      <c r="AH225" s="149">
        <v>13</v>
      </c>
      <c r="AI225" s="149">
        <v>6</v>
      </c>
      <c r="AJ225" s="143"/>
    </row>
    <row r="226" spans="1:37" s="42" customFormat="1">
      <c r="A226" s="143" t="s">
        <v>289</v>
      </c>
      <c r="B226" s="143" t="s">
        <v>290</v>
      </c>
      <c r="C226" s="143" t="s">
        <v>4</v>
      </c>
      <c r="D226" s="143" t="s">
        <v>3353</v>
      </c>
      <c r="E226" s="144">
        <v>37681</v>
      </c>
      <c r="F226" s="154" t="s">
        <v>3354</v>
      </c>
      <c r="G226" s="155">
        <v>12360</v>
      </c>
      <c r="H226" s="147">
        <v>22628</v>
      </c>
      <c r="I226" s="148" t="s">
        <v>3355</v>
      </c>
      <c r="J226" s="148" t="s">
        <v>3356</v>
      </c>
      <c r="K226" s="148" t="s">
        <v>3357</v>
      </c>
      <c r="L226" s="149">
        <v>4</v>
      </c>
      <c r="M226" s="149">
        <v>4</v>
      </c>
      <c r="N226" s="149">
        <v>5</v>
      </c>
      <c r="O226" s="149">
        <v>5</v>
      </c>
      <c r="P226" s="149">
        <v>5</v>
      </c>
      <c r="Q226" s="149">
        <v>5</v>
      </c>
      <c r="R226" s="149">
        <v>2</v>
      </c>
      <c r="S226" s="149">
        <v>30</v>
      </c>
      <c r="T226" s="149">
        <v>89</v>
      </c>
      <c r="U226" s="149">
        <v>45</v>
      </c>
      <c r="V226" s="149">
        <v>97</v>
      </c>
      <c r="W226" s="149">
        <v>51</v>
      </c>
      <c r="X226" s="149">
        <v>133</v>
      </c>
      <c r="Y226" s="149">
        <v>62</v>
      </c>
      <c r="Z226" s="149">
        <v>122</v>
      </c>
      <c r="AA226" s="149">
        <v>61</v>
      </c>
      <c r="AB226" s="149">
        <v>125</v>
      </c>
      <c r="AC226" s="149">
        <v>67</v>
      </c>
      <c r="AD226" s="149">
        <v>128</v>
      </c>
      <c r="AE226" s="149">
        <v>61</v>
      </c>
      <c r="AF226" s="149">
        <v>694</v>
      </c>
      <c r="AG226" s="149">
        <v>347</v>
      </c>
      <c r="AH226" s="149">
        <v>14</v>
      </c>
      <c r="AI226" s="149">
        <v>2</v>
      </c>
      <c r="AJ226" s="143"/>
    </row>
    <row r="227" spans="1:37" s="42" customFormat="1">
      <c r="A227" s="143" t="s">
        <v>289</v>
      </c>
      <c r="B227" s="143" t="s">
        <v>290</v>
      </c>
      <c r="C227" s="143" t="s">
        <v>4</v>
      </c>
      <c r="D227" s="143" t="s">
        <v>3358</v>
      </c>
      <c r="E227" s="144">
        <v>38078</v>
      </c>
      <c r="F227" s="145" t="s">
        <v>3359</v>
      </c>
      <c r="G227" s="158">
        <v>14784</v>
      </c>
      <c r="H227" s="148">
        <v>22683</v>
      </c>
      <c r="I227" s="148" t="s">
        <v>3360</v>
      </c>
      <c r="J227" s="148" t="s">
        <v>3361</v>
      </c>
      <c r="K227" s="148" t="s">
        <v>3362</v>
      </c>
      <c r="L227" s="149">
        <v>4</v>
      </c>
      <c r="M227" s="149">
        <v>5</v>
      </c>
      <c r="N227" s="149">
        <v>5</v>
      </c>
      <c r="O227" s="149">
        <v>6</v>
      </c>
      <c r="P227" s="149">
        <v>5</v>
      </c>
      <c r="Q227" s="149">
        <v>5</v>
      </c>
      <c r="R227" s="149">
        <v>1</v>
      </c>
      <c r="S227" s="149">
        <v>31</v>
      </c>
      <c r="T227" s="149">
        <v>104</v>
      </c>
      <c r="U227" s="149">
        <v>54</v>
      </c>
      <c r="V227" s="149">
        <v>129</v>
      </c>
      <c r="W227" s="149">
        <v>54</v>
      </c>
      <c r="X227" s="149">
        <v>132</v>
      </c>
      <c r="Y227" s="149">
        <v>64</v>
      </c>
      <c r="Z227" s="149">
        <v>150</v>
      </c>
      <c r="AA227" s="149">
        <v>73</v>
      </c>
      <c r="AB227" s="149">
        <v>131</v>
      </c>
      <c r="AC227" s="149">
        <v>72</v>
      </c>
      <c r="AD227" s="149">
        <v>123</v>
      </c>
      <c r="AE227" s="149">
        <v>59</v>
      </c>
      <c r="AF227" s="149">
        <v>769</v>
      </c>
      <c r="AG227" s="149">
        <v>376</v>
      </c>
      <c r="AH227" s="149">
        <v>3</v>
      </c>
      <c r="AI227" s="149">
        <v>1</v>
      </c>
      <c r="AJ227" s="143"/>
    </row>
    <row r="228" spans="1:37" s="42" customFormat="1">
      <c r="A228" s="143" t="s">
        <v>289</v>
      </c>
      <c r="B228" s="143" t="s">
        <v>290</v>
      </c>
      <c r="C228" s="143" t="s">
        <v>4</v>
      </c>
      <c r="D228" s="143" t="s">
        <v>3363</v>
      </c>
      <c r="E228" s="144">
        <v>26232</v>
      </c>
      <c r="F228" s="154" t="s">
        <v>3364</v>
      </c>
      <c r="G228" s="171">
        <v>11232.01</v>
      </c>
      <c r="H228" s="147">
        <v>22675</v>
      </c>
      <c r="I228" s="148" t="s">
        <v>3365</v>
      </c>
      <c r="J228" s="148" t="s">
        <v>3366</v>
      </c>
      <c r="K228" s="148" t="s">
        <v>3367</v>
      </c>
      <c r="L228" s="149">
        <v>6</v>
      </c>
      <c r="M228" s="149">
        <v>7</v>
      </c>
      <c r="N228" s="149">
        <v>7</v>
      </c>
      <c r="O228" s="149">
        <v>6</v>
      </c>
      <c r="P228" s="149">
        <v>6</v>
      </c>
      <c r="Q228" s="149">
        <v>5</v>
      </c>
      <c r="R228" s="149">
        <v>1</v>
      </c>
      <c r="S228" s="149">
        <v>38</v>
      </c>
      <c r="T228" s="149">
        <v>156</v>
      </c>
      <c r="U228" s="149">
        <v>77</v>
      </c>
      <c r="V228" s="149">
        <v>191</v>
      </c>
      <c r="W228" s="149">
        <v>101</v>
      </c>
      <c r="X228" s="149">
        <v>182</v>
      </c>
      <c r="Y228" s="149">
        <v>86</v>
      </c>
      <c r="Z228" s="149">
        <v>182</v>
      </c>
      <c r="AA228" s="149">
        <v>92</v>
      </c>
      <c r="AB228" s="149">
        <v>151</v>
      </c>
      <c r="AC228" s="149">
        <v>71</v>
      </c>
      <c r="AD228" s="149">
        <v>149</v>
      </c>
      <c r="AE228" s="149">
        <v>69</v>
      </c>
      <c r="AF228" s="149">
        <v>1011</v>
      </c>
      <c r="AG228" s="149">
        <v>496</v>
      </c>
      <c r="AH228" s="149">
        <v>6</v>
      </c>
      <c r="AI228" s="149">
        <v>2</v>
      </c>
      <c r="AJ228" s="143"/>
    </row>
    <row r="229" spans="1:37" s="42" customFormat="1">
      <c r="A229" s="143" t="s">
        <v>289</v>
      </c>
      <c r="B229" s="143" t="s">
        <v>290</v>
      </c>
      <c r="C229" s="143" t="s">
        <v>4</v>
      </c>
      <c r="D229" s="143" t="s">
        <v>3368</v>
      </c>
      <c r="E229" s="144">
        <v>32387</v>
      </c>
      <c r="F229" s="154" t="s">
        <v>3369</v>
      </c>
      <c r="G229" s="171">
        <v>12710</v>
      </c>
      <c r="H229" s="147">
        <v>22715</v>
      </c>
      <c r="I229" s="148" t="s">
        <v>3370</v>
      </c>
      <c r="J229" s="148" t="s">
        <v>3371</v>
      </c>
      <c r="K229" s="148" t="s">
        <v>3372</v>
      </c>
      <c r="L229" s="149">
        <v>1</v>
      </c>
      <c r="M229" s="149">
        <v>2</v>
      </c>
      <c r="N229" s="149">
        <v>1</v>
      </c>
      <c r="O229" s="149">
        <v>2</v>
      </c>
      <c r="P229" s="149">
        <v>2</v>
      </c>
      <c r="Q229" s="149">
        <v>1</v>
      </c>
      <c r="R229" s="149">
        <v>1</v>
      </c>
      <c r="S229" s="149">
        <v>10</v>
      </c>
      <c r="T229" s="149">
        <v>23</v>
      </c>
      <c r="U229" s="149">
        <v>9</v>
      </c>
      <c r="V229" s="149">
        <v>34</v>
      </c>
      <c r="W229" s="149">
        <v>22</v>
      </c>
      <c r="X229" s="149">
        <v>26</v>
      </c>
      <c r="Y229" s="149">
        <v>17</v>
      </c>
      <c r="Z229" s="149">
        <v>33</v>
      </c>
      <c r="AA229" s="149">
        <v>15</v>
      </c>
      <c r="AB229" s="149">
        <v>30</v>
      </c>
      <c r="AC229" s="149">
        <v>14</v>
      </c>
      <c r="AD229" s="149">
        <v>27</v>
      </c>
      <c r="AE229" s="149">
        <v>11</v>
      </c>
      <c r="AF229" s="149">
        <v>173</v>
      </c>
      <c r="AG229" s="149">
        <v>88</v>
      </c>
      <c r="AH229" s="149">
        <v>4</v>
      </c>
      <c r="AI229" s="149">
        <v>0</v>
      </c>
      <c r="AJ229" s="143"/>
    </row>
    <row r="230" spans="1:37" s="42" customFormat="1">
      <c r="A230" s="143" t="s">
        <v>289</v>
      </c>
      <c r="B230" s="143" t="s">
        <v>290</v>
      </c>
      <c r="C230" s="143" t="s">
        <v>4</v>
      </c>
      <c r="D230" s="143" t="s">
        <v>3373</v>
      </c>
      <c r="E230" s="144">
        <v>38231</v>
      </c>
      <c r="F230" s="154" t="s">
        <v>3374</v>
      </c>
      <c r="G230" s="809">
        <v>10513.72</v>
      </c>
      <c r="H230" s="147">
        <v>22835</v>
      </c>
      <c r="I230" s="148" t="s">
        <v>3375</v>
      </c>
      <c r="J230" s="148" t="s">
        <v>3376</v>
      </c>
      <c r="K230" s="148" t="s">
        <v>3377</v>
      </c>
      <c r="L230" s="149">
        <v>3</v>
      </c>
      <c r="M230" s="149">
        <v>3</v>
      </c>
      <c r="N230" s="149">
        <v>3</v>
      </c>
      <c r="O230" s="149">
        <v>3</v>
      </c>
      <c r="P230" s="149">
        <v>3</v>
      </c>
      <c r="Q230" s="149">
        <v>3</v>
      </c>
      <c r="R230" s="149">
        <v>2</v>
      </c>
      <c r="S230" s="149">
        <v>20</v>
      </c>
      <c r="T230" s="149">
        <v>60</v>
      </c>
      <c r="U230" s="149">
        <v>28</v>
      </c>
      <c r="V230" s="149">
        <v>58</v>
      </c>
      <c r="W230" s="149">
        <v>30</v>
      </c>
      <c r="X230" s="149">
        <v>55</v>
      </c>
      <c r="Y230" s="149">
        <v>19</v>
      </c>
      <c r="Z230" s="149">
        <v>69</v>
      </c>
      <c r="AA230" s="149">
        <v>35</v>
      </c>
      <c r="AB230" s="149">
        <v>52</v>
      </c>
      <c r="AC230" s="149">
        <v>20</v>
      </c>
      <c r="AD230" s="149">
        <v>56</v>
      </c>
      <c r="AE230" s="149">
        <v>25</v>
      </c>
      <c r="AF230" s="149">
        <v>350</v>
      </c>
      <c r="AG230" s="149">
        <v>157</v>
      </c>
      <c r="AH230" s="149">
        <v>14</v>
      </c>
      <c r="AI230" s="149">
        <v>3</v>
      </c>
      <c r="AJ230" s="143"/>
    </row>
    <row r="231" spans="1:37" s="42" customFormat="1">
      <c r="A231" s="143" t="s">
        <v>289</v>
      </c>
      <c r="B231" s="143" t="s">
        <v>290</v>
      </c>
      <c r="C231" s="143" t="s">
        <v>4</v>
      </c>
      <c r="D231" s="143" t="s">
        <v>294</v>
      </c>
      <c r="E231" s="144">
        <v>36220</v>
      </c>
      <c r="F231" s="154" t="s">
        <v>3378</v>
      </c>
      <c r="G231" s="171">
        <v>12002</v>
      </c>
      <c r="H231" s="147">
        <v>22631</v>
      </c>
      <c r="I231" s="148" t="s">
        <v>3379</v>
      </c>
      <c r="J231" s="148" t="s">
        <v>3380</v>
      </c>
      <c r="K231" s="148" t="s">
        <v>3381</v>
      </c>
      <c r="L231" s="149">
        <v>5</v>
      </c>
      <c r="M231" s="149">
        <v>4</v>
      </c>
      <c r="N231" s="149">
        <v>5</v>
      </c>
      <c r="O231" s="149">
        <v>5</v>
      </c>
      <c r="P231" s="149">
        <v>6</v>
      </c>
      <c r="Q231" s="149">
        <v>5</v>
      </c>
      <c r="R231" s="149">
        <v>2</v>
      </c>
      <c r="S231" s="149">
        <v>32</v>
      </c>
      <c r="T231" s="149">
        <v>125</v>
      </c>
      <c r="U231" s="149">
        <v>60</v>
      </c>
      <c r="V231" s="149">
        <v>104</v>
      </c>
      <c r="W231" s="149">
        <v>59</v>
      </c>
      <c r="X231" s="149">
        <v>133</v>
      </c>
      <c r="Y231" s="149">
        <v>69</v>
      </c>
      <c r="Z231" s="149">
        <v>130</v>
      </c>
      <c r="AA231" s="149">
        <v>55</v>
      </c>
      <c r="AB231" s="149">
        <v>152</v>
      </c>
      <c r="AC231" s="149">
        <v>74</v>
      </c>
      <c r="AD231" s="149">
        <v>123</v>
      </c>
      <c r="AE231" s="149">
        <v>53</v>
      </c>
      <c r="AF231" s="149">
        <v>767</v>
      </c>
      <c r="AG231" s="149">
        <v>370</v>
      </c>
      <c r="AH231" s="149">
        <v>9</v>
      </c>
      <c r="AI231" s="149">
        <v>5</v>
      </c>
      <c r="AJ231" s="143"/>
    </row>
    <row r="232" spans="1:37" s="42" customFormat="1">
      <c r="A232" s="143" t="s">
        <v>289</v>
      </c>
      <c r="B232" s="143" t="s">
        <v>290</v>
      </c>
      <c r="C232" s="143" t="s">
        <v>4</v>
      </c>
      <c r="D232" s="143" t="s">
        <v>3382</v>
      </c>
      <c r="E232" s="144">
        <v>10968</v>
      </c>
      <c r="F232" s="240" t="s">
        <v>3383</v>
      </c>
      <c r="G232" s="171">
        <v>10510.8</v>
      </c>
      <c r="H232" s="147">
        <v>22723</v>
      </c>
      <c r="I232" s="148" t="s">
        <v>3384</v>
      </c>
      <c r="J232" s="148" t="s">
        <v>3385</v>
      </c>
      <c r="K232" s="148" t="s">
        <v>3386</v>
      </c>
      <c r="L232" s="275">
        <v>4</v>
      </c>
      <c r="M232" s="275">
        <v>4</v>
      </c>
      <c r="N232" s="275">
        <v>4</v>
      </c>
      <c r="O232" s="275">
        <v>4</v>
      </c>
      <c r="P232" s="275">
        <v>5</v>
      </c>
      <c r="Q232" s="275">
        <v>4</v>
      </c>
      <c r="R232" s="275">
        <v>2</v>
      </c>
      <c r="S232" s="275">
        <v>27</v>
      </c>
      <c r="T232" s="275">
        <v>104</v>
      </c>
      <c r="U232" s="275">
        <v>49</v>
      </c>
      <c r="V232" s="275">
        <v>91</v>
      </c>
      <c r="W232" s="275">
        <v>39</v>
      </c>
      <c r="X232" s="275">
        <v>102</v>
      </c>
      <c r="Y232" s="275">
        <v>38</v>
      </c>
      <c r="Z232" s="275">
        <v>104</v>
      </c>
      <c r="AA232" s="275">
        <v>54</v>
      </c>
      <c r="AB232" s="275">
        <v>126</v>
      </c>
      <c r="AC232" s="275">
        <v>52</v>
      </c>
      <c r="AD232" s="275">
        <v>96</v>
      </c>
      <c r="AE232" s="275">
        <v>52</v>
      </c>
      <c r="AF232" s="149">
        <v>623</v>
      </c>
      <c r="AG232" s="149">
        <v>284</v>
      </c>
      <c r="AH232" s="275">
        <v>13</v>
      </c>
      <c r="AI232" s="275">
        <v>3</v>
      </c>
      <c r="AJ232" s="512"/>
      <c r="AK232" s="277"/>
    </row>
    <row r="233" spans="1:37" s="42" customFormat="1">
      <c r="A233" s="143" t="s">
        <v>289</v>
      </c>
      <c r="B233" s="143" t="s">
        <v>290</v>
      </c>
      <c r="C233" s="143" t="s">
        <v>4</v>
      </c>
      <c r="D233" s="143" t="s">
        <v>304</v>
      </c>
      <c r="E233" s="144">
        <v>30742</v>
      </c>
      <c r="F233" s="145" t="s">
        <v>3387</v>
      </c>
      <c r="G233" s="221">
        <v>13592.7</v>
      </c>
      <c r="H233" s="143">
        <v>22795</v>
      </c>
      <c r="I233" s="143" t="s">
        <v>3388</v>
      </c>
      <c r="J233" s="143" t="s">
        <v>3389</v>
      </c>
      <c r="K233" s="143" t="s">
        <v>3390</v>
      </c>
      <c r="L233" s="276">
        <v>4</v>
      </c>
      <c r="M233" s="276">
        <v>4</v>
      </c>
      <c r="N233" s="276">
        <v>4</v>
      </c>
      <c r="O233" s="276">
        <v>4</v>
      </c>
      <c r="P233" s="276">
        <v>5</v>
      </c>
      <c r="Q233" s="276">
        <v>3</v>
      </c>
      <c r="R233" s="276">
        <v>3</v>
      </c>
      <c r="S233" s="276">
        <v>27</v>
      </c>
      <c r="T233" s="276">
        <v>74</v>
      </c>
      <c r="U233" s="276">
        <v>38</v>
      </c>
      <c r="V233" s="276">
        <v>80</v>
      </c>
      <c r="W233" s="276">
        <v>38</v>
      </c>
      <c r="X233" s="276">
        <v>93</v>
      </c>
      <c r="Y233" s="276">
        <v>46</v>
      </c>
      <c r="Z233" s="276">
        <v>78</v>
      </c>
      <c r="AA233" s="276">
        <v>38</v>
      </c>
      <c r="AB233" s="276">
        <v>102</v>
      </c>
      <c r="AC233" s="276">
        <v>43</v>
      </c>
      <c r="AD233" s="276">
        <v>66</v>
      </c>
      <c r="AE233" s="276">
        <v>31</v>
      </c>
      <c r="AF233" s="149">
        <v>493</v>
      </c>
      <c r="AG233" s="149">
        <v>234</v>
      </c>
      <c r="AH233" s="276">
        <v>13</v>
      </c>
      <c r="AI233" s="276">
        <v>8</v>
      </c>
      <c r="AJ233" s="512"/>
      <c r="AK233" s="277"/>
    </row>
    <row r="234" spans="1:37" s="42" customFormat="1">
      <c r="A234" s="143" t="s">
        <v>289</v>
      </c>
      <c r="B234" s="143" t="s">
        <v>290</v>
      </c>
      <c r="C234" s="143" t="s">
        <v>4</v>
      </c>
      <c r="D234" s="143" t="s">
        <v>3391</v>
      </c>
      <c r="E234" s="144">
        <v>17069</v>
      </c>
      <c r="F234" s="154" t="s">
        <v>3392</v>
      </c>
      <c r="G234" s="171">
        <v>17979</v>
      </c>
      <c r="H234" s="147">
        <v>22801</v>
      </c>
      <c r="I234" s="148" t="s">
        <v>3393</v>
      </c>
      <c r="J234" s="148" t="s">
        <v>3394</v>
      </c>
      <c r="K234" s="148" t="s">
        <v>3395</v>
      </c>
      <c r="L234" s="149">
        <v>4</v>
      </c>
      <c r="M234" s="149">
        <v>4</v>
      </c>
      <c r="N234" s="149">
        <v>4</v>
      </c>
      <c r="O234" s="149">
        <v>5</v>
      </c>
      <c r="P234" s="149">
        <v>5</v>
      </c>
      <c r="Q234" s="149">
        <v>4</v>
      </c>
      <c r="R234" s="149">
        <v>3</v>
      </c>
      <c r="S234" s="149">
        <v>29</v>
      </c>
      <c r="T234" s="149">
        <v>88</v>
      </c>
      <c r="U234" s="149">
        <v>46</v>
      </c>
      <c r="V234" s="149">
        <v>93</v>
      </c>
      <c r="W234" s="149">
        <v>52</v>
      </c>
      <c r="X234" s="149">
        <v>101</v>
      </c>
      <c r="Y234" s="149">
        <v>44</v>
      </c>
      <c r="Z234" s="149">
        <v>113</v>
      </c>
      <c r="AA234" s="149">
        <v>52</v>
      </c>
      <c r="AB234" s="149">
        <v>113</v>
      </c>
      <c r="AC234" s="149">
        <v>49</v>
      </c>
      <c r="AD234" s="149">
        <v>100</v>
      </c>
      <c r="AE234" s="149">
        <v>53</v>
      </c>
      <c r="AF234" s="149">
        <v>608</v>
      </c>
      <c r="AG234" s="149">
        <v>296</v>
      </c>
      <c r="AH234" s="149">
        <v>19</v>
      </c>
      <c r="AI234" s="149">
        <v>7</v>
      </c>
      <c r="AJ234" s="143"/>
    </row>
    <row r="235" spans="1:37" s="42" customFormat="1">
      <c r="A235" s="143" t="s">
        <v>289</v>
      </c>
      <c r="B235" s="143" t="s">
        <v>290</v>
      </c>
      <c r="C235" s="143" t="s">
        <v>4</v>
      </c>
      <c r="D235" s="143" t="s">
        <v>3396</v>
      </c>
      <c r="E235" s="144">
        <v>31837</v>
      </c>
      <c r="F235" s="145" t="s">
        <v>3397</v>
      </c>
      <c r="G235" s="158">
        <v>13467</v>
      </c>
      <c r="H235" s="205">
        <v>22787</v>
      </c>
      <c r="I235" s="144" t="s">
        <v>3398</v>
      </c>
      <c r="J235" s="144" t="s">
        <v>3399</v>
      </c>
      <c r="K235" s="144" t="s">
        <v>3400</v>
      </c>
      <c r="L235" s="149">
        <v>3</v>
      </c>
      <c r="M235" s="149">
        <v>3</v>
      </c>
      <c r="N235" s="149">
        <v>3</v>
      </c>
      <c r="O235" s="149">
        <v>3</v>
      </c>
      <c r="P235" s="149">
        <v>4</v>
      </c>
      <c r="Q235" s="149">
        <v>3</v>
      </c>
      <c r="R235" s="149">
        <v>2</v>
      </c>
      <c r="S235" s="149">
        <v>21</v>
      </c>
      <c r="T235" s="149">
        <v>62</v>
      </c>
      <c r="U235" s="149">
        <v>28</v>
      </c>
      <c r="V235" s="149">
        <v>69</v>
      </c>
      <c r="W235" s="149">
        <v>36</v>
      </c>
      <c r="X235" s="149">
        <v>66</v>
      </c>
      <c r="Y235" s="149">
        <v>26</v>
      </c>
      <c r="Z235" s="149">
        <v>46</v>
      </c>
      <c r="AA235" s="149">
        <v>39</v>
      </c>
      <c r="AB235" s="149">
        <v>87</v>
      </c>
      <c r="AC235" s="149">
        <v>44</v>
      </c>
      <c r="AD235" s="149">
        <v>61</v>
      </c>
      <c r="AE235" s="149">
        <v>25</v>
      </c>
      <c r="AF235" s="149">
        <v>391</v>
      </c>
      <c r="AG235" s="149">
        <v>198</v>
      </c>
      <c r="AH235" s="149">
        <v>20</v>
      </c>
      <c r="AI235" s="149">
        <v>6</v>
      </c>
      <c r="AJ235" s="143"/>
    </row>
    <row r="236" spans="1:37" s="42" customFormat="1">
      <c r="A236" s="143" t="s">
        <v>289</v>
      </c>
      <c r="B236" s="143" t="s">
        <v>290</v>
      </c>
      <c r="C236" s="143" t="s">
        <v>4</v>
      </c>
      <c r="D236" s="143" t="s">
        <v>3401</v>
      </c>
      <c r="E236" s="144">
        <v>31695</v>
      </c>
      <c r="F236" s="145" t="s">
        <v>3402</v>
      </c>
      <c r="G236" s="158">
        <v>13703</v>
      </c>
      <c r="H236" s="205">
        <v>22779</v>
      </c>
      <c r="I236" s="144" t="s">
        <v>3403</v>
      </c>
      <c r="J236" s="144" t="s">
        <v>3403</v>
      </c>
      <c r="K236" s="144" t="s">
        <v>3404</v>
      </c>
      <c r="L236" s="149">
        <v>3</v>
      </c>
      <c r="M236" s="149">
        <v>4</v>
      </c>
      <c r="N236" s="149">
        <v>4</v>
      </c>
      <c r="O236" s="149">
        <v>4</v>
      </c>
      <c r="P236" s="149">
        <v>4</v>
      </c>
      <c r="Q236" s="149">
        <v>4</v>
      </c>
      <c r="R236" s="149">
        <v>2</v>
      </c>
      <c r="S236" s="149">
        <v>25</v>
      </c>
      <c r="T236" s="149">
        <v>70</v>
      </c>
      <c r="U236" s="149">
        <v>41</v>
      </c>
      <c r="V236" s="149">
        <v>89</v>
      </c>
      <c r="W236" s="149">
        <v>47</v>
      </c>
      <c r="X236" s="149">
        <v>103</v>
      </c>
      <c r="Y236" s="149">
        <v>52</v>
      </c>
      <c r="Z236" s="149">
        <v>106</v>
      </c>
      <c r="AA236" s="149">
        <v>46</v>
      </c>
      <c r="AB236" s="149">
        <v>102</v>
      </c>
      <c r="AC236" s="149">
        <v>53</v>
      </c>
      <c r="AD236" s="149">
        <v>99</v>
      </c>
      <c r="AE236" s="149">
        <v>51</v>
      </c>
      <c r="AF236" s="149">
        <v>569</v>
      </c>
      <c r="AG236" s="149">
        <v>290</v>
      </c>
      <c r="AH236" s="149">
        <v>13</v>
      </c>
      <c r="AI236" s="149">
        <v>5</v>
      </c>
      <c r="AJ236" s="143"/>
    </row>
    <row r="237" spans="1:37" s="42" customFormat="1">
      <c r="A237" s="143" t="s">
        <v>289</v>
      </c>
      <c r="B237" s="143" t="s">
        <v>290</v>
      </c>
      <c r="C237" s="143" t="s">
        <v>4</v>
      </c>
      <c r="D237" s="143" t="s">
        <v>3405</v>
      </c>
      <c r="E237" s="144">
        <v>30011</v>
      </c>
      <c r="F237" s="154" t="s">
        <v>3406</v>
      </c>
      <c r="G237" s="155">
        <v>16503</v>
      </c>
      <c r="H237" s="147">
        <v>22782</v>
      </c>
      <c r="I237" s="148" t="s">
        <v>3407</v>
      </c>
      <c r="J237" s="148" t="s">
        <v>3408</v>
      </c>
      <c r="K237" s="148" t="s">
        <v>3409</v>
      </c>
      <c r="L237" s="149">
        <v>2</v>
      </c>
      <c r="M237" s="149">
        <v>3</v>
      </c>
      <c r="N237" s="149">
        <v>3</v>
      </c>
      <c r="O237" s="149">
        <v>4</v>
      </c>
      <c r="P237" s="149">
        <v>3</v>
      </c>
      <c r="Q237" s="149">
        <v>3</v>
      </c>
      <c r="R237" s="149">
        <v>2</v>
      </c>
      <c r="S237" s="149">
        <v>20</v>
      </c>
      <c r="T237" s="149">
        <v>55</v>
      </c>
      <c r="U237" s="149">
        <v>24</v>
      </c>
      <c r="V237" s="149">
        <v>61</v>
      </c>
      <c r="W237" s="149">
        <v>29</v>
      </c>
      <c r="X237" s="149">
        <v>80</v>
      </c>
      <c r="Y237" s="149">
        <v>42</v>
      </c>
      <c r="Z237" s="149">
        <v>86</v>
      </c>
      <c r="AA237" s="149">
        <v>39</v>
      </c>
      <c r="AB237" s="149">
        <v>82</v>
      </c>
      <c r="AC237" s="149">
        <v>39</v>
      </c>
      <c r="AD237" s="149">
        <v>65</v>
      </c>
      <c r="AE237" s="149">
        <v>25</v>
      </c>
      <c r="AF237" s="149">
        <v>429</v>
      </c>
      <c r="AG237" s="149">
        <v>198</v>
      </c>
      <c r="AH237" s="149">
        <v>9</v>
      </c>
      <c r="AI237" s="149">
        <v>3</v>
      </c>
      <c r="AJ237" s="143"/>
    </row>
    <row r="238" spans="1:37" s="33" customFormat="1">
      <c r="A238" s="143" t="s">
        <v>289</v>
      </c>
      <c r="B238" s="143" t="s">
        <v>290</v>
      </c>
      <c r="C238" s="143" t="s">
        <v>4</v>
      </c>
      <c r="D238" s="143" t="s">
        <v>3410</v>
      </c>
      <c r="E238" s="144">
        <v>35855</v>
      </c>
      <c r="F238" s="154" t="s">
        <v>3411</v>
      </c>
      <c r="G238" s="155">
        <v>11873</v>
      </c>
      <c r="H238" s="147">
        <v>22711</v>
      </c>
      <c r="I238" s="148" t="s">
        <v>3412</v>
      </c>
      <c r="J238" s="148" t="s">
        <v>3413</v>
      </c>
      <c r="K238" s="148" t="s">
        <v>3414</v>
      </c>
      <c r="L238" s="149">
        <v>2</v>
      </c>
      <c r="M238" s="149">
        <v>2</v>
      </c>
      <c r="N238" s="149">
        <v>2</v>
      </c>
      <c r="O238" s="149">
        <v>3</v>
      </c>
      <c r="P238" s="149">
        <v>3</v>
      </c>
      <c r="Q238" s="149">
        <v>2</v>
      </c>
      <c r="R238" s="149">
        <v>1</v>
      </c>
      <c r="S238" s="149">
        <v>15</v>
      </c>
      <c r="T238" s="149">
        <v>42</v>
      </c>
      <c r="U238" s="149">
        <v>18</v>
      </c>
      <c r="V238" s="149">
        <v>43</v>
      </c>
      <c r="W238" s="149">
        <v>22</v>
      </c>
      <c r="X238" s="149">
        <v>54</v>
      </c>
      <c r="Y238" s="149">
        <v>30</v>
      </c>
      <c r="Z238" s="149">
        <v>57</v>
      </c>
      <c r="AA238" s="149">
        <v>28</v>
      </c>
      <c r="AB238" s="149">
        <v>61</v>
      </c>
      <c r="AC238" s="149">
        <v>30</v>
      </c>
      <c r="AD238" s="149">
        <v>56</v>
      </c>
      <c r="AE238" s="149">
        <v>32</v>
      </c>
      <c r="AF238" s="149">
        <v>313</v>
      </c>
      <c r="AG238" s="149">
        <v>160</v>
      </c>
      <c r="AH238" s="149">
        <v>9</v>
      </c>
      <c r="AI238" s="149">
        <v>4</v>
      </c>
      <c r="AJ238" s="143"/>
    </row>
    <row r="239" spans="1:37" s="42" customFormat="1">
      <c r="A239" s="1063" t="s">
        <v>289</v>
      </c>
      <c r="B239" s="1063" t="s">
        <v>290</v>
      </c>
      <c r="C239" s="1063" t="s">
        <v>4</v>
      </c>
      <c r="D239" s="1063" t="s">
        <v>3415</v>
      </c>
      <c r="E239" s="35">
        <v>37500</v>
      </c>
      <c r="F239" s="66" t="s">
        <v>3416</v>
      </c>
      <c r="G239" s="57">
        <v>10587</v>
      </c>
      <c r="H239" s="37">
        <v>22729</v>
      </c>
      <c r="I239" s="38" t="s">
        <v>3417</v>
      </c>
      <c r="J239" s="38" t="s">
        <v>3418</v>
      </c>
      <c r="K239" s="38" t="s">
        <v>3419</v>
      </c>
      <c r="L239" s="39">
        <v>3</v>
      </c>
      <c r="M239" s="39">
        <v>3</v>
      </c>
      <c r="N239" s="39">
        <v>2</v>
      </c>
      <c r="O239" s="39">
        <v>3</v>
      </c>
      <c r="P239" s="39">
        <v>3</v>
      </c>
      <c r="Q239" s="39">
        <v>3</v>
      </c>
      <c r="R239" s="39">
        <v>3</v>
      </c>
      <c r="S239" s="39">
        <v>20</v>
      </c>
      <c r="T239" s="39">
        <v>65</v>
      </c>
      <c r="U239" s="39">
        <v>33</v>
      </c>
      <c r="V239" s="39">
        <v>57</v>
      </c>
      <c r="W239" s="39">
        <v>28</v>
      </c>
      <c r="X239" s="39">
        <v>48</v>
      </c>
      <c r="Y239" s="39">
        <v>19</v>
      </c>
      <c r="Z239" s="39">
        <v>57</v>
      </c>
      <c r="AA239" s="39">
        <v>30</v>
      </c>
      <c r="AB239" s="39">
        <v>55</v>
      </c>
      <c r="AC239" s="39">
        <v>24</v>
      </c>
      <c r="AD239" s="39">
        <v>56</v>
      </c>
      <c r="AE239" s="39">
        <v>32</v>
      </c>
      <c r="AF239" s="149">
        <v>338</v>
      </c>
      <c r="AG239" s="149">
        <v>166</v>
      </c>
      <c r="AH239" s="39">
        <v>13</v>
      </c>
      <c r="AI239" s="39">
        <v>6</v>
      </c>
      <c r="AJ239" s="1063" t="s">
        <v>3319</v>
      </c>
    </row>
    <row r="240" spans="1:37" s="42" customFormat="1">
      <c r="A240" s="143" t="s">
        <v>289</v>
      </c>
      <c r="B240" s="143" t="s">
        <v>290</v>
      </c>
      <c r="C240" s="143" t="s">
        <v>4</v>
      </c>
      <c r="D240" s="143" t="s">
        <v>3420</v>
      </c>
      <c r="E240" s="144">
        <v>39326</v>
      </c>
      <c r="F240" s="154" t="s">
        <v>3474</v>
      </c>
      <c r="G240" s="171">
        <v>11869.3</v>
      </c>
      <c r="H240" s="147">
        <v>22636</v>
      </c>
      <c r="I240" s="148" t="s">
        <v>3421</v>
      </c>
      <c r="J240" s="148" t="s">
        <v>3422</v>
      </c>
      <c r="K240" s="148" t="s">
        <v>3423</v>
      </c>
      <c r="L240" s="149">
        <v>4</v>
      </c>
      <c r="M240" s="149">
        <v>4</v>
      </c>
      <c r="N240" s="149">
        <v>4</v>
      </c>
      <c r="O240" s="149">
        <v>5</v>
      </c>
      <c r="P240" s="149">
        <v>5</v>
      </c>
      <c r="Q240" s="149">
        <v>5</v>
      </c>
      <c r="R240" s="149">
        <v>0</v>
      </c>
      <c r="S240" s="149">
        <v>27</v>
      </c>
      <c r="T240" s="149">
        <v>93</v>
      </c>
      <c r="U240" s="149">
        <v>44</v>
      </c>
      <c r="V240" s="149">
        <v>105</v>
      </c>
      <c r="W240" s="149">
        <v>43</v>
      </c>
      <c r="X240" s="149">
        <v>95</v>
      </c>
      <c r="Y240" s="149">
        <v>51</v>
      </c>
      <c r="Z240" s="149">
        <v>114</v>
      </c>
      <c r="AA240" s="149">
        <v>53</v>
      </c>
      <c r="AB240" s="149">
        <v>123</v>
      </c>
      <c r="AC240" s="149">
        <v>60</v>
      </c>
      <c r="AD240" s="149">
        <v>115</v>
      </c>
      <c r="AE240" s="149">
        <v>57</v>
      </c>
      <c r="AF240" s="149">
        <v>645</v>
      </c>
      <c r="AG240" s="149">
        <v>308</v>
      </c>
      <c r="AH240" s="149">
        <v>0</v>
      </c>
      <c r="AI240" s="149">
        <v>0</v>
      </c>
      <c r="AJ240" s="143"/>
    </row>
    <row r="241" spans="1:36" s="42" customFormat="1">
      <c r="A241" s="143" t="s">
        <v>289</v>
      </c>
      <c r="B241" s="143" t="s">
        <v>290</v>
      </c>
      <c r="C241" s="143" t="s">
        <v>4</v>
      </c>
      <c r="D241" s="143" t="s">
        <v>3424</v>
      </c>
      <c r="E241" s="144">
        <v>38412</v>
      </c>
      <c r="F241" s="154" t="s">
        <v>3425</v>
      </c>
      <c r="G241" s="155">
        <v>11833</v>
      </c>
      <c r="H241" s="147">
        <v>22615</v>
      </c>
      <c r="I241" s="148" t="s">
        <v>3426</v>
      </c>
      <c r="J241" s="148" t="s">
        <v>3426</v>
      </c>
      <c r="K241" s="148" t="s">
        <v>3427</v>
      </c>
      <c r="L241" s="149">
        <v>4</v>
      </c>
      <c r="M241" s="149">
        <v>5</v>
      </c>
      <c r="N241" s="149">
        <v>6</v>
      </c>
      <c r="O241" s="149">
        <v>5</v>
      </c>
      <c r="P241" s="149">
        <v>6</v>
      </c>
      <c r="Q241" s="149">
        <v>5</v>
      </c>
      <c r="R241" s="149">
        <v>2</v>
      </c>
      <c r="S241" s="149">
        <v>33</v>
      </c>
      <c r="T241" s="149">
        <v>98</v>
      </c>
      <c r="U241" s="149">
        <v>59</v>
      </c>
      <c r="V241" s="149">
        <v>98</v>
      </c>
      <c r="W241" s="149">
        <v>47</v>
      </c>
      <c r="X241" s="149">
        <v>133</v>
      </c>
      <c r="Y241" s="149">
        <v>59</v>
      </c>
      <c r="Z241" s="149">
        <v>115</v>
      </c>
      <c r="AA241" s="149">
        <v>63</v>
      </c>
      <c r="AB241" s="149">
        <v>122</v>
      </c>
      <c r="AC241" s="149">
        <v>61</v>
      </c>
      <c r="AD241" s="149">
        <v>104</v>
      </c>
      <c r="AE241" s="149">
        <v>57</v>
      </c>
      <c r="AF241" s="149">
        <v>670</v>
      </c>
      <c r="AG241" s="149">
        <v>346</v>
      </c>
      <c r="AH241" s="149">
        <v>15</v>
      </c>
      <c r="AI241" s="149">
        <v>6</v>
      </c>
      <c r="AJ241" s="143"/>
    </row>
    <row r="242" spans="1:36" s="42" customFormat="1">
      <c r="A242" s="143" t="s">
        <v>289</v>
      </c>
      <c r="B242" s="143" t="s">
        <v>290</v>
      </c>
      <c r="C242" s="143" t="s">
        <v>4</v>
      </c>
      <c r="D242" s="143" t="s">
        <v>3428</v>
      </c>
      <c r="E242" s="144">
        <v>38596</v>
      </c>
      <c r="F242" s="154" t="s">
        <v>3429</v>
      </c>
      <c r="G242" s="155">
        <v>11247.3</v>
      </c>
      <c r="H242" s="147">
        <v>22681</v>
      </c>
      <c r="I242" s="148" t="s">
        <v>3430</v>
      </c>
      <c r="J242" s="148" t="s">
        <v>3431</v>
      </c>
      <c r="K242" s="148" t="s">
        <v>3432</v>
      </c>
      <c r="L242" s="149">
        <v>3</v>
      </c>
      <c r="M242" s="149">
        <v>3</v>
      </c>
      <c r="N242" s="149">
        <v>4</v>
      </c>
      <c r="O242" s="149">
        <v>4</v>
      </c>
      <c r="P242" s="149">
        <v>4</v>
      </c>
      <c r="Q242" s="149">
        <v>4</v>
      </c>
      <c r="R242" s="149">
        <v>1</v>
      </c>
      <c r="S242" s="149">
        <v>23</v>
      </c>
      <c r="T242" s="149">
        <v>71</v>
      </c>
      <c r="U242" s="149">
        <v>35</v>
      </c>
      <c r="V242" s="149">
        <v>75</v>
      </c>
      <c r="W242" s="149">
        <v>39</v>
      </c>
      <c r="X242" s="149">
        <v>98</v>
      </c>
      <c r="Y242" s="149">
        <v>44</v>
      </c>
      <c r="Z242" s="149">
        <v>103</v>
      </c>
      <c r="AA242" s="149">
        <v>50</v>
      </c>
      <c r="AB242" s="149">
        <v>88</v>
      </c>
      <c r="AC242" s="149">
        <v>50</v>
      </c>
      <c r="AD242" s="149">
        <v>92</v>
      </c>
      <c r="AE242" s="149">
        <v>40</v>
      </c>
      <c r="AF242" s="149">
        <v>527</v>
      </c>
      <c r="AG242" s="149">
        <v>258</v>
      </c>
      <c r="AH242" s="149">
        <v>5</v>
      </c>
      <c r="AI242" s="149">
        <v>1</v>
      </c>
      <c r="AJ242" s="143"/>
    </row>
    <row r="243" spans="1:36" s="42" customFormat="1">
      <c r="A243" s="143" t="s">
        <v>289</v>
      </c>
      <c r="B243" s="143" t="s">
        <v>290</v>
      </c>
      <c r="C243" s="143" t="s">
        <v>4</v>
      </c>
      <c r="D243" s="143" t="s">
        <v>291</v>
      </c>
      <c r="E243" s="144">
        <v>38231</v>
      </c>
      <c r="F243" s="154" t="s">
        <v>3433</v>
      </c>
      <c r="G243" s="155">
        <v>31777.88</v>
      </c>
      <c r="H243" s="147">
        <v>22705</v>
      </c>
      <c r="I243" s="148" t="s">
        <v>3434</v>
      </c>
      <c r="J243" s="148" t="s">
        <v>3435</v>
      </c>
      <c r="K243" s="148" t="s">
        <v>3436</v>
      </c>
      <c r="L243" s="149">
        <v>4</v>
      </c>
      <c r="M243" s="149">
        <v>4</v>
      </c>
      <c r="N243" s="149">
        <v>5</v>
      </c>
      <c r="O243" s="149">
        <v>4</v>
      </c>
      <c r="P243" s="149">
        <v>4</v>
      </c>
      <c r="Q243" s="149">
        <v>4</v>
      </c>
      <c r="R243" s="149">
        <v>1</v>
      </c>
      <c r="S243" s="149">
        <v>26</v>
      </c>
      <c r="T243" s="149">
        <v>88</v>
      </c>
      <c r="U243" s="149">
        <v>39</v>
      </c>
      <c r="V243" s="149">
        <v>84</v>
      </c>
      <c r="W243" s="149">
        <v>38</v>
      </c>
      <c r="X243" s="149">
        <v>110</v>
      </c>
      <c r="Y243" s="149">
        <v>47</v>
      </c>
      <c r="Z243" s="149">
        <v>98</v>
      </c>
      <c r="AA243" s="149">
        <v>51</v>
      </c>
      <c r="AB243" s="149">
        <v>98</v>
      </c>
      <c r="AC243" s="149">
        <v>48</v>
      </c>
      <c r="AD243" s="149">
        <v>100</v>
      </c>
      <c r="AE243" s="149">
        <v>48</v>
      </c>
      <c r="AF243" s="149">
        <v>578</v>
      </c>
      <c r="AG243" s="149">
        <v>271</v>
      </c>
      <c r="AH243" s="149">
        <v>5</v>
      </c>
      <c r="AI243" s="149">
        <v>1</v>
      </c>
      <c r="AJ243" s="143"/>
    </row>
    <row r="244" spans="1:36" s="42" customFormat="1">
      <c r="A244" s="143" t="s">
        <v>289</v>
      </c>
      <c r="B244" s="143" t="s">
        <v>3437</v>
      </c>
      <c r="C244" s="143" t="s">
        <v>4</v>
      </c>
      <c r="D244" s="143" t="s">
        <v>296</v>
      </c>
      <c r="E244" s="144">
        <v>18142</v>
      </c>
      <c r="F244" s="154" t="s">
        <v>3438</v>
      </c>
      <c r="G244" s="155">
        <v>15227</v>
      </c>
      <c r="H244" s="147">
        <v>22646</v>
      </c>
      <c r="I244" s="148" t="s">
        <v>3439</v>
      </c>
      <c r="J244" s="148" t="s">
        <v>3439</v>
      </c>
      <c r="K244" s="148" t="s">
        <v>3440</v>
      </c>
      <c r="L244" s="149">
        <v>4</v>
      </c>
      <c r="M244" s="149">
        <v>4</v>
      </c>
      <c r="N244" s="149">
        <v>5</v>
      </c>
      <c r="O244" s="149">
        <v>4</v>
      </c>
      <c r="P244" s="149">
        <v>5</v>
      </c>
      <c r="Q244" s="149">
        <v>4</v>
      </c>
      <c r="R244" s="149">
        <v>1</v>
      </c>
      <c r="S244" s="149">
        <v>27</v>
      </c>
      <c r="T244" s="149">
        <v>100</v>
      </c>
      <c r="U244" s="149">
        <v>33</v>
      </c>
      <c r="V244" s="149">
        <v>87</v>
      </c>
      <c r="W244" s="149">
        <v>39</v>
      </c>
      <c r="X244" s="149">
        <v>116</v>
      </c>
      <c r="Y244" s="149">
        <v>60</v>
      </c>
      <c r="Z244" s="149">
        <v>102</v>
      </c>
      <c r="AA244" s="149">
        <v>34</v>
      </c>
      <c r="AB244" s="149">
        <v>109</v>
      </c>
      <c r="AC244" s="149">
        <v>45</v>
      </c>
      <c r="AD244" s="149">
        <v>100</v>
      </c>
      <c r="AE244" s="149">
        <v>52</v>
      </c>
      <c r="AF244" s="149">
        <v>614</v>
      </c>
      <c r="AG244" s="149">
        <v>263</v>
      </c>
      <c r="AH244" s="149">
        <v>12</v>
      </c>
      <c r="AI244" s="149">
        <v>2</v>
      </c>
      <c r="AJ244" s="143"/>
    </row>
    <row r="245" spans="1:36" s="42" customFormat="1">
      <c r="A245" s="143" t="s">
        <v>289</v>
      </c>
      <c r="B245" s="143" t="s">
        <v>290</v>
      </c>
      <c r="C245" s="143" t="s">
        <v>4</v>
      </c>
      <c r="D245" s="143" t="s">
        <v>3441</v>
      </c>
      <c r="E245" s="144">
        <v>32752</v>
      </c>
      <c r="F245" s="154" t="s">
        <v>3442</v>
      </c>
      <c r="G245" s="155">
        <v>13972</v>
      </c>
      <c r="H245" s="147">
        <v>22805</v>
      </c>
      <c r="I245" s="148" t="s">
        <v>3443</v>
      </c>
      <c r="J245" s="148" t="s">
        <v>3444</v>
      </c>
      <c r="K245" s="148" t="s">
        <v>3445</v>
      </c>
      <c r="L245" s="149">
        <v>2</v>
      </c>
      <c r="M245" s="149">
        <v>2</v>
      </c>
      <c r="N245" s="149">
        <v>2</v>
      </c>
      <c r="O245" s="149">
        <v>2</v>
      </c>
      <c r="P245" s="149">
        <v>2</v>
      </c>
      <c r="Q245" s="149">
        <v>2</v>
      </c>
      <c r="R245" s="149">
        <v>2</v>
      </c>
      <c r="S245" s="149">
        <v>14</v>
      </c>
      <c r="T245" s="149">
        <v>38</v>
      </c>
      <c r="U245" s="149">
        <v>13</v>
      </c>
      <c r="V245" s="149">
        <v>27</v>
      </c>
      <c r="W245" s="149">
        <v>12</v>
      </c>
      <c r="X245" s="149">
        <v>38</v>
      </c>
      <c r="Y245" s="149">
        <v>19</v>
      </c>
      <c r="Z245" s="149">
        <v>46</v>
      </c>
      <c r="AA245" s="149">
        <v>12</v>
      </c>
      <c r="AB245" s="149">
        <v>42</v>
      </c>
      <c r="AC245" s="149">
        <v>23</v>
      </c>
      <c r="AD245" s="149">
        <v>41</v>
      </c>
      <c r="AE245" s="149">
        <v>17</v>
      </c>
      <c r="AF245" s="149">
        <v>232</v>
      </c>
      <c r="AG245" s="149">
        <v>96</v>
      </c>
      <c r="AH245" s="149">
        <v>15</v>
      </c>
      <c r="AI245" s="149">
        <v>5</v>
      </c>
      <c r="AJ245" s="143"/>
    </row>
    <row r="246" spans="1:36" s="42" customFormat="1">
      <c r="A246" s="143" t="s">
        <v>289</v>
      </c>
      <c r="B246" s="143" t="s">
        <v>290</v>
      </c>
      <c r="C246" s="143" t="s">
        <v>4</v>
      </c>
      <c r="D246" s="143" t="s">
        <v>3446</v>
      </c>
      <c r="E246" s="144">
        <v>40422</v>
      </c>
      <c r="F246" s="154" t="s">
        <v>3447</v>
      </c>
      <c r="G246" s="155">
        <v>16299</v>
      </c>
      <c r="H246" s="147">
        <v>22735</v>
      </c>
      <c r="I246" s="148" t="s">
        <v>3448</v>
      </c>
      <c r="J246" s="148" t="s">
        <v>3449</v>
      </c>
      <c r="K246" s="148" t="s">
        <v>3450</v>
      </c>
      <c r="L246" s="149">
        <v>9</v>
      </c>
      <c r="M246" s="149">
        <v>8</v>
      </c>
      <c r="N246" s="149">
        <v>9</v>
      </c>
      <c r="O246" s="149">
        <v>10</v>
      </c>
      <c r="P246" s="149">
        <v>11</v>
      </c>
      <c r="Q246" s="149">
        <v>9</v>
      </c>
      <c r="R246" s="149">
        <v>2</v>
      </c>
      <c r="S246" s="149">
        <v>58</v>
      </c>
      <c r="T246" s="149">
        <v>229</v>
      </c>
      <c r="U246" s="149">
        <v>124</v>
      </c>
      <c r="V246" s="149">
        <v>210</v>
      </c>
      <c r="W246" s="149">
        <v>93</v>
      </c>
      <c r="X246" s="149">
        <v>242</v>
      </c>
      <c r="Y246" s="149">
        <v>125</v>
      </c>
      <c r="Z246" s="149">
        <v>257</v>
      </c>
      <c r="AA246" s="149">
        <v>123</v>
      </c>
      <c r="AB246" s="149">
        <v>263</v>
      </c>
      <c r="AC246" s="149">
        <v>135</v>
      </c>
      <c r="AD246" s="149">
        <v>234</v>
      </c>
      <c r="AE246" s="149">
        <v>109</v>
      </c>
      <c r="AF246" s="149">
        <v>1435</v>
      </c>
      <c r="AG246" s="149">
        <v>709</v>
      </c>
      <c r="AH246" s="149">
        <v>9</v>
      </c>
      <c r="AI246" s="149">
        <v>3</v>
      </c>
      <c r="AJ246" s="143" t="s">
        <v>3319</v>
      </c>
    </row>
    <row r="247" spans="1:36" s="42" customFormat="1">
      <c r="A247" s="143" t="s">
        <v>289</v>
      </c>
      <c r="B247" s="143" t="s">
        <v>290</v>
      </c>
      <c r="C247" s="143" t="s">
        <v>4</v>
      </c>
      <c r="D247" s="143" t="s">
        <v>3451</v>
      </c>
      <c r="E247" s="144">
        <v>41337</v>
      </c>
      <c r="F247" s="154" t="s">
        <v>3452</v>
      </c>
      <c r="G247" s="155">
        <v>10564.6</v>
      </c>
      <c r="H247" s="147">
        <v>22747</v>
      </c>
      <c r="I247" s="148" t="s">
        <v>3453</v>
      </c>
      <c r="J247" s="148" t="s">
        <v>3453</v>
      </c>
      <c r="K247" s="148" t="s">
        <v>3454</v>
      </c>
      <c r="L247" s="149">
        <v>7</v>
      </c>
      <c r="M247" s="149">
        <v>9</v>
      </c>
      <c r="N247" s="149">
        <v>9</v>
      </c>
      <c r="O247" s="149">
        <v>10</v>
      </c>
      <c r="P247" s="149">
        <v>9</v>
      </c>
      <c r="Q247" s="149">
        <v>7</v>
      </c>
      <c r="R247" s="149">
        <v>1</v>
      </c>
      <c r="S247" s="149">
        <v>52</v>
      </c>
      <c r="T247" s="149">
        <v>199</v>
      </c>
      <c r="U247" s="149">
        <v>92</v>
      </c>
      <c r="V247" s="149">
        <v>241</v>
      </c>
      <c r="W247" s="149">
        <v>122</v>
      </c>
      <c r="X247" s="149">
        <v>257</v>
      </c>
      <c r="Y247" s="149">
        <v>134</v>
      </c>
      <c r="Z247" s="149">
        <v>263</v>
      </c>
      <c r="AA247" s="149">
        <v>132</v>
      </c>
      <c r="AB247" s="149">
        <v>232</v>
      </c>
      <c r="AC247" s="149">
        <v>121</v>
      </c>
      <c r="AD247" s="149">
        <v>185</v>
      </c>
      <c r="AE247" s="149">
        <v>85</v>
      </c>
      <c r="AF247" s="149">
        <v>1377</v>
      </c>
      <c r="AG247" s="149">
        <v>686</v>
      </c>
      <c r="AH247" s="149">
        <v>6</v>
      </c>
      <c r="AI247" s="149">
        <v>1</v>
      </c>
      <c r="AJ247" s="143"/>
    </row>
    <row r="248" spans="1:36" s="42" customFormat="1">
      <c r="A248" s="1063" t="s">
        <v>289</v>
      </c>
      <c r="B248" s="1063" t="s">
        <v>290</v>
      </c>
      <c r="C248" s="1063" t="s">
        <v>4</v>
      </c>
      <c r="D248" s="1063" t="s">
        <v>3455</v>
      </c>
      <c r="E248" s="35">
        <v>41153</v>
      </c>
      <c r="F248" s="66" t="s">
        <v>987</v>
      </c>
      <c r="G248" s="268">
        <v>11849.5</v>
      </c>
      <c r="H248" s="37">
        <v>22764</v>
      </c>
      <c r="I248" s="38" t="s">
        <v>3456</v>
      </c>
      <c r="J248" s="38" t="s">
        <v>3457</v>
      </c>
      <c r="K248" s="38" t="s">
        <v>3458</v>
      </c>
      <c r="L248" s="39">
        <v>6</v>
      </c>
      <c r="M248" s="39">
        <v>7</v>
      </c>
      <c r="N248" s="39">
        <v>7</v>
      </c>
      <c r="O248" s="39">
        <v>8</v>
      </c>
      <c r="P248" s="39">
        <v>6</v>
      </c>
      <c r="Q248" s="39">
        <v>6</v>
      </c>
      <c r="R248" s="39">
        <v>1</v>
      </c>
      <c r="S248" s="39">
        <v>41</v>
      </c>
      <c r="T248" s="39">
        <v>160</v>
      </c>
      <c r="U248" s="39">
        <v>78</v>
      </c>
      <c r="V248" s="39">
        <v>178</v>
      </c>
      <c r="W248" s="39">
        <v>87</v>
      </c>
      <c r="X248" s="39">
        <v>175</v>
      </c>
      <c r="Y248" s="39">
        <v>91</v>
      </c>
      <c r="Z248" s="39">
        <v>189</v>
      </c>
      <c r="AA248" s="39">
        <v>86</v>
      </c>
      <c r="AB248" s="39">
        <v>163</v>
      </c>
      <c r="AC248" s="39">
        <v>80</v>
      </c>
      <c r="AD248" s="39">
        <v>150</v>
      </c>
      <c r="AE248" s="39">
        <v>62</v>
      </c>
      <c r="AF248" s="149">
        <v>1015</v>
      </c>
      <c r="AG248" s="149">
        <v>484</v>
      </c>
      <c r="AH248" s="39">
        <v>6</v>
      </c>
      <c r="AI248" s="39">
        <v>1</v>
      </c>
      <c r="AJ248" s="1063"/>
    </row>
    <row r="249" spans="1:36" s="42" customFormat="1">
      <c r="A249" s="143" t="s">
        <v>289</v>
      </c>
      <c r="B249" s="143" t="s">
        <v>290</v>
      </c>
      <c r="C249" s="143" t="s">
        <v>4</v>
      </c>
      <c r="D249" s="143" t="s">
        <v>3459</v>
      </c>
      <c r="E249" s="144">
        <v>44256</v>
      </c>
      <c r="F249" s="154" t="s">
        <v>3460</v>
      </c>
      <c r="G249" s="155">
        <v>17472</v>
      </c>
      <c r="H249" s="147">
        <v>22748</v>
      </c>
      <c r="I249" s="148" t="s">
        <v>2464</v>
      </c>
      <c r="J249" s="148" t="s">
        <v>2464</v>
      </c>
      <c r="K249" s="148" t="s">
        <v>3461</v>
      </c>
      <c r="L249" s="149">
        <v>4</v>
      </c>
      <c r="M249" s="149">
        <v>2</v>
      </c>
      <c r="N249" s="149">
        <v>2</v>
      </c>
      <c r="O249" s="149">
        <v>2</v>
      </c>
      <c r="P249" s="149">
        <v>2</v>
      </c>
      <c r="Q249" s="149">
        <v>1</v>
      </c>
      <c r="R249" s="149">
        <v>1</v>
      </c>
      <c r="S249" s="149">
        <v>14</v>
      </c>
      <c r="T249" s="149">
        <v>85</v>
      </c>
      <c r="U249" s="149">
        <v>34</v>
      </c>
      <c r="V249" s="149">
        <v>32</v>
      </c>
      <c r="W249" s="149">
        <v>19</v>
      </c>
      <c r="X249" s="149">
        <v>31</v>
      </c>
      <c r="Y249" s="149">
        <v>11</v>
      </c>
      <c r="Z249" s="149">
        <v>39</v>
      </c>
      <c r="AA249" s="149">
        <v>19</v>
      </c>
      <c r="AB249" s="149">
        <v>31</v>
      </c>
      <c r="AC249" s="149">
        <v>16</v>
      </c>
      <c r="AD249" s="149">
        <v>14</v>
      </c>
      <c r="AE249" s="149">
        <v>7</v>
      </c>
      <c r="AF249" s="149">
        <v>232</v>
      </c>
      <c r="AG249" s="149">
        <v>106</v>
      </c>
      <c r="AH249" s="149">
        <v>3</v>
      </c>
      <c r="AI249" s="149">
        <v>1</v>
      </c>
      <c r="AJ249" s="143" t="s">
        <v>3462</v>
      </c>
    </row>
    <row r="250" spans="1:36" s="33" customFormat="1">
      <c r="A250" s="143" t="s">
        <v>289</v>
      </c>
      <c r="B250" s="143" t="s">
        <v>290</v>
      </c>
      <c r="C250" s="143" t="s">
        <v>4</v>
      </c>
      <c r="D250" s="143" t="s">
        <v>3463</v>
      </c>
      <c r="E250" s="144">
        <v>40603</v>
      </c>
      <c r="F250" s="154" t="s">
        <v>3464</v>
      </c>
      <c r="G250" s="220">
        <v>1200</v>
      </c>
      <c r="H250" s="147">
        <v>22740</v>
      </c>
      <c r="I250" s="148" t="s">
        <v>3465</v>
      </c>
      <c r="J250" s="148">
        <v>5693121</v>
      </c>
      <c r="K250" s="148" t="s">
        <v>3466</v>
      </c>
      <c r="L250" s="149">
        <v>7</v>
      </c>
      <c r="M250" s="149">
        <v>7</v>
      </c>
      <c r="N250" s="149">
        <v>7</v>
      </c>
      <c r="O250" s="149">
        <v>6</v>
      </c>
      <c r="P250" s="149">
        <v>8</v>
      </c>
      <c r="Q250" s="149">
        <v>6</v>
      </c>
      <c r="R250" s="149">
        <v>2</v>
      </c>
      <c r="S250" s="149">
        <v>43</v>
      </c>
      <c r="T250" s="149">
        <v>166</v>
      </c>
      <c r="U250" s="149">
        <v>76</v>
      </c>
      <c r="V250" s="149">
        <v>161</v>
      </c>
      <c r="W250" s="149">
        <v>76</v>
      </c>
      <c r="X250" s="149">
        <v>174</v>
      </c>
      <c r="Y250" s="149">
        <v>69</v>
      </c>
      <c r="Z250" s="149">
        <v>167</v>
      </c>
      <c r="AA250" s="149">
        <v>77</v>
      </c>
      <c r="AB250" s="149">
        <v>184</v>
      </c>
      <c r="AC250" s="149">
        <v>98</v>
      </c>
      <c r="AD250" s="149">
        <v>153</v>
      </c>
      <c r="AE250" s="149">
        <v>78</v>
      </c>
      <c r="AF250" s="149">
        <v>1005</v>
      </c>
      <c r="AG250" s="149">
        <v>474</v>
      </c>
      <c r="AH250" s="149">
        <v>7</v>
      </c>
      <c r="AI250" s="149">
        <v>1</v>
      </c>
      <c r="AJ250" s="143" t="s">
        <v>3319</v>
      </c>
    </row>
    <row r="251" spans="1:36" s="274" customFormat="1">
      <c r="A251" s="143" t="s">
        <v>289</v>
      </c>
      <c r="B251" s="143" t="s">
        <v>290</v>
      </c>
      <c r="C251" s="143" t="s">
        <v>4</v>
      </c>
      <c r="D251" s="143" t="s">
        <v>3467</v>
      </c>
      <c r="E251" s="144">
        <v>40969</v>
      </c>
      <c r="F251" s="154" t="s">
        <v>3468</v>
      </c>
      <c r="G251" s="155">
        <v>23003</v>
      </c>
      <c r="H251" s="147">
        <v>22765</v>
      </c>
      <c r="I251" s="148" t="s">
        <v>3469</v>
      </c>
      <c r="J251" s="148" t="s">
        <v>3470</v>
      </c>
      <c r="K251" s="148" t="s">
        <v>3471</v>
      </c>
      <c r="L251" s="149">
        <v>12</v>
      </c>
      <c r="M251" s="149">
        <v>13</v>
      </c>
      <c r="N251" s="149">
        <v>13</v>
      </c>
      <c r="O251" s="149">
        <v>13</v>
      </c>
      <c r="P251" s="149">
        <v>13</v>
      </c>
      <c r="Q251" s="149">
        <v>12</v>
      </c>
      <c r="R251" s="149">
        <v>1</v>
      </c>
      <c r="S251" s="149">
        <v>77</v>
      </c>
      <c r="T251" s="149">
        <v>315</v>
      </c>
      <c r="U251" s="149">
        <v>156</v>
      </c>
      <c r="V251" s="149">
        <v>325</v>
      </c>
      <c r="W251" s="149">
        <v>175</v>
      </c>
      <c r="X251" s="149">
        <v>352</v>
      </c>
      <c r="Y251" s="149">
        <v>172</v>
      </c>
      <c r="Z251" s="149">
        <v>345</v>
      </c>
      <c r="AA251" s="149">
        <v>180</v>
      </c>
      <c r="AB251" s="149">
        <v>352</v>
      </c>
      <c r="AC251" s="149">
        <v>181</v>
      </c>
      <c r="AD251" s="149">
        <v>319</v>
      </c>
      <c r="AE251" s="149">
        <v>151</v>
      </c>
      <c r="AF251" s="149">
        <v>2008</v>
      </c>
      <c r="AG251" s="149">
        <v>1015</v>
      </c>
      <c r="AH251" s="149">
        <v>6</v>
      </c>
      <c r="AI251" s="149">
        <v>1</v>
      </c>
      <c r="AJ251" s="143"/>
    </row>
    <row r="252" spans="1:36" s="201" customFormat="1" ht="17.25" customHeight="1">
      <c r="A252" s="1328" t="s">
        <v>265</v>
      </c>
      <c r="B252" s="1329"/>
      <c r="C252" s="1329"/>
      <c r="D252" s="1330"/>
      <c r="E252" s="164">
        <v>46</v>
      </c>
      <c r="F252" s="165"/>
      <c r="G252" s="166"/>
      <c r="H252" s="167"/>
      <c r="I252" s="167"/>
      <c r="J252" s="167"/>
      <c r="K252" s="167"/>
      <c r="L252" s="200">
        <f>SUM(L206:L251)</f>
        <v>215</v>
      </c>
      <c r="M252" s="200">
        <f t="shared" ref="M252:AI252" si="33">SUM(M206:M251)</f>
        <v>221</v>
      </c>
      <c r="N252" s="200">
        <f t="shared" si="33"/>
        <v>231</v>
      </c>
      <c r="O252" s="200">
        <f t="shared" si="33"/>
        <v>238</v>
      </c>
      <c r="P252" s="200">
        <f t="shared" si="33"/>
        <v>236</v>
      </c>
      <c r="Q252" s="200">
        <f t="shared" si="33"/>
        <v>210</v>
      </c>
      <c r="R252" s="200">
        <f t="shared" si="33"/>
        <v>75</v>
      </c>
      <c r="S252" s="200">
        <f t="shared" si="33"/>
        <v>1426</v>
      </c>
      <c r="T252" s="200">
        <f t="shared" si="33"/>
        <v>5125</v>
      </c>
      <c r="U252" s="200">
        <f t="shared" si="33"/>
        <v>2476</v>
      </c>
      <c r="V252" s="200">
        <f t="shared" si="33"/>
        <v>5253</v>
      </c>
      <c r="W252" s="200">
        <f t="shared" si="33"/>
        <v>2599</v>
      </c>
      <c r="X252" s="200">
        <f t="shared" si="33"/>
        <v>5724</v>
      </c>
      <c r="Y252" s="200">
        <f t="shared" si="33"/>
        <v>2712</v>
      </c>
      <c r="Z252" s="200">
        <f t="shared" si="33"/>
        <v>5754</v>
      </c>
      <c r="AA252" s="200">
        <f t="shared" si="33"/>
        <v>2779</v>
      </c>
      <c r="AB252" s="200">
        <f t="shared" si="33"/>
        <v>5597</v>
      </c>
      <c r="AC252" s="200">
        <f t="shared" si="33"/>
        <v>2734</v>
      </c>
      <c r="AD252" s="200">
        <f t="shared" si="33"/>
        <v>5124</v>
      </c>
      <c r="AE252" s="200">
        <f t="shared" si="33"/>
        <v>2468</v>
      </c>
      <c r="AF252" s="200">
        <f t="shared" si="33"/>
        <v>32577</v>
      </c>
      <c r="AG252" s="200">
        <f t="shared" si="33"/>
        <v>15768</v>
      </c>
      <c r="AH252" s="200">
        <f t="shared" si="33"/>
        <v>464</v>
      </c>
      <c r="AI252" s="200">
        <f t="shared" si="33"/>
        <v>146</v>
      </c>
      <c r="AJ252" s="143"/>
    </row>
    <row r="253" spans="1:36" s="201" customFormat="1" ht="17.25" customHeight="1">
      <c r="A253" s="1331" t="s">
        <v>266</v>
      </c>
      <c r="B253" s="1332"/>
      <c r="C253" s="1332"/>
      <c r="D253" s="1333"/>
      <c r="E253" s="177">
        <f>E252</f>
        <v>46</v>
      </c>
      <c r="F253" s="178"/>
      <c r="G253" s="177"/>
      <c r="H253" s="179"/>
      <c r="I253" s="179"/>
      <c r="J253" s="179"/>
      <c r="K253" s="179"/>
      <c r="L253" s="203">
        <f>L252</f>
        <v>215</v>
      </c>
      <c r="M253" s="203">
        <f t="shared" ref="M253:AI253" si="34">M252</f>
        <v>221</v>
      </c>
      <c r="N253" s="203">
        <f t="shared" si="34"/>
        <v>231</v>
      </c>
      <c r="O253" s="203">
        <f t="shared" si="34"/>
        <v>238</v>
      </c>
      <c r="P253" s="203">
        <f t="shared" si="34"/>
        <v>236</v>
      </c>
      <c r="Q253" s="203">
        <f t="shared" si="34"/>
        <v>210</v>
      </c>
      <c r="R253" s="203">
        <f t="shared" si="34"/>
        <v>75</v>
      </c>
      <c r="S253" s="203">
        <f t="shared" si="34"/>
        <v>1426</v>
      </c>
      <c r="T253" s="203">
        <f t="shared" si="34"/>
        <v>5125</v>
      </c>
      <c r="U253" s="203">
        <f t="shared" si="34"/>
        <v>2476</v>
      </c>
      <c r="V253" s="203">
        <f t="shared" si="34"/>
        <v>5253</v>
      </c>
      <c r="W253" s="203">
        <f t="shared" si="34"/>
        <v>2599</v>
      </c>
      <c r="X253" s="203">
        <f t="shared" si="34"/>
        <v>5724</v>
      </c>
      <c r="Y253" s="203">
        <f t="shared" si="34"/>
        <v>2712</v>
      </c>
      <c r="Z253" s="203">
        <f t="shared" si="34"/>
        <v>5754</v>
      </c>
      <c r="AA253" s="203">
        <f t="shared" si="34"/>
        <v>2779</v>
      </c>
      <c r="AB253" s="203">
        <f t="shared" si="34"/>
        <v>5597</v>
      </c>
      <c r="AC253" s="203">
        <f t="shared" si="34"/>
        <v>2734</v>
      </c>
      <c r="AD253" s="203">
        <f t="shared" si="34"/>
        <v>5124</v>
      </c>
      <c r="AE253" s="203">
        <f t="shared" si="34"/>
        <v>2468</v>
      </c>
      <c r="AF253" s="203">
        <f t="shared" si="34"/>
        <v>32577</v>
      </c>
      <c r="AG253" s="203">
        <f t="shared" si="34"/>
        <v>15768</v>
      </c>
      <c r="AH253" s="203">
        <f t="shared" si="34"/>
        <v>464</v>
      </c>
      <c r="AI253" s="203">
        <f t="shared" si="34"/>
        <v>146</v>
      </c>
      <c r="AJ253" s="172"/>
    </row>
    <row r="254" spans="1:36" s="42" customFormat="1">
      <c r="A254" s="143" t="s">
        <v>289</v>
      </c>
      <c r="B254" s="143" t="s">
        <v>10</v>
      </c>
      <c r="C254" s="143" t="s">
        <v>4</v>
      </c>
      <c r="D254" s="143" t="s">
        <v>3475</v>
      </c>
      <c r="E254" s="144">
        <v>32021</v>
      </c>
      <c r="F254" s="154" t="s">
        <v>3476</v>
      </c>
      <c r="G254" s="155">
        <v>13027</v>
      </c>
      <c r="H254" s="147">
        <v>21042</v>
      </c>
      <c r="I254" s="148" t="s">
        <v>3477</v>
      </c>
      <c r="J254" s="148" t="s">
        <v>3478</v>
      </c>
      <c r="K254" s="148" t="s">
        <v>3479</v>
      </c>
      <c r="L254" s="149">
        <v>2</v>
      </c>
      <c r="M254" s="149">
        <v>2</v>
      </c>
      <c r="N254" s="149">
        <v>2</v>
      </c>
      <c r="O254" s="149">
        <v>2</v>
      </c>
      <c r="P254" s="149">
        <v>2</v>
      </c>
      <c r="Q254" s="149">
        <v>2</v>
      </c>
      <c r="R254" s="149">
        <v>1</v>
      </c>
      <c r="S254" s="149">
        <v>13</v>
      </c>
      <c r="T254" s="149">
        <v>24</v>
      </c>
      <c r="U254" s="149">
        <v>11</v>
      </c>
      <c r="V254" s="149">
        <v>43</v>
      </c>
      <c r="W254" s="149">
        <v>28</v>
      </c>
      <c r="X254" s="149">
        <v>36</v>
      </c>
      <c r="Y254" s="149">
        <v>19</v>
      </c>
      <c r="Z254" s="149">
        <v>35</v>
      </c>
      <c r="AA254" s="149">
        <v>18</v>
      </c>
      <c r="AB254" s="149">
        <v>48</v>
      </c>
      <c r="AC254" s="149">
        <v>23</v>
      </c>
      <c r="AD254" s="149">
        <v>36</v>
      </c>
      <c r="AE254" s="149">
        <v>15</v>
      </c>
      <c r="AF254" s="149">
        <v>222</v>
      </c>
      <c r="AG254" s="149">
        <v>114</v>
      </c>
      <c r="AH254" s="149">
        <v>2</v>
      </c>
      <c r="AI254" s="149">
        <v>2</v>
      </c>
      <c r="AJ254" s="143"/>
    </row>
    <row r="255" spans="1:36" s="141" customFormat="1">
      <c r="A255" s="195" t="s">
        <v>289</v>
      </c>
      <c r="B255" s="195" t="s">
        <v>10</v>
      </c>
      <c r="C255" s="195" t="s">
        <v>4</v>
      </c>
      <c r="D255" s="195" t="s">
        <v>3480</v>
      </c>
      <c r="E255" s="196">
        <v>12026</v>
      </c>
      <c r="F255" s="218" t="s">
        <v>3481</v>
      </c>
      <c r="G255" s="171">
        <v>22161.5</v>
      </c>
      <c r="H255" s="198">
        <v>21007</v>
      </c>
      <c r="I255" s="160" t="s">
        <v>3482</v>
      </c>
      <c r="J255" s="160" t="s">
        <v>3483</v>
      </c>
      <c r="K255" s="160" t="s">
        <v>3484</v>
      </c>
      <c r="L255" s="199">
        <v>4</v>
      </c>
      <c r="M255" s="199">
        <v>4</v>
      </c>
      <c r="N255" s="199">
        <v>4</v>
      </c>
      <c r="O255" s="199">
        <v>4</v>
      </c>
      <c r="P255" s="199">
        <v>3</v>
      </c>
      <c r="Q255" s="199">
        <v>3</v>
      </c>
      <c r="R255" s="199">
        <v>1</v>
      </c>
      <c r="S255" s="199">
        <v>23</v>
      </c>
      <c r="T255" s="199">
        <v>95</v>
      </c>
      <c r="U255" s="199">
        <v>53</v>
      </c>
      <c r="V255" s="199">
        <v>92</v>
      </c>
      <c r="W255" s="199">
        <v>43</v>
      </c>
      <c r="X255" s="199">
        <v>89</v>
      </c>
      <c r="Y255" s="199">
        <v>37</v>
      </c>
      <c r="Z255" s="199">
        <v>81</v>
      </c>
      <c r="AA255" s="199">
        <v>36</v>
      </c>
      <c r="AB255" s="199">
        <v>72</v>
      </c>
      <c r="AC255" s="199">
        <v>39</v>
      </c>
      <c r="AD255" s="199">
        <v>67</v>
      </c>
      <c r="AE255" s="199">
        <v>33</v>
      </c>
      <c r="AF255" s="199">
        <v>496</v>
      </c>
      <c r="AG255" s="199">
        <v>241</v>
      </c>
      <c r="AH255" s="199">
        <v>3</v>
      </c>
      <c r="AI255" s="199">
        <v>0</v>
      </c>
      <c r="AJ255" s="195"/>
    </row>
    <row r="256" spans="1:36" s="141" customFormat="1">
      <c r="A256" s="195" t="s">
        <v>289</v>
      </c>
      <c r="B256" s="195" t="s">
        <v>10</v>
      </c>
      <c r="C256" s="195" t="s">
        <v>4</v>
      </c>
      <c r="D256" s="195" t="s">
        <v>3485</v>
      </c>
      <c r="E256" s="196">
        <v>22085</v>
      </c>
      <c r="F256" s="294" t="s">
        <v>3486</v>
      </c>
      <c r="G256" s="789">
        <v>6519.9</v>
      </c>
      <c r="H256" s="195">
        <v>21009</v>
      </c>
      <c r="I256" s="195" t="s">
        <v>3487</v>
      </c>
      <c r="J256" s="160" t="s">
        <v>3488</v>
      </c>
      <c r="K256" s="195" t="s">
        <v>3489</v>
      </c>
      <c r="L256" s="199">
        <v>1</v>
      </c>
      <c r="M256" s="199"/>
      <c r="N256" s="199"/>
      <c r="O256" s="199">
        <v>1</v>
      </c>
      <c r="P256" s="199"/>
      <c r="Q256" s="199">
        <v>1</v>
      </c>
      <c r="R256" s="199">
        <v>1</v>
      </c>
      <c r="S256" s="199">
        <v>4</v>
      </c>
      <c r="T256" s="199">
        <v>2</v>
      </c>
      <c r="U256" s="199">
        <v>0</v>
      </c>
      <c r="V256" s="199">
        <v>0</v>
      </c>
      <c r="W256" s="199">
        <v>0</v>
      </c>
      <c r="X256" s="199">
        <v>2</v>
      </c>
      <c r="Y256" s="199">
        <v>2</v>
      </c>
      <c r="Z256" s="199">
        <v>2</v>
      </c>
      <c r="AA256" s="199">
        <v>0</v>
      </c>
      <c r="AB256" s="199">
        <v>3</v>
      </c>
      <c r="AC256" s="199">
        <v>1</v>
      </c>
      <c r="AD256" s="199">
        <v>2</v>
      </c>
      <c r="AE256" s="199">
        <v>1</v>
      </c>
      <c r="AF256" s="199">
        <v>11</v>
      </c>
      <c r="AG256" s="199">
        <v>4</v>
      </c>
      <c r="AH256" s="199">
        <v>4</v>
      </c>
      <c r="AI256" s="199">
        <v>1</v>
      </c>
      <c r="AJ256" s="780" t="s">
        <v>3490</v>
      </c>
    </row>
    <row r="257" spans="1:36" s="42" customFormat="1">
      <c r="A257" s="143" t="s">
        <v>289</v>
      </c>
      <c r="B257" s="143" t="s">
        <v>10</v>
      </c>
      <c r="C257" s="143" t="s">
        <v>4</v>
      </c>
      <c r="D257" s="143" t="s">
        <v>3491</v>
      </c>
      <c r="E257" s="208">
        <v>38412</v>
      </c>
      <c r="F257" s="145" t="s">
        <v>3492</v>
      </c>
      <c r="G257" s="155">
        <v>11239</v>
      </c>
      <c r="H257" s="147">
        <v>21016</v>
      </c>
      <c r="I257" s="148" t="s">
        <v>3493</v>
      </c>
      <c r="J257" s="148" t="s">
        <v>3494</v>
      </c>
      <c r="K257" s="148" t="s">
        <v>3495</v>
      </c>
      <c r="L257" s="149">
        <v>6</v>
      </c>
      <c r="M257" s="149">
        <v>5</v>
      </c>
      <c r="N257" s="199">
        <v>5</v>
      </c>
      <c r="O257" s="199">
        <v>5</v>
      </c>
      <c r="P257" s="199">
        <v>6</v>
      </c>
      <c r="Q257" s="199">
        <v>4</v>
      </c>
      <c r="R257" s="149">
        <v>1</v>
      </c>
      <c r="S257" s="149">
        <v>32</v>
      </c>
      <c r="T257" s="149">
        <v>141</v>
      </c>
      <c r="U257" s="149">
        <v>74</v>
      </c>
      <c r="V257" s="149">
        <v>112</v>
      </c>
      <c r="W257" s="149">
        <v>65</v>
      </c>
      <c r="X257" s="149">
        <v>133</v>
      </c>
      <c r="Y257" s="149">
        <v>69</v>
      </c>
      <c r="Z257" s="149">
        <v>124</v>
      </c>
      <c r="AA257" s="149">
        <v>58</v>
      </c>
      <c r="AB257" s="149">
        <v>144</v>
      </c>
      <c r="AC257" s="149">
        <v>69</v>
      </c>
      <c r="AD257" s="149">
        <v>84</v>
      </c>
      <c r="AE257" s="149">
        <v>47</v>
      </c>
      <c r="AF257" s="199">
        <v>738</v>
      </c>
      <c r="AG257" s="149">
        <v>382</v>
      </c>
      <c r="AH257" s="149">
        <v>10</v>
      </c>
      <c r="AI257" s="149">
        <v>3</v>
      </c>
      <c r="AJ257" s="143"/>
    </row>
    <row r="258" spans="1:36" s="42" customFormat="1">
      <c r="A258" s="259" t="s">
        <v>289</v>
      </c>
      <c r="B258" s="259" t="s">
        <v>10</v>
      </c>
      <c r="C258" s="259" t="s">
        <v>4</v>
      </c>
      <c r="D258" s="259" t="s">
        <v>295</v>
      </c>
      <c r="E258" s="144">
        <v>35855</v>
      </c>
      <c r="F258" s="261" t="s">
        <v>1041</v>
      </c>
      <c r="G258" s="158">
        <v>10996.5</v>
      </c>
      <c r="H258" s="259">
        <v>21062</v>
      </c>
      <c r="I258" s="259" t="s">
        <v>3496</v>
      </c>
      <c r="J258" s="259" t="s">
        <v>3497</v>
      </c>
      <c r="K258" s="259" t="s">
        <v>3498</v>
      </c>
      <c r="L258" s="266">
        <v>4</v>
      </c>
      <c r="M258" s="266">
        <v>5</v>
      </c>
      <c r="N258" s="783">
        <v>5</v>
      </c>
      <c r="O258" s="783">
        <v>5</v>
      </c>
      <c r="P258" s="783">
        <v>4</v>
      </c>
      <c r="Q258" s="783">
        <v>4</v>
      </c>
      <c r="R258" s="266">
        <v>2</v>
      </c>
      <c r="S258" s="266">
        <v>29</v>
      </c>
      <c r="T258" s="266">
        <v>97</v>
      </c>
      <c r="U258" s="266">
        <v>50</v>
      </c>
      <c r="V258" s="266">
        <v>103</v>
      </c>
      <c r="W258" s="266">
        <v>51</v>
      </c>
      <c r="X258" s="266">
        <v>109</v>
      </c>
      <c r="Y258" s="266">
        <v>49</v>
      </c>
      <c r="Z258" s="266">
        <v>124</v>
      </c>
      <c r="AA258" s="266">
        <v>70</v>
      </c>
      <c r="AB258" s="266">
        <v>95</v>
      </c>
      <c r="AC258" s="266">
        <v>48</v>
      </c>
      <c r="AD258" s="266">
        <v>102</v>
      </c>
      <c r="AE258" s="266">
        <v>47</v>
      </c>
      <c r="AF258" s="199">
        <v>630</v>
      </c>
      <c r="AG258" s="266">
        <v>315</v>
      </c>
      <c r="AH258" s="266">
        <v>11</v>
      </c>
      <c r="AI258" s="266">
        <v>6</v>
      </c>
      <c r="AJ258" s="259"/>
    </row>
    <row r="259" spans="1:36" s="42" customFormat="1">
      <c r="A259" s="143" t="s">
        <v>289</v>
      </c>
      <c r="B259" s="143" t="s">
        <v>10</v>
      </c>
      <c r="C259" s="143" t="s">
        <v>4</v>
      </c>
      <c r="D259" s="143" t="s">
        <v>3499</v>
      </c>
      <c r="E259" s="144">
        <v>38880</v>
      </c>
      <c r="F259" s="154" t="s">
        <v>3500</v>
      </c>
      <c r="G259" s="163">
        <v>11423</v>
      </c>
      <c r="H259" s="147">
        <v>21013</v>
      </c>
      <c r="I259" s="148" t="s">
        <v>3501</v>
      </c>
      <c r="J259" s="148" t="s">
        <v>3502</v>
      </c>
      <c r="K259" s="148" t="s">
        <v>3503</v>
      </c>
      <c r="L259" s="149">
        <v>7</v>
      </c>
      <c r="M259" s="149">
        <v>7</v>
      </c>
      <c r="N259" s="199">
        <v>9</v>
      </c>
      <c r="O259" s="199">
        <v>9</v>
      </c>
      <c r="P259" s="199">
        <v>8</v>
      </c>
      <c r="Q259" s="199">
        <v>8</v>
      </c>
      <c r="R259" s="149">
        <v>2</v>
      </c>
      <c r="S259" s="149">
        <v>50</v>
      </c>
      <c r="T259" s="149">
        <v>171</v>
      </c>
      <c r="U259" s="149">
        <v>71</v>
      </c>
      <c r="V259" s="149">
        <v>168</v>
      </c>
      <c r="W259" s="149">
        <v>84</v>
      </c>
      <c r="X259" s="149">
        <v>230</v>
      </c>
      <c r="Y259" s="149">
        <v>105</v>
      </c>
      <c r="Z259" s="149">
        <v>221</v>
      </c>
      <c r="AA259" s="149">
        <v>101</v>
      </c>
      <c r="AB259" s="149">
        <v>201</v>
      </c>
      <c r="AC259" s="149">
        <v>88</v>
      </c>
      <c r="AD259" s="149">
        <v>198</v>
      </c>
      <c r="AE259" s="149">
        <v>100</v>
      </c>
      <c r="AF259" s="199">
        <v>1189</v>
      </c>
      <c r="AG259" s="149">
        <v>549</v>
      </c>
      <c r="AH259" s="149">
        <v>13</v>
      </c>
      <c r="AI259" s="149">
        <v>3</v>
      </c>
      <c r="AJ259" s="143"/>
    </row>
    <row r="260" spans="1:36" s="42" customFormat="1">
      <c r="A260" s="143" t="s">
        <v>289</v>
      </c>
      <c r="B260" s="143" t="s">
        <v>10</v>
      </c>
      <c r="C260" s="143" t="s">
        <v>4</v>
      </c>
      <c r="D260" s="143" t="s">
        <v>3504</v>
      </c>
      <c r="E260" s="144">
        <v>37500</v>
      </c>
      <c r="F260" s="154" t="s">
        <v>3505</v>
      </c>
      <c r="G260" s="155">
        <v>10732</v>
      </c>
      <c r="H260" s="147">
        <v>21096</v>
      </c>
      <c r="I260" s="148" t="s">
        <v>3506</v>
      </c>
      <c r="J260" s="148" t="s">
        <v>3507</v>
      </c>
      <c r="K260" s="148" t="s">
        <v>3508</v>
      </c>
      <c r="L260" s="149">
        <v>3</v>
      </c>
      <c r="M260" s="149">
        <v>3</v>
      </c>
      <c r="N260" s="199">
        <v>3</v>
      </c>
      <c r="O260" s="199">
        <v>3</v>
      </c>
      <c r="P260" s="199">
        <v>3</v>
      </c>
      <c r="Q260" s="199">
        <v>4</v>
      </c>
      <c r="R260" s="149">
        <v>2</v>
      </c>
      <c r="S260" s="149">
        <v>21</v>
      </c>
      <c r="T260" s="149">
        <v>54</v>
      </c>
      <c r="U260" s="149">
        <v>26</v>
      </c>
      <c r="V260" s="149">
        <v>59</v>
      </c>
      <c r="W260" s="149">
        <v>31</v>
      </c>
      <c r="X260" s="149">
        <v>51</v>
      </c>
      <c r="Y260" s="149">
        <v>23</v>
      </c>
      <c r="Z260" s="149">
        <v>63</v>
      </c>
      <c r="AA260" s="149">
        <v>34</v>
      </c>
      <c r="AB260" s="149">
        <v>59</v>
      </c>
      <c r="AC260" s="149">
        <v>30</v>
      </c>
      <c r="AD260" s="149">
        <v>79</v>
      </c>
      <c r="AE260" s="149">
        <v>36</v>
      </c>
      <c r="AF260" s="199">
        <v>365</v>
      </c>
      <c r="AG260" s="149">
        <v>180</v>
      </c>
      <c r="AH260" s="149">
        <v>14</v>
      </c>
      <c r="AI260" s="149">
        <v>3</v>
      </c>
      <c r="AJ260" s="143"/>
    </row>
    <row r="261" spans="1:36" s="42" customFormat="1">
      <c r="A261" s="143" t="s">
        <v>289</v>
      </c>
      <c r="B261" s="143" t="s">
        <v>10</v>
      </c>
      <c r="C261" s="143" t="s">
        <v>4</v>
      </c>
      <c r="D261" s="143" t="s">
        <v>3509</v>
      </c>
      <c r="E261" s="144">
        <v>34943</v>
      </c>
      <c r="F261" s="154" t="s">
        <v>3510</v>
      </c>
      <c r="G261" s="155">
        <v>11437.7</v>
      </c>
      <c r="H261" s="147">
        <v>21035</v>
      </c>
      <c r="I261" s="148" t="s">
        <v>3511</v>
      </c>
      <c r="J261" s="148" t="s">
        <v>3512</v>
      </c>
      <c r="K261" s="148" t="s">
        <v>3513</v>
      </c>
      <c r="L261" s="149">
        <v>3</v>
      </c>
      <c r="M261" s="149">
        <v>3</v>
      </c>
      <c r="N261" s="149">
        <v>3</v>
      </c>
      <c r="O261" s="149">
        <v>3</v>
      </c>
      <c r="P261" s="149">
        <v>3</v>
      </c>
      <c r="Q261" s="149">
        <v>4</v>
      </c>
      <c r="R261" s="149">
        <v>1</v>
      </c>
      <c r="S261" s="149">
        <v>20</v>
      </c>
      <c r="T261" s="149">
        <v>64</v>
      </c>
      <c r="U261" s="149">
        <v>33</v>
      </c>
      <c r="V261" s="149">
        <v>67</v>
      </c>
      <c r="W261" s="149">
        <v>31</v>
      </c>
      <c r="X261" s="149">
        <v>73</v>
      </c>
      <c r="Y261" s="149">
        <v>33</v>
      </c>
      <c r="Z261" s="149">
        <v>72</v>
      </c>
      <c r="AA261" s="149">
        <v>40</v>
      </c>
      <c r="AB261" s="149">
        <v>79</v>
      </c>
      <c r="AC261" s="149">
        <v>33</v>
      </c>
      <c r="AD261" s="149">
        <v>87</v>
      </c>
      <c r="AE261" s="149">
        <v>40</v>
      </c>
      <c r="AF261" s="199">
        <v>442</v>
      </c>
      <c r="AG261" s="149">
        <v>210</v>
      </c>
      <c r="AH261" s="149">
        <v>5</v>
      </c>
      <c r="AI261" s="149">
        <v>2</v>
      </c>
      <c r="AJ261" s="143"/>
    </row>
    <row r="262" spans="1:36" s="42" customFormat="1">
      <c r="A262" s="143" t="s">
        <v>289</v>
      </c>
      <c r="B262" s="143" t="s">
        <v>10</v>
      </c>
      <c r="C262" s="143" t="s">
        <v>4</v>
      </c>
      <c r="D262" s="143" t="s">
        <v>3514</v>
      </c>
      <c r="E262" s="144" t="s">
        <v>3515</v>
      </c>
      <c r="F262" s="154" t="s">
        <v>3516</v>
      </c>
      <c r="G262" s="155">
        <v>17566</v>
      </c>
      <c r="H262" s="147">
        <v>21049</v>
      </c>
      <c r="I262" s="148" t="s">
        <v>3517</v>
      </c>
      <c r="J262" s="148" t="s">
        <v>3518</v>
      </c>
      <c r="K262" s="148" t="s">
        <v>3519</v>
      </c>
      <c r="L262" s="149">
        <v>2</v>
      </c>
      <c r="M262" s="149">
        <v>3</v>
      </c>
      <c r="N262" s="149">
        <v>3</v>
      </c>
      <c r="O262" s="149">
        <v>3</v>
      </c>
      <c r="P262" s="149">
        <v>3</v>
      </c>
      <c r="Q262" s="149">
        <v>3</v>
      </c>
      <c r="R262" s="149">
        <v>2</v>
      </c>
      <c r="S262" s="149">
        <v>19</v>
      </c>
      <c r="T262" s="149">
        <v>48</v>
      </c>
      <c r="U262" s="149">
        <v>25</v>
      </c>
      <c r="V262" s="149">
        <v>68</v>
      </c>
      <c r="W262" s="149">
        <v>35</v>
      </c>
      <c r="X262" s="149">
        <v>56</v>
      </c>
      <c r="Y262" s="149">
        <v>29</v>
      </c>
      <c r="Z262" s="149">
        <v>66</v>
      </c>
      <c r="AA262" s="149">
        <v>33</v>
      </c>
      <c r="AB262" s="149">
        <v>74</v>
      </c>
      <c r="AC262" s="149">
        <v>28</v>
      </c>
      <c r="AD262" s="149">
        <v>75</v>
      </c>
      <c r="AE262" s="149">
        <v>31</v>
      </c>
      <c r="AF262" s="199">
        <v>387</v>
      </c>
      <c r="AG262" s="149">
        <v>181</v>
      </c>
      <c r="AH262" s="149">
        <v>10</v>
      </c>
      <c r="AI262" s="149"/>
      <c r="AJ262" s="143"/>
    </row>
    <row r="263" spans="1:36" s="42" customFormat="1">
      <c r="A263" s="143" t="s">
        <v>289</v>
      </c>
      <c r="B263" s="143" t="s">
        <v>10</v>
      </c>
      <c r="C263" s="143" t="s">
        <v>4</v>
      </c>
      <c r="D263" s="143" t="s">
        <v>3520</v>
      </c>
      <c r="E263" s="144">
        <v>35855</v>
      </c>
      <c r="F263" s="154" t="s">
        <v>3521</v>
      </c>
      <c r="G263" s="155">
        <v>11106</v>
      </c>
      <c r="H263" s="147">
        <v>21070</v>
      </c>
      <c r="I263" s="148" t="s">
        <v>3522</v>
      </c>
      <c r="J263" s="148" t="s">
        <v>3523</v>
      </c>
      <c r="K263" s="148" t="s">
        <v>3524</v>
      </c>
      <c r="L263" s="149">
        <v>3</v>
      </c>
      <c r="M263" s="149">
        <v>5</v>
      </c>
      <c r="N263" s="149">
        <v>5</v>
      </c>
      <c r="O263" s="149">
        <v>5</v>
      </c>
      <c r="P263" s="149">
        <v>6</v>
      </c>
      <c r="Q263" s="149">
        <v>5</v>
      </c>
      <c r="R263" s="149">
        <v>0</v>
      </c>
      <c r="S263" s="149">
        <v>29</v>
      </c>
      <c r="T263" s="149">
        <v>79</v>
      </c>
      <c r="U263" s="149">
        <v>42</v>
      </c>
      <c r="V263" s="149">
        <v>106</v>
      </c>
      <c r="W263" s="149">
        <v>48</v>
      </c>
      <c r="X263" s="149">
        <v>119</v>
      </c>
      <c r="Y263" s="149">
        <v>62</v>
      </c>
      <c r="Z263" s="149">
        <v>114</v>
      </c>
      <c r="AA263" s="149">
        <v>59</v>
      </c>
      <c r="AB263" s="149">
        <v>147</v>
      </c>
      <c r="AC263" s="149">
        <v>88</v>
      </c>
      <c r="AD263" s="149">
        <v>135</v>
      </c>
      <c r="AE263" s="149">
        <v>57</v>
      </c>
      <c r="AF263" s="149">
        <v>700</v>
      </c>
      <c r="AG263" s="149">
        <v>356</v>
      </c>
      <c r="AH263" s="149">
        <v>0</v>
      </c>
      <c r="AI263" s="149">
        <v>0</v>
      </c>
      <c r="AJ263" s="143"/>
    </row>
    <row r="264" spans="1:36" s="42" customFormat="1">
      <c r="A264" s="143" t="s">
        <v>289</v>
      </c>
      <c r="B264" s="143" t="s">
        <v>10</v>
      </c>
      <c r="C264" s="143" t="s">
        <v>4</v>
      </c>
      <c r="D264" s="143" t="s">
        <v>3525</v>
      </c>
      <c r="E264" s="144">
        <v>35309</v>
      </c>
      <c r="F264" s="154" t="s">
        <v>3526</v>
      </c>
      <c r="G264" s="155">
        <v>7260</v>
      </c>
      <c r="H264" s="147" t="s">
        <v>3527</v>
      </c>
      <c r="I264" s="148" t="s">
        <v>3528</v>
      </c>
      <c r="J264" s="148" t="s">
        <v>3528</v>
      </c>
      <c r="K264" s="148" t="s">
        <v>3529</v>
      </c>
      <c r="L264" s="149">
        <v>3</v>
      </c>
      <c r="M264" s="149">
        <v>3</v>
      </c>
      <c r="N264" s="149">
        <v>5</v>
      </c>
      <c r="O264" s="149">
        <v>4</v>
      </c>
      <c r="P264" s="149">
        <v>5</v>
      </c>
      <c r="Q264" s="149">
        <v>5</v>
      </c>
      <c r="R264" s="149">
        <v>2</v>
      </c>
      <c r="S264" s="149">
        <v>27</v>
      </c>
      <c r="T264" s="149">
        <v>40</v>
      </c>
      <c r="U264" s="149">
        <v>21</v>
      </c>
      <c r="V264" s="149">
        <v>40</v>
      </c>
      <c r="W264" s="149">
        <v>35</v>
      </c>
      <c r="X264" s="149">
        <v>53</v>
      </c>
      <c r="Y264" s="149">
        <v>47</v>
      </c>
      <c r="Z264" s="149">
        <v>44</v>
      </c>
      <c r="AA264" s="149">
        <v>37</v>
      </c>
      <c r="AB264" s="149">
        <v>40</v>
      </c>
      <c r="AC264" s="149">
        <v>60</v>
      </c>
      <c r="AD264" s="149">
        <v>56</v>
      </c>
      <c r="AE264" s="149">
        <v>49</v>
      </c>
      <c r="AF264" s="149">
        <v>273</v>
      </c>
      <c r="AG264" s="149">
        <v>249</v>
      </c>
      <c r="AH264" s="149">
        <v>13</v>
      </c>
      <c r="AI264" s="149">
        <v>2</v>
      </c>
      <c r="AJ264" s="143"/>
    </row>
    <row r="265" spans="1:36" s="207" customFormat="1">
      <c r="A265" s="260" t="s">
        <v>289</v>
      </c>
      <c r="B265" s="260" t="s">
        <v>10</v>
      </c>
      <c r="C265" s="260" t="s">
        <v>4</v>
      </c>
      <c r="D265" s="260" t="s">
        <v>3530</v>
      </c>
      <c r="E265" s="206">
        <v>36951</v>
      </c>
      <c r="F265" s="262" t="s">
        <v>3531</v>
      </c>
      <c r="G265" s="263">
        <v>12553</v>
      </c>
      <c r="H265" s="264">
        <v>21074</v>
      </c>
      <c r="I265" s="265" t="s">
        <v>3532</v>
      </c>
      <c r="J265" s="265" t="s">
        <v>3533</v>
      </c>
      <c r="K265" s="265" t="s">
        <v>3534</v>
      </c>
      <c r="L265" s="267">
        <v>5</v>
      </c>
      <c r="M265" s="267">
        <v>4</v>
      </c>
      <c r="N265" s="267">
        <v>4</v>
      </c>
      <c r="O265" s="267">
        <v>4</v>
      </c>
      <c r="P265" s="267">
        <v>4</v>
      </c>
      <c r="Q265" s="267">
        <v>4</v>
      </c>
      <c r="R265" s="267">
        <v>2</v>
      </c>
      <c r="S265" s="267">
        <v>27</v>
      </c>
      <c r="T265" s="267">
        <v>106</v>
      </c>
      <c r="U265" s="267">
        <v>62</v>
      </c>
      <c r="V265" s="267">
        <v>84</v>
      </c>
      <c r="W265" s="267">
        <v>37</v>
      </c>
      <c r="X265" s="267">
        <v>76</v>
      </c>
      <c r="Y265" s="267">
        <v>42</v>
      </c>
      <c r="Z265" s="267">
        <v>79</v>
      </c>
      <c r="AA265" s="267">
        <v>34</v>
      </c>
      <c r="AB265" s="267">
        <v>77</v>
      </c>
      <c r="AC265" s="267">
        <v>38</v>
      </c>
      <c r="AD265" s="267">
        <v>87</v>
      </c>
      <c r="AE265" s="267">
        <v>45</v>
      </c>
      <c r="AF265" s="267">
        <v>509</v>
      </c>
      <c r="AG265" s="267">
        <v>258</v>
      </c>
      <c r="AH265" s="267">
        <v>7</v>
      </c>
      <c r="AI265" s="267">
        <v>2</v>
      </c>
      <c r="AJ265" s="260"/>
    </row>
    <row r="266" spans="1:36" s="42" customFormat="1">
      <c r="A266" s="143" t="s">
        <v>289</v>
      </c>
      <c r="B266" s="143" t="s">
        <v>10</v>
      </c>
      <c r="C266" s="143" t="s">
        <v>4</v>
      </c>
      <c r="D266" s="143" t="s">
        <v>3535</v>
      </c>
      <c r="E266" s="144">
        <v>37681</v>
      </c>
      <c r="F266" s="154" t="s">
        <v>3536</v>
      </c>
      <c r="G266" s="155">
        <v>12478.6</v>
      </c>
      <c r="H266" s="148">
        <v>21111</v>
      </c>
      <c r="I266" s="148" t="s">
        <v>3537</v>
      </c>
      <c r="J266" s="148" t="s">
        <v>3538</v>
      </c>
      <c r="K266" s="148" t="s">
        <v>3539</v>
      </c>
      <c r="L266" s="149">
        <v>3</v>
      </c>
      <c r="M266" s="149">
        <v>3</v>
      </c>
      <c r="N266" s="149">
        <v>3</v>
      </c>
      <c r="O266" s="149">
        <v>3</v>
      </c>
      <c r="P266" s="149">
        <v>3</v>
      </c>
      <c r="Q266" s="149">
        <v>3</v>
      </c>
      <c r="R266" s="149">
        <v>2</v>
      </c>
      <c r="S266" s="149">
        <v>20</v>
      </c>
      <c r="T266" s="149">
        <v>65</v>
      </c>
      <c r="U266" s="149">
        <v>40</v>
      </c>
      <c r="V266" s="149">
        <v>68</v>
      </c>
      <c r="W266" s="149">
        <v>38</v>
      </c>
      <c r="X266" s="149">
        <v>58</v>
      </c>
      <c r="Y266" s="149">
        <v>27</v>
      </c>
      <c r="Z266" s="149">
        <v>65</v>
      </c>
      <c r="AA266" s="149">
        <v>39</v>
      </c>
      <c r="AB266" s="149">
        <v>72</v>
      </c>
      <c r="AC266" s="149">
        <v>36</v>
      </c>
      <c r="AD266" s="149">
        <v>78</v>
      </c>
      <c r="AE266" s="149">
        <v>44</v>
      </c>
      <c r="AF266" s="149">
        <v>406</v>
      </c>
      <c r="AG266" s="149">
        <v>224</v>
      </c>
      <c r="AH266" s="149">
        <v>10</v>
      </c>
      <c r="AI266" s="149">
        <v>2</v>
      </c>
      <c r="AJ266" s="143"/>
    </row>
    <row r="267" spans="1:36" s="42" customFormat="1">
      <c r="A267" s="143" t="s">
        <v>289</v>
      </c>
      <c r="B267" s="143" t="s">
        <v>10</v>
      </c>
      <c r="C267" s="143" t="s">
        <v>4</v>
      </c>
      <c r="D267" s="143" t="s">
        <v>3540</v>
      </c>
      <c r="E267" s="144">
        <v>16619</v>
      </c>
      <c r="F267" s="154" t="s">
        <v>3541</v>
      </c>
      <c r="G267" s="155">
        <v>14780</v>
      </c>
      <c r="H267" s="147">
        <v>21021</v>
      </c>
      <c r="I267" s="148" t="s">
        <v>3542</v>
      </c>
      <c r="J267" s="148" t="s">
        <v>3543</v>
      </c>
      <c r="K267" s="148" t="s">
        <v>3544</v>
      </c>
      <c r="L267" s="149">
        <v>4</v>
      </c>
      <c r="M267" s="149">
        <v>3</v>
      </c>
      <c r="N267" s="149">
        <v>3</v>
      </c>
      <c r="O267" s="149">
        <v>4</v>
      </c>
      <c r="P267" s="149">
        <v>4</v>
      </c>
      <c r="Q267" s="149">
        <v>3</v>
      </c>
      <c r="R267" s="149">
        <v>1</v>
      </c>
      <c r="S267" s="149">
        <v>22</v>
      </c>
      <c r="T267" s="149">
        <v>77</v>
      </c>
      <c r="U267" s="149">
        <v>39</v>
      </c>
      <c r="V267" s="149">
        <v>59</v>
      </c>
      <c r="W267" s="149">
        <v>31</v>
      </c>
      <c r="X267" s="149">
        <v>59</v>
      </c>
      <c r="Y267" s="149">
        <v>29</v>
      </c>
      <c r="Z267" s="149">
        <v>84</v>
      </c>
      <c r="AA267" s="149">
        <v>38</v>
      </c>
      <c r="AB267" s="149">
        <v>85</v>
      </c>
      <c r="AC267" s="149">
        <v>41</v>
      </c>
      <c r="AD267" s="149">
        <v>64</v>
      </c>
      <c r="AE267" s="149">
        <v>38</v>
      </c>
      <c r="AF267" s="149">
        <v>428</v>
      </c>
      <c r="AG267" s="149">
        <v>216</v>
      </c>
      <c r="AH267" s="149">
        <v>3</v>
      </c>
      <c r="AI267" s="149">
        <v>1</v>
      </c>
      <c r="AJ267" s="143"/>
    </row>
    <row r="268" spans="1:36" s="42" customFormat="1">
      <c r="A268" s="143" t="s">
        <v>289</v>
      </c>
      <c r="B268" s="143" t="s">
        <v>10</v>
      </c>
      <c r="C268" s="143" t="s">
        <v>4</v>
      </c>
      <c r="D268" s="143" t="s">
        <v>3545</v>
      </c>
      <c r="E268" s="144">
        <v>35855</v>
      </c>
      <c r="F268" s="154" t="s">
        <v>3546</v>
      </c>
      <c r="G268" s="155">
        <v>11219</v>
      </c>
      <c r="H268" s="147">
        <v>21063</v>
      </c>
      <c r="I268" s="148" t="s">
        <v>3547</v>
      </c>
      <c r="J268" s="148" t="s">
        <v>3548</v>
      </c>
      <c r="K268" s="148" t="s">
        <v>3549</v>
      </c>
      <c r="L268" s="149">
        <v>5</v>
      </c>
      <c r="M268" s="149">
        <v>5</v>
      </c>
      <c r="N268" s="149">
        <v>5</v>
      </c>
      <c r="O268" s="149">
        <v>5</v>
      </c>
      <c r="P268" s="149">
        <v>5</v>
      </c>
      <c r="Q268" s="149">
        <v>6</v>
      </c>
      <c r="R268" s="149">
        <v>0</v>
      </c>
      <c r="S268" s="149">
        <v>31</v>
      </c>
      <c r="T268" s="149">
        <v>122</v>
      </c>
      <c r="U268" s="149">
        <v>57</v>
      </c>
      <c r="V268" s="149">
        <v>114</v>
      </c>
      <c r="W268" s="149">
        <v>50</v>
      </c>
      <c r="X268" s="149">
        <v>128</v>
      </c>
      <c r="Y268" s="149">
        <v>74</v>
      </c>
      <c r="Z268" s="149">
        <v>128</v>
      </c>
      <c r="AA268" s="149">
        <v>73</v>
      </c>
      <c r="AB268" s="149">
        <v>132</v>
      </c>
      <c r="AC268" s="149">
        <v>65</v>
      </c>
      <c r="AD268" s="149">
        <v>149</v>
      </c>
      <c r="AE268" s="149">
        <v>77</v>
      </c>
      <c r="AF268" s="149">
        <v>773</v>
      </c>
      <c r="AG268" s="149">
        <v>396</v>
      </c>
      <c r="AH268" s="149">
        <v>0</v>
      </c>
      <c r="AI268" s="149">
        <v>0</v>
      </c>
      <c r="AJ268" s="143"/>
    </row>
    <row r="269" spans="1:36" s="42" customFormat="1">
      <c r="A269" s="143" t="s">
        <v>289</v>
      </c>
      <c r="B269" s="143" t="s">
        <v>10</v>
      </c>
      <c r="C269" s="143" t="s">
        <v>4</v>
      </c>
      <c r="D269" s="143" t="s">
        <v>3550</v>
      </c>
      <c r="E269" s="144">
        <v>33117</v>
      </c>
      <c r="F269" s="154" t="s">
        <v>3551</v>
      </c>
      <c r="G269" s="155">
        <v>12707</v>
      </c>
      <c r="H269" s="147">
        <v>21508</v>
      </c>
      <c r="I269" s="148" t="s">
        <v>3552</v>
      </c>
      <c r="J269" s="148" t="s">
        <v>3553</v>
      </c>
      <c r="K269" s="148" t="s">
        <v>3554</v>
      </c>
      <c r="L269" s="149">
        <v>3</v>
      </c>
      <c r="M269" s="149">
        <v>3</v>
      </c>
      <c r="N269" s="149">
        <v>4</v>
      </c>
      <c r="O269" s="149">
        <v>4</v>
      </c>
      <c r="P269" s="149">
        <v>4</v>
      </c>
      <c r="Q269" s="149">
        <v>4</v>
      </c>
      <c r="R269" s="149">
        <v>3</v>
      </c>
      <c r="S269" s="149">
        <v>25</v>
      </c>
      <c r="T269" s="149">
        <v>72</v>
      </c>
      <c r="U269" s="149">
        <v>41</v>
      </c>
      <c r="V269" s="149">
        <v>71</v>
      </c>
      <c r="W269" s="149">
        <v>25</v>
      </c>
      <c r="X269" s="149">
        <v>85</v>
      </c>
      <c r="Y269" s="149">
        <v>35</v>
      </c>
      <c r="Z269" s="149">
        <v>84</v>
      </c>
      <c r="AA269" s="149">
        <v>37</v>
      </c>
      <c r="AB269" s="149">
        <v>87</v>
      </c>
      <c r="AC269" s="149">
        <v>38</v>
      </c>
      <c r="AD269" s="149">
        <v>81</v>
      </c>
      <c r="AE269" s="149">
        <v>36</v>
      </c>
      <c r="AF269" s="149">
        <v>480</v>
      </c>
      <c r="AG269" s="149">
        <v>212</v>
      </c>
      <c r="AH269" s="149">
        <v>20</v>
      </c>
      <c r="AI269" s="149">
        <v>6</v>
      </c>
      <c r="AJ269" s="143"/>
    </row>
    <row r="270" spans="1:36" s="42" customFormat="1">
      <c r="A270" s="143" t="s">
        <v>289</v>
      </c>
      <c r="B270" s="143" t="s">
        <v>10</v>
      </c>
      <c r="C270" s="143" t="s">
        <v>4</v>
      </c>
      <c r="D270" s="143" t="s">
        <v>3555</v>
      </c>
      <c r="E270" s="144">
        <v>37135</v>
      </c>
      <c r="F270" s="154" t="s">
        <v>3556</v>
      </c>
      <c r="G270" s="155">
        <v>15389</v>
      </c>
      <c r="H270" s="147">
        <v>21031</v>
      </c>
      <c r="I270" s="148" t="s">
        <v>3557</v>
      </c>
      <c r="J270" s="148" t="s">
        <v>3557</v>
      </c>
      <c r="K270" s="148" t="s">
        <v>3558</v>
      </c>
      <c r="L270" s="149">
        <v>3</v>
      </c>
      <c r="M270" s="149">
        <v>2</v>
      </c>
      <c r="N270" s="149">
        <v>3</v>
      </c>
      <c r="O270" s="149">
        <v>3</v>
      </c>
      <c r="P270" s="149">
        <v>4</v>
      </c>
      <c r="Q270" s="149">
        <v>3</v>
      </c>
      <c r="R270" s="149">
        <v>2</v>
      </c>
      <c r="S270" s="149">
        <v>20</v>
      </c>
      <c r="T270" s="149">
        <v>48</v>
      </c>
      <c r="U270" s="149">
        <v>23</v>
      </c>
      <c r="V270" s="149">
        <v>53</v>
      </c>
      <c r="W270" s="149">
        <v>32</v>
      </c>
      <c r="X270" s="149">
        <v>69</v>
      </c>
      <c r="Y270" s="149">
        <v>33</v>
      </c>
      <c r="Z270" s="149">
        <v>68</v>
      </c>
      <c r="AA270" s="149">
        <v>31</v>
      </c>
      <c r="AB270" s="149">
        <v>85</v>
      </c>
      <c r="AC270" s="149">
        <v>42</v>
      </c>
      <c r="AD270" s="149">
        <v>80</v>
      </c>
      <c r="AE270" s="149">
        <v>39</v>
      </c>
      <c r="AF270" s="149">
        <v>403</v>
      </c>
      <c r="AG270" s="149">
        <v>200</v>
      </c>
      <c r="AH270" s="149">
        <v>15</v>
      </c>
      <c r="AI270" s="149">
        <v>2</v>
      </c>
      <c r="AJ270" s="143"/>
    </row>
    <row r="271" spans="1:36" s="42" customFormat="1">
      <c r="A271" s="143" t="s">
        <v>289</v>
      </c>
      <c r="B271" s="143" t="s">
        <v>10</v>
      </c>
      <c r="C271" s="143" t="s">
        <v>4</v>
      </c>
      <c r="D271" s="143" t="s">
        <v>3559</v>
      </c>
      <c r="E271" s="144">
        <v>39142</v>
      </c>
      <c r="F271" s="154" t="s">
        <v>3560</v>
      </c>
      <c r="G271" s="155">
        <v>10487</v>
      </c>
      <c r="H271" s="147">
        <v>21028</v>
      </c>
      <c r="I271" s="148" t="s">
        <v>3561</v>
      </c>
      <c r="J271" s="148" t="s">
        <v>3562</v>
      </c>
      <c r="K271" s="148" t="s">
        <v>3563</v>
      </c>
      <c r="L271" s="149">
        <v>3</v>
      </c>
      <c r="M271" s="149">
        <v>2</v>
      </c>
      <c r="N271" s="149">
        <v>2</v>
      </c>
      <c r="O271" s="149">
        <v>3</v>
      </c>
      <c r="P271" s="149">
        <v>2</v>
      </c>
      <c r="Q271" s="149">
        <v>3</v>
      </c>
      <c r="R271" s="149">
        <v>2</v>
      </c>
      <c r="S271" s="149">
        <v>17</v>
      </c>
      <c r="T271" s="149">
        <v>53</v>
      </c>
      <c r="U271" s="149">
        <v>25</v>
      </c>
      <c r="V271" s="149">
        <v>37</v>
      </c>
      <c r="W271" s="149">
        <v>11</v>
      </c>
      <c r="X271" s="149">
        <v>43</v>
      </c>
      <c r="Y271" s="149">
        <v>21</v>
      </c>
      <c r="Z271" s="149">
        <v>55</v>
      </c>
      <c r="AA271" s="149">
        <v>31</v>
      </c>
      <c r="AB271" s="149">
        <v>47</v>
      </c>
      <c r="AC271" s="149">
        <v>21</v>
      </c>
      <c r="AD271" s="149">
        <v>50</v>
      </c>
      <c r="AE271" s="149">
        <v>28</v>
      </c>
      <c r="AF271" s="149">
        <v>285</v>
      </c>
      <c r="AG271" s="149">
        <v>137</v>
      </c>
      <c r="AH271" s="149">
        <v>10</v>
      </c>
      <c r="AI271" s="149">
        <v>3</v>
      </c>
      <c r="AJ271" s="143"/>
    </row>
    <row r="272" spans="1:36" s="42" customFormat="1">
      <c r="A272" s="143" t="s">
        <v>289</v>
      </c>
      <c r="B272" s="143" t="s">
        <v>10</v>
      </c>
      <c r="C272" s="143" t="s">
        <v>4</v>
      </c>
      <c r="D272" s="143" t="s">
        <v>3564</v>
      </c>
      <c r="E272" s="144">
        <v>34029</v>
      </c>
      <c r="F272" s="154" t="s">
        <v>3565</v>
      </c>
      <c r="G272" s="155">
        <v>10196</v>
      </c>
      <c r="H272" s="147">
        <v>21124</v>
      </c>
      <c r="I272" s="148" t="s">
        <v>3566</v>
      </c>
      <c r="J272" s="148" t="s">
        <v>3567</v>
      </c>
      <c r="K272" s="148" t="s">
        <v>3568</v>
      </c>
      <c r="L272" s="149">
        <v>4</v>
      </c>
      <c r="M272" s="149">
        <v>4</v>
      </c>
      <c r="N272" s="149">
        <v>4</v>
      </c>
      <c r="O272" s="149">
        <v>4</v>
      </c>
      <c r="P272" s="149">
        <v>4</v>
      </c>
      <c r="Q272" s="149">
        <v>4</v>
      </c>
      <c r="R272" s="149">
        <v>2</v>
      </c>
      <c r="S272" s="149">
        <v>26</v>
      </c>
      <c r="T272" s="149">
        <v>93</v>
      </c>
      <c r="U272" s="149">
        <v>41</v>
      </c>
      <c r="V272" s="149">
        <v>74</v>
      </c>
      <c r="W272" s="149">
        <v>35</v>
      </c>
      <c r="X272" s="149">
        <v>92</v>
      </c>
      <c r="Y272" s="149">
        <v>46</v>
      </c>
      <c r="Z272" s="149">
        <v>96</v>
      </c>
      <c r="AA272" s="149">
        <v>51</v>
      </c>
      <c r="AB272" s="149">
        <v>99</v>
      </c>
      <c r="AC272" s="149">
        <v>46</v>
      </c>
      <c r="AD272" s="149">
        <v>86</v>
      </c>
      <c r="AE272" s="149">
        <v>49</v>
      </c>
      <c r="AF272" s="149">
        <v>540</v>
      </c>
      <c r="AG272" s="149">
        <v>268</v>
      </c>
      <c r="AH272" s="149">
        <v>9</v>
      </c>
      <c r="AI272" s="149">
        <v>2</v>
      </c>
      <c r="AJ272" s="143"/>
    </row>
    <row r="273" spans="1:36" s="42" customFormat="1">
      <c r="A273" s="143" t="s">
        <v>289</v>
      </c>
      <c r="B273" s="143" t="s">
        <v>10</v>
      </c>
      <c r="C273" s="143" t="s">
        <v>4</v>
      </c>
      <c r="D273" s="143" t="s">
        <v>3569</v>
      </c>
      <c r="E273" s="144">
        <v>30742</v>
      </c>
      <c r="F273" s="154" t="s">
        <v>3570</v>
      </c>
      <c r="G273" s="155">
        <v>18409.27</v>
      </c>
      <c r="H273" s="147">
        <v>21084</v>
      </c>
      <c r="I273" s="148" t="s">
        <v>3571</v>
      </c>
      <c r="J273" s="148" t="s">
        <v>3572</v>
      </c>
      <c r="K273" s="148" t="s">
        <v>3573</v>
      </c>
      <c r="L273" s="149">
        <v>4</v>
      </c>
      <c r="M273" s="149">
        <v>4</v>
      </c>
      <c r="N273" s="149">
        <v>4</v>
      </c>
      <c r="O273" s="149">
        <v>5</v>
      </c>
      <c r="P273" s="149">
        <v>3</v>
      </c>
      <c r="Q273" s="149">
        <v>4</v>
      </c>
      <c r="R273" s="149">
        <v>1</v>
      </c>
      <c r="S273" s="149">
        <v>25</v>
      </c>
      <c r="T273" s="149">
        <v>79</v>
      </c>
      <c r="U273" s="149">
        <v>38</v>
      </c>
      <c r="V273" s="149">
        <v>82</v>
      </c>
      <c r="W273" s="149">
        <v>37</v>
      </c>
      <c r="X273" s="149">
        <v>90</v>
      </c>
      <c r="Y273" s="149">
        <v>36</v>
      </c>
      <c r="Z273" s="149">
        <v>98</v>
      </c>
      <c r="AA273" s="149">
        <v>53</v>
      </c>
      <c r="AB273" s="149">
        <v>69</v>
      </c>
      <c r="AC273" s="149">
        <v>41</v>
      </c>
      <c r="AD273" s="149">
        <v>90</v>
      </c>
      <c r="AE273" s="149">
        <v>42</v>
      </c>
      <c r="AF273" s="149">
        <v>508</v>
      </c>
      <c r="AG273" s="149">
        <v>247</v>
      </c>
      <c r="AH273" s="149">
        <v>5</v>
      </c>
      <c r="AI273" s="149">
        <v>4</v>
      </c>
      <c r="AJ273" s="143"/>
    </row>
    <row r="274" spans="1:36" s="42" customFormat="1" ht="15.75" customHeight="1">
      <c r="A274" s="143" t="s">
        <v>289</v>
      </c>
      <c r="B274" s="143" t="s">
        <v>10</v>
      </c>
      <c r="C274" s="143" t="s">
        <v>4</v>
      </c>
      <c r="D274" s="143" t="s">
        <v>3574</v>
      </c>
      <c r="E274" s="144">
        <v>38412</v>
      </c>
      <c r="F274" s="145" t="s">
        <v>3575</v>
      </c>
      <c r="G274" s="155">
        <v>10665</v>
      </c>
      <c r="H274" s="143">
        <v>21043</v>
      </c>
      <c r="I274" s="143" t="s">
        <v>3576</v>
      </c>
      <c r="J274" s="143" t="s">
        <v>3577</v>
      </c>
      <c r="K274" s="143" t="s">
        <v>3578</v>
      </c>
      <c r="L274" s="149">
        <v>2</v>
      </c>
      <c r="M274" s="149">
        <v>2</v>
      </c>
      <c r="N274" s="149">
        <v>2</v>
      </c>
      <c r="O274" s="149">
        <v>2</v>
      </c>
      <c r="P274" s="149">
        <v>3</v>
      </c>
      <c r="Q274" s="149">
        <v>3</v>
      </c>
      <c r="R274" s="149">
        <v>2</v>
      </c>
      <c r="S274" s="149">
        <v>16</v>
      </c>
      <c r="T274" s="149">
        <v>36</v>
      </c>
      <c r="U274" s="149">
        <v>20</v>
      </c>
      <c r="V274" s="149">
        <v>33</v>
      </c>
      <c r="W274" s="149">
        <v>13</v>
      </c>
      <c r="X274" s="149">
        <v>41</v>
      </c>
      <c r="Y274" s="149">
        <v>21</v>
      </c>
      <c r="Z274" s="149">
        <v>41</v>
      </c>
      <c r="AA274" s="149">
        <v>16</v>
      </c>
      <c r="AB274" s="149">
        <v>50</v>
      </c>
      <c r="AC274" s="149">
        <v>19</v>
      </c>
      <c r="AD274" s="149">
        <v>52</v>
      </c>
      <c r="AE274" s="149">
        <v>21</v>
      </c>
      <c r="AF274" s="149">
        <v>253</v>
      </c>
      <c r="AG274" s="149">
        <v>110</v>
      </c>
      <c r="AH274" s="149">
        <v>7</v>
      </c>
      <c r="AI274" s="149">
        <v>2</v>
      </c>
      <c r="AJ274" s="143"/>
    </row>
    <row r="275" spans="1:36" s="42" customFormat="1">
      <c r="A275" s="143" t="s">
        <v>289</v>
      </c>
      <c r="B275" s="143" t="s">
        <v>10</v>
      </c>
      <c r="C275" s="143" t="s">
        <v>4</v>
      </c>
      <c r="D275" s="143" t="s">
        <v>3579</v>
      </c>
      <c r="E275" s="144">
        <v>32387</v>
      </c>
      <c r="F275" s="154" t="s">
        <v>3580</v>
      </c>
      <c r="G275" s="220">
        <v>13669</v>
      </c>
      <c r="H275" s="147">
        <v>21117</v>
      </c>
      <c r="I275" s="148" t="s">
        <v>3581</v>
      </c>
      <c r="J275" s="148" t="s">
        <v>3582</v>
      </c>
      <c r="K275" s="148" t="s">
        <v>3583</v>
      </c>
      <c r="L275" s="149">
        <v>6</v>
      </c>
      <c r="M275" s="149">
        <v>6</v>
      </c>
      <c r="N275" s="149">
        <v>7</v>
      </c>
      <c r="O275" s="149">
        <v>7</v>
      </c>
      <c r="P275" s="149">
        <v>7</v>
      </c>
      <c r="Q275" s="149">
        <v>7</v>
      </c>
      <c r="R275" s="149">
        <v>1</v>
      </c>
      <c r="S275" s="149">
        <v>41</v>
      </c>
      <c r="T275" s="149">
        <v>139</v>
      </c>
      <c r="U275" s="149">
        <v>71</v>
      </c>
      <c r="V275" s="149">
        <v>143</v>
      </c>
      <c r="W275" s="149">
        <v>64</v>
      </c>
      <c r="X275" s="149">
        <v>161</v>
      </c>
      <c r="Y275" s="149">
        <v>90</v>
      </c>
      <c r="Z275" s="149">
        <v>165</v>
      </c>
      <c r="AA275" s="149">
        <v>81</v>
      </c>
      <c r="AB275" s="149">
        <v>165</v>
      </c>
      <c r="AC275" s="149">
        <v>82</v>
      </c>
      <c r="AD275" s="149">
        <v>157</v>
      </c>
      <c r="AE275" s="149">
        <v>75</v>
      </c>
      <c r="AF275" s="149">
        <v>930</v>
      </c>
      <c r="AG275" s="149">
        <v>463</v>
      </c>
      <c r="AH275" s="149">
        <v>9</v>
      </c>
      <c r="AI275" s="149">
        <v>2</v>
      </c>
      <c r="AJ275" s="143"/>
    </row>
    <row r="276" spans="1:36" s="42" customFormat="1">
      <c r="A276" s="143" t="s">
        <v>289</v>
      </c>
      <c r="B276" s="143" t="s">
        <v>10</v>
      </c>
      <c r="C276" s="143" t="s">
        <v>4</v>
      </c>
      <c r="D276" s="143" t="s">
        <v>3584</v>
      </c>
      <c r="E276" s="144">
        <v>36069</v>
      </c>
      <c r="F276" s="154" t="s">
        <v>3585</v>
      </c>
      <c r="G276" s="155">
        <v>9348</v>
      </c>
      <c r="H276" s="147">
        <v>21109</v>
      </c>
      <c r="I276" s="148" t="s">
        <v>3586</v>
      </c>
      <c r="J276" s="148" t="s">
        <v>3587</v>
      </c>
      <c r="K276" s="148" t="s">
        <v>3588</v>
      </c>
      <c r="L276" s="149">
        <v>4</v>
      </c>
      <c r="M276" s="149">
        <v>4</v>
      </c>
      <c r="N276" s="149">
        <v>4</v>
      </c>
      <c r="O276" s="149">
        <v>4</v>
      </c>
      <c r="P276" s="149">
        <v>5</v>
      </c>
      <c r="Q276" s="149">
        <v>5</v>
      </c>
      <c r="R276" s="149">
        <v>1</v>
      </c>
      <c r="S276" s="149">
        <v>27</v>
      </c>
      <c r="T276" s="149">
        <v>92</v>
      </c>
      <c r="U276" s="149">
        <v>41</v>
      </c>
      <c r="V276" s="149">
        <v>73</v>
      </c>
      <c r="W276" s="149">
        <v>26</v>
      </c>
      <c r="X276" s="149">
        <v>96</v>
      </c>
      <c r="Y276" s="149">
        <v>54</v>
      </c>
      <c r="Z276" s="149">
        <v>101</v>
      </c>
      <c r="AA276" s="149">
        <v>49</v>
      </c>
      <c r="AB276" s="149">
        <v>103</v>
      </c>
      <c r="AC276" s="149">
        <v>50</v>
      </c>
      <c r="AD276" s="149">
        <v>106</v>
      </c>
      <c r="AE276" s="149">
        <v>45</v>
      </c>
      <c r="AF276" s="149">
        <v>571</v>
      </c>
      <c r="AG276" s="149">
        <v>265</v>
      </c>
      <c r="AH276" s="149">
        <v>6</v>
      </c>
      <c r="AI276" s="149">
        <v>1</v>
      </c>
      <c r="AJ276" s="143"/>
    </row>
    <row r="277" spans="1:36" s="42" customFormat="1">
      <c r="A277" s="143" t="s">
        <v>289</v>
      </c>
      <c r="B277" s="143" t="s">
        <v>10</v>
      </c>
      <c r="C277" s="143" t="s">
        <v>4</v>
      </c>
      <c r="D277" s="143" t="s">
        <v>3589</v>
      </c>
      <c r="E277" s="144">
        <v>31107</v>
      </c>
      <c r="F277" s="145" t="s">
        <v>3590</v>
      </c>
      <c r="G277" s="158">
        <v>15389</v>
      </c>
      <c r="H277" s="143">
        <v>21095</v>
      </c>
      <c r="I277" s="143" t="s">
        <v>3591</v>
      </c>
      <c r="J277" s="143" t="s">
        <v>3592</v>
      </c>
      <c r="K277" s="143" t="s">
        <v>3593</v>
      </c>
      <c r="L277" s="149">
        <v>2</v>
      </c>
      <c r="M277" s="149">
        <v>2</v>
      </c>
      <c r="N277" s="149">
        <v>2</v>
      </c>
      <c r="O277" s="149">
        <v>2</v>
      </c>
      <c r="P277" s="149">
        <v>2</v>
      </c>
      <c r="Q277" s="149">
        <v>2</v>
      </c>
      <c r="R277" s="149">
        <v>1</v>
      </c>
      <c r="S277" s="149">
        <v>13</v>
      </c>
      <c r="T277" s="149">
        <v>36</v>
      </c>
      <c r="U277" s="149">
        <v>15</v>
      </c>
      <c r="V277" s="149">
        <v>36</v>
      </c>
      <c r="W277" s="149">
        <v>18</v>
      </c>
      <c r="X277" s="149">
        <v>40</v>
      </c>
      <c r="Y277" s="149">
        <v>15</v>
      </c>
      <c r="Z277" s="149">
        <v>47</v>
      </c>
      <c r="AA277" s="149">
        <v>22</v>
      </c>
      <c r="AB277" s="149">
        <v>47</v>
      </c>
      <c r="AC277" s="149">
        <v>24</v>
      </c>
      <c r="AD277" s="149">
        <v>45</v>
      </c>
      <c r="AE277" s="149">
        <v>26</v>
      </c>
      <c r="AF277" s="149">
        <v>251</v>
      </c>
      <c r="AG277" s="149">
        <v>120</v>
      </c>
      <c r="AH277" s="149">
        <v>5</v>
      </c>
      <c r="AI277" s="149">
        <v>3</v>
      </c>
      <c r="AJ277" s="143"/>
    </row>
    <row r="278" spans="1:36" s="42" customFormat="1">
      <c r="A278" s="143" t="s">
        <v>289</v>
      </c>
      <c r="B278" s="143" t="s">
        <v>10</v>
      </c>
      <c r="C278" s="143" t="s">
        <v>4</v>
      </c>
      <c r="D278" s="143" t="s">
        <v>3594</v>
      </c>
      <c r="E278" s="144">
        <v>31472</v>
      </c>
      <c r="F278" s="154" t="s">
        <v>3595</v>
      </c>
      <c r="G278" s="155">
        <v>11484</v>
      </c>
      <c r="H278" s="147">
        <v>21101</v>
      </c>
      <c r="I278" s="148" t="s">
        <v>3596</v>
      </c>
      <c r="J278" s="148" t="s">
        <v>3597</v>
      </c>
      <c r="K278" s="148" t="s">
        <v>3598</v>
      </c>
      <c r="L278" s="149">
        <v>4</v>
      </c>
      <c r="M278" s="149">
        <v>3</v>
      </c>
      <c r="N278" s="149">
        <v>4</v>
      </c>
      <c r="O278" s="149">
        <v>4</v>
      </c>
      <c r="P278" s="149">
        <v>4</v>
      </c>
      <c r="Q278" s="149">
        <v>3</v>
      </c>
      <c r="R278" s="149">
        <v>2</v>
      </c>
      <c r="S278" s="149">
        <v>24</v>
      </c>
      <c r="T278" s="149">
        <v>85</v>
      </c>
      <c r="U278" s="149">
        <v>35</v>
      </c>
      <c r="V278" s="149">
        <v>83</v>
      </c>
      <c r="W278" s="149">
        <v>41</v>
      </c>
      <c r="X278" s="149">
        <v>98</v>
      </c>
      <c r="Y278" s="149">
        <v>49</v>
      </c>
      <c r="Z278" s="149">
        <v>101</v>
      </c>
      <c r="AA278" s="149">
        <v>51</v>
      </c>
      <c r="AB278" s="149">
        <v>109</v>
      </c>
      <c r="AC278" s="149">
        <v>59</v>
      </c>
      <c r="AD278" s="149">
        <v>81</v>
      </c>
      <c r="AE278" s="149">
        <v>38</v>
      </c>
      <c r="AF278" s="149">
        <v>557</v>
      </c>
      <c r="AG278" s="149">
        <v>273</v>
      </c>
      <c r="AH278" s="149">
        <v>16</v>
      </c>
      <c r="AI278" s="149">
        <v>6</v>
      </c>
      <c r="AJ278" s="143"/>
    </row>
    <row r="279" spans="1:36" s="42" customFormat="1">
      <c r="A279" s="143" t="s">
        <v>289</v>
      </c>
      <c r="B279" s="143" t="s">
        <v>10</v>
      </c>
      <c r="C279" s="143" t="s">
        <v>4</v>
      </c>
      <c r="D279" s="143" t="s">
        <v>3599</v>
      </c>
      <c r="E279" s="144">
        <v>29621</v>
      </c>
      <c r="F279" s="154" t="s">
        <v>3600</v>
      </c>
      <c r="G279" s="155">
        <v>27240</v>
      </c>
      <c r="H279" s="147">
        <v>21093</v>
      </c>
      <c r="I279" s="148" t="s">
        <v>3601</v>
      </c>
      <c r="J279" s="148" t="s">
        <v>3602</v>
      </c>
      <c r="K279" s="148" t="s">
        <v>3603</v>
      </c>
      <c r="L279" s="149">
        <v>3</v>
      </c>
      <c r="M279" s="149">
        <v>3</v>
      </c>
      <c r="N279" s="149">
        <v>3</v>
      </c>
      <c r="O279" s="149">
        <v>4</v>
      </c>
      <c r="P279" s="149">
        <v>3</v>
      </c>
      <c r="Q279" s="149">
        <v>3</v>
      </c>
      <c r="R279" s="149">
        <v>1</v>
      </c>
      <c r="S279" s="149">
        <v>20</v>
      </c>
      <c r="T279" s="149">
        <v>55</v>
      </c>
      <c r="U279" s="149">
        <v>27</v>
      </c>
      <c r="V279" s="149">
        <v>54</v>
      </c>
      <c r="W279" s="149">
        <v>24</v>
      </c>
      <c r="X279" s="149">
        <v>63</v>
      </c>
      <c r="Y279" s="149">
        <v>37</v>
      </c>
      <c r="Z279" s="149">
        <v>76</v>
      </c>
      <c r="AA279" s="149">
        <v>45</v>
      </c>
      <c r="AB279" s="149">
        <v>73</v>
      </c>
      <c r="AC279" s="149">
        <v>42</v>
      </c>
      <c r="AD279" s="149">
        <v>49</v>
      </c>
      <c r="AE279" s="149">
        <v>21</v>
      </c>
      <c r="AF279" s="149">
        <v>370</v>
      </c>
      <c r="AG279" s="149">
        <v>196</v>
      </c>
      <c r="AH279" s="149">
        <v>3</v>
      </c>
      <c r="AI279" s="149">
        <v>1</v>
      </c>
      <c r="AJ279" s="143"/>
    </row>
    <row r="280" spans="1:36" s="201" customFormat="1" ht="17.25" customHeight="1">
      <c r="A280" s="1328" t="s">
        <v>267</v>
      </c>
      <c r="B280" s="1329"/>
      <c r="C280" s="1329"/>
      <c r="D280" s="1330"/>
      <c r="E280" s="164">
        <v>25</v>
      </c>
      <c r="F280" s="165" t="s">
        <v>268</v>
      </c>
      <c r="G280" s="166"/>
      <c r="H280" s="167"/>
      <c r="I280" s="167"/>
      <c r="J280" s="167"/>
      <c r="K280" s="167"/>
      <c r="L280" s="200">
        <f>SUM(L254:L279)</f>
        <v>93</v>
      </c>
      <c r="M280" s="200">
        <f t="shared" ref="M280:AI280" si="35">SUM(M254:M279)</f>
        <v>90</v>
      </c>
      <c r="N280" s="200">
        <f t="shared" si="35"/>
        <v>98</v>
      </c>
      <c r="O280" s="200">
        <f t="shared" si="35"/>
        <v>102</v>
      </c>
      <c r="P280" s="200">
        <f t="shared" si="35"/>
        <v>100</v>
      </c>
      <c r="Q280" s="200">
        <f t="shared" si="35"/>
        <v>100</v>
      </c>
      <c r="R280" s="200">
        <f t="shared" si="35"/>
        <v>38</v>
      </c>
      <c r="S280" s="200">
        <f t="shared" si="35"/>
        <v>621</v>
      </c>
      <c r="T280" s="200">
        <f t="shared" si="35"/>
        <v>1973</v>
      </c>
      <c r="U280" s="200">
        <f t="shared" si="35"/>
        <v>981</v>
      </c>
      <c r="V280" s="200">
        <f t="shared" si="35"/>
        <v>1922</v>
      </c>
      <c r="W280" s="200">
        <f t="shared" si="35"/>
        <v>933</v>
      </c>
      <c r="X280" s="200">
        <f t="shared" si="35"/>
        <v>2150</v>
      </c>
      <c r="Y280" s="200">
        <f t="shared" si="35"/>
        <v>1084</v>
      </c>
      <c r="Z280" s="200">
        <f t="shared" si="35"/>
        <v>2234</v>
      </c>
      <c r="AA280" s="200">
        <f t="shared" si="35"/>
        <v>1137</v>
      </c>
      <c r="AB280" s="200">
        <f t="shared" si="35"/>
        <v>2262</v>
      </c>
      <c r="AC280" s="200">
        <f t="shared" si="35"/>
        <v>1151</v>
      </c>
      <c r="AD280" s="200">
        <f t="shared" si="35"/>
        <v>2176</v>
      </c>
      <c r="AE280" s="200">
        <f t="shared" si="35"/>
        <v>1080</v>
      </c>
      <c r="AF280" s="200">
        <f t="shared" si="35"/>
        <v>12717</v>
      </c>
      <c r="AG280" s="200">
        <f t="shared" si="35"/>
        <v>6366</v>
      </c>
      <c r="AH280" s="200">
        <f t="shared" si="35"/>
        <v>210</v>
      </c>
      <c r="AI280" s="200">
        <f t="shared" si="35"/>
        <v>59</v>
      </c>
      <c r="AJ280" s="172"/>
    </row>
    <row r="281" spans="1:36" s="42" customFormat="1">
      <c r="A281" s="143" t="s">
        <v>289</v>
      </c>
      <c r="B281" s="143" t="s">
        <v>10</v>
      </c>
      <c r="C281" s="143" t="s">
        <v>1081</v>
      </c>
      <c r="D281" s="143" t="s">
        <v>3604</v>
      </c>
      <c r="E281" s="144">
        <v>20911</v>
      </c>
      <c r="F281" s="154" t="s">
        <v>3605</v>
      </c>
      <c r="G281" s="155">
        <v>26777</v>
      </c>
      <c r="H281" s="147">
        <v>21093</v>
      </c>
      <c r="I281" s="148" t="s">
        <v>3606</v>
      </c>
      <c r="J281" s="148" t="s">
        <v>3607</v>
      </c>
      <c r="K281" s="148" t="s">
        <v>3608</v>
      </c>
      <c r="L281" s="149">
        <v>4</v>
      </c>
      <c r="M281" s="149">
        <v>4</v>
      </c>
      <c r="N281" s="149">
        <v>4</v>
      </c>
      <c r="O281" s="149">
        <v>4</v>
      </c>
      <c r="P281" s="149">
        <v>4</v>
      </c>
      <c r="Q281" s="149">
        <v>4</v>
      </c>
      <c r="R281" s="149">
        <v>1</v>
      </c>
      <c r="S281" s="149">
        <v>25</v>
      </c>
      <c r="T281" s="149">
        <v>99</v>
      </c>
      <c r="U281" s="149">
        <v>50</v>
      </c>
      <c r="V281" s="149">
        <v>96</v>
      </c>
      <c r="W281" s="149">
        <v>48</v>
      </c>
      <c r="X281" s="149">
        <v>96</v>
      </c>
      <c r="Y281" s="149">
        <v>48</v>
      </c>
      <c r="Z281" s="149">
        <v>96</v>
      </c>
      <c r="AA281" s="149">
        <v>48</v>
      </c>
      <c r="AB281" s="149">
        <v>95</v>
      </c>
      <c r="AC281" s="149">
        <v>48</v>
      </c>
      <c r="AD281" s="149">
        <v>97</v>
      </c>
      <c r="AE281" s="149">
        <v>48</v>
      </c>
      <c r="AF281" s="149">
        <v>579</v>
      </c>
      <c r="AG281" s="149">
        <v>290</v>
      </c>
      <c r="AH281" s="149">
        <v>6</v>
      </c>
      <c r="AI281" s="149">
        <v>2</v>
      </c>
      <c r="AJ281" s="143"/>
    </row>
    <row r="282" spans="1:36" s="201" customFormat="1" ht="17.25" customHeight="1">
      <c r="A282" s="1353" t="s">
        <v>269</v>
      </c>
      <c r="B282" s="1354"/>
      <c r="C282" s="1354"/>
      <c r="D282" s="1355"/>
      <c r="E282" s="212">
        <v>1</v>
      </c>
      <c r="F282" s="213"/>
      <c r="G282" s="212"/>
      <c r="H282" s="212"/>
      <c r="I282" s="212"/>
      <c r="J282" s="212"/>
      <c r="K282" s="212"/>
      <c r="L282" s="214">
        <f>L281</f>
        <v>4</v>
      </c>
      <c r="M282" s="214">
        <f t="shared" ref="M282:AI282" si="36">M281</f>
        <v>4</v>
      </c>
      <c r="N282" s="214">
        <f t="shared" si="36"/>
        <v>4</v>
      </c>
      <c r="O282" s="214">
        <f t="shared" si="36"/>
        <v>4</v>
      </c>
      <c r="P282" s="214">
        <f t="shared" si="36"/>
        <v>4</v>
      </c>
      <c r="Q282" s="214">
        <f t="shared" si="36"/>
        <v>4</v>
      </c>
      <c r="R282" s="214">
        <f t="shared" si="36"/>
        <v>1</v>
      </c>
      <c r="S282" s="214">
        <f t="shared" si="36"/>
        <v>25</v>
      </c>
      <c r="T282" s="214">
        <f t="shared" si="36"/>
        <v>99</v>
      </c>
      <c r="U282" s="214">
        <f t="shared" si="36"/>
        <v>50</v>
      </c>
      <c r="V282" s="214">
        <f t="shared" si="36"/>
        <v>96</v>
      </c>
      <c r="W282" s="214">
        <f t="shared" si="36"/>
        <v>48</v>
      </c>
      <c r="X282" s="214">
        <f t="shared" si="36"/>
        <v>96</v>
      </c>
      <c r="Y282" s="214">
        <f t="shared" si="36"/>
        <v>48</v>
      </c>
      <c r="Z282" s="214">
        <f t="shared" si="36"/>
        <v>96</v>
      </c>
      <c r="AA282" s="214">
        <f t="shared" si="36"/>
        <v>48</v>
      </c>
      <c r="AB282" s="214">
        <f t="shared" si="36"/>
        <v>95</v>
      </c>
      <c r="AC282" s="214">
        <f t="shared" si="36"/>
        <v>48</v>
      </c>
      <c r="AD282" s="214">
        <f t="shared" si="36"/>
        <v>97</v>
      </c>
      <c r="AE282" s="214">
        <f t="shared" si="36"/>
        <v>48</v>
      </c>
      <c r="AF282" s="214">
        <f t="shared" si="36"/>
        <v>579</v>
      </c>
      <c r="AG282" s="214">
        <f t="shared" si="36"/>
        <v>290</v>
      </c>
      <c r="AH282" s="214">
        <f t="shared" si="36"/>
        <v>6</v>
      </c>
      <c r="AI282" s="214">
        <f t="shared" si="36"/>
        <v>2</v>
      </c>
      <c r="AJ282" s="172"/>
    </row>
    <row r="283" spans="1:36" s="201" customFormat="1" ht="17.25" customHeight="1">
      <c r="A283" s="1365" t="s">
        <v>270</v>
      </c>
      <c r="B283" s="1366"/>
      <c r="C283" s="1366"/>
      <c r="D283" s="1367"/>
      <c r="E283" s="180">
        <f>SUM(E280,E282)</f>
        <v>26</v>
      </c>
      <c r="F283" s="215" t="s">
        <v>271</v>
      </c>
      <c r="G283" s="177"/>
      <c r="H283" s="177"/>
      <c r="I283" s="177"/>
      <c r="J283" s="177"/>
      <c r="K283" s="177"/>
      <c r="L283" s="203">
        <f>SUM(L280,L282)</f>
        <v>97</v>
      </c>
      <c r="M283" s="203">
        <f t="shared" ref="M283:AI283" si="37">SUM(M280,M282)</f>
        <v>94</v>
      </c>
      <c r="N283" s="203">
        <f t="shared" si="37"/>
        <v>102</v>
      </c>
      <c r="O283" s="203">
        <f t="shared" si="37"/>
        <v>106</v>
      </c>
      <c r="P283" s="203">
        <f t="shared" si="37"/>
        <v>104</v>
      </c>
      <c r="Q283" s="203">
        <f t="shared" si="37"/>
        <v>104</v>
      </c>
      <c r="R283" s="203">
        <f t="shared" si="37"/>
        <v>39</v>
      </c>
      <c r="S283" s="203">
        <f t="shared" si="37"/>
        <v>646</v>
      </c>
      <c r="T283" s="203">
        <f t="shared" si="37"/>
        <v>2072</v>
      </c>
      <c r="U283" s="203">
        <f t="shared" si="37"/>
        <v>1031</v>
      </c>
      <c r="V283" s="203">
        <f t="shared" si="37"/>
        <v>2018</v>
      </c>
      <c r="W283" s="203">
        <f t="shared" si="37"/>
        <v>981</v>
      </c>
      <c r="X283" s="203">
        <f t="shared" si="37"/>
        <v>2246</v>
      </c>
      <c r="Y283" s="203">
        <f t="shared" si="37"/>
        <v>1132</v>
      </c>
      <c r="Z283" s="203">
        <f t="shared" si="37"/>
        <v>2330</v>
      </c>
      <c r="AA283" s="203">
        <f t="shared" si="37"/>
        <v>1185</v>
      </c>
      <c r="AB283" s="203">
        <f t="shared" si="37"/>
        <v>2357</v>
      </c>
      <c r="AC283" s="203">
        <f t="shared" si="37"/>
        <v>1199</v>
      </c>
      <c r="AD283" s="203">
        <f t="shared" si="37"/>
        <v>2273</v>
      </c>
      <c r="AE283" s="203">
        <f t="shared" si="37"/>
        <v>1128</v>
      </c>
      <c r="AF283" s="203">
        <f t="shared" si="37"/>
        <v>13296</v>
      </c>
      <c r="AG283" s="203">
        <f t="shared" si="37"/>
        <v>6656</v>
      </c>
      <c r="AH283" s="203">
        <f t="shared" si="37"/>
        <v>216</v>
      </c>
      <c r="AI283" s="203">
        <f t="shared" si="37"/>
        <v>61</v>
      </c>
      <c r="AJ283" s="172"/>
    </row>
    <row r="284" spans="1:36" s="201" customFormat="1" ht="17.25" customHeight="1">
      <c r="A284" s="1368" t="s">
        <v>272</v>
      </c>
      <c r="B284" s="1369"/>
      <c r="C284" s="1369"/>
      <c r="D284" s="1370"/>
      <c r="E284" s="164">
        <f>SUM(E280,E252)</f>
        <v>71</v>
      </c>
      <c r="F284" s="216" t="s">
        <v>273</v>
      </c>
      <c r="G284" s="166"/>
      <c r="H284" s="166"/>
      <c r="I284" s="166"/>
      <c r="J284" s="166"/>
      <c r="K284" s="166"/>
      <c r="L284" s="200">
        <f>SUM(L280,L252)</f>
        <v>308</v>
      </c>
      <c r="M284" s="200">
        <f t="shared" ref="M284:AI284" si="38">SUM(M280,M252)</f>
        <v>311</v>
      </c>
      <c r="N284" s="200">
        <f t="shared" si="38"/>
        <v>329</v>
      </c>
      <c r="O284" s="200">
        <f t="shared" si="38"/>
        <v>340</v>
      </c>
      <c r="P284" s="200">
        <f t="shared" si="38"/>
        <v>336</v>
      </c>
      <c r="Q284" s="200">
        <f t="shared" si="38"/>
        <v>310</v>
      </c>
      <c r="R284" s="200">
        <f t="shared" si="38"/>
        <v>113</v>
      </c>
      <c r="S284" s="200">
        <f t="shared" si="38"/>
        <v>2047</v>
      </c>
      <c r="T284" s="200">
        <f t="shared" si="38"/>
        <v>7098</v>
      </c>
      <c r="U284" s="200">
        <f t="shared" si="38"/>
        <v>3457</v>
      </c>
      <c r="V284" s="200">
        <f t="shared" si="38"/>
        <v>7175</v>
      </c>
      <c r="W284" s="200">
        <f t="shared" si="38"/>
        <v>3532</v>
      </c>
      <c r="X284" s="200">
        <f t="shared" si="38"/>
        <v>7874</v>
      </c>
      <c r="Y284" s="200">
        <f t="shared" si="38"/>
        <v>3796</v>
      </c>
      <c r="Z284" s="200">
        <f t="shared" si="38"/>
        <v>7988</v>
      </c>
      <c r="AA284" s="200">
        <f t="shared" si="38"/>
        <v>3916</v>
      </c>
      <c r="AB284" s="200">
        <f t="shared" si="38"/>
        <v>7859</v>
      </c>
      <c r="AC284" s="200">
        <f t="shared" si="38"/>
        <v>3885</v>
      </c>
      <c r="AD284" s="200">
        <f t="shared" si="38"/>
        <v>7300</v>
      </c>
      <c r="AE284" s="200">
        <f t="shared" si="38"/>
        <v>3548</v>
      </c>
      <c r="AF284" s="200">
        <f t="shared" si="38"/>
        <v>45294</v>
      </c>
      <c r="AG284" s="200">
        <f t="shared" si="38"/>
        <v>22134</v>
      </c>
      <c r="AH284" s="200">
        <f t="shared" si="38"/>
        <v>674</v>
      </c>
      <c r="AI284" s="200">
        <f t="shared" si="38"/>
        <v>205</v>
      </c>
      <c r="AJ284" s="172"/>
    </row>
    <row r="285" spans="1:36" s="201" customFormat="1" ht="17.25" customHeight="1">
      <c r="A285" s="1353" t="s">
        <v>274</v>
      </c>
      <c r="B285" s="1354"/>
      <c r="C285" s="1354"/>
      <c r="D285" s="1355"/>
      <c r="E285" s="212">
        <f>E282</f>
        <v>1</v>
      </c>
      <c r="F285" s="213"/>
      <c r="G285" s="212"/>
      <c r="H285" s="212"/>
      <c r="I285" s="212"/>
      <c r="J285" s="212"/>
      <c r="K285" s="212"/>
      <c r="L285" s="214">
        <f>L282</f>
        <v>4</v>
      </c>
      <c r="M285" s="214">
        <f t="shared" ref="M285:AI285" si="39">M282</f>
        <v>4</v>
      </c>
      <c r="N285" s="214">
        <f t="shared" si="39"/>
        <v>4</v>
      </c>
      <c r="O285" s="214">
        <f t="shared" si="39"/>
        <v>4</v>
      </c>
      <c r="P285" s="214">
        <f t="shared" si="39"/>
        <v>4</v>
      </c>
      <c r="Q285" s="214">
        <f t="shared" si="39"/>
        <v>4</v>
      </c>
      <c r="R285" s="214">
        <f t="shared" si="39"/>
        <v>1</v>
      </c>
      <c r="S285" s="214">
        <f t="shared" si="39"/>
        <v>25</v>
      </c>
      <c r="T285" s="214">
        <f t="shared" si="39"/>
        <v>99</v>
      </c>
      <c r="U285" s="214">
        <f t="shared" si="39"/>
        <v>50</v>
      </c>
      <c r="V285" s="214">
        <f t="shared" si="39"/>
        <v>96</v>
      </c>
      <c r="W285" s="214">
        <f t="shared" si="39"/>
        <v>48</v>
      </c>
      <c r="X285" s="214">
        <f t="shared" si="39"/>
        <v>96</v>
      </c>
      <c r="Y285" s="214">
        <f t="shared" si="39"/>
        <v>48</v>
      </c>
      <c r="Z285" s="214">
        <f t="shared" si="39"/>
        <v>96</v>
      </c>
      <c r="AA285" s="214">
        <f t="shared" si="39"/>
        <v>48</v>
      </c>
      <c r="AB285" s="214">
        <f t="shared" si="39"/>
        <v>95</v>
      </c>
      <c r="AC285" s="214">
        <f t="shared" si="39"/>
        <v>48</v>
      </c>
      <c r="AD285" s="214">
        <f t="shared" si="39"/>
        <v>97</v>
      </c>
      <c r="AE285" s="214">
        <f t="shared" si="39"/>
        <v>48</v>
      </c>
      <c r="AF285" s="214">
        <f t="shared" si="39"/>
        <v>579</v>
      </c>
      <c r="AG285" s="214">
        <f t="shared" si="39"/>
        <v>290</v>
      </c>
      <c r="AH285" s="214">
        <f t="shared" si="39"/>
        <v>6</v>
      </c>
      <c r="AI285" s="214">
        <f t="shared" si="39"/>
        <v>2</v>
      </c>
      <c r="AJ285" s="172"/>
    </row>
    <row r="286" spans="1:36" s="201" customFormat="1" ht="17.25" customHeight="1">
      <c r="A286" s="1356" t="s">
        <v>275</v>
      </c>
      <c r="B286" s="1357"/>
      <c r="C286" s="1357"/>
      <c r="D286" s="1358"/>
      <c r="E286" s="185">
        <f>SUM(E284:E285)</f>
        <v>72</v>
      </c>
      <c r="F286" s="217" t="s">
        <v>276</v>
      </c>
      <c r="G286" s="185"/>
      <c r="H286" s="185"/>
      <c r="I286" s="185"/>
      <c r="J286" s="185"/>
      <c r="K286" s="185"/>
      <c r="L286" s="204">
        <f>SUM(L284:L285)</f>
        <v>312</v>
      </c>
      <c r="M286" s="204">
        <f t="shared" ref="M286:AI286" si="40">SUM(M284:M285)</f>
        <v>315</v>
      </c>
      <c r="N286" s="204">
        <f t="shared" si="40"/>
        <v>333</v>
      </c>
      <c r="O286" s="204">
        <f t="shared" si="40"/>
        <v>344</v>
      </c>
      <c r="P286" s="204">
        <f t="shared" si="40"/>
        <v>340</v>
      </c>
      <c r="Q286" s="204">
        <f t="shared" si="40"/>
        <v>314</v>
      </c>
      <c r="R286" s="204">
        <f t="shared" si="40"/>
        <v>114</v>
      </c>
      <c r="S286" s="204">
        <f t="shared" si="40"/>
        <v>2072</v>
      </c>
      <c r="T286" s="204">
        <f t="shared" si="40"/>
        <v>7197</v>
      </c>
      <c r="U286" s="204">
        <f t="shared" si="40"/>
        <v>3507</v>
      </c>
      <c r="V286" s="204">
        <f t="shared" si="40"/>
        <v>7271</v>
      </c>
      <c r="W286" s="204">
        <f t="shared" si="40"/>
        <v>3580</v>
      </c>
      <c r="X286" s="204">
        <f t="shared" si="40"/>
        <v>7970</v>
      </c>
      <c r="Y286" s="204">
        <f t="shared" si="40"/>
        <v>3844</v>
      </c>
      <c r="Z286" s="204">
        <f t="shared" si="40"/>
        <v>8084</v>
      </c>
      <c r="AA286" s="204">
        <f t="shared" si="40"/>
        <v>3964</v>
      </c>
      <c r="AB286" s="204">
        <f t="shared" si="40"/>
        <v>7954</v>
      </c>
      <c r="AC286" s="204">
        <f t="shared" si="40"/>
        <v>3933</v>
      </c>
      <c r="AD286" s="204">
        <f t="shared" si="40"/>
        <v>7397</v>
      </c>
      <c r="AE286" s="204">
        <f t="shared" si="40"/>
        <v>3596</v>
      </c>
      <c r="AF286" s="204">
        <f t="shared" si="40"/>
        <v>45873</v>
      </c>
      <c r="AG286" s="204">
        <f t="shared" si="40"/>
        <v>22424</v>
      </c>
      <c r="AH286" s="204">
        <f t="shared" si="40"/>
        <v>680</v>
      </c>
      <c r="AI286" s="204">
        <f t="shared" si="40"/>
        <v>207</v>
      </c>
      <c r="AJ286" s="172"/>
    </row>
    <row r="287" spans="1:36" s="157" customFormat="1">
      <c r="A287" s="143" t="s">
        <v>298</v>
      </c>
      <c r="B287" s="143" t="s">
        <v>299</v>
      </c>
      <c r="C287" s="143" t="s">
        <v>4</v>
      </c>
      <c r="D287" s="143" t="s">
        <v>3609</v>
      </c>
      <c r="E287" s="144">
        <v>25640</v>
      </c>
      <c r="F287" s="154" t="s">
        <v>3688</v>
      </c>
      <c r="G287" s="155">
        <v>7636</v>
      </c>
      <c r="H287" s="147">
        <v>23025</v>
      </c>
      <c r="I287" s="148" t="s">
        <v>3610</v>
      </c>
      <c r="J287" s="148" t="s">
        <v>3611</v>
      </c>
      <c r="K287" s="148" t="s">
        <v>3612</v>
      </c>
      <c r="L287" s="149">
        <v>4</v>
      </c>
      <c r="M287" s="149">
        <v>4</v>
      </c>
      <c r="N287" s="149">
        <v>5</v>
      </c>
      <c r="O287" s="149">
        <v>4</v>
      </c>
      <c r="P287" s="149">
        <v>4</v>
      </c>
      <c r="Q287" s="149">
        <v>5</v>
      </c>
      <c r="R287" s="149">
        <v>2</v>
      </c>
      <c r="S287" s="149">
        <v>28</v>
      </c>
      <c r="T287" s="149">
        <v>83</v>
      </c>
      <c r="U287" s="149">
        <v>38</v>
      </c>
      <c r="V287" s="149">
        <v>82</v>
      </c>
      <c r="W287" s="149">
        <v>41</v>
      </c>
      <c r="X287" s="149">
        <v>105</v>
      </c>
      <c r="Y287" s="149">
        <v>54</v>
      </c>
      <c r="Z287" s="149">
        <v>87</v>
      </c>
      <c r="AA287" s="149">
        <v>38</v>
      </c>
      <c r="AB287" s="149">
        <v>91</v>
      </c>
      <c r="AC287" s="149">
        <v>51</v>
      </c>
      <c r="AD287" s="149">
        <v>107</v>
      </c>
      <c r="AE287" s="149">
        <v>51</v>
      </c>
      <c r="AF287" s="149">
        <v>555</v>
      </c>
      <c r="AG287" s="149">
        <v>273</v>
      </c>
      <c r="AH287" s="149">
        <v>13</v>
      </c>
      <c r="AI287" s="149">
        <v>4</v>
      </c>
      <c r="AJ287" s="143"/>
    </row>
    <row r="288" spans="1:36" s="42" customFormat="1">
      <c r="A288" s="143" t="s">
        <v>298</v>
      </c>
      <c r="B288" s="143" t="s">
        <v>299</v>
      </c>
      <c r="C288" s="143" t="s">
        <v>4</v>
      </c>
      <c r="D288" s="143" t="s">
        <v>3613</v>
      </c>
      <c r="E288" s="144" t="s">
        <v>3614</v>
      </c>
      <c r="F288" s="154" t="s">
        <v>3689</v>
      </c>
      <c r="G288" s="810">
        <v>24866</v>
      </c>
      <c r="H288" s="147">
        <v>23030</v>
      </c>
      <c r="I288" s="148" t="s">
        <v>3615</v>
      </c>
      <c r="J288" s="148" t="s">
        <v>3616</v>
      </c>
      <c r="K288" s="148" t="s">
        <v>3617</v>
      </c>
      <c r="L288" s="149">
        <v>2</v>
      </c>
      <c r="M288" s="149">
        <v>2</v>
      </c>
      <c r="N288" s="149">
        <v>2</v>
      </c>
      <c r="O288" s="149">
        <v>3</v>
      </c>
      <c r="P288" s="149">
        <v>3</v>
      </c>
      <c r="Q288" s="149">
        <v>3</v>
      </c>
      <c r="R288" s="149">
        <v>2</v>
      </c>
      <c r="S288" s="149">
        <v>17</v>
      </c>
      <c r="T288" s="149">
        <v>40</v>
      </c>
      <c r="U288" s="149">
        <v>17</v>
      </c>
      <c r="V288" s="149">
        <v>49</v>
      </c>
      <c r="W288" s="149">
        <v>26</v>
      </c>
      <c r="X288" s="149">
        <v>49</v>
      </c>
      <c r="Y288" s="149">
        <v>19</v>
      </c>
      <c r="Z288" s="149">
        <v>59</v>
      </c>
      <c r="AA288" s="149">
        <v>28</v>
      </c>
      <c r="AB288" s="149">
        <v>72</v>
      </c>
      <c r="AC288" s="149">
        <v>36</v>
      </c>
      <c r="AD288" s="149">
        <v>73</v>
      </c>
      <c r="AE288" s="149">
        <v>40</v>
      </c>
      <c r="AF288" s="149">
        <v>342</v>
      </c>
      <c r="AG288" s="149">
        <v>166</v>
      </c>
      <c r="AH288" s="149">
        <v>10</v>
      </c>
      <c r="AI288" s="149">
        <v>2</v>
      </c>
      <c r="AJ288" s="143"/>
    </row>
    <row r="289" spans="1:36" s="42" customFormat="1">
      <c r="A289" s="143" t="s">
        <v>298</v>
      </c>
      <c r="B289" s="143" t="s">
        <v>299</v>
      </c>
      <c r="C289" s="143" t="s">
        <v>4</v>
      </c>
      <c r="D289" s="143" t="s">
        <v>3618</v>
      </c>
      <c r="E289" s="144">
        <v>8127</v>
      </c>
      <c r="F289" s="154" t="s">
        <v>3690</v>
      </c>
      <c r="G289" s="171">
        <v>19072</v>
      </c>
      <c r="H289" s="147">
        <v>23002</v>
      </c>
      <c r="I289" s="148" t="s">
        <v>3619</v>
      </c>
      <c r="J289" s="148" t="s">
        <v>3620</v>
      </c>
      <c r="K289" s="148" t="s">
        <v>3621</v>
      </c>
      <c r="L289" s="149">
        <v>1</v>
      </c>
      <c r="M289" s="149">
        <v>1</v>
      </c>
      <c r="N289" s="149">
        <v>1</v>
      </c>
      <c r="O289" s="149">
        <v>1</v>
      </c>
      <c r="P289" s="149">
        <v>1</v>
      </c>
      <c r="Q289" s="149">
        <v>1</v>
      </c>
      <c r="R289" s="149">
        <v>1</v>
      </c>
      <c r="S289" s="149">
        <v>7</v>
      </c>
      <c r="T289" s="149">
        <v>9</v>
      </c>
      <c r="U289" s="149">
        <v>5</v>
      </c>
      <c r="V289" s="149">
        <v>4</v>
      </c>
      <c r="W289" s="149">
        <v>2</v>
      </c>
      <c r="X289" s="149">
        <v>5</v>
      </c>
      <c r="Y289" s="149">
        <v>1</v>
      </c>
      <c r="Z289" s="149">
        <v>7</v>
      </c>
      <c r="AA289" s="149">
        <v>2</v>
      </c>
      <c r="AB289" s="149">
        <v>8</v>
      </c>
      <c r="AC289" s="149">
        <v>5</v>
      </c>
      <c r="AD289" s="149">
        <v>11</v>
      </c>
      <c r="AE289" s="149">
        <v>4</v>
      </c>
      <c r="AF289" s="149">
        <v>44</v>
      </c>
      <c r="AG289" s="149">
        <v>19</v>
      </c>
      <c r="AH289" s="149">
        <v>2</v>
      </c>
      <c r="AI289" s="149">
        <v>1</v>
      </c>
      <c r="AJ289" s="779"/>
    </row>
    <row r="290" spans="1:36" s="42" customFormat="1">
      <c r="A290" s="143" t="s">
        <v>298</v>
      </c>
      <c r="B290" s="143" t="s">
        <v>299</v>
      </c>
      <c r="C290" s="143" t="s">
        <v>4</v>
      </c>
      <c r="D290" s="143" t="s">
        <v>3622</v>
      </c>
      <c r="E290" s="144">
        <v>22371</v>
      </c>
      <c r="F290" s="145" t="s">
        <v>3691</v>
      </c>
      <c r="G290" s="158">
        <v>16096</v>
      </c>
      <c r="H290" s="143">
        <v>23000</v>
      </c>
      <c r="I290" s="148" t="s">
        <v>3619</v>
      </c>
      <c r="J290" s="148" t="s">
        <v>3620</v>
      </c>
      <c r="K290" s="148" t="s">
        <v>3623</v>
      </c>
      <c r="L290" s="149"/>
      <c r="M290" s="149"/>
      <c r="N290" s="149">
        <v>1</v>
      </c>
      <c r="O290" s="149"/>
      <c r="P290" s="149"/>
      <c r="Q290" s="149">
        <v>1</v>
      </c>
      <c r="R290" s="149"/>
      <c r="S290" s="149">
        <v>2</v>
      </c>
      <c r="T290" s="149"/>
      <c r="U290" s="149"/>
      <c r="V290" s="149"/>
      <c r="W290" s="149"/>
      <c r="X290" s="149">
        <v>1</v>
      </c>
      <c r="Y290" s="149"/>
      <c r="Z290" s="149"/>
      <c r="AA290" s="149"/>
      <c r="AB290" s="149">
        <v>1</v>
      </c>
      <c r="AC290" s="149"/>
      <c r="AD290" s="149">
        <v>2</v>
      </c>
      <c r="AE290" s="149">
        <v>1</v>
      </c>
      <c r="AF290" s="149">
        <v>4</v>
      </c>
      <c r="AG290" s="149">
        <v>1</v>
      </c>
      <c r="AH290" s="149"/>
      <c r="AI290" s="149"/>
      <c r="AJ290" s="143" t="s">
        <v>5053</v>
      </c>
    </row>
    <row r="291" spans="1:36" s="42" customFormat="1">
      <c r="A291" s="143" t="s">
        <v>298</v>
      </c>
      <c r="B291" s="143" t="s">
        <v>299</v>
      </c>
      <c r="C291" s="143" t="s">
        <v>4</v>
      </c>
      <c r="D291" s="143" t="s">
        <v>3624</v>
      </c>
      <c r="E291" s="144">
        <v>7497</v>
      </c>
      <c r="F291" s="154" t="s">
        <v>3692</v>
      </c>
      <c r="G291" s="155">
        <v>17820</v>
      </c>
      <c r="H291" s="147">
        <v>23050</v>
      </c>
      <c r="I291" s="148" t="s">
        <v>3625</v>
      </c>
      <c r="J291" s="148" t="s">
        <v>3626</v>
      </c>
      <c r="K291" s="148" t="s">
        <v>3627</v>
      </c>
      <c r="L291" s="149">
        <v>2</v>
      </c>
      <c r="M291" s="149">
        <v>2</v>
      </c>
      <c r="N291" s="149">
        <v>1</v>
      </c>
      <c r="O291" s="149">
        <v>2</v>
      </c>
      <c r="P291" s="149">
        <v>2</v>
      </c>
      <c r="Q291" s="149">
        <v>2</v>
      </c>
      <c r="R291" s="149">
        <v>1</v>
      </c>
      <c r="S291" s="149">
        <v>12</v>
      </c>
      <c r="T291" s="149">
        <v>32</v>
      </c>
      <c r="U291" s="149">
        <v>14</v>
      </c>
      <c r="V291" s="149">
        <v>29</v>
      </c>
      <c r="W291" s="149">
        <v>15</v>
      </c>
      <c r="X291" s="149">
        <v>27</v>
      </c>
      <c r="Y291" s="149">
        <v>9</v>
      </c>
      <c r="Z291" s="149">
        <v>40</v>
      </c>
      <c r="AA291" s="149">
        <v>22</v>
      </c>
      <c r="AB291" s="149">
        <v>47</v>
      </c>
      <c r="AC291" s="149">
        <v>21</v>
      </c>
      <c r="AD291" s="149">
        <v>37</v>
      </c>
      <c r="AE291" s="149">
        <v>13</v>
      </c>
      <c r="AF291" s="149">
        <v>212</v>
      </c>
      <c r="AG291" s="149">
        <v>94</v>
      </c>
      <c r="AH291" s="149">
        <v>6</v>
      </c>
      <c r="AI291" s="149">
        <v>4</v>
      </c>
      <c r="AJ291" s="143"/>
    </row>
    <row r="292" spans="1:36" s="42" customFormat="1">
      <c r="A292" s="143" t="s">
        <v>298</v>
      </c>
      <c r="B292" s="143" t="s">
        <v>299</v>
      </c>
      <c r="C292" s="143" t="s">
        <v>4</v>
      </c>
      <c r="D292" s="143" t="s">
        <v>3628</v>
      </c>
      <c r="E292" s="144">
        <v>12033</v>
      </c>
      <c r="F292" s="154" t="s">
        <v>3693</v>
      </c>
      <c r="G292" s="155">
        <v>51576</v>
      </c>
      <c r="H292" s="147">
        <v>23018</v>
      </c>
      <c r="I292" s="148" t="s">
        <v>3629</v>
      </c>
      <c r="J292" s="148" t="s">
        <v>3630</v>
      </c>
      <c r="K292" s="148" t="s">
        <v>3631</v>
      </c>
      <c r="L292" s="149">
        <v>1</v>
      </c>
      <c r="M292" s="149">
        <v>1</v>
      </c>
      <c r="N292" s="149">
        <v>1</v>
      </c>
      <c r="O292" s="149">
        <v>1</v>
      </c>
      <c r="P292" s="149">
        <v>1</v>
      </c>
      <c r="Q292" s="149">
        <v>1</v>
      </c>
      <c r="R292" s="149">
        <v>1</v>
      </c>
      <c r="S292" s="149">
        <v>7</v>
      </c>
      <c r="T292" s="149">
        <v>8</v>
      </c>
      <c r="U292" s="149">
        <v>3</v>
      </c>
      <c r="V292" s="149">
        <v>10</v>
      </c>
      <c r="W292" s="149">
        <v>5</v>
      </c>
      <c r="X292" s="149">
        <v>3</v>
      </c>
      <c r="Y292" s="149">
        <v>1</v>
      </c>
      <c r="Z292" s="149">
        <v>6</v>
      </c>
      <c r="AA292" s="149">
        <v>2</v>
      </c>
      <c r="AB292" s="149">
        <v>4</v>
      </c>
      <c r="AC292" s="149">
        <v>3</v>
      </c>
      <c r="AD292" s="149">
        <v>8</v>
      </c>
      <c r="AE292" s="149">
        <v>2</v>
      </c>
      <c r="AF292" s="149">
        <v>39</v>
      </c>
      <c r="AG292" s="149">
        <v>16</v>
      </c>
      <c r="AH292" s="149">
        <v>1</v>
      </c>
      <c r="AI292" s="149">
        <v>0</v>
      </c>
      <c r="AJ292" s="143"/>
    </row>
    <row r="293" spans="1:36" s="42" customFormat="1">
      <c r="A293" s="143" t="s">
        <v>298</v>
      </c>
      <c r="B293" s="143" t="s">
        <v>299</v>
      </c>
      <c r="C293" s="143" t="s">
        <v>4</v>
      </c>
      <c r="D293" s="143" t="s">
        <v>3632</v>
      </c>
      <c r="E293" s="144">
        <v>23462</v>
      </c>
      <c r="F293" s="154" t="s">
        <v>3694</v>
      </c>
      <c r="G293" s="155">
        <v>13453</v>
      </c>
      <c r="H293" s="148">
        <v>23021</v>
      </c>
      <c r="I293" s="148" t="s">
        <v>3633</v>
      </c>
      <c r="J293" s="148" t="s">
        <v>3634</v>
      </c>
      <c r="K293" s="148" t="s">
        <v>3635</v>
      </c>
      <c r="L293" s="149">
        <v>1</v>
      </c>
      <c r="M293" s="149">
        <v>1</v>
      </c>
      <c r="N293" s="149">
        <v>1</v>
      </c>
      <c r="O293" s="149">
        <v>1</v>
      </c>
      <c r="P293" s="149">
        <v>1</v>
      </c>
      <c r="Q293" s="149">
        <v>1</v>
      </c>
      <c r="R293" s="149">
        <v>0</v>
      </c>
      <c r="S293" s="149">
        <v>6</v>
      </c>
      <c r="T293" s="149">
        <v>21</v>
      </c>
      <c r="U293" s="149">
        <v>5</v>
      </c>
      <c r="V293" s="149">
        <v>19</v>
      </c>
      <c r="W293" s="149">
        <v>11</v>
      </c>
      <c r="X293" s="149">
        <v>17</v>
      </c>
      <c r="Y293" s="149">
        <v>6</v>
      </c>
      <c r="Z293" s="149">
        <v>20</v>
      </c>
      <c r="AA293" s="149">
        <v>12</v>
      </c>
      <c r="AB293" s="149">
        <v>20</v>
      </c>
      <c r="AC293" s="149">
        <v>8</v>
      </c>
      <c r="AD293" s="149">
        <v>18</v>
      </c>
      <c r="AE293" s="149">
        <v>7</v>
      </c>
      <c r="AF293" s="149">
        <v>115</v>
      </c>
      <c r="AG293" s="149">
        <v>49</v>
      </c>
      <c r="AH293" s="149">
        <v>0</v>
      </c>
      <c r="AI293" s="149">
        <v>0</v>
      </c>
      <c r="AJ293" s="143"/>
    </row>
    <row r="294" spans="1:36" s="42" customFormat="1">
      <c r="A294" s="143" t="s">
        <v>298</v>
      </c>
      <c r="B294" s="143" t="s">
        <v>299</v>
      </c>
      <c r="C294" s="143" t="s">
        <v>4</v>
      </c>
      <c r="D294" s="143" t="s">
        <v>3636</v>
      </c>
      <c r="E294" s="144">
        <v>16163</v>
      </c>
      <c r="F294" s="189" t="s">
        <v>3695</v>
      </c>
      <c r="G294" s="155">
        <v>13523</v>
      </c>
      <c r="H294" s="147">
        <v>23016</v>
      </c>
      <c r="I294" s="148" t="s">
        <v>3637</v>
      </c>
      <c r="J294" s="148" t="s">
        <v>3638</v>
      </c>
      <c r="K294" s="148" t="s">
        <v>3639</v>
      </c>
      <c r="L294" s="149">
        <v>1</v>
      </c>
      <c r="M294" s="149">
        <v>1</v>
      </c>
      <c r="N294" s="149">
        <v>1</v>
      </c>
      <c r="O294" s="149">
        <v>1</v>
      </c>
      <c r="P294" s="149">
        <v>1</v>
      </c>
      <c r="Q294" s="149">
        <v>1</v>
      </c>
      <c r="R294" s="149"/>
      <c r="S294" s="149">
        <v>6</v>
      </c>
      <c r="T294" s="149">
        <v>8</v>
      </c>
      <c r="U294" s="149">
        <v>4</v>
      </c>
      <c r="V294" s="149">
        <v>12</v>
      </c>
      <c r="W294" s="149">
        <v>3</v>
      </c>
      <c r="X294" s="149">
        <v>6</v>
      </c>
      <c r="Y294" s="149">
        <v>1</v>
      </c>
      <c r="Z294" s="149">
        <v>5</v>
      </c>
      <c r="AA294" s="149">
        <v>7</v>
      </c>
      <c r="AB294" s="149">
        <v>4</v>
      </c>
      <c r="AC294" s="149">
        <v>2</v>
      </c>
      <c r="AD294" s="149">
        <v>2</v>
      </c>
      <c r="AE294" s="149">
        <v>1</v>
      </c>
      <c r="AF294" s="149">
        <v>37</v>
      </c>
      <c r="AG294" s="149">
        <v>18</v>
      </c>
      <c r="AH294" s="149">
        <v>2</v>
      </c>
      <c r="AI294" s="149">
        <v>0</v>
      </c>
      <c r="AJ294" s="143"/>
    </row>
    <row r="295" spans="1:36" s="42" customFormat="1">
      <c r="A295" s="143" t="s">
        <v>298</v>
      </c>
      <c r="B295" s="143" t="s">
        <v>299</v>
      </c>
      <c r="C295" s="143" t="s">
        <v>4</v>
      </c>
      <c r="D295" s="143" t="s">
        <v>300</v>
      </c>
      <c r="E295" s="144">
        <v>12694</v>
      </c>
      <c r="F295" s="189" t="s">
        <v>3696</v>
      </c>
      <c r="G295" s="171">
        <v>12729</v>
      </c>
      <c r="H295" s="147">
        <v>23046</v>
      </c>
      <c r="I295" s="148" t="s">
        <v>3640</v>
      </c>
      <c r="J295" s="148" t="s">
        <v>3641</v>
      </c>
      <c r="K295" s="148" t="s">
        <v>3642</v>
      </c>
      <c r="L295" s="149">
        <v>1</v>
      </c>
      <c r="M295" s="149">
        <v>1</v>
      </c>
      <c r="N295" s="149">
        <v>1</v>
      </c>
      <c r="O295" s="149">
        <v>1</v>
      </c>
      <c r="P295" s="149">
        <v>1</v>
      </c>
      <c r="Q295" s="149">
        <v>1</v>
      </c>
      <c r="R295" s="149">
        <v>1</v>
      </c>
      <c r="S295" s="149">
        <v>7</v>
      </c>
      <c r="T295" s="149">
        <v>10</v>
      </c>
      <c r="U295" s="149">
        <v>5</v>
      </c>
      <c r="V295" s="149">
        <v>9</v>
      </c>
      <c r="W295" s="149">
        <v>6</v>
      </c>
      <c r="X295" s="149">
        <v>23</v>
      </c>
      <c r="Y295" s="149">
        <v>9</v>
      </c>
      <c r="Z295" s="149">
        <v>13</v>
      </c>
      <c r="AA295" s="149">
        <v>7</v>
      </c>
      <c r="AB295" s="149">
        <v>15</v>
      </c>
      <c r="AC295" s="149">
        <v>11</v>
      </c>
      <c r="AD295" s="149">
        <v>16</v>
      </c>
      <c r="AE295" s="149">
        <v>9</v>
      </c>
      <c r="AF295" s="149">
        <v>86</v>
      </c>
      <c r="AG295" s="149">
        <v>47</v>
      </c>
      <c r="AH295" s="149">
        <v>2</v>
      </c>
      <c r="AI295" s="149">
        <v>0</v>
      </c>
      <c r="AJ295" s="143"/>
    </row>
    <row r="296" spans="1:36" s="42" customFormat="1">
      <c r="A296" s="143" t="s">
        <v>298</v>
      </c>
      <c r="B296" s="143" t="s">
        <v>299</v>
      </c>
      <c r="C296" s="143" t="s">
        <v>4</v>
      </c>
      <c r="D296" s="143" t="s">
        <v>3643</v>
      </c>
      <c r="E296" s="144">
        <v>11625</v>
      </c>
      <c r="F296" s="189" t="s">
        <v>3697</v>
      </c>
      <c r="G296" s="155">
        <v>9649</v>
      </c>
      <c r="H296" s="147">
        <v>23005</v>
      </c>
      <c r="I296" s="148" t="s">
        <v>3644</v>
      </c>
      <c r="J296" s="148" t="s">
        <v>3645</v>
      </c>
      <c r="K296" s="148" t="s">
        <v>3646</v>
      </c>
      <c r="L296" s="149">
        <v>0</v>
      </c>
      <c r="M296" s="149">
        <v>0</v>
      </c>
      <c r="N296" s="149">
        <v>1</v>
      </c>
      <c r="O296" s="149">
        <v>1</v>
      </c>
      <c r="P296" s="149">
        <v>1</v>
      </c>
      <c r="Q296" s="149">
        <v>1</v>
      </c>
      <c r="R296" s="149">
        <v>0</v>
      </c>
      <c r="S296" s="149">
        <v>4</v>
      </c>
      <c r="T296" s="149">
        <v>0</v>
      </c>
      <c r="U296" s="149">
        <v>0</v>
      </c>
      <c r="V296" s="149">
        <v>3</v>
      </c>
      <c r="W296" s="149">
        <v>0</v>
      </c>
      <c r="X296" s="149">
        <v>1</v>
      </c>
      <c r="Y296" s="149">
        <v>0</v>
      </c>
      <c r="Z296" s="149">
        <v>2</v>
      </c>
      <c r="AA296" s="149">
        <v>1</v>
      </c>
      <c r="AB296" s="149">
        <v>1</v>
      </c>
      <c r="AC296" s="149">
        <v>1</v>
      </c>
      <c r="AD296" s="149">
        <v>1</v>
      </c>
      <c r="AE296" s="149">
        <v>2</v>
      </c>
      <c r="AF296" s="149">
        <v>8</v>
      </c>
      <c r="AG296" s="149">
        <v>4</v>
      </c>
      <c r="AH296" s="149">
        <v>0</v>
      </c>
      <c r="AI296" s="149">
        <v>0</v>
      </c>
      <c r="AJ296" s="779" t="s">
        <v>5052</v>
      </c>
    </row>
    <row r="297" spans="1:36" s="42" customFormat="1">
      <c r="A297" s="143" t="s">
        <v>298</v>
      </c>
      <c r="B297" s="143" t="s">
        <v>299</v>
      </c>
      <c r="C297" s="143" t="s">
        <v>4</v>
      </c>
      <c r="D297" s="143" t="s">
        <v>3647</v>
      </c>
      <c r="E297" s="144">
        <v>22756</v>
      </c>
      <c r="F297" s="189" t="s">
        <v>3648</v>
      </c>
      <c r="G297" s="171">
        <v>2474</v>
      </c>
      <c r="H297" s="147">
        <v>23038</v>
      </c>
      <c r="I297" s="148" t="s">
        <v>3649</v>
      </c>
      <c r="J297" s="148" t="s">
        <v>3650</v>
      </c>
      <c r="K297" s="148" t="s">
        <v>3651</v>
      </c>
      <c r="L297" s="149">
        <v>1</v>
      </c>
      <c r="M297" s="149">
        <v>1</v>
      </c>
      <c r="N297" s="149">
        <v>1</v>
      </c>
      <c r="O297" s="149">
        <v>1</v>
      </c>
      <c r="P297" s="149">
        <v>1</v>
      </c>
      <c r="Q297" s="149">
        <v>1</v>
      </c>
      <c r="R297" s="149">
        <v>1</v>
      </c>
      <c r="S297" s="149">
        <v>7</v>
      </c>
      <c r="T297" s="149">
        <v>8</v>
      </c>
      <c r="U297" s="149">
        <v>5</v>
      </c>
      <c r="V297" s="149">
        <v>6</v>
      </c>
      <c r="W297" s="149">
        <v>3</v>
      </c>
      <c r="X297" s="149">
        <v>7</v>
      </c>
      <c r="Y297" s="149">
        <v>3</v>
      </c>
      <c r="Z297" s="149">
        <v>7</v>
      </c>
      <c r="AA297" s="149">
        <v>1</v>
      </c>
      <c r="AB297" s="149">
        <v>3</v>
      </c>
      <c r="AC297" s="149">
        <v>0</v>
      </c>
      <c r="AD297" s="149">
        <v>9</v>
      </c>
      <c r="AE297" s="149">
        <v>5</v>
      </c>
      <c r="AF297" s="149">
        <v>40</v>
      </c>
      <c r="AG297" s="149">
        <v>17</v>
      </c>
      <c r="AH297" s="149">
        <v>6</v>
      </c>
      <c r="AI297" s="149">
        <v>2</v>
      </c>
      <c r="AJ297" s="143"/>
    </row>
    <row r="298" spans="1:36" s="42" customFormat="1">
      <c r="A298" s="143" t="s">
        <v>298</v>
      </c>
      <c r="B298" s="143" t="s">
        <v>299</v>
      </c>
      <c r="C298" s="143" t="s">
        <v>4</v>
      </c>
      <c r="D298" s="143" t="s">
        <v>3652</v>
      </c>
      <c r="E298" s="144">
        <v>13241</v>
      </c>
      <c r="F298" s="189" t="s">
        <v>3698</v>
      </c>
      <c r="G298" s="171">
        <v>23841</v>
      </c>
      <c r="H298" s="147">
        <v>23008</v>
      </c>
      <c r="I298" s="147" t="s">
        <v>1809</v>
      </c>
      <c r="J298" s="148" t="s">
        <v>1809</v>
      </c>
      <c r="K298" s="148" t="s">
        <v>1810</v>
      </c>
      <c r="L298" s="149">
        <v>0</v>
      </c>
      <c r="M298" s="149">
        <v>1</v>
      </c>
      <c r="N298" s="149">
        <v>0</v>
      </c>
      <c r="O298" s="149">
        <v>1</v>
      </c>
      <c r="P298" s="149">
        <v>0</v>
      </c>
      <c r="Q298" s="149">
        <v>1</v>
      </c>
      <c r="R298" s="149">
        <v>1</v>
      </c>
      <c r="S298" s="149">
        <v>4</v>
      </c>
      <c r="T298" s="149">
        <v>0</v>
      </c>
      <c r="U298" s="149">
        <v>0</v>
      </c>
      <c r="V298" s="149">
        <v>1</v>
      </c>
      <c r="W298" s="149">
        <v>1</v>
      </c>
      <c r="X298" s="149">
        <v>2</v>
      </c>
      <c r="Y298" s="149">
        <v>1</v>
      </c>
      <c r="Z298" s="149">
        <v>2</v>
      </c>
      <c r="AA298" s="149">
        <v>0</v>
      </c>
      <c r="AB298" s="149">
        <v>0</v>
      </c>
      <c r="AC298" s="149">
        <v>0</v>
      </c>
      <c r="AD298" s="149">
        <v>1</v>
      </c>
      <c r="AE298" s="149">
        <v>0</v>
      </c>
      <c r="AF298" s="149">
        <v>6</v>
      </c>
      <c r="AG298" s="149">
        <v>2</v>
      </c>
      <c r="AH298" s="149">
        <v>1</v>
      </c>
      <c r="AI298" s="149">
        <v>0</v>
      </c>
      <c r="AJ298" s="143" t="s">
        <v>3653</v>
      </c>
    </row>
    <row r="299" spans="1:36" s="42" customFormat="1">
      <c r="A299" s="143" t="s">
        <v>298</v>
      </c>
      <c r="B299" s="143" t="s">
        <v>299</v>
      </c>
      <c r="C299" s="143" t="s">
        <v>4</v>
      </c>
      <c r="D299" s="143" t="s">
        <v>3654</v>
      </c>
      <c r="E299" s="144">
        <v>8493</v>
      </c>
      <c r="F299" s="189" t="s">
        <v>3699</v>
      </c>
      <c r="G299" s="155">
        <v>19721</v>
      </c>
      <c r="H299" s="147">
        <v>23044</v>
      </c>
      <c r="I299" s="148" t="s">
        <v>3655</v>
      </c>
      <c r="J299" s="148" t="s">
        <v>3656</v>
      </c>
      <c r="K299" s="148" t="s">
        <v>3657</v>
      </c>
      <c r="L299" s="199">
        <v>2</v>
      </c>
      <c r="M299" s="199">
        <v>2</v>
      </c>
      <c r="N299" s="199">
        <v>2</v>
      </c>
      <c r="O299" s="199">
        <v>2</v>
      </c>
      <c r="P299" s="199">
        <v>2</v>
      </c>
      <c r="Q299" s="199">
        <v>2</v>
      </c>
      <c r="R299" s="149">
        <v>1</v>
      </c>
      <c r="S299" s="149">
        <v>13</v>
      </c>
      <c r="T299" s="149">
        <v>31</v>
      </c>
      <c r="U299" s="149">
        <v>15</v>
      </c>
      <c r="V299" s="149">
        <v>44</v>
      </c>
      <c r="W299" s="149">
        <v>25</v>
      </c>
      <c r="X299" s="149">
        <v>49</v>
      </c>
      <c r="Y299" s="149">
        <v>23</v>
      </c>
      <c r="Z299" s="149">
        <v>43</v>
      </c>
      <c r="AA299" s="149">
        <v>21</v>
      </c>
      <c r="AB299" s="149">
        <v>48</v>
      </c>
      <c r="AC299" s="149">
        <v>27</v>
      </c>
      <c r="AD299" s="149">
        <v>34</v>
      </c>
      <c r="AE299" s="149">
        <v>16</v>
      </c>
      <c r="AF299" s="149">
        <v>249</v>
      </c>
      <c r="AG299" s="149">
        <v>127</v>
      </c>
      <c r="AH299" s="149">
        <v>4</v>
      </c>
      <c r="AI299" s="149">
        <v>1</v>
      </c>
      <c r="AJ299" s="143"/>
    </row>
    <row r="300" spans="1:36" s="42" customFormat="1">
      <c r="A300" s="143" t="s">
        <v>298</v>
      </c>
      <c r="B300" s="143" t="s">
        <v>299</v>
      </c>
      <c r="C300" s="143" t="s">
        <v>4</v>
      </c>
      <c r="D300" s="143" t="s">
        <v>3658</v>
      </c>
      <c r="E300" s="144">
        <v>12333</v>
      </c>
      <c r="F300" s="1096" t="s">
        <v>3700</v>
      </c>
      <c r="G300" s="155">
        <v>19173</v>
      </c>
      <c r="H300" s="147">
        <v>23019</v>
      </c>
      <c r="I300" s="148" t="s">
        <v>3659</v>
      </c>
      <c r="J300" s="148" t="s">
        <v>3660</v>
      </c>
      <c r="K300" s="148" t="s">
        <v>3661</v>
      </c>
      <c r="L300" s="199">
        <v>1</v>
      </c>
      <c r="M300" s="199">
        <v>1</v>
      </c>
      <c r="N300" s="199">
        <v>1</v>
      </c>
      <c r="O300" s="199">
        <v>1</v>
      </c>
      <c r="P300" s="199">
        <v>1</v>
      </c>
      <c r="Q300" s="199">
        <v>1</v>
      </c>
      <c r="R300" s="149">
        <v>1</v>
      </c>
      <c r="S300" s="149">
        <v>7</v>
      </c>
      <c r="T300" s="149">
        <v>11</v>
      </c>
      <c r="U300" s="149">
        <v>4</v>
      </c>
      <c r="V300" s="149">
        <v>6</v>
      </c>
      <c r="W300" s="149">
        <v>4</v>
      </c>
      <c r="X300" s="149">
        <v>7</v>
      </c>
      <c r="Y300" s="149">
        <v>3</v>
      </c>
      <c r="Z300" s="149">
        <v>7</v>
      </c>
      <c r="AA300" s="149">
        <v>4</v>
      </c>
      <c r="AB300" s="149">
        <v>5</v>
      </c>
      <c r="AC300" s="149">
        <v>4</v>
      </c>
      <c r="AD300" s="149">
        <v>12</v>
      </c>
      <c r="AE300" s="149">
        <v>3</v>
      </c>
      <c r="AF300" s="149">
        <v>48</v>
      </c>
      <c r="AG300" s="149">
        <v>22</v>
      </c>
      <c r="AH300" s="149">
        <v>2</v>
      </c>
      <c r="AI300" s="149" t="s">
        <v>1500</v>
      </c>
      <c r="AJ300" s="143"/>
    </row>
    <row r="301" spans="1:36" s="42" customFormat="1">
      <c r="A301" s="143" t="s">
        <v>298</v>
      </c>
      <c r="B301" s="143" t="s">
        <v>299</v>
      </c>
      <c r="C301" s="143" t="s">
        <v>4</v>
      </c>
      <c r="D301" s="143" t="s">
        <v>3662</v>
      </c>
      <c r="E301" s="144">
        <v>3014</v>
      </c>
      <c r="F301" s="145" t="s">
        <v>3701</v>
      </c>
      <c r="G301" s="158">
        <v>13100</v>
      </c>
      <c r="H301" s="143">
        <v>23056</v>
      </c>
      <c r="I301" s="143" t="s">
        <v>3663</v>
      </c>
      <c r="J301" s="143" t="s">
        <v>3664</v>
      </c>
      <c r="K301" s="143" t="s">
        <v>3665</v>
      </c>
      <c r="L301" s="199">
        <v>1</v>
      </c>
      <c r="M301" s="199">
        <v>1</v>
      </c>
      <c r="N301" s="199">
        <v>1</v>
      </c>
      <c r="O301" s="199">
        <v>1</v>
      </c>
      <c r="P301" s="199">
        <v>1</v>
      </c>
      <c r="Q301" s="199">
        <v>1</v>
      </c>
      <c r="R301" s="149">
        <v>1</v>
      </c>
      <c r="S301" s="149">
        <v>7</v>
      </c>
      <c r="T301" s="149">
        <v>9</v>
      </c>
      <c r="U301" s="149">
        <v>5</v>
      </c>
      <c r="V301" s="149">
        <v>9</v>
      </c>
      <c r="W301" s="149">
        <v>3</v>
      </c>
      <c r="X301" s="149">
        <v>14</v>
      </c>
      <c r="Y301" s="149">
        <v>7</v>
      </c>
      <c r="Z301" s="149">
        <v>10</v>
      </c>
      <c r="AA301" s="149">
        <v>7</v>
      </c>
      <c r="AB301" s="149">
        <v>8</v>
      </c>
      <c r="AC301" s="149">
        <v>4</v>
      </c>
      <c r="AD301" s="149">
        <v>16</v>
      </c>
      <c r="AE301" s="149">
        <v>6</v>
      </c>
      <c r="AF301" s="149">
        <v>66</v>
      </c>
      <c r="AG301" s="149">
        <v>32</v>
      </c>
      <c r="AH301" s="149">
        <v>2</v>
      </c>
      <c r="AI301" s="149">
        <v>1</v>
      </c>
      <c r="AJ301" s="143"/>
    </row>
    <row r="302" spans="1:36" s="42" customFormat="1">
      <c r="A302" s="143" t="s">
        <v>298</v>
      </c>
      <c r="B302" s="143" t="s">
        <v>299</v>
      </c>
      <c r="C302" s="143" t="s">
        <v>4</v>
      </c>
      <c r="D302" s="143" t="s">
        <v>3666</v>
      </c>
      <c r="E302" s="144">
        <v>11018</v>
      </c>
      <c r="F302" s="189" t="s">
        <v>3702</v>
      </c>
      <c r="G302" s="171">
        <v>27793</v>
      </c>
      <c r="H302" s="147">
        <v>23012</v>
      </c>
      <c r="I302" s="148" t="s">
        <v>3667</v>
      </c>
      <c r="J302" s="148" t="s">
        <v>3667</v>
      </c>
      <c r="K302" s="148" t="s">
        <v>3668</v>
      </c>
      <c r="L302" s="199">
        <v>1</v>
      </c>
      <c r="M302" s="199">
        <v>1</v>
      </c>
      <c r="N302" s="784">
        <v>1</v>
      </c>
      <c r="O302" s="199">
        <v>1</v>
      </c>
      <c r="P302" s="199">
        <v>1</v>
      </c>
      <c r="Q302" s="785">
        <v>1</v>
      </c>
      <c r="R302" s="149">
        <v>1</v>
      </c>
      <c r="S302" s="149">
        <v>7</v>
      </c>
      <c r="T302" s="149">
        <v>8</v>
      </c>
      <c r="U302" s="149">
        <v>4</v>
      </c>
      <c r="V302" s="149">
        <v>7</v>
      </c>
      <c r="W302" s="149">
        <v>7</v>
      </c>
      <c r="X302" s="149">
        <v>5</v>
      </c>
      <c r="Y302" s="149">
        <v>3</v>
      </c>
      <c r="Z302" s="149">
        <v>10</v>
      </c>
      <c r="AA302" s="149">
        <v>4</v>
      </c>
      <c r="AB302" s="149">
        <v>6</v>
      </c>
      <c r="AC302" s="149">
        <v>1</v>
      </c>
      <c r="AD302" s="149">
        <v>7</v>
      </c>
      <c r="AE302" s="149">
        <v>2</v>
      </c>
      <c r="AF302" s="149">
        <v>43</v>
      </c>
      <c r="AG302" s="149">
        <v>21</v>
      </c>
      <c r="AH302" s="149">
        <v>5</v>
      </c>
      <c r="AI302" s="149">
        <v>3</v>
      </c>
      <c r="AJ302" s="143"/>
    </row>
    <row r="303" spans="1:36" s="42" customFormat="1">
      <c r="A303" s="143" t="s">
        <v>298</v>
      </c>
      <c r="B303" s="143" t="s">
        <v>299</v>
      </c>
      <c r="C303" s="143" t="s">
        <v>4</v>
      </c>
      <c r="D303" s="143" t="s">
        <v>3669</v>
      </c>
      <c r="E303" s="144">
        <v>15797</v>
      </c>
      <c r="F303" s="189" t="s">
        <v>3703</v>
      </c>
      <c r="G303" s="171">
        <v>12851</v>
      </c>
      <c r="H303" s="147">
        <v>233058</v>
      </c>
      <c r="I303" s="148" t="s">
        <v>3670</v>
      </c>
      <c r="J303" s="148" t="s">
        <v>3671</v>
      </c>
      <c r="K303" s="148" t="s">
        <v>3672</v>
      </c>
      <c r="L303" s="199">
        <v>1</v>
      </c>
      <c r="M303" s="199">
        <v>1</v>
      </c>
      <c r="N303" s="199">
        <v>1</v>
      </c>
      <c r="O303" s="199">
        <v>1</v>
      </c>
      <c r="P303" s="199">
        <v>1</v>
      </c>
      <c r="Q303" s="199">
        <v>1</v>
      </c>
      <c r="R303" s="149">
        <v>1</v>
      </c>
      <c r="S303" s="149">
        <v>7</v>
      </c>
      <c r="T303" s="149">
        <v>5</v>
      </c>
      <c r="U303" s="149">
        <v>2</v>
      </c>
      <c r="V303" s="149">
        <v>8</v>
      </c>
      <c r="W303" s="149">
        <v>4</v>
      </c>
      <c r="X303" s="149">
        <v>6</v>
      </c>
      <c r="Y303" s="149">
        <v>1</v>
      </c>
      <c r="Z303" s="149">
        <v>11</v>
      </c>
      <c r="AA303" s="149">
        <v>2</v>
      </c>
      <c r="AB303" s="149">
        <v>7</v>
      </c>
      <c r="AC303" s="149">
        <v>3</v>
      </c>
      <c r="AD303" s="149">
        <v>8</v>
      </c>
      <c r="AE303" s="149">
        <v>1</v>
      </c>
      <c r="AF303" s="149">
        <v>45</v>
      </c>
      <c r="AG303" s="149">
        <v>13</v>
      </c>
      <c r="AH303" s="149">
        <v>4</v>
      </c>
      <c r="AI303" s="149">
        <v>1</v>
      </c>
      <c r="AJ303" s="143"/>
    </row>
    <row r="304" spans="1:36" s="42" customFormat="1">
      <c r="A304" s="143" t="s">
        <v>298</v>
      </c>
      <c r="B304" s="143" t="s">
        <v>299</v>
      </c>
      <c r="C304" s="143" t="s">
        <v>4</v>
      </c>
      <c r="D304" s="143" t="s">
        <v>3673</v>
      </c>
      <c r="E304" s="144">
        <v>8220</v>
      </c>
      <c r="F304" s="189" t="s">
        <v>3704</v>
      </c>
      <c r="G304" s="171">
        <v>649698</v>
      </c>
      <c r="H304" s="147">
        <v>23015</v>
      </c>
      <c r="I304" s="148" t="s">
        <v>3674</v>
      </c>
      <c r="J304" s="148" t="s">
        <v>3675</v>
      </c>
      <c r="K304" s="148" t="s">
        <v>3676</v>
      </c>
      <c r="L304" s="781">
        <v>1</v>
      </c>
      <c r="M304" s="781">
        <v>1</v>
      </c>
      <c r="N304" s="781">
        <v>1</v>
      </c>
      <c r="O304" s="781">
        <v>1</v>
      </c>
      <c r="P304" s="781">
        <v>1</v>
      </c>
      <c r="Q304" s="781">
        <v>1</v>
      </c>
      <c r="R304" s="156">
        <v>1</v>
      </c>
      <c r="S304" s="156">
        <v>7</v>
      </c>
      <c r="T304" s="156">
        <v>11</v>
      </c>
      <c r="U304" s="156">
        <v>5</v>
      </c>
      <c r="V304" s="156">
        <v>4</v>
      </c>
      <c r="W304" s="156">
        <v>1</v>
      </c>
      <c r="X304" s="156">
        <v>14</v>
      </c>
      <c r="Y304" s="156">
        <v>8</v>
      </c>
      <c r="Z304" s="156">
        <v>8</v>
      </c>
      <c r="AA304" s="156">
        <v>3</v>
      </c>
      <c r="AB304" s="156">
        <v>7</v>
      </c>
      <c r="AC304" s="156">
        <v>4</v>
      </c>
      <c r="AD304" s="156">
        <v>8</v>
      </c>
      <c r="AE304" s="156">
        <v>4</v>
      </c>
      <c r="AF304" s="149">
        <v>52</v>
      </c>
      <c r="AG304" s="149">
        <v>25</v>
      </c>
      <c r="AH304" s="156">
        <v>1</v>
      </c>
      <c r="AI304" s="156">
        <v>0</v>
      </c>
      <c r="AJ304" s="143"/>
    </row>
    <row r="305" spans="1:36" s="42" customFormat="1">
      <c r="A305" s="143" t="s">
        <v>298</v>
      </c>
      <c r="B305" s="143" t="s">
        <v>299</v>
      </c>
      <c r="C305" s="143" t="s">
        <v>4</v>
      </c>
      <c r="D305" s="143" t="s">
        <v>297</v>
      </c>
      <c r="E305" s="144">
        <v>3439</v>
      </c>
      <c r="F305" s="145" t="s">
        <v>3705</v>
      </c>
      <c r="G305" s="243">
        <v>7423</v>
      </c>
      <c r="H305" s="143">
        <v>23034</v>
      </c>
      <c r="I305" s="143" t="s">
        <v>3677</v>
      </c>
      <c r="J305" s="143" t="s">
        <v>3678</v>
      </c>
      <c r="K305" s="143" t="s">
        <v>3679</v>
      </c>
      <c r="L305" s="199">
        <v>1</v>
      </c>
      <c r="M305" s="199">
        <v>1</v>
      </c>
      <c r="N305" s="199">
        <v>1</v>
      </c>
      <c r="O305" s="199">
        <v>2</v>
      </c>
      <c r="P305" s="199">
        <v>2</v>
      </c>
      <c r="Q305" s="199">
        <v>2</v>
      </c>
      <c r="R305" s="149">
        <v>1</v>
      </c>
      <c r="S305" s="149">
        <v>10</v>
      </c>
      <c r="T305" s="149">
        <v>23</v>
      </c>
      <c r="U305" s="149">
        <v>15</v>
      </c>
      <c r="V305" s="149">
        <v>25</v>
      </c>
      <c r="W305" s="149">
        <v>13</v>
      </c>
      <c r="X305" s="149">
        <v>24</v>
      </c>
      <c r="Y305" s="149">
        <v>14</v>
      </c>
      <c r="Z305" s="149">
        <v>38</v>
      </c>
      <c r="AA305" s="149">
        <v>17</v>
      </c>
      <c r="AB305" s="149">
        <v>33</v>
      </c>
      <c r="AC305" s="149">
        <v>12</v>
      </c>
      <c r="AD305" s="149">
        <v>32</v>
      </c>
      <c r="AE305" s="149">
        <v>14</v>
      </c>
      <c r="AF305" s="149">
        <v>175</v>
      </c>
      <c r="AG305" s="149">
        <v>85</v>
      </c>
      <c r="AH305" s="149">
        <v>5</v>
      </c>
      <c r="AI305" s="149">
        <v>0</v>
      </c>
      <c r="AJ305" s="143"/>
    </row>
    <row r="306" spans="1:36" s="42" customFormat="1">
      <c r="A306" s="143" t="s">
        <v>298</v>
      </c>
      <c r="B306" s="143" t="s">
        <v>299</v>
      </c>
      <c r="C306" s="143" t="s">
        <v>4</v>
      </c>
      <c r="D306" s="143" t="s">
        <v>3680</v>
      </c>
      <c r="E306" s="144">
        <v>15797</v>
      </c>
      <c r="F306" s="189" t="s">
        <v>3706</v>
      </c>
      <c r="G306" s="158">
        <v>11271</v>
      </c>
      <c r="H306" s="147">
        <v>23007</v>
      </c>
      <c r="I306" s="148" t="s">
        <v>3681</v>
      </c>
      <c r="J306" s="148" t="s">
        <v>3682</v>
      </c>
      <c r="K306" s="148" t="s">
        <v>3683</v>
      </c>
      <c r="L306" s="199">
        <v>1</v>
      </c>
      <c r="M306" s="199">
        <v>1</v>
      </c>
      <c r="N306" s="199">
        <v>1</v>
      </c>
      <c r="O306" s="199">
        <v>1</v>
      </c>
      <c r="P306" s="199">
        <v>1</v>
      </c>
      <c r="Q306" s="199">
        <v>1</v>
      </c>
      <c r="R306" s="149">
        <v>1</v>
      </c>
      <c r="S306" s="149">
        <v>7</v>
      </c>
      <c r="T306" s="149">
        <v>3</v>
      </c>
      <c r="U306" s="149">
        <v>2</v>
      </c>
      <c r="V306" s="149">
        <v>5</v>
      </c>
      <c r="W306" s="149">
        <v>2</v>
      </c>
      <c r="X306" s="149">
        <v>6</v>
      </c>
      <c r="Y306" s="149">
        <v>2</v>
      </c>
      <c r="Z306" s="149">
        <v>4</v>
      </c>
      <c r="AA306" s="149">
        <v>0</v>
      </c>
      <c r="AB306" s="149">
        <v>5</v>
      </c>
      <c r="AC306" s="149">
        <v>2</v>
      </c>
      <c r="AD306" s="149">
        <v>1</v>
      </c>
      <c r="AE306" s="149">
        <v>0</v>
      </c>
      <c r="AF306" s="149">
        <v>24</v>
      </c>
      <c r="AG306" s="149">
        <v>8</v>
      </c>
      <c r="AH306" s="149">
        <v>1</v>
      </c>
      <c r="AI306" s="149">
        <v>0</v>
      </c>
      <c r="AJ306" s="779"/>
    </row>
    <row r="307" spans="1:36" s="42" customFormat="1">
      <c r="A307" s="143" t="s">
        <v>298</v>
      </c>
      <c r="B307" s="143" t="s">
        <v>299</v>
      </c>
      <c r="C307" s="143" t="s">
        <v>4</v>
      </c>
      <c r="D307" s="143" t="s">
        <v>3684</v>
      </c>
      <c r="E307" s="144">
        <v>10303</v>
      </c>
      <c r="F307" s="189" t="s">
        <v>3707</v>
      </c>
      <c r="G307" s="171">
        <v>14173</v>
      </c>
      <c r="H307" s="147">
        <v>23060</v>
      </c>
      <c r="I307" s="148" t="s">
        <v>3685</v>
      </c>
      <c r="J307" s="148" t="s">
        <v>3686</v>
      </c>
      <c r="K307" s="148" t="s">
        <v>3687</v>
      </c>
      <c r="L307" s="149">
        <v>1</v>
      </c>
      <c r="M307" s="149">
        <v>1</v>
      </c>
      <c r="N307" s="149">
        <v>1</v>
      </c>
      <c r="O307" s="149">
        <v>1</v>
      </c>
      <c r="P307" s="149">
        <v>1</v>
      </c>
      <c r="Q307" s="149">
        <v>1</v>
      </c>
      <c r="R307" s="149">
        <v>1</v>
      </c>
      <c r="S307" s="149">
        <v>7</v>
      </c>
      <c r="T307" s="149">
        <v>16</v>
      </c>
      <c r="U307" s="149">
        <v>10</v>
      </c>
      <c r="V307" s="149">
        <v>12</v>
      </c>
      <c r="W307" s="149">
        <v>6</v>
      </c>
      <c r="X307" s="149">
        <v>16</v>
      </c>
      <c r="Y307" s="149">
        <v>10</v>
      </c>
      <c r="Z307" s="149">
        <v>15</v>
      </c>
      <c r="AA307" s="149">
        <v>6</v>
      </c>
      <c r="AB307" s="149">
        <v>26</v>
      </c>
      <c r="AC307" s="149">
        <v>10</v>
      </c>
      <c r="AD307" s="149">
        <v>18</v>
      </c>
      <c r="AE307" s="149">
        <v>11</v>
      </c>
      <c r="AF307" s="149">
        <v>103</v>
      </c>
      <c r="AG307" s="149">
        <v>53</v>
      </c>
      <c r="AH307" s="149">
        <v>2</v>
      </c>
      <c r="AI307" s="149">
        <v>0</v>
      </c>
      <c r="AJ307" s="143"/>
    </row>
    <row r="308" spans="1:36" s="46" customFormat="1" ht="20.25" customHeight="1">
      <c r="A308" s="1359" t="s">
        <v>277</v>
      </c>
      <c r="B308" s="1360"/>
      <c r="C308" s="1360"/>
      <c r="D308" s="1361"/>
      <c r="E308" s="43">
        <v>20</v>
      </c>
      <c r="F308" s="86" t="s">
        <v>278</v>
      </c>
      <c r="G308" s="44"/>
      <c r="H308" s="44"/>
      <c r="I308" s="44"/>
      <c r="J308" s="44"/>
      <c r="K308" s="44"/>
      <c r="L308" s="45">
        <f>SUM(L287:L307)</f>
        <v>24</v>
      </c>
      <c r="M308" s="45">
        <f t="shared" ref="M308:AI308" si="41">SUM(M287:M307)</f>
        <v>25</v>
      </c>
      <c r="N308" s="45">
        <f t="shared" si="41"/>
        <v>26</v>
      </c>
      <c r="O308" s="45">
        <f t="shared" si="41"/>
        <v>28</v>
      </c>
      <c r="P308" s="45">
        <f t="shared" si="41"/>
        <v>27</v>
      </c>
      <c r="Q308" s="45">
        <f t="shared" si="41"/>
        <v>30</v>
      </c>
      <c r="R308" s="45">
        <f t="shared" si="41"/>
        <v>19</v>
      </c>
      <c r="S308" s="45">
        <f t="shared" si="41"/>
        <v>179</v>
      </c>
      <c r="T308" s="45">
        <f t="shared" si="41"/>
        <v>336</v>
      </c>
      <c r="U308" s="45">
        <f t="shared" si="41"/>
        <v>158</v>
      </c>
      <c r="V308" s="45">
        <f t="shared" si="41"/>
        <v>344</v>
      </c>
      <c r="W308" s="45">
        <f t="shared" si="41"/>
        <v>178</v>
      </c>
      <c r="X308" s="45">
        <f t="shared" si="41"/>
        <v>387</v>
      </c>
      <c r="Y308" s="45">
        <f t="shared" si="41"/>
        <v>175</v>
      </c>
      <c r="Z308" s="45">
        <f t="shared" si="41"/>
        <v>394</v>
      </c>
      <c r="AA308" s="45">
        <f t="shared" si="41"/>
        <v>184</v>
      </c>
      <c r="AB308" s="45">
        <f t="shared" si="41"/>
        <v>411</v>
      </c>
      <c r="AC308" s="45">
        <f t="shared" si="41"/>
        <v>205</v>
      </c>
      <c r="AD308" s="45">
        <f t="shared" si="41"/>
        <v>421</v>
      </c>
      <c r="AE308" s="45">
        <f t="shared" si="41"/>
        <v>192</v>
      </c>
      <c r="AF308" s="45">
        <f t="shared" si="41"/>
        <v>2293</v>
      </c>
      <c r="AG308" s="45">
        <f t="shared" si="41"/>
        <v>1092</v>
      </c>
      <c r="AH308" s="45">
        <f t="shared" si="41"/>
        <v>69</v>
      </c>
      <c r="AI308" s="45">
        <f t="shared" si="41"/>
        <v>19</v>
      </c>
      <c r="AJ308" s="51"/>
    </row>
    <row r="309" spans="1:36" s="46" customFormat="1" ht="20.25" customHeight="1">
      <c r="A309" s="1362" t="s">
        <v>279</v>
      </c>
      <c r="B309" s="1363"/>
      <c r="C309" s="1363"/>
      <c r="D309" s="1364"/>
      <c r="E309" s="47">
        <f>E308</f>
        <v>20</v>
      </c>
      <c r="F309" s="87"/>
      <c r="G309" s="47"/>
      <c r="H309" s="47"/>
      <c r="I309" s="47"/>
      <c r="J309" s="47"/>
      <c r="K309" s="47"/>
      <c r="L309" s="48">
        <f>L308</f>
        <v>24</v>
      </c>
      <c r="M309" s="48">
        <f t="shared" ref="M309:AI309" si="42">M308</f>
        <v>25</v>
      </c>
      <c r="N309" s="48">
        <f t="shared" si="42"/>
        <v>26</v>
      </c>
      <c r="O309" s="48">
        <f t="shared" si="42"/>
        <v>28</v>
      </c>
      <c r="P309" s="48">
        <f t="shared" si="42"/>
        <v>27</v>
      </c>
      <c r="Q309" s="48">
        <f t="shared" si="42"/>
        <v>30</v>
      </c>
      <c r="R309" s="48">
        <f t="shared" si="42"/>
        <v>19</v>
      </c>
      <c r="S309" s="48">
        <f t="shared" ref="S309" si="43">S308</f>
        <v>179</v>
      </c>
      <c r="T309" s="48">
        <f t="shared" si="42"/>
        <v>336</v>
      </c>
      <c r="U309" s="48">
        <f t="shared" si="42"/>
        <v>158</v>
      </c>
      <c r="V309" s="48">
        <f t="shared" si="42"/>
        <v>344</v>
      </c>
      <c r="W309" s="48">
        <f t="shared" si="42"/>
        <v>178</v>
      </c>
      <c r="X309" s="48">
        <f t="shared" si="42"/>
        <v>387</v>
      </c>
      <c r="Y309" s="48">
        <f t="shared" si="42"/>
        <v>175</v>
      </c>
      <c r="Z309" s="48">
        <f t="shared" si="42"/>
        <v>394</v>
      </c>
      <c r="AA309" s="48">
        <f t="shared" si="42"/>
        <v>184</v>
      </c>
      <c r="AB309" s="48">
        <f t="shared" si="42"/>
        <v>411</v>
      </c>
      <c r="AC309" s="48">
        <f t="shared" si="42"/>
        <v>205</v>
      </c>
      <c r="AD309" s="48">
        <f t="shared" si="42"/>
        <v>421</v>
      </c>
      <c r="AE309" s="48">
        <f t="shared" si="42"/>
        <v>192</v>
      </c>
      <c r="AF309" s="48">
        <f t="shared" ref="AF309" si="44">AF308</f>
        <v>2293</v>
      </c>
      <c r="AG309" s="48">
        <f t="shared" si="42"/>
        <v>1092</v>
      </c>
      <c r="AH309" s="48">
        <f t="shared" si="42"/>
        <v>69</v>
      </c>
      <c r="AI309" s="48">
        <f t="shared" si="42"/>
        <v>19</v>
      </c>
      <c r="AJ309" s="51"/>
    </row>
    <row r="310" spans="1:36" s="46" customFormat="1" ht="20.25" customHeight="1">
      <c r="A310" s="1359" t="s">
        <v>280</v>
      </c>
      <c r="B310" s="1360"/>
      <c r="C310" s="1360"/>
      <c r="D310" s="1361"/>
      <c r="E310" s="43">
        <f>E308</f>
        <v>20</v>
      </c>
      <c r="F310" s="86" t="s">
        <v>273</v>
      </c>
      <c r="G310" s="44"/>
      <c r="H310" s="44"/>
      <c r="I310" s="44"/>
      <c r="J310" s="44"/>
      <c r="K310" s="44"/>
      <c r="L310" s="45">
        <f>L308</f>
        <v>24</v>
      </c>
      <c r="M310" s="45">
        <f t="shared" ref="M310:AI310" si="45">M308</f>
        <v>25</v>
      </c>
      <c r="N310" s="45">
        <f t="shared" si="45"/>
        <v>26</v>
      </c>
      <c r="O310" s="45">
        <f t="shared" si="45"/>
        <v>28</v>
      </c>
      <c r="P310" s="45">
        <f t="shared" si="45"/>
        <v>27</v>
      </c>
      <c r="Q310" s="45">
        <f t="shared" si="45"/>
        <v>30</v>
      </c>
      <c r="R310" s="45">
        <f t="shared" si="45"/>
        <v>19</v>
      </c>
      <c r="S310" s="45">
        <f t="shared" ref="S310" si="46">S308</f>
        <v>179</v>
      </c>
      <c r="T310" s="45">
        <f t="shared" si="45"/>
        <v>336</v>
      </c>
      <c r="U310" s="45">
        <f t="shared" si="45"/>
        <v>158</v>
      </c>
      <c r="V310" s="45">
        <f t="shared" si="45"/>
        <v>344</v>
      </c>
      <c r="W310" s="45">
        <f t="shared" si="45"/>
        <v>178</v>
      </c>
      <c r="X310" s="45">
        <f t="shared" si="45"/>
        <v>387</v>
      </c>
      <c r="Y310" s="45">
        <f t="shared" si="45"/>
        <v>175</v>
      </c>
      <c r="Z310" s="45">
        <f t="shared" si="45"/>
        <v>394</v>
      </c>
      <c r="AA310" s="45">
        <f t="shared" si="45"/>
        <v>184</v>
      </c>
      <c r="AB310" s="45">
        <f t="shared" si="45"/>
        <v>411</v>
      </c>
      <c r="AC310" s="45">
        <f t="shared" si="45"/>
        <v>205</v>
      </c>
      <c r="AD310" s="45">
        <f t="shared" si="45"/>
        <v>421</v>
      </c>
      <c r="AE310" s="45">
        <f t="shared" si="45"/>
        <v>192</v>
      </c>
      <c r="AF310" s="45">
        <f t="shared" ref="AF310" si="47">AF308</f>
        <v>2293</v>
      </c>
      <c r="AG310" s="45">
        <f t="shared" si="45"/>
        <v>1092</v>
      </c>
      <c r="AH310" s="45">
        <f t="shared" si="45"/>
        <v>69</v>
      </c>
      <c r="AI310" s="45">
        <f t="shared" si="45"/>
        <v>19</v>
      </c>
      <c r="AJ310" s="51"/>
    </row>
    <row r="311" spans="1:36" s="46" customFormat="1" ht="20.25" customHeight="1">
      <c r="A311" s="1374" t="s">
        <v>281</v>
      </c>
      <c r="B311" s="1375"/>
      <c r="C311" s="1375"/>
      <c r="D311" s="1376"/>
      <c r="E311" s="55">
        <f>E310</f>
        <v>20</v>
      </c>
      <c r="F311" s="88"/>
      <c r="G311" s="55"/>
      <c r="H311" s="55"/>
      <c r="I311" s="55"/>
      <c r="J311" s="55"/>
      <c r="K311" s="55"/>
      <c r="L311" s="56">
        <f>L310</f>
        <v>24</v>
      </c>
      <c r="M311" s="56">
        <f t="shared" ref="M311:AI311" si="48">M310</f>
        <v>25</v>
      </c>
      <c r="N311" s="56">
        <f t="shared" si="48"/>
        <v>26</v>
      </c>
      <c r="O311" s="56">
        <f t="shared" si="48"/>
        <v>28</v>
      </c>
      <c r="P311" s="56">
        <f t="shared" si="48"/>
        <v>27</v>
      </c>
      <c r="Q311" s="56">
        <f t="shared" si="48"/>
        <v>30</v>
      </c>
      <c r="R311" s="56">
        <f t="shared" si="48"/>
        <v>19</v>
      </c>
      <c r="S311" s="56">
        <f t="shared" ref="S311" si="49">S310</f>
        <v>179</v>
      </c>
      <c r="T311" s="56">
        <f t="shared" si="48"/>
        <v>336</v>
      </c>
      <c r="U311" s="56">
        <f t="shared" si="48"/>
        <v>158</v>
      </c>
      <c r="V311" s="56">
        <f t="shared" si="48"/>
        <v>344</v>
      </c>
      <c r="W311" s="56">
        <f t="shared" si="48"/>
        <v>178</v>
      </c>
      <c r="X311" s="56">
        <f t="shared" si="48"/>
        <v>387</v>
      </c>
      <c r="Y311" s="56">
        <f t="shared" si="48"/>
        <v>175</v>
      </c>
      <c r="Z311" s="56">
        <f t="shared" si="48"/>
        <v>394</v>
      </c>
      <c r="AA311" s="56">
        <f t="shared" si="48"/>
        <v>184</v>
      </c>
      <c r="AB311" s="56">
        <f t="shared" si="48"/>
        <v>411</v>
      </c>
      <c r="AC311" s="56">
        <f t="shared" si="48"/>
        <v>205</v>
      </c>
      <c r="AD311" s="56">
        <f t="shared" si="48"/>
        <v>421</v>
      </c>
      <c r="AE311" s="56">
        <f t="shared" si="48"/>
        <v>192</v>
      </c>
      <c r="AF311" s="56">
        <f t="shared" ref="AF311" si="50">AF310</f>
        <v>2293</v>
      </c>
      <c r="AG311" s="56">
        <f t="shared" si="48"/>
        <v>1092</v>
      </c>
      <c r="AH311" s="56">
        <f t="shared" si="48"/>
        <v>69</v>
      </c>
      <c r="AI311" s="56">
        <f t="shared" si="48"/>
        <v>19</v>
      </c>
      <c r="AJ311" s="51"/>
    </row>
    <row r="312" spans="1:36" s="46" customFormat="1" ht="20.25" customHeight="1">
      <c r="A312" s="1377" t="s">
        <v>282</v>
      </c>
      <c r="B312" s="1378"/>
      <c r="C312" s="1378"/>
      <c r="D312" s="1379"/>
      <c r="E312" s="74">
        <f>E282</f>
        <v>1</v>
      </c>
      <c r="F312" s="89"/>
      <c r="G312" s="72"/>
      <c r="H312" s="72"/>
      <c r="I312" s="72"/>
      <c r="J312" s="72"/>
      <c r="K312" s="72"/>
      <c r="L312" s="73">
        <f>L281</f>
        <v>4</v>
      </c>
      <c r="M312" s="73">
        <f t="shared" ref="M312:AI312" si="51">M281</f>
        <v>4</v>
      </c>
      <c r="N312" s="73">
        <f t="shared" si="51"/>
        <v>4</v>
      </c>
      <c r="O312" s="73">
        <f t="shared" si="51"/>
        <v>4</v>
      </c>
      <c r="P312" s="73">
        <f t="shared" si="51"/>
        <v>4</v>
      </c>
      <c r="Q312" s="73">
        <f t="shared" si="51"/>
        <v>4</v>
      </c>
      <c r="R312" s="73">
        <f t="shared" si="51"/>
        <v>1</v>
      </c>
      <c r="S312" s="73">
        <f t="shared" si="51"/>
        <v>25</v>
      </c>
      <c r="T312" s="73">
        <f t="shared" si="51"/>
        <v>99</v>
      </c>
      <c r="U312" s="73">
        <f t="shared" si="51"/>
        <v>50</v>
      </c>
      <c r="V312" s="73">
        <f t="shared" si="51"/>
        <v>96</v>
      </c>
      <c r="W312" s="73">
        <f t="shared" si="51"/>
        <v>48</v>
      </c>
      <c r="X312" s="73">
        <f t="shared" si="51"/>
        <v>96</v>
      </c>
      <c r="Y312" s="73">
        <f t="shared" si="51"/>
        <v>48</v>
      </c>
      <c r="Z312" s="73">
        <f t="shared" si="51"/>
        <v>96</v>
      </c>
      <c r="AA312" s="73">
        <f t="shared" si="51"/>
        <v>48</v>
      </c>
      <c r="AB312" s="73">
        <f t="shared" si="51"/>
        <v>95</v>
      </c>
      <c r="AC312" s="73">
        <f t="shared" si="51"/>
        <v>48</v>
      </c>
      <c r="AD312" s="73">
        <f t="shared" si="51"/>
        <v>97</v>
      </c>
      <c r="AE312" s="73">
        <f t="shared" si="51"/>
        <v>48</v>
      </c>
      <c r="AF312" s="73">
        <f t="shared" si="51"/>
        <v>579</v>
      </c>
      <c r="AG312" s="73">
        <f t="shared" si="51"/>
        <v>290</v>
      </c>
      <c r="AH312" s="73">
        <f t="shared" si="51"/>
        <v>6</v>
      </c>
      <c r="AI312" s="73">
        <f t="shared" si="51"/>
        <v>2</v>
      </c>
      <c r="AJ312" s="51"/>
    </row>
    <row r="313" spans="1:36" s="46" customFormat="1" ht="20.25" customHeight="1">
      <c r="A313" s="1359" t="s">
        <v>283</v>
      </c>
      <c r="B313" s="1360"/>
      <c r="C313" s="1360"/>
      <c r="D313" s="1361"/>
      <c r="E313" s="43">
        <f>SUM(E310,E284,E203,E155,E75)</f>
        <v>252</v>
      </c>
      <c r="F313" s="86" t="s">
        <v>284</v>
      </c>
      <c r="G313" s="44"/>
      <c r="H313" s="44"/>
      <c r="I313" s="44"/>
      <c r="J313" s="44"/>
      <c r="K313" s="44"/>
      <c r="L313" s="45">
        <f t="shared" ref="L313:AI313" si="52">SUM(L310,L284,L203,L155,L75)</f>
        <v>1045</v>
      </c>
      <c r="M313" s="45">
        <f t="shared" si="52"/>
        <v>1042</v>
      </c>
      <c r="N313" s="45">
        <f t="shared" si="52"/>
        <v>1124</v>
      </c>
      <c r="O313" s="45">
        <f t="shared" si="52"/>
        <v>1123.5</v>
      </c>
      <c r="P313" s="45">
        <f t="shared" si="52"/>
        <v>1099.5</v>
      </c>
      <c r="Q313" s="45">
        <f t="shared" si="52"/>
        <v>1066</v>
      </c>
      <c r="R313" s="45">
        <f t="shared" si="52"/>
        <v>383</v>
      </c>
      <c r="S313" s="45">
        <f t="shared" si="52"/>
        <v>6883</v>
      </c>
      <c r="T313" s="45">
        <f t="shared" si="52"/>
        <v>24189</v>
      </c>
      <c r="U313" s="45">
        <f t="shared" si="52"/>
        <v>11802</v>
      </c>
      <c r="V313" s="45">
        <f t="shared" si="52"/>
        <v>24206</v>
      </c>
      <c r="W313" s="45">
        <f t="shared" si="52"/>
        <v>11901</v>
      </c>
      <c r="X313" s="45">
        <f t="shared" si="52"/>
        <v>26719</v>
      </c>
      <c r="Y313" s="45">
        <f t="shared" si="52"/>
        <v>13042</v>
      </c>
      <c r="Z313" s="45">
        <f t="shared" si="52"/>
        <v>26520</v>
      </c>
      <c r="AA313" s="45">
        <f t="shared" si="52"/>
        <v>12886</v>
      </c>
      <c r="AB313" s="45">
        <f t="shared" si="52"/>
        <v>25933</v>
      </c>
      <c r="AC313" s="45">
        <f t="shared" si="52"/>
        <v>12629</v>
      </c>
      <c r="AD313" s="45">
        <f t="shared" si="52"/>
        <v>24815</v>
      </c>
      <c r="AE313" s="45">
        <f t="shared" si="52"/>
        <v>12120</v>
      </c>
      <c r="AF313" s="45">
        <f t="shared" si="52"/>
        <v>152402</v>
      </c>
      <c r="AG313" s="45">
        <f t="shared" si="52"/>
        <v>74334</v>
      </c>
      <c r="AH313" s="45">
        <f t="shared" si="52"/>
        <v>2222</v>
      </c>
      <c r="AI313" s="45">
        <f t="shared" si="52"/>
        <v>679</v>
      </c>
      <c r="AJ313" s="51"/>
    </row>
    <row r="314" spans="1:36" s="46" customFormat="1" ht="20.25" customHeight="1">
      <c r="A314" s="1371" t="s">
        <v>285</v>
      </c>
      <c r="B314" s="1372"/>
      <c r="C314" s="1372"/>
      <c r="D314" s="1373"/>
      <c r="E314" s="54">
        <f>SUM(E204,E156,E76)</f>
        <v>5</v>
      </c>
      <c r="F314" s="90"/>
      <c r="G314" s="52"/>
      <c r="H314" s="52"/>
      <c r="I314" s="52"/>
      <c r="J314" s="52"/>
      <c r="K314" s="52"/>
      <c r="L314" s="766">
        <f t="shared" ref="L314:AI314" si="53">SUM(L204,L156,L76)</f>
        <v>14</v>
      </c>
      <c r="M314" s="766">
        <f t="shared" si="53"/>
        <v>13</v>
      </c>
      <c r="N314" s="766">
        <f t="shared" si="53"/>
        <v>13</v>
      </c>
      <c r="O314" s="766">
        <f t="shared" si="53"/>
        <v>12</v>
      </c>
      <c r="P314" s="766">
        <f t="shared" si="53"/>
        <v>12</v>
      </c>
      <c r="Q314" s="766">
        <f t="shared" si="53"/>
        <v>10</v>
      </c>
      <c r="R314" s="766">
        <f t="shared" si="53"/>
        <v>0</v>
      </c>
      <c r="S314" s="766">
        <f t="shared" si="53"/>
        <v>74</v>
      </c>
      <c r="T314" s="766">
        <f t="shared" si="53"/>
        <v>383</v>
      </c>
      <c r="U314" s="766">
        <f t="shared" si="53"/>
        <v>194</v>
      </c>
      <c r="V314" s="766">
        <f t="shared" si="53"/>
        <v>353</v>
      </c>
      <c r="W314" s="766">
        <f t="shared" si="53"/>
        <v>158</v>
      </c>
      <c r="X314" s="766">
        <f t="shared" si="53"/>
        <v>300</v>
      </c>
      <c r="Y314" s="766">
        <f t="shared" si="53"/>
        <v>138</v>
      </c>
      <c r="Z314" s="766">
        <f t="shared" si="53"/>
        <v>253</v>
      </c>
      <c r="AA314" s="766">
        <f t="shared" si="53"/>
        <v>114</v>
      </c>
      <c r="AB314" s="766">
        <f t="shared" si="53"/>
        <v>231</v>
      </c>
      <c r="AC314" s="766">
        <f t="shared" si="53"/>
        <v>117</v>
      </c>
      <c r="AD314" s="766">
        <f t="shared" si="53"/>
        <v>213</v>
      </c>
      <c r="AE314" s="766">
        <f t="shared" si="53"/>
        <v>109</v>
      </c>
      <c r="AF314" s="766">
        <f t="shared" si="53"/>
        <v>1733</v>
      </c>
      <c r="AG314" s="766">
        <f t="shared" si="53"/>
        <v>830</v>
      </c>
      <c r="AH314" s="766">
        <f t="shared" si="53"/>
        <v>0</v>
      </c>
      <c r="AI314" s="766">
        <f t="shared" si="53"/>
        <v>0</v>
      </c>
      <c r="AJ314" s="51"/>
    </row>
    <row r="315" spans="1:36" s="46" customFormat="1" ht="20.25" customHeight="1">
      <c r="A315" s="1362" t="s">
        <v>286</v>
      </c>
      <c r="B315" s="1363"/>
      <c r="C315" s="1363"/>
      <c r="D315" s="1364"/>
      <c r="E315" s="61">
        <f>SUM(E312:E314)</f>
        <v>258</v>
      </c>
      <c r="F315" s="87" t="s">
        <v>287</v>
      </c>
      <c r="G315" s="47"/>
      <c r="H315" s="47"/>
      <c r="I315" s="47"/>
      <c r="J315" s="47"/>
      <c r="K315" s="47"/>
      <c r="L315" s="48">
        <f>SUM(L312:L314)</f>
        <v>1063</v>
      </c>
      <c r="M315" s="48">
        <f t="shared" ref="M315:AI315" si="54">SUM(M312:M314)</f>
        <v>1059</v>
      </c>
      <c r="N315" s="48">
        <f t="shared" si="54"/>
        <v>1141</v>
      </c>
      <c r="O315" s="48">
        <f t="shared" si="54"/>
        <v>1139.5</v>
      </c>
      <c r="P315" s="48">
        <f t="shared" si="54"/>
        <v>1115.5</v>
      </c>
      <c r="Q315" s="48">
        <f t="shared" si="54"/>
        <v>1080</v>
      </c>
      <c r="R315" s="48">
        <f t="shared" si="54"/>
        <v>384</v>
      </c>
      <c r="S315" s="1057">
        <f t="shared" si="54"/>
        <v>6982</v>
      </c>
      <c r="T315" s="48">
        <f t="shared" si="54"/>
        <v>24671</v>
      </c>
      <c r="U315" s="48">
        <f t="shared" si="54"/>
        <v>12046</v>
      </c>
      <c r="V315" s="48">
        <f t="shared" si="54"/>
        <v>24655</v>
      </c>
      <c r="W315" s="48">
        <f t="shared" si="54"/>
        <v>12107</v>
      </c>
      <c r="X315" s="48">
        <f t="shared" si="54"/>
        <v>27115</v>
      </c>
      <c r="Y315" s="48">
        <f t="shared" si="54"/>
        <v>13228</v>
      </c>
      <c r="Z315" s="48">
        <f t="shared" si="54"/>
        <v>26869</v>
      </c>
      <c r="AA315" s="48">
        <f t="shared" si="54"/>
        <v>13048</v>
      </c>
      <c r="AB315" s="48">
        <f t="shared" si="54"/>
        <v>26259</v>
      </c>
      <c r="AC315" s="48">
        <f t="shared" si="54"/>
        <v>12794</v>
      </c>
      <c r="AD315" s="48">
        <f t="shared" si="54"/>
        <v>25125</v>
      </c>
      <c r="AE315" s="48">
        <f t="shared" si="54"/>
        <v>12277</v>
      </c>
      <c r="AF315" s="1057">
        <f t="shared" si="54"/>
        <v>154714</v>
      </c>
      <c r="AG315" s="48">
        <f t="shared" si="54"/>
        <v>75454</v>
      </c>
      <c r="AH315" s="48">
        <f t="shared" si="54"/>
        <v>2228</v>
      </c>
      <c r="AI315" s="48">
        <f t="shared" si="54"/>
        <v>681</v>
      </c>
      <c r="AJ315" s="51"/>
    </row>
    <row r="316" spans="1:36" s="80" customFormat="1" ht="17.25" customHeight="1">
      <c r="A316" s="75"/>
      <c r="B316" s="76"/>
      <c r="C316" s="76"/>
      <c r="D316" s="77" t="s">
        <v>288</v>
      </c>
      <c r="E316" s="77">
        <v>10</v>
      </c>
      <c r="F316" s="91"/>
      <c r="G316" s="77"/>
      <c r="H316" s="77"/>
      <c r="I316" s="77"/>
      <c r="J316" s="77"/>
      <c r="K316" s="77"/>
      <c r="L316" s="78">
        <f t="shared" ref="L316:AI316" si="55">SUM(L290,L256,L66,L64,L52,L51,L50,L49,L48,L42)</f>
        <v>4</v>
      </c>
      <c r="M316" s="78">
        <f t="shared" si="55"/>
        <v>3</v>
      </c>
      <c r="N316" s="78">
        <f t="shared" si="55"/>
        <v>4</v>
      </c>
      <c r="O316" s="78">
        <f t="shared" si="55"/>
        <v>5.5</v>
      </c>
      <c r="P316" s="78">
        <f t="shared" si="55"/>
        <v>2.5</v>
      </c>
      <c r="Q316" s="78">
        <f t="shared" si="55"/>
        <v>6</v>
      </c>
      <c r="R316" s="78">
        <f t="shared" si="55"/>
        <v>2</v>
      </c>
      <c r="S316" s="78">
        <f t="shared" si="55"/>
        <v>27</v>
      </c>
      <c r="T316" s="78">
        <f t="shared" si="55"/>
        <v>18</v>
      </c>
      <c r="U316" s="78">
        <f t="shared" si="55"/>
        <v>6</v>
      </c>
      <c r="V316" s="78">
        <f t="shared" si="55"/>
        <v>17</v>
      </c>
      <c r="W316" s="78">
        <f t="shared" si="55"/>
        <v>4</v>
      </c>
      <c r="X316" s="78">
        <f t="shared" si="55"/>
        <v>29</v>
      </c>
      <c r="Y316" s="78">
        <f t="shared" si="55"/>
        <v>14</v>
      </c>
      <c r="Z316" s="78">
        <f t="shared" si="55"/>
        <v>27</v>
      </c>
      <c r="AA316" s="78">
        <f t="shared" si="55"/>
        <v>15</v>
      </c>
      <c r="AB316" s="78">
        <f t="shared" si="55"/>
        <v>16</v>
      </c>
      <c r="AC316" s="78">
        <f t="shared" si="55"/>
        <v>7</v>
      </c>
      <c r="AD316" s="78">
        <f t="shared" si="55"/>
        <v>18</v>
      </c>
      <c r="AE316" s="78">
        <f t="shared" si="55"/>
        <v>5</v>
      </c>
      <c r="AF316" s="78">
        <f t="shared" si="55"/>
        <v>125</v>
      </c>
      <c r="AG316" s="78">
        <f t="shared" si="55"/>
        <v>51</v>
      </c>
      <c r="AH316" s="78">
        <f t="shared" si="55"/>
        <v>13</v>
      </c>
      <c r="AI316" s="78">
        <f t="shared" si="55"/>
        <v>2</v>
      </c>
      <c r="AJ316" s="79"/>
    </row>
    <row r="317" spans="1:36">
      <c r="A317" s="62"/>
      <c r="B317" s="62"/>
      <c r="C317" s="62"/>
      <c r="D317" s="62"/>
      <c r="E317" s="62"/>
      <c r="F317" s="71"/>
      <c r="G317" s="84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</row>
  </sheetData>
  <sortState ref="A159:AJ198">
    <sortCondition ref="D159:D198"/>
  </sortState>
  <mergeCells count="66">
    <mergeCell ref="A314:D314"/>
    <mergeCell ref="A315:D315"/>
    <mergeCell ref="A311:D311"/>
    <mergeCell ref="A312:D312"/>
    <mergeCell ref="A313:D313"/>
    <mergeCell ref="A253:D253"/>
    <mergeCell ref="A280:D280"/>
    <mergeCell ref="A282:D282"/>
    <mergeCell ref="A283:D283"/>
    <mergeCell ref="A284:D284"/>
    <mergeCell ref="A285:D285"/>
    <mergeCell ref="A286:D286"/>
    <mergeCell ref="A308:D308"/>
    <mergeCell ref="A309:D309"/>
    <mergeCell ref="A310:D310"/>
    <mergeCell ref="A202:D202"/>
    <mergeCell ref="A203:D203"/>
    <mergeCell ref="A204:D204"/>
    <mergeCell ref="A205:D205"/>
    <mergeCell ref="A252:D252"/>
    <mergeCell ref="A151:D151"/>
    <mergeCell ref="A117:D117"/>
    <mergeCell ref="A118:D118"/>
    <mergeCell ref="A199:D199"/>
    <mergeCell ref="A201:D201"/>
    <mergeCell ref="A153:D153"/>
    <mergeCell ref="A154:D154"/>
    <mergeCell ref="A155:D155"/>
    <mergeCell ref="A156:D156"/>
    <mergeCell ref="A157:D157"/>
    <mergeCell ref="L3:S4"/>
    <mergeCell ref="T3:AG3"/>
    <mergeCell ref="AJ3:AJ5"/>
    <mergeCell ref="T4:U4"/>
    <mergeCell ref="V4:W4"/>
    <mergeCell ref="X4:Y4"/>
    <mergeCell ref="Z4:AA4"/>
    <mergeCell ref="AB4:AC4"/>
    <mergeCell ref="AD4:AE4"/>
    <mergeCell ref="AF4:AG4"/>
    <mergeCell ref="AH3:AI3"/>
    <mergeCell ref="AH4:AI4"/>
    <mergeCell ref="K3:K5"/>
    <mergeCell ref="A1:E1"/>
    <mergeCell ref="A3:A5"/>
    <mergeCell ref="B3:B5"/>
    <mergeCell ref="C3:C5"/>
    <mergeCell ref="D3:D5"/>
    <mergeCell ref="E3:E5"/>
    <mergeCell ref="F3:F5"/>
    <mergeCell ref="H3:H5"/>
    <mergeCell ref="I3:I5"/>
    <mergeCell ref="J3:J5"/>
    <mergeCell ref="G3:G5"/>
    <mergeCell ref="A76:D76"/>
    <mergeCell ref="A77:D77"/>
    <mergeCell ref="A29:D29"/>
    <mergeCell ref="A36:D36"/>
    <mergeCell ref="A39:D39"/>
    <mergeCell ref="A40:D40"/>
    <mergeCell ref="A53:D53"/>
    <mergeCell ref="A71:D71"/>
    <mergeCell ref="A73:D73"/>
    <mergeCell ref="A74:D74"/>
    <mergeCell ref="A75:D75"/>
    <mergeCell ref="A54:D54"/>
  </mergeCells>
  <phoneticPr fontId="7" type="noConversion"/>
  <pageMargins left="0.25" right="0.25" top="0.75" bottom="0.75" header="0.3" footer="0.3"/>
  <pageSetup paperSize="8" scale="4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F343"/>
  <sheetViews>
    <sheetView zoomScale="85" zoomScaleNormal="85" workbookViewId="0">
      <pane xSplit="5" ySplit="5" topLeftCell="M33" activePane="bottomRight" state="frozen"/>
      <selection pane="topRight" activeCell="F1" sqref="F1"/>
      <selection pane="bottomLeft" activeCell="A6" sqref="A6"/>
      <selection pane="bottomRight" activeCell="N193" sqref="N193"/>
    </sheetView>
  </sheetViews>
  <sheetFormatPr defaultRowHeight="16.5"/>
  <cols>
    <col min="1" max="4" width="10.625" customWidth="1"/>
    <col min="5" max="5" width="20.625" customWidth="1"/>
    <col min="6" max="6" width="10.625" customWidth="1"/>
    <col min="7" max="7" width="45.875" style="256" customWidth="1"/>
    <col min="8" max="28" width="10.625" customWidth="1"/>
  </cols>
  <sheetData>
    <row r="1" spans="1:28" ht="21" customHeight="1">
      <c r="A1" s="1383" t="s">
        <v>136</v>
      </c>
      <c r="B1" s="1383"/>
      <c r="C1" s="1383"/>
      <c r="D1" s="1383"/>
      <c r="E1" s="1383"/>
      <c r="F1" s="1383"/>
      <c r="G1" s="24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s="8" customFormat="1" ht="28.5" customHeight="1">
      <c r="A2" s="21" t="s">
        <v>1371</v>
      </c>
      <c r="B2" s="22"/>
      <c r="C2" s="22"/>
      <c r="D2" s="22"/>
      <c r="E2" s="23"/>
      <c r="F2" s="24"/>
      <c r="G2" s="250"/>
      <c r="H2" s="4"/>
      <c r="I2" s="4"/>
      <c r="J2" s="3"/>
      <c r="K2" s="3"/>
      <c r="L2" s="4"/>
      <c r="M2" s="4"/>
      <c r="N2" s="5"/>
      <c r="O2" s="5"/>
      <c r="P2" s="5"/>
      <c r="Q2" s="5"/>
      <c r="R2" s="5"/>
      <c r="S2" s="5"/>
      <c r="T2" s="5"/>
      <c r="U2" s="6"/>
      <c r="V2" s="7"/>
      <c r="W2" s="6"/>
    </row>
    <row r="3" spans="1:28" s="42" customFormat="1">
      <c r="A3" s="1384" t="s">
        <v>140</v>
      </c>
      <c r="B3" s="1380" t="s">
        <v>82</v>
      </c>
      <c r="C3" s="1380" t="s">
        <v>83</v>
      </c>
      <c r="D3" s="1385" t="s">
        <v>138</v>
      </c>
      <c r="E3" s="1380" t="s">
        <v>99</v>
      </c>
      <c r="F3" s="1380" t="s">
        <v>100</v>
      </c>
      <c r="G3" s="1380" t="s">
        <v>101</v>
      </c>
      <c r="H3" s="1391" t="s">
        <v>155</v>
      </c>
      <c r="I3" s="1380" t="s">
        <v>156</v>
      </c>
      <c r="J3" s="1384" t="s">
        <v>157</v>
      </c>
      <c r="K3" s="1384" t="s">
        <v>158</v>
      </c>
      <c r="L3" s="1388" t="s">
        <v>162</v>
      </c>
      <c r="M3" s="1380" t="s">
        <v>159</v>
      </c>
      <c r="N3" s="1380"/>
      <c r="O3" s="1380"/>
      <c r="P3" s="1380"/>
      <c r="Q3" s="1380"/>
      <c r="R3" s="1380" t="s">
        <v>160</v>
      </c>
      <c r="S3" s="1380"/>
      <c r="T3" s="1380"/>
      <c r="U3" s="1380"/>
      <c r="V3" s="1380"/>
      <c r="W3" s="1380"/>
      <c r="X3" s="1380"/>
      <c r="Y3" s="1380"/>
      <c r="Z3" s="1381" t="s">
        <v>161</v>
      </c>
      <c r="AA3" s="1382"/>
      <c r="AB3" s="1380" t="s">
        <v>0</v>
      </c>
    </row>
    <row r="4" spans="1:28" s="42" customFormat="1">
      <c r="A4" s="1380"/>
      <c r="B4" s="1380"/>
      <c r="C4" s="1380"/>
      <c r="D4" s="1386"/>
      <c r="E4" s="1380"/>
      <c r="F4" s="1380"/>
      <c r="G4" s="1380"/>
      <c r="H4" s="1392"/>
      <c r="I4" s="1380"/>
      <c r="J4" s="1380"/>
      <c r="K4" s="1380"/>
      <c r="L4" s="1389"/>
      <c r="M4" s="1380"/>
      <c r="N4" s="1380"/>
      <c r="O4" s="1380"/>
      <c r="P4" s="1380"/>
      <c r="Q4" s="1380"/>
      <c r="R4" s="1380" t="s">
        <v>20</v>
      </c>
      <c r="S4" s="1380"/>
      <c r="T4" s="1380" t="s">
        <v>21</v>
      </c>
      <c r="U4" s="1380"/>
      <c r="V4" s="1380" t="s">
        <v>22</v>
      </c>
      <c r="W4" s="1380"/>
      <c r="X4" s="1380" t="s">
        <v>6</v>
      </c>
      <c r="Y4" s="1380"/>
      <c r="Z4" s="1381" t="s">
        <v>130</v>
      </c>
      <c r="AA4" s="1382"/>
      <c r="AB4" s="1380"/>
    </row>
    <row r="5" spans="1:28" s="42" customFormat="1">
      <c r="A5" s="1380"/>
      <c r="B5" s="1380"/>
      <c r="C5" s="1380"/>
      <c r="D5" s="1387"/>
      <c r="E5" s="1380"/>
      <c r="F5" s="1380"/>
      <c r="G5" s="1380"/>
      <c r="H5" s="1393"/>
      <c r="I5" s="1380"/>
      <c r="J5" s="1380"/>
      <c r="K5" s="1380"/>
      <c r="L5" s="1390"/>
      <c r="M5" s="247" t="s">
        <v>20</v>
      </c>
      <c r="N5" s="247" t="s">
        <v>21</v>
      </c>
      <c r="O5" s="247" t="s">
        <v>22</v>
      </c>
      <c r="P5" s="247" t="s">
        <v>26</v>
      </c>
      <c r="Q5" s="247" t="s">
        <v>1</v>
      </c>
      <c r="R5" s="247" t="s">
        <v>1</v>
      </c>
      <c r="S5" s="247" t="s">
        <v>27</v>
      </c>
      <c r="T5" s="247" t="s">
        <v>1</v>
      </c>
      <c r="U5" s="247" t="s">
        <v>27</v>
      </c>
      <c r="V5" s="247" t="s">
        <v>1</v>
      </c>
      <c r="W5" s="247" t="s">
        <v>27</v>
      </c>
      <c r="X5" s="247" t="s">
        <v>1</v>
      </c>
      <c r="Y5" s="247" t="s">
        <v>27</v>
      </c>
      <c r="Z5" s="247" t="s">
        <v>131</v>
      </c>
      <c r="AA5" s="247" t="s">
        <v>132</v>
      </c>
      <c r="AB5" s="1380"/>
    </row>
    <row r="6" spans="1:28" s="33" customFormat="1">
      <c r="A6" s="34" t="s">
        <v>28</v>
      </c>
      <c r="B6" s="34" t="s">
        <v>164</v>
      </c>
      <c r="C6" s="34" t="s">
        <v>4</v>
      </c>
      <c r="D6" s="34" t="s">
        <v>27</v>
      </c>
      <c r="E6" s="34" t="s">
        <v>1907</v>
      </c>
      <c r="F6" s="35">
        <v>30742</v>
      </c>
      <c r="G6" s="66" t="s">
        <v>1908</v>
      </c>
      <c r="H6" s="268">
        <v>15853</v>
      </c>
      <c r="I6" s="37">
        <v>22232</v>
      </c>
      <c r="J6" s="38" t="s">
        <v>1909</v>
      </c>
      <c r="K6" s="38" t="s">
        <v>1910</v>
      </c>
      <c r="L6" s="38" t="s">
        <v>1911</v>
      </c>
      <c r="M6" s="39">
        <v>8</v>
      </c>
      <c r="N6" s="39">
        <v>9</v>
      </c>
      <c r="O6" s="39">
        <v>9</v>
      </c>
      <c r="P6" s="39">
        <v>1</v>
      </c>
      <c r="Q6" s="39">
        <v>27</v>
      </c>
      <c r="R6" s="39">
        <v>202</v>
      </c>
      <c r="S6" s="39">
        <v>202</v>
      </c>
      <c r="T6" s="39">
        <v>214</v>
      </c>
      <c r="U6" s="39">
        <v>214</v>
      </c>
      <c r="V6" s="39">
        <v>223</v>
      </c>
      <c r="W6" s="39">
        <v>223</v>
      </c>
      <c r="X6" s="39">
        <v>639</v>
      </c>
      <c r="Y6" s="39">
        <v>639</v>
      </c>
      <c r="Z6" s="39">
        <v>6</v>
      </c>
      <c r="AA6" s="39">
        <v>6</v>
      </c>
      <c r="AB6" s="40"/>
    </row>
    <row r="7" spans="1:28" s="33" customFormat="1">
      <c r="A7" s="34" t="s">
        <v>28</v>
      </c>
      <c r="B7" s="34" t="s">
        <v>164</v>
      </c>
      <c r="C7" s="34" t="s">
        <v>4</v>
      </c>
      <c r="D7" s="34" t="s">
        <v>441</v>
      </c>
      <c r="E7" s="34" t="s">
        <v>1912</v>
      </c>
      <c r="F7" s="35">
        <v>32933</v>
      </c>
      <c r="G7" s="66" t="s">
        <v>1913</v>
      </c>
      <c r="H7" s="268">
        <v>15223</v>
      </c>
      <c r="I7" s="37">
        <v>22240</v>
      </c>
      <c r="J7" s="38" t="s">
        <v>1914</v>
      </c>
      <c r="K7" s="38" t="s">
        <v>1915</v>
      </c>
      <c r="L7" s="38" t="s">
        <v>1916</v>
      </c>
      <c r="M7" s="39">
        <v>9</v>
      </c>
      <c r="N7" s="39">
        <v>9</v>
      </c>
      <c r="O7" s="39">
        <v>9</v>
      </c>
      <c r="P7" s="39">
        <v>2</v>
      </c>
      <c r="Q7" s="39">
        <v>29</v>
      </c>
      <c r="R7" s="39">
        <v>287</v>
      </c>
      <c r="S7" s="39"/>
      <c r="T7" s="39">
        <v>289</v>
      </c>
      <c r="U7" s="39"/>
      <c r="V7" s="39">
        <v>264</v>
      </c>
      <c r="W7" s="39"/>
      <c r="X7" s="39">
        <v>840</v>
      </c>
      <c r="Y7" s="39">
        <v>0</v>
      </c>
      <c r="Z7" s="39">
        <v>17</v>
      </c>
      <c r="AA7" s="39"/>
      <c r="AB7" s="40"/>
    </row>
    <row r="8" spans="1:28" s="33" customFormat="1">
      <c r="A8" s="34" t="s">
        <v>28</v>
      </c>
      <c r="B8" s="34" t="s">
        <v>164</v>
      </c>
      <c r="C8" s="34" t="s">
        <v>4</v>
      </c>
      <c r="D8" s="34" t="s">
        <v>27</v>
      </c>
      <c r="E8" s="34" t="s">
        <v>1917</v>
      </c>
      <c r="F8" s="35">
        <v>16528</v>
      </c>
      <c r="G8" s="66" t="s">
        <v>1918</v>
      </c>
      <c r="H8" s="268">
        <v>14659</v>
      </c>
      <c r="I8" s="37">
        <v>22240</v>
      </c>
      <c r="J8" s="38" t="s">
        <v>1919</v>
      </c>
      <c r="K8" s="38" t="s">
        <v>1919</v>
      </c>
      <c r="L8" s="38" t="s">
        <v>1920</v>
      </c>
      <c r="M8" s="39">
        <v>8</v>
      </c>
      <c r="N8" s="39">
        <v>8</v>
      </c>
      <c r="O8" s="39">
        <v>8</v>
      </c>
      <c r="P8" s="39">
        <v>0</v>
      </c>
      <c r="Q8" s="39">
        <v>24</v>
      </c>
      <c r="R8" s="39">
        <v>216</v>
      </c>
      <c r="S8" s="39">
        <v>216</v>
      </c>
      <c r="T8" s="39">
        <v>247</v>
      </c>
      <c r="U8" s="39">
        <v>247</v>
      </c>
      <c r="V8" s="39">
        <v>223</v>
      </c>
      <c r="W8" s="39">
        <v>223</v>
      </c>
      <c r="X8" s="39">
        <v>686</v>
      </c>
      <c r="Y8" s="39">
        <v>686</v>
      </c>
      <c r="Z8" s="39">
        <v>0</v>
      </c>
      <c r="AA8" s="39">
        <v>0</v>
      </c>
      <c r="AB8" s="40"/>
    </row>
    <row r="9" spans="1:28" s="33" customFormat="1">
      <c r="A9" s="34" t="s">
        <v>28</v>
      </c>
      <c r="B9" s="34" t="s">
        <v>164</v>
      </c>
      <c r="C9" s="34" t="s">
        <v>4</v>
      </c>
      <c r="D9" s="34" t="s">
        <v>441</v>
      </c>
      <c r="E9" s="34" t="s">
        <v>1921</v>
      </c>
      <c r="F9" s="35">
        <v>19013</v>
      </c>
      <c r="G9" s="251" t="s">
        <v>1922</v>
      </c>
      <c r="H9" s="271">
        <v>63091</v>
      </c>
      <c r="I9" s="37">
        <v>22100</v>
      </c>
      <c r="J9" s="38" t="s">
        <v>1923</v>
      </c>
      <c r="K9" s="38" t="s">
        <v>1924</v>
      </c>
      <c r="L9" s="38" t="s">
        <v>1925</v>
      </c>
      <c r="M9" s="39">
        <v>5</v>
      </c>
      <c r="N9" s="39">
        <v>5</v>
      </c>
      <c r="O9" s="39">
        <v>5</v>
      </c>
      <c r="P9" s="39">
        <v>2</v>
      </c>
      <c r="Q9" s="39">
        <v>17</v>
      </c>
      <c r="R9" s="39">
        <v>78</v>
      </c>
      <c r="S9" s="39">
        <v>0</v>
      </c>
      <c r="T9" s="39">
        <v>97</v>
      </c>
      <c r="U9" s="39">
        <v>0</v>
      </c>
      <c r="V9" s="39">
        <v>92</v>
      </c>
      <c r="W9" s="39">
        <v>0</v>
      </c>
      <c r="X9" s="39">
        <v>267</v>
      </c>
      <c r="Y9" s="39">
        <v>0</v>
      </c>
      <c r="Z9" s="39">
        <v>10</v>
      </c>
      <c r="AA9" s="39">
        <v>0</v>
      </c>
      <c r="AB9" s="40"/>
    </row>
    <row r="10" spans="1:28" s="33" customFormat="1">
      <c r="A10" s="34" t="s">
        <v>28</v>
      </c>
      <c r="B10" s="34" t="s">
        <v>164</v>
      </c>
      <c r="C10" s="34" t="s">
        <v>4</v>
      </c>
      <c r="D10" s="34" t="s">
        <v>27</v>
      </c>
      <c r="E10" s="34" t="s">
        <v>1926</v>
      </c>
      <c r="F10" s="35">
        <v>23797</v>
      </c>
      <c r="G10" s="66" t="s">
        <v>1927</v>
      </c>
      <c r="H10" s="271">
        <v>43772</v>
      </c>
      <c r="I10" s="37">
        <v>22100</v>
      </c>
      <c r="J10" s="38" t="s">
        <v>1928</v>
      </c>
      <c r="K10" s="38" t="s">
        <v>1929</v>
      </c>
      <c r="L10" s="38" t="s">
        <v>1930</v>
      </c>
      <c r="M10" s="39">
        <v>6</v>
      </c>
      <c r="N10" s="39">
        <v>6</v>
      </c>
      <c r="O10" s="39">
        <v>5</v>
      </c>
      <c r="P10" s="39">
        <v>1</v>
      </c>
      <c r="Q10" s="39">
        <v>18</v>
      </c>
      <c r="R10" s="39">
        <v>153</v>
      </c>
      <c r="S10" s="39">
        <v>153</v>
      </c>
      <c r="T10" s="39">
        <v>185</v>
      </c>
      <c r="U10" s="39">
        <v>185</v>
      </c>
      <c r="V10" s="39">
        <v>110</v>
      </c>
      <c r="W10" s="39">
        <v>110</v>
      </c>
      <c r="X10" s="39">
        <v>448</v>
      </c>
      <c r="Y10" s="39">
        <v>448</v>
      </c>
      <c r="Z10" s="39">
        <v>3</v>
      </c>
      <c r="AA10" s="39">
        <v>3</v>
      </c>
      <c r="AB10" s="40"/>
    </row>
    <row r="11" spans="1:28" s="33" customFormat="1">
      <c r="A11" s="34" t="s">
        <v>28</v>
      </c>
      <c r="B11" s="34" t="s">
        <v>164</v>
      </c>
      <c r="C11" s="34" t="s">
        <v>4</v>
      </c>
      <c r="D11" s="34" t="s">
        <v>27</v>
      </c>
      <c r="E11" s="34" t="s">
        <v>1931</v>
      </c>
      <c r="F11" s="35">
        <v>31110</v>
      </c>
      <c r="G11" s="66" t="s">
        <v>1932</v>
      </c>
      <c r="H11" s="268">
        <v>15705</v>
      </c>
      <c r="I11" s="37">
        <v>22189</v>
      </c>
      <c r="J11" s="38" t="s">
        <v>1933</v>
      </c>
      <c r="K11" s="38" t="s">
        <v>1934</v>
      </c>
      <c r="L11" s="38" t="s">
        <v>1935</v>
      </c>
      <c r="M11" s="39">
        <v>8</v>
      </c>
      <c r="N11" s="39">
        <v>8</v>
      </c>
      <c r="O11" s="39">
        <v>8</v>
      </c>
      <c r="P11" s="39">
        <v>1</v>
      </c>
      <c r="Q11" s="39">
        <v>25</v>
      </c>
      <c r="R11" s="39">
        <v>254</v>
      </c>
      <c r="S11" s="39">
        <v>254</v>
      </c>
      <c r="T11" s="39">
        <v>240</v>
      </c>
      <c r="U11" s="39">
        <v>240</v>
      </c>
      <c r="V11" s="39">
        <v>239</v>
      </c>
      <c r="W11" s="39">
        <v>239</v>
      </c>
      <c r="X11" s="39">
        <v>733</v>
      </c>
      <c r="Y11" s="39">
        <v>733</v>
      </c>
      <c r="Z11" s="39">
        <v>6</v>
      </c>
      <c r="AA11" s="39">
        <v>6</v>
      </c>
      <c r="AB11" s="40"/>
    </row>
    <row r="12" spans="1:28" s="33" customFormat="1">
      <c r="A12" s="34" t="s">
        <v>28</v>
      </c>
      <c r="B12" s="34" t="s">
        <v>164</v>
      </c>
      <c r="C12" s="34" t="s">
        <v>4</v>
      </c>
      <c r="D12" s="34" t="s">
        <v>441</v>
      </c>
      <c r="E12" s="34" t="s">
        <v>1936</v>
      </c>
      <c r="F12" s="35">
        <v>31476</v>
      </c>
      <c r="G12" s="66" t="s">
        <v>1937</v>
      </c>
      <c r="H12" s="268">
        <v>16218</v>
      </c>
      <c r="I12" s="37">
        <v>22189</v>
      </c>
      <c r="J12" s="38" t="s">
        <v>1938</v>
      </c>
      <c r="K12" s="38" t="s">
        <v>1939</v>
      </c>
      <c r="L12" s="38" t="s">
        <v>1940</v>
      </c>
      <c r="M12" s="39">
        <v>8</v>
      </c>
      <c r="N12" s="39">
        <v>8</v>
      </c>
      <c r="O12" s="39">
        <v>8</v>
      </c>
      <c r="P12" s="39">
        <v>1</v>
      </c>
      <c r="Q12" s="39">
        <v>25</v>
      </c>
      <c r="R12" s="39">
        <v>247</v>
      </c>
      <c r="S12" s="39">
        <v>0</v>
      </c>
      <c r="T12" s="39">
        <v>262</v>
      </c>
      <c r="U12" s="39">
        <v>0</v>
      </c>
      <c r="V12" s="39">
        <v>220</v>
      </c>
      <c r="W12" s="39">
        <v>0</v>
      </c>
      <c r="X12" s="39">
        <v>729</v>
      </c>
      <c r="Y12" s="39">
        <v>0</v>
      </c>
      <c r="Z12" s="39">
        <v>9</v>
      </c>
      <c r="AA12" s="39">
        <v>0</v>
      </c>
      <c r="AB12" s="40"/>
    </row>
    <row r="13" spans="1:28" s="33" customFormat="1">
      <c r="A13" s="34" t="s">
        <v>28</v>
      </c>
      <c r="B13" s="34" t="s">
        <v>164</v>
      </c>
      <c r="C13" s="34" t="s">
        <v>4</v>
      </c>
      <c r="D13" s="34" t="s">
        <v>36</v>
      </c>
      <c r="E13" s="34" t="s">
        <v>1941</v>
      </c>
      <c r="F13" s="35">
        <v>38047</v>
      </c>
      <c r="G13" s="66" t="s">
        <v>1942</v>
      </c>
      <c r="H13" s="268">
        <v>10000</v>
      </c>
      <c r="I13" s="37">
        <v>22201</v>
      </c>
      <c r="J13" s="38" t="s">
        <v>1943</v>
      </c>
      <c r="K13" s="38" t="s">
        <v>1944</v>
      </c>
      <c r="L13" s="38" t="s">
        <v>1945</v>
      </c>
      <c r="M13" s="39">
        <v>10</v>
      </c>
      <c r="N13" s="39">
        <v>10</v>
      </c>
      <c r="O13" s="39">
        <v>10</v>
      </c>
      <c r="P13" s="39">
        <v>1</v>
      </c>
      <c r="Q13" s="39">
        <v>31</v>
      </c>
      <c r="R13" s="39">
        <v>316</v>
      </c>
      <c r="S13" s="39">
        <v>147</v>
      </c>
      <c r="T13" s="39">
        <v>306</v>
      </c>
      <c r="U13" s="39">
        <v>156</v>
      </c>
      <c r="V13" s="39">
        <v>303</v>
      </c>
      <c r="W13" s="39">
        <v>156</v>
      </c>
      <c r="X13" s="39">
        <v>925</v>
      </c>
      <c r="Y13" s="39">
        <v>459</v>
      </c>
      <c r="Z13" s="39">
        <v>7</v>
      </c>
      <c r="AA13" s="39">
        <v>0</v>
      </c>
      <c r="AB13" s="40"/>
    </row>
    <row r="14" spans="1:28" s="33" customFormat="1">
      <c r="A14" s="34" t="s">
        <v>28</v>
      </c>
      <c r="B14" s="34" t="s">
        <v>164</v>
      </c>
      <c r="C14" s="34" t="s">
        <v>4</v>
      </c>
      <c r="D14" s="34" t="s">
        <v>441</v>
      </c>
      <c r="E14" s="34" t="s">
        <v>1946</v>
      </c>
      <c r="F14" s="35">
        <v>17072</v>
      </c>
      <c r="G14" s="67" t="s">
        <v>1947</v>
      </c>
      <c r="H14" s="290">
        <v>27114</v>
      </c>
      <c r="I14" s="34">
        <v>22163</v>
      </c>
      <c r="J14" s="34" t="s">
        <v>1948</v>
      </c>
      <c r="K14" s="34" t="s">
        <v>1949</v>
      </c>
      <c r="L14" s="34" t="s">
        <v>1950</v>
      </c>
      <c r="M14" s="39">
        <v>6</v>
      </c>
      <c r="N14" s="39">
        <v>6</v>
      </c>
      <c r="O14" s="39">
        <v>6</v>
      </c>
      <c r="P14" s="39">
        <v>3</v>
      </c>
      <c r="Q14" s="39">
        <v>21</v>
      </c>
      <c r="R14" s="39">
        <v>126</v>
      </c>
      <c r="S14" s="39"/>
      <c r="T14" s="39">
        <v>137</v>
      </c>
      <c r="U14" s="39"/>
      <c r="V14" s="39">
        <v>135</v>
      </c>
      <c r="W14" s="39"/>
      <c r="X14" s="39">
        <v>398</v>
      </c>
      <c r="Y14" s="39">
        <v>0</v>
      </c>
      <c r="Z14" s="39">
        <v>13</v>
      </c>
      <c r="AA14" s="39"/>
      <c r="AB14" s="40"/>
    </row>
    <row r="15" spans="1:28" s="33" customFormat="1">
      <c r="A15" s="34" t="s">
        <v>28</v>
      </c>
      <c r="B15" s="34" t="s">
        <v>164</v>
      </c>
      <c r="C15" s="34" t="s">
        <v>4</v>
      </c>
      <c r="D15" s="34" t="s">
        <v>27</v>
      </c>
      <c r="E15" s="34" t="s">
        <v>1951</v>
      </c>
      <c r="F15" s="35">
        <v>23694</v>
      </c>
      <c r="G15" s="66" t="s">
        <v>1952</v>
      </c>
      <c r="H15" s="268">
        <v>23868</v>
      </c>
      <c r="I15" s="37">
        <v>22100</v>
      </c>
      <c r="J15" s="38" t="s">
        <v>1953</v>
      </c>
      <c r="K15" s="38" t="s">
        <v>1954</v>
      </c>
      <c r="L15" s="38" t="s">
        <v>1955</v>
      </c>
      <c r="M15" s="39">
        <v>9</v>
      </c>
      <c r="N15" s="39">
        <v>9</v>
      </c>
      <c r="O15" s="39">
        <v>9</v>
      </c>
      <c r="P15" s="39">
        <v>1</v>
      </c>
      <c r="Q15" s="39">
        <v>28</v>
      </c>
      <c r="R15" s="39">
        <v>288</v>
      </c>
      <c r="S15" s="39">
        <v>288</v>
      </c>
      <c r="T15" s="39">
        <v>285</v>
      </c>
      <c r="U15" s="39">
        <v>285</v>
      </c>
      <c r="V15" s="39">
        <v>260</v>
      </c>
      <c r="W15" s="39">
        <v>260</v>
      </c>
      <c r="X15" s="39">
        <v>833</v>
      </c>
      <c r="Y15" s="39">
        <v>833</v>
      </c>
      <c r="Z15" s="39">
        <v>8</v>
      </c>
      <c r="AA15" s="39">
        <v>8</v>
      </c>
      <c r="AB15" s="40"/>
    </row>
    <row r="16" spans="1:28" s="33" customFormat="1">
      <c r="A16" s="34" t="s">
        <v>28</v>
      </c>
      <c r="B16" s="34" t="s">
        <v>164</v>
      </c>
      <c r="C16" s="34" t="s">
        <v>4</v>
      </c>
      <c r="D16" s="34" t="s">
        <v>27</v>
      </c>
      <c r="E16" s="34" t="s">
        <v>1956</v>
      </c>
      <c r="F16" s="35">
        <v>29281</v>
      </c>
      <c r="G16" s="66" t="s">
        <v>1957</v>
      </c>
      <c r="H16" s="268">
        <v>24612</v>
      </c>
      <c r="I16" s="37">
        <v>22228</v>
      </c>
      <c r="J16" s="38" t="s">
        <v>1958</v>
      </c>
      <c r="K16" s="38" t="s">
        <v>1959</v>
      </c>
      <c r="L16" s="38" t="s">
        <v>1960</v>
      </c>
      <c r="M16" s="39">
        <v>5</v>
      </c>
      <c r="N16" s="39">
        <v>6</v>
      </c>
      <c r="O16" s="39">
        <v>6</v>
      </c>
      <c r="P16" s="39">
        <v>1</v>
      </c>
      <c r="Q16" s="39">
        <v>18</v>
      </c>
      <c r="R16" s="39">
        <v>102</v>
      </c>
      <c r="S16" s="39">
        <v>102</v>
      </c>
      <c r="T16" s="39">
        <v>144</v>
      </c>
      <c r="U16" s="39">
        <v>144</v>
      </c>
      <c r="V16" s="39">
        <v>115</v>
      </c>
      <c r="W16" s="39">
        <v>115</v>
      </c>
      <c r="X16" s="39">
        <v>361</v>
      </c>
      <c r="Y16" s="39">
        <v>361</v>
      </c>
      <c r="Z16" s="39">
        <v>6</v>
      </c>
      <c r="AA16" s="39">
        <v>6</v>
      </c>
      <c r="AB16" s="40"/>
    </row>
    <row r="17" spans="1:28" s="49" customFormat="1">
      <c r="A17" s="1394" t="s">
        <v>307</v>
      </c>
      <c r="B17" s="1395"/>
      <c r="C17" s="1395"/>
      <c r="D17" s="1396"/>
      <c r="E17" s="92">
        <v>11</v>
      </c>
      <c r="F17" s="93"/>
      <c r="G17" s="94"/>
      <c r="H17" s="283"/>
      <c r="I17" s="92"/>
      <c r="J17" s="92"/>
      <c r="K17" s="92"/>
      <c r="L17" s="92"/>
      <c r="M17" s="95">
        <f>SUM(M6:M16)</f>
        <v>82</v>
      </c>
      <c r="N17" s="95">
        <f t="shared" ref="N17:AA17" si="0">SUM(N6:N16)</f>
        <v>84</v>
      </c>
      <c r="O17" s="95">
        <f t="shared" si="0"/>
        <v>83</v>
      </c>
      <c r="P17" s="95">
        <f t="shared" si="0"/>
        <v>14</v>
      </c>
      <c r="Q17" s="95">
        <f t="shared" si="0"/>
        <v>263</v>
      </c>
      <c r="R17" s="95">
        <f t="shared" si="0"/>
        <v>2269</v>
      </c>
      <c r="S17" s="95">
        <f t="shared" si="0"/>
        <v>1362</v>
      </c>
      <c r="T17" s="95">
        <f t="shared" si="0"/>
        <v>2406</v>
      </c>
      <c r="U17" s="95">
        <f t="shared" si="0"/>
        <v>1471</v>
      </c>
      <c r="V17" s="95">
        <f t="shared" si="0"/>
        <v>2184</v>
      </c>
      <c r="W17" s="95">
        <f t="shared" si="0"/>
        <v>1326</v>
      </c>
      <c r="X17" s="95">
        <f t="shared" si="0"/>
        <v>6859</v>
      </c>
      <c r="Y17" s="95">
        <f t="shared" si="0"/>
        <v>4159</v>
      </c>
      <c r="Z17" s="95">
        <f t="shared" si="0"/>
        <v>85</v>
      </c>
      <c r="AA17" s="95">
        <f t="shared" si="0"/>
        <v>29</v>
      </c>
      <c r="AB17" s="246"/>
    </row>
    <row r="18" spans="1:28" s="33" customFormat="1">
      <c r="A18" s="34" t="s">
        <v>28</v>
      </c>
      <c r="B18" s="34" t="s">
        <v>164</v>
      </c>
      <c r="C18" s="34" t="s">
        <v>5</v>
      </c>
      <c r="D18" s="34" t="s">
        <v>441</v>
      </c>
      <c r="E18" s="34" t="s">
        <v>1902</v>
      </c>
      <c r="F18" s="35">
        <v>25265</v>
      </c>
      <c r="G18" s="66" t="s">
        <v>1903</v>
      </c>
      <c r="H18" s="268">
        <v>48526</v>
      </c>
      <c r="I18" s="37">
        <v>22211</v>
      </c>
      <c r="J18" s="38" t="s">
        <v>1904</v>
      </c>
      <c r="K18" s="38" t="s">
        <v>1905</v>
      </c>
      <c r="L18" s="38" t="s">
        <v>1906</v>
      </c>
      <c r="M18" s="39">
        <v>9</v>
      </c>
      <c r="N18" s="39">
        <v>9</v>
      </c>
      <c r="O18" s="39">
        <v>9</v>
      </c>
      <c r="P18" s="39">
        <v>0</v>
      </c>
      <c r="Q18" s="39">
        <v>27</v>
      </c>
      <c r="R18" s="39">
        <v>265</v>
      </c>
      <c r="S18" s="39">
        <v>0</v>
      </c>
      <c r="T18" s="39">
        <v>280</v>
      </c>
      <c r="U18" s="39">
        <v>0</v>
      </c>
      <c r="V18" s="39">
        <v>241</v>
      </c>
      <c r="W18" s="39">
        <v>0</v>
      </c>
      <c r="X18" s="39">
        <v>786</v>
      </c>
      <c r="Y18" s="39">
        <v>0</v>
      </c>
      <c r="Z18" s="39">
        <v>0</v>
      </c>
      <c r="AA18" s="39">
        <v>0</v>
      </c>
      <c r="AB18" s="40"/>
    </row>
    <row r="19" spans="1:28" s="49" customFormat="1">
      <c r="A19" s="1397" t="s">
        <v>309</v>
      </c>
      <c r="B19" s="1398"/>
      <c r="C19" s="1398"/>
      <c r="D19" s="1399"/>
      <c r="E19" s="121">
        <v>1</v>
      </c>
      <c r="F19" s="99"/>
      <c r="G19" s="100"/>
      <c r="H19" s="286"/>
      <c r="I19" s="121"/>
      <c r="J19" s="121"/>
      <c r="K19" s="121"/>
      <c r="L19" s="121"/>
      <c r="M19" s="101">
        <f>SUM(M18)</f>
        <v>9</v>
      </c>
      <c r="N19" s="101">
        <f t="shared" ref="N19:AA19" si="1">SUM(N18)</f>
        <v>9</v>
      </c>
      <c r="O19" s="101">
        <f t="shared" si="1"/>
        <v>9</v>
      </c>
      <c r="P19" s="101">
        <f t="shared" si="1"/>
        <v>0</v>
      </c>
      <c r="Q19" s="101">
        <f t="shared" si="1"/>
        <v>27</v>
      </c>
      <c r="R19" s="101">
        <f t="shared" si="1"/>
        <v>265</v>
      </c>
      <c r="S19" s="101">
        <f t="shared" si="1"/>
        <v>0</v>
      </c>
      <c r="T19" s="101">
        <f t="shared" si="1"/>
        <v>280</v>
      </c>
      <c r="U19" s="101">
        <f t="shared" si="1"/>
        <v>0</v>
      </c>
      <c r="V19" s="101">
        <f t="shared" si="1"/>
        <v>241</v>
      </c>
      <c r="W19" s="101">
        <f t="shared" si="1"/>
        <v>0</v>
      </c>
      <c r="X19" s="101">
        <f t="shared" si="1"/>
        <v>786</v>
      </c>
      <c r="Y19" s="101">
        <f t="shared" si="1"/>
        <v>0</v>
      </c>
      <c r="Z19" s="101">
        <f t="shared" si="1"/>
        <v>0</v>
      </c>
      <c r="AA19" s="101">
        <f t="shared" si="1"/>
        <v>0</v>
      </c>
      <c r="AB19" s="246"/>
    </row>
    <row r="20" spans="1:28" s="49" customFormat="1">
      <c r="A20" s="1400" t="s">
        <v>310</v>
      </c>
      <c r="B20" s="1401"/>
      <c r="C20" s="1401"/>
      <c r="D20" s="1402"/>
      <c r="E20" s="102">
        <f>E17+E19</f>
        <v>12</v>
      </c>
      <c r="F20" s="103"/>
      <c r="G20" s="104"/>
      <c r="H20" s="287"/>
      <c r="I20" s="122"/>
      <c r="J20" s="122"/>
      <c r="K20" s="122"/>
      <c r="L20" s="122"/>
      <c r="M20" s="106">
        <f>M17+M19</f>
        <v>91</v>
      </c>
      <c r="N20" s="106">
        <f t="shared" ref="N20:AA20" si="2">N17+N19</f>
        <v>93</v>
      </c>
      <c r="O20" s="106">
        <f t="shared" si="2"/>
        <v>92</v>
      </c>
      <c r="P20" s="106">
        <f t="shared" si="2"/>
        <v>14</v>
      </c>
      <c r="Q20" s="106">
        <f t="shared" si="2"/>
        <v>290</v>
      </c>
      <c r="R20" s="106">
        <f t="shared" si="2"/>
        <v>2534</v>
      </c>
      <c r="S20" s="106">
        <f t="shared" si="2"/>
        <v>1362</v>
      </c>
      <c r="T20" s="106">
        <f t="shared" si="2"/>
        <v>2686</v>
      </c>
      <c r="U20" s="106">
        <f t="shared" si="2"/>
        <v>1471</v>
      </c>
      <c r="V20" s="106">
        <f t="shared" si="2"/>
        <v>2425</v>
      </c>
      <c r="W20" s="106">
        <f t="shared" si="2"/>
        <v>1326</v>
      </c>
      <c r="X20" s="106">
        <f t="shared" si="2"/>
        <v>7645</v>
      </c>
      <c r="Y20" s="106">
        <f t="shared" si="2"/>
        <v>4159</v>
      </c>
      <c r="Z20" s="106">
        <f t="shared" si="2"/>
        <v>85</v>
      </c>
      <c r="AA20" s="106">
        <f t="shared" si="2"/>
        <v>29</v>
      </c>
      <c r="AB20" s="248"/>
    </row>
    <row r="21" spans="1:28" s="33" customFormat="1">
      <c r="A21" s="64" t="s">
        <v>28</v>
      </c>
      <c r="B21" s="64" t="s">
        <v>790</v>
      </c>
      <c r="C21" s="64" t="s">
        <v>4</v>
      </c>
      <c r="D21" s="64" t="s">
        <v>36</v>
      </c>
      <c r="E21" s="64" t="s">
        <v>1961</v>
      </c>
      <c r="F21" s="151">
        <v>33659</v>
      </c>
      <c r="G21" s="252" t="s">
        <v>1962</v>
      </c>
      <c r="H21" s="285">
        <v>11937</v>
      </c>
      <c r="I21" s="152">
        <v>22513</v>
      </c>
      <c r="J21" s="63" t="s">
        <v>1963</v>
      </c>
      <c r="K21" s="63" t="s">
        <v>1964</v>
      </c>
      <c r="L21" s="63" t="s">
        <v>1965</v>
      </c>
      <c r="M21" s="153">
        <v>5</v>
      </c>
      <c r="N21" s="153">
        <v>6</v>
      </c>
      <c r="O21" s="153">
        <v>5</v>
      </c>
      <c r="P21" s="153">
        <v>2</v>
      </c>
      <c r="Q21" s="153">
        <v>18</v>
      </c>
      <c r="R21" s="153">
        <v>119</v>
      </c>
      <c r="S21" s="153">
        <v>77</v>
      </c>
      <c r="T21" s="153">
        <v>121</v>
      </c>
      <c r="U21" s="153">
        <v>80</v>
      </c>
      <c r="V21" s="153">
        <v>113</v>
      </c>
      <c r="W21" s="153">
        <v>72</v>
      </c>
      <c r="X21" s="153">
        <v>353</v>
      </c>
      <c r="Y21" s="153">
        <v>229</v>
      </c>
      <c r="Z21" s="153">
        <v>13</v>
      </c>
      <c r="AA21" s="153">
        <v>8</v>
      </c>
      <c r="AB21" s="40"/>
    </row>
    <row r="22" spans="1:28" s="49" customFormat="1">
      <c r="A22" s="1394" t="s">
        <v>307</v>
      </c>
      <c r="B22" s="1395"/>
      <c r="C22" s="1395"/>
      <c r="D22" s="1396"/>
      <c r="E22" s="92">
        <v>1</v>
      </c>
      <c r="F22" s="93"/>
      <c r="G22" s="94"/>
      <c r="H22" s="284"/>
      <c r="I22" s="92"/>
      <c r="J22" s="92"/>
      <c r="K22" s="92"/>
      <c r="L22" s="92"/>
      <c r="M22" s="95">
        <f>M21</f>
        <v>5</v>
      </c>
      <c r="N22" s="95">
        <f t="shared" ref="N22:AA22" si="3">N21</f>
        <v>6</v>
      </c>
      <c r="O22" s="95">
        <f t="shared" si="3"/>
        <v>5</v>
      </c>
      <c r="P22" s="95">
        <f t="shared" si="3"/>
        <v>2</v>
      </c>
      <c r="Q22" s="95">
        <f t="shared" si="3"/>
        <v>18</v>
      </c>
      <c r="R22" s="95">
        <f t="shared" si="3"/>
        <v>119</v>
      </c>
      <c r="S22" s="95">
        <f t="shared" si="3"/>
        <v>77</v>
      </c>
      <c r="T22" s="95">
        <f t="shared" si="3"/>
        <v>121</v>
      </c>
      <c r="U22" s="95">
        <f t="shared" si="3"/>
        <v>80</v>
      </c>
      <c r="V22" s="95">
        <f t="shared" si="3"/>
        <v>113</v>
      </c>
      <c r="W22" s="95">
        <f t="shared" si="3"/>
        <v>72</v>
      </c>
      <c r="X22" s="95">
        <f t="shared" si="3"/>
        <v>353</v>
      </c>
      <c r="Y22" s="95">
        <f t="shared" si="3"/>
        <v>229</v>
      </c>
      <c r="Z22" s="95">
        <f t="shared" si="3"/>
        <v>13</v>
      </c>
      <c r="AA22" s="95">
        <f t="shared" si="3"/>
        <v>8</v>
      </c>
      <c r="AB22" s="246"/>
    </row>
    <row r="23" spans="1:28" s="33" customFormat="1">
      <c r="A23" s="34" t="s">
        <v>28</v>
      </c>
      <c r="B23" s="34" t="s">
        <v>790</v>
      </c>
      <c r="C23" s="34" t="s">
        <v>5</v>
      </c>
      <c r="D23" s="34" t="s">
        <v>441</v>
      </c>
      <c r="E23" s="34" t="s">
        <v>1966</v>
      </c>
      <c r="F23" s="35">
        <v>14075</v>
      </c>
      <c r="G23" s="66" t="s">
        <v>1967</v>
      </c>
      <c r="H23" s="271">
        <v>40143.300000000003</v>
      </c>
      <c r="I23" s="37">
        <v>22559</v>
      </c>
      <c r="J23" s="38" t="s">
        <v>1968</v>
      </c>
      <c r="K23" s="38" t="s">
        <v>1969</v>
      </c>
      <c r="L23" s="38" t="s">
        <v>1970</v>
      </c>
      <c r="M23" s="39">
        <v>7</v>
      </c>
      <c r="N23" s="39">
        <v>7</v>
      </c>
      <c r="O23" s="39">
        <v>7</v>
      </c>
      <c r="P23" s="39">
        <v>0</v>
      </c>
      <c r="Q23" s="39">
        <v>21</v>
      </c>
      <c r="R23" s="39">
        <v>170</v>
      </c>
      <c r="S23" s="39">
        <v>0</v>
      </c>
      <c r="T23" s="39">
        <v>172</v>
      </c>
      <c r="U23" s="39">
        <v>0</v>
      </c>
      <c r="V23" s="39">
        <v>163</v>
      </c>
      <c r="W23" s="39">
        <v>0</v>
      </c>
      <c r="X23" s="39">
        <v>505</v>
      </c>
      <c r="Y23" s="39">
        <v>0</v>
      </c>
      <c r="Z23" s="39">
        <v>0</v>
      </c>
      <c r="AA23" s="39">
        <v>0</v>
      </c>
      <c r="AB23" s="40"/>
    </row>
    <row r="24" spans="1:28" s="33" customFormat="1">
      <c r="A24" s="34" t="s">
        <v>28</v>
      </c>
      <c r="B24" s="34" t="s">
        <v>790</v>
      </c>
      <c r="C24" s="34" t="s">
        <v>5</v>
      </c>
      <c r="D24" s="34" t="s">
        <v>441</v>
      </c>
      <c r="E24" s="34" t="s">
        <v>1971</v>
      </c>
      <c r="F24" s="35">
        <v>23802</v>
      </c>
      <c r="G24" s="66" t="s">
        <v>1972</v>
      </c>
      <c r="H24" s="271" t="s">
        <v>1973</v>
      </c>
      <c r="I24" s="37">
        <v>22573</v>
      </c>
      <c r="J24" s="38" t="s">
        <v>1974</v>
      </c>
      <c r="K24" s="38" t="s">
        <v>1975</v>
      </c>
      <c r="L24" s="38" t="s">
        <v>1976</v>
      </c>
      <c r="M24" s="39">
        <v>5</v>
      </c>
      <c r="N24" s="39">
        <v>5</v>
      </c>
      <c r="O24" s="39">
        <v>5</v>
      </c>
      <c r="P24" s="39">
        <v>0</v>
      </c>
      <c r="Q24" s="39">
        <v>15</v>
      </c>
      <c r="R24" s="39">
        <v>121</v>
      </c>
      <c r="S24" s="39">
        <v>0</v>
      </c>
      <c r="T24" s="39">
        <v>142</v>
      </c>
      <c r="U24" s="39">
        <v>0</v>
      </c>
      <c r="V24" s="39">
        <v>98</v>
      </c>
      <c r="W24" s="39">
        <v>0</v>
      </c>
      <c r="X24" s="39">
        <v>361</v>
      </c>
      <c r="Y24" s="39">
        <v>0</v>
      </c>
      <c r="Z24" s="39">
        <v>0</v>
      </c>
      <c r="AA24" s="39">
        <v>0</v>
      </c>
      <c r="AB24" s="40"/>
    </row>
    <row r="25" spans="1:28" s="49" customFormat="1">
      <c r="A25" s="1397" t="s">
        <v>311</v>
      </c>
      <c r="B25" s="1398"/>
      <c r="C25" s="1398"/>
      <c r="D25" s="1399"/>
      <c r="E25" s="121">
        <v>2</v>
      </c>
      <c r="F25" s="99"/>
      <c r="G25" s="107"/>
      <c r="H25" s="288"/>
      <c r="I25" s="121"/>
      <c r="J25" s="121"/>
      <c r="K25" s="121"/>
      <c r="L25" s="121"/>
      <c r="M25" s="101">
        <f t="shared" ref="M25:AA25" si="4">SUM(M23:M24)</f>
        <v>12</v>
      </c>
      <c r="N25" s="101">
        <f t="shared" si="4"/>
        <v>12</v>
      </c>
      <c r="O25" s="101">
        <f t="shared" si="4"/>
        <v>12</v>
      </c>
      <c r="P25" s="101">
        <f t="shared" si="4"/>
        <v>0</v>
      </c>
      <c r="Q25" s="101">
        <f t="shared" si="4"/>
        <v>36</v>
      </c>
      <c r="R25" s="101">
        <f t="shared" si="4"/>
        <v>291</v>
      </c>
      <c r="S25" s="101">
        <f t="shared" si="4"/>
        <v>0</v>
      </c>
      <c r="T25" s="101">
        <f t="shared" si="4"/>
        <v>314</v>
      </c>
      <c r="U25" s="101">
        <f t="shared" si="4"/>
        <v>0</v>
      </c>
      <c r="V25" s="101">
        <f t="shared" si="4"/>
        <v>261</v>
      </c>
      <c r="W25" s="101">
        <f t="shared" si="4"/>
        <v>0</v>
      </c>
      <c r="X25" s="101">
        <f t="shared" si="4"/>
        <v>866</v>
      </c>
      <c r="Y25" s="101">
        <f t="shared" si="4"/>
        <v>0</v>
      </c>
      <c r="Z25" s="101">
        <f t="shared" si="4"/>
        <v>0</v>
      </c>
      <c r="AA25" s="101">
        <f t="shared" si="4"/>
        <v>0</v>
      </c>
      <c r="AB25" s="246"/>
    </row>
    <row r="26" spans="1:28" s="49" customFormat="1">
      <c r="A26" s="1400" t="s">
        <v>312</v>
      </c>
      <c r="B26" s="1401"/>
      <c r="C26" s="1401"/>
      <c r="D26" s="1402"/>
      <c r="E26" s="122">
        <f>E22+E25</f>
        <v>3</v>
      </c>
      <c r="F26" s="103"/>
      <c r="G26" s="108"/>
      <c r="H26" s="289"/>
      <c r="I26" s="122"/>
      <c r="J26" s="122"/>
      <c r="K26" s="122"/>
      <c r="L26" s="122"/>
      <c r="M26" s="106">
        <f>M22+M25</f>
        <v>17</v>
      </c>
      <c r="N26" s="106">
        <f t="shared" ref="N26:AA26" si="5">N22+N25</f>
        <v>18</v>
      </c>
      <c r="O26" s="106">
        <f t="shared" si="5"/>
        <v>17</v>
      </c>
      <c r="P26" s="106">
        <f t="shared" si="5"/>
        <v>2</v>
      </c>
      <c r="Q26" s="106">
        <f t="shared" si="5"/>
        <v>54</v>
      </c>
      <c r="R26" s="106">
        <f t="shared" si="5"/>
        <v>410</v>
      </c>
      <c r="S26" s="106">
        <f t="shared" si="5"/>
        <v>77</v>
      </c>
      <c r="T26" s="106">
        <f t="shared" si="5"/>
        <v>435</v>
      </c>
      <c r="U26" s="106">
        <f t="shared" si="5"/>
        <v>80</v>
      </c>
      <c r="V26" s="106">
        <f t="shared" si="5"/>
        <v>374</v>
      </c>
      <c r="W26" s="106">
        <f t="shared" si="5"/>
        <v>72</v>
      </c>
      <c r="X26" s="106">
        <f t="shared" si="5"/>
        <v>1219</v>
      </c>
      <c r="Y26" s="106">
        <f t="shared" si="5"/>
        <v>229</v>
      </c>
      <c r="Z26" s="106">
        <f t="shared" si="5"/>
        <v>13</v>
      </c>
      <c r="AA26" s="106">
        <f t="shared" si="5"/>
        <v>8</v>
      </c>
      <c r="AB26" s="246"/>
    </row>
    <row r="27" spans="1:28" s="33" customFormat="1">
      <c r="A27" s="34" t="s">
        <v>28</v>
      </c>
      <c r="B27" s="34" t="s">
        <v>408</v>
      </c>
      <c r="C27" s="34" t="s">
        <v>4</v>
      </c>
      <c r="D27" s="34" t="s">
        <v>36</v>
      </c>
      <c r="E27" s="34" t="s">
        <v>1977</v>
      </c>
      <c r="F27" s="35">
        <v>28550</v>
      </c>
      <c r="G27" s="66" t="s">
        <v>1978</v>
      </c>
      <c r="H27" s="271">
        <v>17162</v>
      </c>
      <c r="I27" s="37">
        <v>23105</v>
      </c>
      <c r="J27" s="38" t="s">
        <v>1979</v>
      </c>
      <c r="K27" s="38" t="s">
        <v>1980</v>
      </c>
      <c r="L27" s="38" t="s">
        <v>1981</v>
      </c>
      <c r="M27" s="39">
        <v>1</v>
      </c>
      <c r="N27" s="39">
        <v>1</v>
      </c>
      <c r="O27" s="39">
        <v>1</v>
      </c>
      <c r="P27" s="39">
        <v>1</v>
      </c>
      <c r="Q27" s="39">
        <v>4</v>
      </c>
      <c r="R27" s="39">
        <v>7</v>
      </c>
      <c r="S27" s="39">
        <v>0</v>
      </c>
      <c r="T27" s="39">
        <v>4</v>
      </c>
      <c r="U27" s="39">
        <v>2</v>
      </c>
      <c r="V27" s="39">
        <v>4</v>
      </c>
      <c r="W27" s="39">
        <v>0</v>
      </c>
      <c r="X27" s="39">
        <v>15</v>
      </c>
      <c r="Y27" s="39">
        <v>2</v>
      </c>
      <c r="Z27" s="39">
        <v>1</v>
      </c>
      <c r="AA27" s="39">
        <v>0</v>
      </c>
      <c r="AB27" s="40"/>
    </row>
    <row r="28" spans="1:28" s="33" customFormat="1">
      <c r="A28" s="34" t="s">
        <v>28</v>
      </c>
      <c r="B28" s="34" t="s">
        <v>408</v>
      </c>
      <c r="C28" s="34" t="s">
        <v>4</v>
      </c>
      <c r="D28" s="34" t="s">
        <v>36</v>
      </c>
      <c r="E28" s="34" t="s">
        <v>1982</v>
      </c>
      <c r="F28" s="35">
        <v>20289</v>
      </c>
      <c r="G28" s="67" t="s">
        <v>1983</v>
      </c>
      <c r="H28" s="807">
        <v>26516</v>
      </c>
      <c r="I28" s="34">
        <v>23130</v>
      </c>
      <c r="J28" s="34" t="s">
        <v>1984</v>
      </c>
      <c r="K28" s="34" t="s">
        <v>1985</v>
      </c>
      <c r="L28" s="34" t="s">
        <v>1986</v>
      </c>
      <c r="M28" s="39">
        <v>1</v>
      </c>
      <c r="N28" s="39">
        <v>1</v>
      </c>
      <c r="O28" s="39">
        <v>1</v>
      </c>
      <c r="P28" s="39">
        <v>0</v>
      </c>
      <c r="Q28" s="39">
        <v>3</v>
      </c>
      <c r="R28" s="39">
        <v>2</v>
      </c>
      <c r="S28" s="39">
        <v>1</v>
      </c>
      <c r="T28" s="39">
        <v>2</v>
      </c>
      <c r="U28" s="39">
        <v>1</v>
      </c>
      <c r="V28" s="39">
        <v>4</v>
      </c>
      <c r="W28" s="39">
        <v>2</v>
      </c>
      <c r="X28" s="39">
        <v>8</v>
      </c>
      <c r="Y28" s="39">
        <v>4</v>
      </c>
      <c r="Z28" s="39">
        <v>0</v>
      </c>
      <c r="AA28" s="39">
        <v>0</v>
      </c>
      <c r="AB28" s="40"/>
    </row>
    <row r="29" spans="1:28" s="33" customFormat="1">
      <c r="A29" s="34" t="s">
        <v>28</v>
      </c>
      <c r="B29" s="34" t="s">
        <v>408</v>
      </c>
      <c r="C29" s="34" t="s">
        <v>4</v>
      </c>
      <c r="D29" s="34" t="s">
        <v>36</v>
      </c>
      <c r="E29" s="34" t="s">
        <v>1987</v>
      </c>
      <c r="F29" s="35">
        <v>20212</v>
      </c>
      <c r="G29" s="66" t="s">
        <v>1834</v>
      </c>
      <c r="H29" s="271">
        <v>68890</v>
      </c>
      <c r="I29" s="37">
        <v>23103</v>
      </c>
      <c r="J29" s="38" t="s">
        <v>1835</v>
      </c>
      <c r="K29" s="38" t="s">
        <v>1836</v>
      </c>
      <c r="L29" s="38" t="s">
        <v>1837</v>
      </c>
      <c r="M29" s="39">
        <v>2</v>
      </c>
      <c r="N29" s="39">
        <v>2</v>
      </c>
      <c r="O29" s="39">
        <v>2</v>
      </c>
      <c r="P29" s="39">
        <v>1</v>
      </c>
      <c r="Q29" s="39">
        <v>7</v>
      </c>
      <c r="R29" s="39">
        <v>25</v>
      </c>
      <c r="S29" s="39">
        <v>12</v>
      </c>
      <c r="T29" s="39">
        <v>36</v>
      </c>
      <c r="U29" s="39">
        <v>21</v>
      </c>
      <c r="V29" s="39">
        <v>20</v>
      </c>
      <c r="W29" s="39">
        <v>10</v>
      </c>
      <c r="X29" s="39">
        <v>81</v>
      </c>
      <c r="Y29" s="39">
        <v>43</v>
      </c>
      <c r="Z29" s="39">
        <v>3</v>
      </c>
      <c r="AA29" s="39">
        <v>2</v>
      </c>
      <c r="AB29" s="40"/>
    </row>
    <row r="30" spans="1:28" s="33" customFormat="1">
      <c r="A30" s="34" t="s">
        <v>28</v>
      </c>
      <c r="B30" s="34" t="s">
        <v>408</v>
      </c>
      <c r="C30" s="34" t="s">
        <v>4</v>
      </c>
      <c r="D30" s="34" t="s">
        <v>36</v>
      </c>
      <c r="E30" s="34" t="s">
        <v>1988</v>
      </c>
      <c r="F30" s="35">
        <v>17264</v>
      </c>
      <c r="G30" s="66" t="s">
        <v>1989</v>
      </c>
      <c r="H30" s="271">
        <v>23156</v>
      </c>
      <c r="I30" s="38">
        <v>23108</v>
      </c>
      <c r="J30" s="38" t="s">
        <v>1377</v>
      </c>
      <c r="K30" s="38" t="s">
        <v>1378</v>
      </c>
      <c r="L30" s="38" t="s">
        <v>1379</v>
      </c>
      <c r="M30" s="39">
        <v>1</v>
      </c>
      <c r="N30" s="39">
        <v>1</v>
      </c>
      <c r="O30" s="39">
        <v>1</v>
      </c>
      <c r="P30" s="39"/>
      <c r="Q30" s="39">
        <v>3</v>
      </c>
      <c r="R30" s="39">
        <v>3</v>
      </c>
      <c r="S30" s="39">
        <v>0</v>
      </c>
      <c r="T30" s="39">
        <v>14</v>
      </c>
      <c r="U30" s="39">
        <v>7</v>
      </c>
      <c r="V30" s="39">
        <v>13</v>
      </c>
      <c r="W30" s="39">
        <v>5</v>
      </c>
      <c r="X30" s="39">
        <v>30</v>
      </c>
      <c r="Y30" s="39">
        <v>12</v>
      </c>
      <c r="Z30" s="258"/>
      <c r="AA30" s="258"/>
      <c r="AB30" s="50"/>
    </row>
    <row r="31" spans="1:28" s="42" customFormat="1">
      <c r="A31" s="34" t="s">
        <v>28</v>
      </c>
      <c r="B31" s="34" t="s">
        <v>408</v>
      </c>
      <c r="C31" s="34" t="s">
        <v>4</v>
      </c>
      <c r="D31" s="34" t="s">
        <v>36</v>
      </c>
      <c r="E31" s="34" t="s">
        <v>1990</v>
      </c>
      <c r="F31" s="35">
        <v>23802</v>
      </c>
      <c r="G31" s="66" t="s">
        <v>1795</v>
      </c>
      <c r="H31" s="268">
        <v>16924</v>
      </c>
      <c r="I31" s="37">
        <v>23118</v>
      </c>
      <c r="J31" s="38" t="s">
        <v>1796</v>
      </c>
      <c r="K31" s="38" t="s">
        <v>1797</v>
      </c>
      <c r="L31" s="38" t="s">
        <v>1798</v>
      </c>
      <c r="M31" s="39">
        <v>2</v>
      </c>
      <c r="N31" s="39">
        <v>2</v>
      </c>
      <c r="O31" s="39">
        <v>2</v>
      </c>
      <c r="P31" s="39">
        <v>1</v>
      </c>
      <c r="Q31" s="39">
        <v>7</v>
      </c>
      <c r="R31" s="39">
        <v>31</v>
      </c>
      <c r="S31" s="39">
        <v>12</v>
      </c>
      <c r="T31" s="39">
        <v>37</v>
      </c>
      <c r="U31" s="39">
        <v>21</v>
      </c>
      <c r="V31" s="39">
        <v>44</v>
      </c>
      <c r="W31" s="39">
        <v>25</v>
      </c>
      <c r="X31" s="39">
        <v>112</v>
      </c>
      <c r="Y31" s="39">
        <v>58</v>
      </c>
      <c r="Z31" s="39">
        <v>4</v>
      </c>
      <c r="AA31" s="39">
        <v>2</v>
      </c>
      <c r="AB31" s="40"/>
    </row>
    <row r="32" spans="1:28" s="49" customFormat="1">
      <c r="A32" s="1394" t="s">
        <v>313</v>
      </c>
      <c r="B32" s="1395"/>
      <c r="C32" s="1395"/>
      <c r="D32" s="1396"/>
      <c r="E32" s="92">
        <v>5</v>
      </c>
      <c r="F32" s="93"/>
      <c r="G32" s="94"/>
      <c r="H32" s="284"/>
      <c r="I32" s="92"/>
      <c r="J32" s="92"/>
      <c r="K32" s="92"/>
      <c r="L32" s="92"/>
      <c r="M32" s="95">
        <f t="shared" ref="M32:AA32" si="6">SUM(M27:M31)</f>
        <v>7</v>
      </c>
      <c r="N32" s="95">
        <f t="shared" si="6"/>
        <v>7</v>
      </c>
      <c r="O32" s="95">
        <f t="shared" si="6"/>
        <v>7</v>
      </c>
      <c r="P32" s="95">
        <f t="shared" si="6"/>
        <v>3</v>
      </c>
      <c r="Q32" s="95">
        <f t="shared" si="6"/>
        <v>24</v>
      </c>
      <c r="R32" s="95">
        <f t="shared" si="6"/>
        <v>68</v>
      </c>
      <c r="S32" s="95">
        <f t="shared" si="6"/>
        <v>25</v>
      </c>
      <c r="T32" s="95">
        <f t="shared" si="6"/>
        <v>93</v>
      </c>
      <c r="U32" s="95">
        <f t="shared" si="6"/>
        <v>52</v>
      </c>
      <c r="V32" s="95">
        <f t="shared" si="6"/>
        <v>85</v>
      </c>
      <c r="W32" s="95">
        <f t="shared" si="6"/>
        <v>42</v>
      </c>
      <c r="X32" s="95">
        <f t="shared" si="6"/>
        <v>246</v>
      </c>
      <c r="Y32" s="95">
        <f t="shared" si="6"/>
        <v>119</v>
      </c>
      <c r="Z32" s="95">
        <f t="shared" si="6"/>
        <v>8</v>
      </c>
      <c r="AA32" s="95">
        <f t="shared" si="6"/>
        <v>4</v>
      </c>
      <c r="AB32" s="246"/>
    </row>
    <row r="33" spans="1:28" s="49" customFormat="1">
      <c r="A33" s="1400" t="s">
        <v>314</v>
      </c>
      <c r="B33" s="1401"/>
      <c r="C33" s="1401"/>
      <c r="D33" s="1402"/>
      <c r="E33" s="122">
        <f>E32</f>
        <v>5</v>
      </c>
      <c r="F33" s="103"/>
      <c r="G33" s="108"/>
      <c r="H33" s="289"/>
      <c r="I33" s="122"/>
      <c r="J33" s="122"/>
      <c r="K33" s="122"/>
      <c r="L33" s="122"/>
      <c r="M33" s="106">
        <f>M32</f>
        <v>7</v>
      </c>
      <c r="N33" s="106">
        <f t="shared" ref="N33:AA33" si="7">N32</f>
        <v>7</v>
      </c>
      <c r="O33" s="106">
        <f t="shared" si="7"/>
        <v>7</v>
      </c>
      <c r="P33" s="106">
        <f t="shared" si="7"/>
        <v>3</v>
      </c>
      <c r="Q33" s="106">
        <f t="shared" si="7"/>
        <v>24</v>
      </c>
      <c r="R33" s="106">
        <f t="shared" si="7"/>
        <v>68</v>
      </c>
      <c r="S33" s="106">
        <f t="shared" si="7"/>
        <v>25</v>
      </c>
      <c r="T33" s="106">
        <f t="shared" si="7"/>
        <v>93</v>
      </c>
      <c r="U33" s="106">
        <f t="shared" si="7"/>
        <v>52</v>
      </c>
      <c r="V33" s="106">
        <f t="shared" si="7"/>
        <v>85</v>
      </c>
      <c r="W33" s="106">
        <f t="shared" si="7"/>
        <v>42</v>
      </c>
      <c r="X33" s="106">
        <f t="shared" si="7"/>
        <v>246</v>
      </c>
      <c r="Y33" s="106">
        <f t="shared" si="7"/>
        <v>119</v>
      </c>
      <c r="Z33" s="106">
        <f t="shared" si="7"/>
        <v>8</v>
      </c>
      <c r="AA33" s="106">
        <f t="shared" si="7"/>
        <v>4</v>
      </c>
      <c r="AB33" s="246"/>
    </row>
    <row r="34" spans="1:28" s="33" customFormat="1">
      <c r="A34" s="34" t="s">
        <v>28</v>
      </c>
      <c r="B34" s="34" t="s">
        <v>193</v>
      </c>
      <c r="C34" s="34" t="s">
        <v>4</v>
      </c>
      <c r="D34" s="34" t="s">
        <v>27</v>
      </c>
      <c r="E34" s="34" t="s">
        <v>1991</v>
      </c>
      <c r="F34" s="35">
        <v>30616</v>
      </c>
      <c r="G34" s="66" t="s">
        <v>1992</v>
      </c>
      <c r="H34" s="268">
        <v>13273.9</v>
      </c>
      <c r="I34" s="37">
        <v>22333</v>
      </c>
      <c r="J34" s="38" t="s">
        <v>1993</v>
      </c>
      <c r="K34" s="38" t="s">
        <v>1994</v>
      </c>
      <c r="L34" s="38" t="s">
        <v>1995</v>
      </c>
      <c r="M34" s="39">
        <v>6</v>
      </c>
      <c r="N34" s="39">
        <v>6</v>
      </c>
      <c r="O34" s="39">
        <v>6</v>
      </c>
      <c r="P34" s="39">
        <v>1</v>
      </c>
      <c r="Q34" s="39">
        <v>19</v>
      </c>
      <c r="R34" s="39">
        <v>146</v>
      </c>
      <c r="S34" s="39">
        <v>146</v>
      </c>
      <c r="T34" s="39">
        <v>148</v>
      </c>
      <c r="U34" s="39">
        <v>148</v>
      </c>
      <c r="V34" s="39">
        <v>110</v>
      </c>
      <c r="W34" s="39">
        <v>110</v>
      </c>
      <c r="X34" s="39">
        <v>404</v>
      </c>
      <c r="Y34" s="39">
        <v>404</v>
      </c>
      <c r="Z34" s="39">
        <v>5</v>
      </c>
      <c r="AA34" s="39">
        <v>5</v>
      </c>
      <c r="AB34" s="40"/>
    </row>
    <row r="35" spans="1:28" s="33" customFormat="1">
      <c r="A35" s="34" t="s">
        <v>28</v>
      </c>
      <c r="B35" s="34" t="s">
        <v>193</v>
      </c>
      <c r="C35" s="34" t="s">
        <v>4</v>
      </c>
      <c r="D35" s="34" t="s">
        <v>441</v>
      </c>
      <c r="E35" s="34" t="s">
        <v>1996</v>
      </c>
      <c r="F35" s="35">
        <v>30575</v>
      </c>
      <c r="G35" s="66" t="s">
        <v>1997</v>
      </c>
      <c r="H35" s="268">
        <v>21302</v>
      </c>
      <c r="I35" s="37">
        <v>22333</v>
      </c>
      <c r="J35" s="38" t="s">
        <v>1998</v>
      </c>
      <c r="K35" s="38" t="s">
        <v>1999</v>
      </c>
      <c r="L35" s="38" t="s">
        <v>2000</v>
      </c>
      <c r="M35" s="39">
        <v>5</v>
      </c>
      <c r="N35" s="39">
        <v>5</v>
      </c>
      <c r="O35" s="39">
        <v>5</v>
      </c>
      <c r="P35" s="39">
        <v>2</v>
      </c>
      <c r="Q35" s="39">
        <v>17</v>
      </c>
      <c r="R35" s="39">
        <v>106</v>
      </c>
      <c r="S35" s="39">
        <v>0</v>
      </c>
      <c r="T35" s="39">
        <v>111</v>
      </c>
      <c r="U35" s="39">
        <v>0</v>
      </c>
      <c r="V35" s="39">
        <v>112</v>
      </c>
      <c r="W35" s="39">
        <v>0</v>
      </c>
      <c r="X35" s="39">
        <v>329</v>
      </c>
      <c r="Y35" s="39">
        <v>0</v>
      </c>
      <c r="Z35" s="39">
        <v>18</v>
      </c>
      <c r="AA35" s="39">
        <v>0</v>
      </c>
      <c r="AB35" s="40"/>
    </row>
    <row r="36" spans="1:28" s="33" customFormat="1">
      <c r="A36" s="34" t="s">
        <v>28</v>
      </c>
      <c r="B36" s="34" t="s">
        <v>193</v>
      </c>
      <c r="C36" s="34" t="s">
        <v>4</v>
      </c>
      <c r="D36" s="34" t="s">
        <v>36</v>
      </c>
      <c r="E36" s="34" t="s">
        <v>2001</v>
      </c>
      <c r="F36" s="35">
        <v>18393</v>
      </c>
      <c r="G36" s="253" t="s">
        <v>2002</v>
      </c>
      <c r="H36" s="268">
        <v>15955</v>
      </c>
      <c r="I36" s="37">
        <v>22373</v>
      </c>
      <c r="J36" s="38" t="s">
        <v>2003</v>
      </c>
      <c r="K36" s="38" t="s">
        <v>2004</v>
      </c>
      <c r="L36" s="38" t="s">
        <v>2005</v>
      </c>
      <c r="M36" s="39">
        <v>8</v>
      </c>
      <c r="N36" s="39">
        <v>11</v>
      </c>
      <c r="O36" s="39">
        <v>7</v>
      </c>
      <c r="P36" s="39">
        <v>1</v>
      </c>
      <c r="Q36" s="39">
        <v>27</v>
      </c>
      <c r="R36" s="39">
        <v>207</v>
      </c>
      <c r="S36" s="39">
        <v>108</v>
      </c>
      <c r="T36" s="39">
        <v>318</v>
      </c>
      <c r="U36" s="39">
        <v>147</v>
      </c>
      <c r="V36" s="39">
        <v>176</v>
      </c>
      <c r="W36" s="39">
        <v>84</v>
      </c>
      <c r="X36" s="39">
        <v>701</v>
      </c>
      <c r="Y36" s="39">
        <v>339</v>
      </c>
      <c r="Z36" s="39">
        <v>11</v>
      </c>
      <c r="AA36" s="39">
        <v>5</v>
      </c>
      <c r="AB36" s="40"/>
    </row>
    <row r="37" spans="1:28" s="33" customFormat="1">
      <c r="A37" s="34" t="s">
        <v>28</v>
      </c>
      <c r="B37" s="34" t="s">
        <v>193</v>
      </c>
      <c r="C37" s="34" t="s">
        <v>4</v>
      </c>
      <c r="D37" s="34" t="s">
        <v>36</v>
      </c>
      <c r="E37" s="34" t="s">
        <v>2006</v>
      </c>
      <c r="F37" s="35">
        <v>23817</v>
      </c>
      <c r="G37" s="254" t="s">
        <v>2007</v>
      </c>
      <c r="H37" s="271">
        <v>1238</v>
      </c>
      <c r="I37" s="37">
        <v>22384</v>
      </c>
      <c r="J37" s="38" t="s">
        <v>2008</v>
      </c>
      <c r="K37" s="38" t="s">
        <v>2009</v>
      </c>
      <c r="L37" s="38" t="s">
        <v>2010</v>
      </c>
      <c r="M37" s="39">
        <v>1</v>
      </c>
      <c r="N37" s="39">
        <v>1</v>
      </c>
      <c r="O37" s="39">
        <v>1</v>
      </c>
      <c r="P37" s="39">
        <v>1</v>
      </c>
      <c r="Q37" s="39">
        <v>4</v>
      </c>
      <c r="R37" s="39">
        <v>13</v>
      </c>
      <c r="S37" s="39">
        <v>8</v>
      </c>
      <c r="T37" s="39">
        <v>25</v>
      </c>
      <c r="U37" s="39">
        <v>11</v>
      </c>
      <c r="V37" s="39">
        <v>12</v>
      </c>
      <c r="W37" s="39">
        <v>6</v>
      </c>
      <c r="X37" s="39">
        <v>50</v>
      </c>
      <c r="Y37" s="39">
        <v>25</v>
      </c>
      <c r="Z37" s="39">
        <v>3</v>
      </c>
      <c r="AA37" s="39">
        <v>0</v>
      </c>
      <c r="AB37" s="40"/>
    </row>
    <row r="38" spans="1:28" s="33" customFormat="1">
      <c r="A38" s="34" t="s">
        <v>28</v>
      </c>
      <c r="B38" s="34" t="s">
        <v>193</v>
      </c>
      <c r="C38" s="34" t="s">
        <v>4</v>
      </c>
      <c r="D38" s="34" t="s">
        <v>36</v>
      </c>
      <c r="E38" s="34" t="s">
        <v>2011</v>
      </c>
      <c r="F38" s="35">
        <v>37320</v>
      </c>
      <c r="G38" s="253" t="s">
        <v>2012</v>
      </c>
      <c r="H38" s="268">
        <v>12000</v>
      </c>
      <c r="I38" s="37">
        <v>22368</v>
      </c>
      <c r="J38" s="38" t="s">
        <v>2013</v>
      </c>
      <c r="K38" s="38" t="s">
        <v>2014</v>
      </c>
      <c r="L38" s="38" t="s">
        <v>2015</v>
      </c>
      <c r="M38" s="39">
        <v>9</v>
      </c>
      <c r="N38" s="39">
        <v>11</v>
      </c>
      <c r="O38" s="39">
        <v>12</v>
      </c>
      <c r="P38" s="39">
        <v>1</v>
      </c>
      <c r="Q38" s="39">
        <v>33</v>
      </c>
      <c r="R38" s="39">
        <v>295</v>
      </c>
      <c r="S38" s="39">
        <v>148</v>
      </c>
      <c r="T38" s="39">
        <v>337</v>
      </c>
      <c r="U38" s="39">
        <v>155</v>
      </c>
      <c r="V38" s="39">
        <v>357</v>
      </c>
      <c r="W38" s="39">
        <v>165</v>
      </c>
      <c r="X38" s="39">
        <v>989</v>
      </c>
      <c r="Y38" s="39">
        <v>468</v>
      </c>
      <c r="Z38" s="39">
        <v>7</v>
      </c>
      <c r="AA38" s="39">
        <v>1</v>
      </c>
      <c r="AB38" s="40"/>
    </row>
    <row r="39" spans="1:28" s="33" customFormat="1">
      <c r="A39" s="1094" t="s">
        <v>28</v>
      </c>
      <c r="B39" s="1094" t="s">
        <v>193</v>
      </c>
      <c r="C39" s="1094" t="s">
        <v>4</v>
      </c>
      <c r="D39" s="1094" t="s">
        <v>36</v>
      </c>
      <c r="E39" s="1094" t="s">
        <v>2016</v>
      </c>
      <c r="F39" s="35" t="s">
        <v>2017</v>
      </c>
      <c r="G39" s="253" t="s">
        <v>2018</v>
      </c>
      <c r="H39" s="268">
        <v>12141.17</v>
      </c>
      <c r="I39" s="37">
        <v>22393</v>
      </c>
      <c r="J39" s="38" t="s">
        <v>2019</v>
      </c>
      <c r="K39" s="38" t="s">
        <v>2020</v>
      </c>
      <c r="L39" s="38" t="s">
        <v>2021</v>
      </c>
      <c r="M39" s="39">
        <v>6</v>
      </c>
      <c r="N39" s="39">
        <v>12</v>
      </c>
      <c r="O39" s="39">
        <v>12</v>
      </c>
      <c r="P39" s="39">
        <v>1</v>
      </c>
      <c r="Q39" s="39">
        <v>31</v>
      </c>
      <c r="R39" s="39">
        <v>191</v>
      </c>
      <c r="S39" s="39">
        <v>112</v>
      </c>
      <c r="T39" s="39">
        <v>387</v>
      </c>
      <c r="U39" s="39">
        <v>194</v>
      </c>
      <c r="V39" s="39">
        <v>377</v>
      </c>
      <c r="W39" s="39">
        <v>188</v>
      </c>
      <c r="X39" s="39">
        <v>955</v>
      </c>
      <c r="Y39" s="39">
        <v>494</v>
      </c>
      <c r="Z39" s="39">
        <v>5</v>
      </c>
      <c r="AA39" s="39">
        <v>4</v>
      </c>
      <c r="AB39" s="40"/>
    </row>
    <row r="40" spans="1:28" s="33" customFormat="1">
      <c r="A40" s="34" t="s">
        <v>28</v>
      </c>
      <c r="B40" s="34" t="s">
        <v>193</v>
      </c>
      <c r="C40" s="34" t="s">
        <v>4</v>
      </c>
      <c r="D40" s="34" t="s">
        <v>36</v>
      </c>
      <c r="E40" s="34" t="s">
        <v>2022</v>
      </c>
      <c r="F40" s="35">
        <v>44256</v>
      </c>
      <c r="G40" s="69" t="s">
        <v>2023</v>
      </c>
      <c r="H40" s="268">
        <v>11327</v>
      </c>
      <c r="I40" s="37">
        <v>22389</v>
      </c>
      <c r="J40" s="38" t="s">
        <v>2024</v>
      </c>
      <c r="K40" s="38" t="s">
        <v>2025</v>
      </c>
      <c r="L40" s="38" t="s">
        <v>2026</v>
      </c>
      <c r="M40" s="39">
        <v>10</v>
      </c>
      <c r="N40" s="39">
        <v>1</v>
      </c>
      <c r="O40" s="39">
        <v>0</v>
      </c>
      <c r="P40" s="39">
        <v>1</v>
      </c>
      <c r="Q40" s="39">
        <v>12</v>
      </c>
      <c r="R40" s="39">
        <v>292</v>
      </c>
      <c r="S40" s="39">
        <v>149</v>
      </c>
      <c r="T40" s="39">
        <v>22</v>
      </c>
      <c r="U40" s="39">
        <v>5</v>
      </c>
      <c r="V40" s="39">
        <v>0</v>
      </c>
      <c r="W40" s="39">
        <v>0</v>
      </c>
      <c r="X40" s="39">
        <v>314</v>
      </c>
      <c r="Y40" s="39">
        <v>154</v>
      </c>
      <c r="Z40" s="39">
        <v>1</v>
      </c>
      <c r="AA40" s="39">
        <v>0</v>
      </c>
      <c r="AB40" s="40"/>
    </row>
    <row r="41" spans="1:28" s="49" customFormat="1">
      <c r="A41" s="1394" t="s">
        <v>307</v>
      </c>
      <c r="B41" s="1395"/>
      <c r="C41" s="1395"/>
      <c r="D41" s="1396"/>
      <c r="E41" s="92">
        <v>7</v>
      </c>
      <c r="F41" s="93"/>
      <c r="G41" s="94"/>
      <c r="H41" s="284"/>
      <c r="I41" s="92"/>
      <c r="J41" s="92"/>
      <c r="K41" s="92"/>
      <c r="L41" s="92"/>
      <c r="M41" s="95">
        <f>SUM(M34:M40)</f>
        <v>45</v>
      </c>
      <c r="N41" s="95">
        <f t="shared" ref="N41:AA41" si="8">SUM(N34:N40)</f>
        <v>47</v>
      </c>
      <c r="O41" s="95">
        <f t="shared" si="8"/>
        <v>43</v>
      </c>
      <c r="P41" s="95">
        <f t="shared" si="8"/>
        <v>8</v>
      </c>
      <c r="Q41" s="95">
        <f t="shared" si="8"/>
        <v>143</v>
      </c>
      <c r="R41" s="95">
        <f t="shared" si="8"/>
        <v>1250</v>
      </c>
      <c r="S41" s="95">
        <f t="shared" si="8"/>
        <v>671</v>
      </c>
      <c r="T41" s="95">
        <f t="shared" si="8"/>
        <v>1348</v>
      </c>
      <c r="U41" s="95">
        <f t="shared" si="8"/>
        <v>660</v>
      </c>
      <c r="V41" s="95">
        <f t="shared" si="8"/>
        <v>1144</v>
      </c>
      <c r="W41" s="95">
        <f t="shared" si="8"/>
        <v>553</v>
      </c>
      <c r="X41" s="95">
        <f t="shared" si="8"/>
        <v>3742</v>
      </c>
      <c r="Y41" s="95">
        <f t="shared" si="8"/>
        <v>1884</v>
      </c>
      <c r="Z41" s="95">
        <f t="shared" si="8"/>
        <v>50</v>
      </c>
      <c r="AA41" s="95">
        <f t="shared" si="8"/>
        <v>15</v>
      </c>
      <c r="AB41" s="246"/>
    </row>
    <row r="42" spans="1:28" s="33" customFormat="1">
      <c r="A42" s="34" t="s">
        <v>28</v>
      </c>
      <c r="B42" s="34" t="s">
        <v>193</v>
      </c>
      <c r="C42" s="34" t="s">
        <v>5</v>
      </c>
      <c r="D42" s="34" t="s">
        <v>441</v>
      </c>
      <c r="E42" s="34" t="s">
        <v>2027</v>
      </c>
      <c r="F42" s="35">
        <v>24532</v>
      </c>
      <c r="G42" s="67" t="s">
        <v>2028</v>
      </c>
      <c r="H42" s="807">
        <v>10425</v>
      </c>
      <c r="I42" s="34">
        <v>22327</v>
      </c>
      <c r="J42" s="34" t="s">
        <v>2029</v>
      </c>
      <c r="K42" s="34" t="s">
        <v>2030</v>
      </c>
      <c r="L42" s="34" t="s">
        <v>2031</v>
      </c>
      <c r="M42" s="39">
        <v>6</v>
      </c>
      <c r="N42" s="39">
        <v>6</v>
      </c>
      <c r="O42" s="39">
        <v>6</v>
      </c>
      <c r="P42" s="39">
        <v>0</v>
      </c>
      <c r="Q42" s="39">
        <v>18</v>
      </c>
      <c r="R42" s="39">
        <v>124</v>
      </c>
      <c r="S42" s="39"/>
      <c r="T42" s="39">
        <v>171</v>
      </c>
      <c r="U42" s="39"/>
      <c r="V42" s="39">
        <v>131</v>
      </c>
      <c r="W42" s="39"/>
      <c r="X42" s="39">
        <v>426</v>
      </c>
      <c r="Y42" s="39">
        <v>0</v>
      </c>
      <c r="Z42" s="39"/>
      <c r="AA42" s="39"/>
      <c r="AB42" s="40"/>
    </row>
    <row r="43" spans="1:28" s="33" customFormat="1">
      <c r="A43" s="34" t="s">
        <v>28</v>
      </c>
      <c r="B43" s="34" t="s">
        <v>193</v>
      </c>
      <c r="C43" s="34" t="s">
        <v>5</v>
      </c>
      <c r="D43" s="34" t="s">
        <v>441</v>
      </c>
      <c r="E43" s="34" t="s">
        <v>2032</v>
      </c>
      <c r="F43" s="35">
        <v>2468</v>
      </c>
      <c r="G43" s="66" t="s">
        <v>2033</v>
      </c>
      <c r="H43" s="268">
        <v>9731.2999999999993</v>
      </c>
      <c r="I43" s="37">
        <v>22324</v>
      </c>
      <c r="J43" s="38" t="s">
        <v>2034</v>
      </c>
      <c r="K43" s="38" t="s">
        <v>2035</v>
      </c>
      <c r="L43" s="38" t="s">
        <v>2036</v>
      </c>
      <c r="M43" s="58">
        <v>6</v>
      </c>
      <c r="N43" s="58">
        <v>6</v>
      </c>
      <c r="O43" s="58">
        <v>5</v>
      </c>
      <c r="P43" s="58">
        <v>0</v>
      </c>
      <c r="Q43" s="58">
        <v>17</v>
      </c>
      <c r="R43" s="58">
        <v>76</v>
      </c>
      <c r="S43" s="58">
        <v>0</v>
      </c>
      <c r="T43" s="58">
        <v>96</v>
      </c>
      <c r="U43" s="58">
        <v>0</v>
      </c>
      <c r="V43" s="58">
        <v>87</v>
      </c>
      <c r="W43" s="58">
        <v>0</v>
      </c>
      <c r="X43" s="58">
        <v>259</v>
      </c>
      <c r="Y43" s="58">
        <v>0</v>
      </c>
      <c r="Z43" s="58">
        <v>0</v>
      </c>
      <c r="AA43" s="58">
        <v>0</v>
      </c>
      <c r="AB43" s="34"/>
    </row>
    <row r="44" spans="1:28" s="33" customFormat="1">
      <c r="A44" s="34" t="s">
        <v>28</v>
      </c>
      <c r="B44" s="34" t="s">
        <v>193</v>
      </c>
      <c r="C44" s="34" t="s">
        <v>5</v>
      </c>
      <c r="D44" s="34" t="s">
        <v>27</v>
      </c>
      <c r="E44" s="34" t="s">
        <v>2037</v>
      </c>
      <c r="F44" s="35">
        <v>19129</v>
      </c>
      <c r="G44" s="66" t="s">
        <v>2038</v>
      </c>
      <c r="H44" s="268">
        <v>10721.4</v>
      </c>
      <c r="I44" s="37">
        <v>22315</v>
      </c>
      <c r="J44" s="38" t="s">
        <v>2039</v>
      </c>
      <c r="K44" s="38" t="s">
        <v>2040</v>
      </c>
      <c r="L44" s="38" t="s">
        <v>2041</v>
      </c>
      <c r="M44" s="39">
        <v>4</v>
      </c>
      <c r="N44" s="39">
        <v>4</v>
      </c>
      <c r="O44" s="39">
        <v>4</v>
      </c>
      <c r="P44" s="39">
        <v>0</v>
      </c>
      <c r="Q44" s="39">
        <v>12</v>
      </c>
      <c r="R44" s="39">
        <v>95</v>
      </c>
      <c r="S44" s="39">
        <v>95</v>
      </c>
      <c r="T44" s="39">
        <v>116</v>
      </c>
      <c r="U44" s="39">
        <v>116</v>
      </c>
      <c r="V44" s="39">
        <v>84</v>
      </c>
      <c r="W44" s="39">
        <v>84</v>
      </c>
      <c r="X44" s="39">
        <v>295</v>
      </c>
      <c r="Y44" s="39">
        <v>295</v>
      </c>
      <c r="Z44" s="39">
        <v>0</v>
      </c>
      <c r="AA44" s="39">
        <v>0</v>
      </c>
      <c r="AB44" s="40"/>
    </row>
    <row r="45" spans="1:28" s="49" customFormat="1" ht="15.75" customHeight="1">
      <c r="A45" s="1397" t="s">
        <v>311</v>
      </c>
      <c r="B45" s="1398"/>
      <c r="C45" s="1398"/>
      <c r="D45" s="1399"/>
      <c r="E45" s="121">
        <v>3</v>
      </c>
      <c r="F45" s="99"/>
      <c r="G45" s="107"/>
      <c r="H45" s="101"/>
      <c r="I45" s="121"/>
      <c r="J45" s="121"/>
      <c r="K45" s="121"/>
      <c r="L45" s="121"/>
      <c r="M45" s="101">
        <f>SUM(M42:M44)</f>
        <v>16</v>
      </c>
      <c r="N45" s="101">
        <f t="shared" ref="N45:AA45" si="9">SUM(N42:N44)</f>
        <v>16</v>
      </c>
      <c r="O45" s="101">
        <f t="shared" si="9"/>
        <v>15</v>
      </c>
      <c r="P45" s="101">
        <f t="shared" si="9"/>
        <v>0</v>
      </c>
      <c r="Q45" s="101">
        <f t="shared" si="9"/>
        <v>47</v>
      </c>
      <c r="R45" s="101">
        <f t="shared" si="9"/>
        <v>295</v>
      </c>
      <c r="S45" s="101">
        <f t="shared" si="9"/>
        <v>95</v>
      </c>
      <c r="T45" s="101">
        <f t="shared" si="9"/>
        <v>383</v>
      </c>
      <c r="U45" s="101">
        <f t="shared" si="9"/>
        <v>116</v>
      </c>
      <c r="V45" s="101">
        <f t="shared" si="9"/>
        <v>302</v>
      </c>
      <c r="W45" s="101">
        <f t="shared" si="9"/>
        <v>84</v>
      </c>
      <c r="X45" s="101">
        <f t="shared" si="9"/>
        <v>980</v>
      </c>
      <c r="Y45" s="101">
        <f t="shared" si="9"/>
        <v>295</v>
      </c>
      <c r="Z45" s="101">
        <f t="shared" si="9"/>
        <v>0</v>
      </c>
      <c r="AA45" s="101">
        <f t="shared" si="9"/>
        <v>0</v>
      </c>
      <c r="AB45" s="246"/>
    </row>
    <row r="46" spans="1:28" s="49" customFormat="1" ht="15.75" customHeight="1">
      <c r="A46" s="1400" t="s">
        <v>316</v>
      </c>
      <c r="B46" s="1401"/>
      <c r="C46" s="1401"/>
      <c r="D46" s="1402"/>
      <c r="E46" s="122">
        <f>E41+E45</f>
        <v>10</v>
      </c>
      <c r="F46" s="103"/>
      <c r="G46" s="108"/>
      <c r="H46" s="106"/>
      <c r="I46" s="122"/>
      <c r="J46" s="122"/>
      <c r="K46" s="122"/>
      <c r="L46" s="122"/>
      <c r="M46" s="106">
        <f>M41+M45</f>
        <v>61</v>
      </c>
      <c r="N46" s="106">
        <f t="shared" ref="N46:AA46" si="10">N41+N45</f>
        <v>63</v>
      </c>
      <c r="O46" s="106">
        <f t="shared" si="10"/>
        <v>58</v>
      </c>
      <c r="P46" s="106">
        <f t="shared" si="10"/>
        <v>8</v>
      </c>
      <c r="Q46" s="106">
        <f t="shared" si="10"/>
        <v>190</v>
      </c>
      <c r="R46" s="106">
        <f t="shared" si="10"/>
        <v>1545</v>
      </c>
      <c r="S46" s="106">
        <f t="shared" si="10"/>
        <v>766</v>
      </c>
      <c r="T46" s="106">
        <f t="shared" si="10"/>
        <v>1731</v>
      </c>
      <c r="U46" s="106">
        <f t="shared" si="10"/>
        <v>776</v>
      </c>
      <c r="V46" s="106">
        <f t="shared" si="10"/>
        <v>1446</v>
      </c>
      <c r="W46" s="106">
        <f t="shared" si="10"/>
        <v>637</v>
      </c>
      <c r="X46" s="106">
        <f t="shared" si="10"/>
        <v>4722</v>
      </c>
      <c r="Y46" s="106">
        <f t="shared" si="10"/>
        <v>2179</v>
      </c>
      <c r="Z46" s="106">
        <f t="shared" si="10"/>
        <v>50</v>
      </c>
      <c r="AA46" s="106">
        <f t="shared" si="10"/>
        <v>15</v>
      </c>
      <c r="AB46" s="246"/>
    </row>
    <row r="47" spans="1:28" s="49" customFormat="1" ht="15.75" customHeight="1">
      <c r="A47" s="1403" t="s">
        <v>317</v>
      </c>
      <c r="B47" s="1403"/>
      <c r="C47" s="1403"/>
      <c r="D47" s="1404"/>
      <c r="E47" s="109">
        <f>E17+E22+E32+E41</f>
        <v>24</v>
      </c>
      <c r="F47" s="109"/>
      <c r="G47" s="110"/>
      <c r="H47" s="111"/>
      <c r="I47" s="109"/>
      <c r="J47" s="109"/>
      <c r="K47" s="109"/>
      <c r="L47" s="109"/>
      <c r="M47" s="111">
        <f t="shared" ref="M47:AA47" si="11">M17+M22+M32+M41</f>
        <v>139</v>
      </c>
      <c r="N47" s="111">
        <f t="shared" si="11"/>
        <v>144</v>
      </c>
      <c r="O47" s="111">
        <f t="shared" si="11"/>
        <v>138</v>
      </c>
      <c r="P47" s="111">
        <f t="shared" si="11"/>
        <v>27</v>
      </c>
      <c r="Q47" s="111">
        <f t="shared" si="11"/>
        <v>448</v>
      </c>
      <c r="R47" s="111">
        <f t="shared" si="11"/>
        <v>3706</v>
      </c>
      <c r="S47" s="111">
        <f t="shared" si="11"/>
        <v>2135</v>
      </c>
      <c r="T47" s="111">
        <f t="shared" si="11"/>
        <v>3968</v>
      </c>
      <c r="U47" s="111">
        <f t="shared" si="11"/>
        <v>2263</v>
      </c>
      <c r="V47" s="111">
        <f t="shared" si="11"/>
        <v>3526</v>
      </c>
      <c r="W47" s="111">
        <f t="shared" si="11"/>
        <v>1993</v>
      </c>
      <c r="X47" s="111">
        <f t="shared" si="11"/>
        <v>11200</v>
      </c>
      <c r="Y47" s="111">
        <f t="shared" si="11"/>
        <v>6391</v>
      </c>
      <c r="Z47" s="111">
        <f t="shared" si="11"/>
        <v>156</v>
      </c>
      <c r="AA47" s="111">
        <f t="shared" si="11"/>
        <v>56</v>
      </c>
      <c r="AB47" s="246"/>
    </row>
    <row r="48" spans="1:28" s="49" customFormat="1" ht="15.75" customHeight="1">
      <c r="A48" s="1405" t="s">
        <v>318</v>
      </c>
      <c r="B48" s="1406"/>
      <c r="C48" s="1406"/>
      <c r="D48" s="1407"/>
      <c r="E48" s="112">
        <f>E19+E25+E45</f>
        <v>6</v>
      </c>
      <c r="F48" s="112"/>
      <c r="G48" s="113"/>
      <c r="H48" s="114"/>
      <c r="I48" s="112"/>
      <c r="J48" s="112"/>
      <c r="K48" s="112"/>
      <c r="L48" s="112"/>
      <c r="M48" s="114">
        <f>M19+M25+M45</f>
        <v>37</v>
      </c>
      <c r="N48" s="114">
        <f t="shared" ref="N48:AA48" si="12">N19+N25+N45</f>
        <v>37</v>
      </c>
      <c r="O48" s="114">
        <f t="shared" si="12"/>
        <v>36</v>
      </c>
      <c r="P48" s="114">
        <f t="shared" si="12"/>
        <v>0</v>
      </c>
      <c r="Q48" s="114">
        <f t="shared" si="12"/>
        <v>110</v>
      </c>
      <c r="R48" s="114">
        <f t="shared" si="12"/>
        <v>851</v>
      </c>
      <c r="S48" s="114">
        <f t="shared" si="12"/>
        <v>95</v>
      </c>
      <c r="T48" s="114">
        <f t="shared" si="12"/>
        <v>977</v>
      </c>
      <c r="U48" s="114">
        <f t="shared" si="12"/>
        <v>116</v>
      </c>
      <c r="V48" s="114">
        <f t="shared" si="12"/>
        <v>804</v>
      </c>
      <c r="W48" s="114">
        <f t="shared" si="12"/>
        <v>84</v>
      </c>
      <c r="X48" s="114">
        <f t="shared" si="12"/>
        <v>2632</v>
      </c>
      <c r="Y48" s="114">
        <f t="shared" si="12"/>
        <v>295</v>
      </c>
      <c r="Z48" s="114">
        <f t="shared" si="12"/>
        <v>0</v>
      </c>
      <c r="AA48" s="114">
        <f t="shared" si="12"/>
        <v>0</v>
      </c>
      <c r="AB48" s="246"/>
    </row>
    <row r="49" spans="1:28" s="49" customFormat="1" ht="15.75" customHeight="1">
      <c r="A49" s="1408" t="s">
        <v>319</v>
      </c>
      <c r="B49" s="1409"/>
      <c r="C49" s="1409"/>
      <c r="D49" s="1410"/>
      <c r="E49" s="115">
        <f>E47+E48</f>
        <v>30</v>
      </c>
      <c r="F49" s="115"/>
      <c r="G49" s="116"/>
      <c r="H49" s="117"/>
      <c r="I49" s="115"/>
      <c r="J49" s="115"/>
      <c r="K49" s="115"/>
      <c r="L49" s="115"/>
      <c r="M49" s="117">
        <f>M47+M48</f>
        <v>176</v>
      </c>
      <c r="N49" s="117">
        <f t="shared" ref="N49:AA49" si="13">N47+N48</f>
        <v>181</v>
      </c>
      <c r="O49" s="117">
        <f t="shared" si="13"/>
        <v>174</v>
      </c>
      <c r="P49" s="117">
        <f t="shared" si="13"/>
        <v>27</v>
      </c>
      <c r="Q49" s="117">
        <f t="shared" si="13"/>
        <v>558</v>
      </c>
      <c r="R49" s="117">
        <f t="shared" si="13"/>
        <v>4557</v>
      </c>
      <c r="S49" s="117">
        <f t="shared" si="13"/>
        <v>2230</v>
      </c>
      <c r="T49" s="117">
        <f t="shared" si="13"/>
        <v>4945</v>
      </c>
      <c r="U49" s="117">
        <f t="shared" si="13"/>
        <v>2379</v>
      </c>
      <c r="V49" s="117">
        <f t="shared" si="13"/>
        <v>4330</v>
      </c>
      <c r="W49" s="117">
        <f t="shared" si="13"/>
        <v>2077</v>
      </c>
      <c r="X49" s="117">
        <f t="shared" si="13"/>
        <v>13832</v>
      </c>
      <c r="Y49" s="117">
        <f t="shared" si="13"/>
        <v>6686</v>
      </c>
      <c r="Z49" s="117">
        <f t="shared" si="13"/>
        <v>156</v>
      </c>
      <c r="AA49" s="117">
        <f t="shared" si="13"/>
        <v>56</v>
      </c>
      <c r="AB49" s="246"/>
    </row>
    <row r="50" spans="1:28" s="33" customFormat="1">
      <c r="A50" s="34" t="s">
        <v>218</v>
      </c>
      <c r="B50" s="34" t="s">
        <v>8</v>
      </c>
      <c r="C50" s="34" t="s">
        <v>4</v>
      </c>
      <c r="D50" s="34" t="s">
        <v>27</v>
      </c>
      <c r="E50" s="34" t="s">
        <v>2042</v>
      </c>
      <c r="F50" s="35">
        <v>30742</v>
      </c>
      <c r="G50" s="254" t="s">
        <v>2043</v>
      </c>
      <c r="H50" s="268">
        <v>11138</v>
      </c>
      <c r="I50" s="37">
        <v>21510</v>
      </c>
      <c r="J50" s="38" t="s">
        <v>1359</v>
      </c>
      <c r="K50" s="38" t="s">
        <v>1359</v>
      </c>
      <c r="L50" s="38" t="s">
        <v>1360</v>
      </c>
      <c r="M50" s="39">
        <v>5</v>
      </c>
      <c r="N50" s="39">
        <v>5</v>
      </c>
      <c r="O50" s="39">
        <v>5</v>
      </c>
      <c r="P50" s="39">
        <v>1</v>
      </c>
      <c r="Q50" s="39">
        <v>16</v>
      </c>
      <c r="R50" s="39">
        <v>110</v>
      </c>
      <c r="S50" s="39">
        <v>110</v>
      </c>
      <c r="T50" s="39">
        <v>132</v>
      </c>
      <c r="U50" s="39">
        <v>132</v>
      </c>
      <c r="V50" s="39">
        <v>103</v>
      </c>
      <c r="W50" s="39">
        <v>103</v>
      </c>
      <c r="X50" s="39">
        <v>345</v>
      </c>
      <c r="Y50" s="39">
        <v>345</v>
      </c>
      <c r="Z50" s="39">
        <v>6</v>
      </c>
      <c r="AA50" s="39">
        <v>6</v>
      </c>
      <c r="AB50" s="40"/>
    </row>
    <row r="51" spans="1:28" s="33" customFormat="1">
      <c r="A51" s="34" t="s">
        <v>218</v>
      </c>
      <c r="B51" s="34" t="s">
        <v>8</v>
      </c>
      <c r="C51" s="34" t="s">
        <v>4</v>
      </c>
      <c r="D51" s="34" t="s">
        <v>27</v>
      </c>
      <c r="E51" s="34" t="s">
        <v>438</v>
      </c>
      <c r="F51" s="35">
        <v>32933</v>
      </c>
      <c r="G51" s="66" t="s">
        <v>2044</v>
      </c>
      <c r="H51" s="268">
        <v>11227</v>
      </c>
      <c r="I51" s="37">
        <v>21570</v>
      </c>
      <c r="J51" s="38" t="s">
        <v>2045</v>
      </c>
      <c r="K51" s="38" t="s">
        <v>2046</v>
      </c>
      <c r="L51" s="38" t="s">
        <v>2047</v>
      </c>
      <c r="M51" s="39">
        <v>8</v>
      </c>
      <c r="N51" s="39">
        <v>8</v>
      </c>
      <c r="O51" s="39">
        <v>8</v>
      </c>
      <c r="P51" s="39">
        <v>1</v>
      </c>
      <c r="Q51" s="39">
        <v>25</v>
      </c>
      <c r="R51" s="39">
        <v>252</v>
      </c>
      <c r="S51" s="39">
        <v>252</v>
      </c>
      <c r="T51" s="39">
        <v>244</v>
      </c>
      <c r="U51" s="39">
        <v>244</v>
      </c>
      <c r="V51" s="39">
        <v>190</v>
      </c>
      <c r="W51" s="39">
        <v>190</v>
      </c>
      <c r="X51" s="39">
        <v>686</v>
      </c>
      <c r="Y51" s="39">
        <v>686</v>
      </c>
      <c r="Z51" s="39">
        <v>7</v>
      </c>
      <c r="AA51" s="39">
        <v>7</v>
      </c>
      <c r="AB51" s="40"/>
    </row>
    <row r="52" spans="1:28" s="33" customFormat="1">
      <c r="A52" s="34" t="s">
        <v>218</v>
      </c>
      <c r="B52" s="34" t="s">
        <v>8</v>
      </c>
      <c r="C52" s="34" t="s">
        <v>4</v>
      </c>
      <c r="D52" s="34" t="s">
        <v>441</v>
      </c>
      <c r="E52" s="34" t="s">
        <v>2048</v>
      </c>
      <c r="F52" s="35">
        <v>29646</v>
      </c>
      <c r="G52" s="66" t="s">
        <v>2049</v>
      </c>
      <c r="H52" s="268">
        <v>13883.8</v>
      </c>
      <c r="I52" s="37">
        <v>21561</v>
      </c>
      <c r="J52" s="38" t="s">
        <v>2050</v>
      </c>
      <c r="K52" s="38" t="s">
        <v>2051</v>
      </c>
      <c r="L52" s="38" t="s">
        <v>2052</v>
      </c>
      <c r="M52" s="39">
        <v>11</v>
      </c>
      <c r="N52" s="39">
        <v>10</v>
      </c>
      <c r="O52" s="39">
        <v>11</v>
      </c>
      <c r="P52" s="39">
        <v>1</v>
      </c>
      <c r="Q52" s="39">
        <v>33</v>
      </c>
      <c r="R52" s="39">
        <v>353</v>
      </c>
      <c r="S52" s="39">
        <v>0</v>
      </c>
      <c r="T52" s="39">
        <v>326</v>
      </c>
      <c r="U52" s="39">
        <v>0</v>
      </c>
      <c r="V52" s="39">
        <v>329</v>
      </c>
      <c r="W52" s="39">
        <v>0</v>
      </c>
      <c r="X52" s="39">
        <v>1008</v>
      </c>
      <c r="Y52" s="39">
        <v>0</v>
      </c>
      <c r="Z52" s="39">
        <v>4</v>
      </c>
      <c r="AA52" s="39">
        <v>0</v>
      </c>
      <c r="AB52" s="40"/>
    </row>
    <row r="53" spans="1:28" s="33" customFormat="1">
      <c r="A53" s="34" t="s">
        <v>218</v>
      </c>
      <c r="B53" s="34" t="s">
        <v>8</v>
      </c>
      <c r="C53" s="34" t="s">
        <v>4</v>
      </c>
      <c r="D53" s="34" t="s">
        <v>36</v>
      </c>
      <c r="E53" s="34" t="s">
        <v>2053</v>
      </c>
      <c r="F53" s="35">
        <v>33664</v>
      </c>
      <c r="G53" s="66" t="s">
        <v>2054</v>
      </c>
      <c r="H53" s="268">
        <v>11075</v>
      </c>
      <c r="I53" s="37">
        <v>21596</v>
      </c>
      <c r="J53" s="38" t="s">
        <v>2055</v>
      </c>
      <c r="K53" s="38" t="s">
        <v>2055</v>
      </c>
      <c r="L53" s="38" t="s">
        <v>2056</v>
      </c>
      <c r="M53" s="39">
        <v>8</v>
      </c>
      <c r="N53" s="39">
        <v>9</v>
      </c>
      <c r="O53" s="39">
        <v>9</v>
      </c>
      <c r="P53" s="39">
        <v>1</v>
      </c>
      <c r="Q53" s="39">
        <v>27</v>
      </c>
      <c r="R53" s="39">
        <v>263</v>
      </c>
      <c r="S53" s="39">
        <v>127</v>
      </c>
      <c r="T53" s="39">
        <v>257</v>
      </c>
      <c r="U53" s="39">
        <v>137</v>
      </c>
      <c r="V53" s="39">
        <v>224</v>
      </c>
      <c r="W53" s="39">
        <v>107</v>
      </c>
      <c r="X53" s="39">
        <v>744</v>
      </c>
      <c r="Y53" s="39">
        <v>371</v>
      </c>
      <c r="Z53" s="39">
        <v>6</v>
      </c>
      <c r="AA53" s="39">
        <v>1</v>
      </c>
      <c r="AB53" s="40"/>
    </row>
    <row r="54" spans="1:28" s="33" customFormat="1">
      <c r="A54" s="34" t="s">
        <v>218</v>
      </c>
      <c r="B54" s="34" t="s">
        <v>8</v>
      </c>
      <c r="C54" s="34" t="s">
        <v>4</v>
      </c>
      <c r="D54" s="34" t="s">
        <v>36</v>
      </c>
      <c r="E54" s="34" t="s">
        <v>2057</v>
      </c>
      <c r="F54" s="35" t="s">
        <v>2058</v>
      </c>
      <c r="G54" s="66" t="s">
        <v>2059</v>
      </c>
      <c r="H54" s="268">
        <v>10456</v>
      </c>
      <c r="I54" s="37">
        <v>21636</v>
      </c>
      <c r="J54" s="38" t="s">
        <v>2060</v>
      </c>
      <c r="K54" s="38" t="s">
        <v>2061</v>
      </c>
      <c r="L54" s="38" t="s">
        <v>2062</v>
      </c>
      <c r="M54" s="39">
        <v>6</v>
      </c>
      <c r="N54" s="39">
        <v>8</v>
      </c>
      <c r="O54" s="39">
        <v>6</v>
      </c>
      <c r="P54" s="39">
        <v>1</v>
      </c>
      <c r="Q54" s="39">
        <v>21</v>
      </c>
      <c r="R54" s="39">
        <v>82</v>
      </c>
      <c r="S54" s="39">
        <v>34</v>
      </c>
      <c r="T54" s="39">
        <v>182</v>
      </c>
      <c r="U54" s="39">
        <v>77</v>
      </c>
      <c r="V54" s="39">
        <v>124</v>
      </c>
      <c r="W54" s="39">
        <v>62</v>
      </c>
      <c r="X54" s="39">
        <v>388</v>
      </c>
      <c r="Y54" s="39">
        <v>173</v>
      </c>
      <c r="Z54" s="39">
        <v>5</v>
      </c>
      <c r="AA54" s="39">
        <v>0</v>
      </c>
      <c r="AB54" s="40"/>
    </row>
    <row r="55" spans="1:28" s="33" customFormat="1">
      <c r="A55" s="34" t="s">
        <v>218</v>
      </c>
      <c r="B55" s="34" t="s">
        <v>8</v>
      </c>
      <c r="C55" s="34" t="s">
        <v>4</v>
      </c>
      <c r="D55" s="34" t="s">
        <v>441</v>
      </c>
      <c r="E55" s="34" t="s">
        <v>2063</v>
      </c>
      <c r="F55" s="35">
        <v>18870</v>
      </c>
      <c r="G55" s="66" t="s">
        <v>2064</v>
      </c>
      <c r="H55" s="268">
        <v>23297</v>
      </c>
      <c r="I55" s="37">
        <v>21553</v>
      </c>
      <c r="J55" s="38" t="s">
        <v>2065</v>
      </c>
      <c r="K55" s="38" t="s">
        <v>2066</v>
      </c>
      <c r="L55" s="38" t="s">
        <v>2067</v>
      </c>
      <c r="M55" s="39">
        <v>6</v>
      </c>
      <c r="N55" s="39">
        <v>7</v>
      </c>
      <c r="O55" s="39">
        <v>6</v>
      </c>
      <c r="P55" s="39">
        <v>2</v>
      </c>
      <c r="Q55" s="39">
        <v>21</v>
      </c>
      <c r="R55" s="39">
        <v>135</v>
      </c>
      <c r="S55" s="39">
        <v>135</v>
      </c>
      <c r="T55" s="39">
        <v>200</v>
      </c>
      <c r="U55" s="39">
        <v>200</v>
      </c>
      <c r="V55" s="39">
        <v>156</v>
      </c>
      <c r="W55" s="39">
        <v>156</v>
      </c>
      <c r="X55" s="39">
        <v>491</v>
      </c>
      <c r="Y55" s="39">
        <v>491</v>
      </c>
      <c r="Z55" s="39">
        <v>12</v>
      </c>
      <c r="AA55" s="39">
        <v>12</v>
      </c>
      <c r="AB55" s="40"/>
    </row>
    <row r="56" spans="1:28" s="33" customFormat="1">
      <c r="A56" s="513" t="s">
        <v>218</v>
      </c>
      <c r="B56" s="513" t="s">
        <v>8</v>
      </c>
      <c r="C56" s="513" t="s">
        <v>4</v>
      </c>
      <c r="D56" s="513" t="s">
        <v>36</v>
      </c>
      <c r="E56" s="513" t="s">
        <v>2068</v>
      </c>
      <c r="F56" s="35">
        <v>34394</v>
      </c>
      <c r="G56" s="66" t="s">
        <v>2069</v>
      </c>
      <c r="H56" s="268">
        <v>16232</v>
      </c>
      <c r="I56" s="37">
        <v>21541</v>
      </c>
      <c r="J56" s="38" t="s">
        <v>2070</v>
      </c>
      <c r="K56" s="38" t="s">
        <v>2071</v>
      </c>
      <c r="L56" s="38" t="s">
        <v>2072</v>
      </c>
      <c r="M56" s="39">
        <v>6</v>
      </c>
      <c r="N56" s="39">
        <v>8</v>
      </c>
      <c r="O56" s="39">
        <v>8</v>
      </c>
      <c r="P56" s="39">
        <v>1</v>
      </c>
      <c r="Q56" s="39">
        <v>23</v>
      </c>
      <c r="R56" s="39">
        <v>149</v>
      </c>
      <c r="S56" s="39">
        <v>76</v>
      </c>
      <c r="T56" s="39">
        <v>172</v>
      </c>
      <c r="U56" s="39">
        <v>89</v>
      </c>
      <c r="V56" s="39">
        <v>154</v>
      </c>
      <c r="W56" s="39">
        <v>58</v>
      </c>
      <c r="X56" s="39">
        <v>475</v>
      </c>
      <c r="Y56" s="39">
        <v>223</v>
      </c>
      <c r="Z56" s="39">
        <v>13</v>
      </c>
      <c r="AA56" s="39">
        <v>6</v>
      </c>
      <c r="AB56" s="40"/>
    </row>
    <row r="57" spans="1:28" s="33" customFormat="1">
      <c r="A57" s="34" t="s">
        <v>218</v>
      </c>
      <c r="B57" s="34" t="s">
        <v>8</v>
      </c>
      <c r="C57" s="34" t="s">
        <v>4</v>
      </c>
      <c r="D57" s="34" t="s">
        <v>441</v>
      </c>
      <c r="E57" s="34" t="s">
        <v>2073</v>
      </c>
      <c r="F57" s="35">
        <v>31840</v>
      </c>
      <c r="G57" s="66" t="s">
        <v>2074</v>
      </c>
      <c r="H57" s="268">
        <v>15125</v>
      </c>
      <c r="I57" s="37">
        <v>21522</v>
      </c>
      <c r="J57" s="38" t="s">
        <v>2075</v>
      </c>
      <c r="K57" s="38" t="s">
        <v>2076</v>
      </c>
      <c r="L57" s="38" t="s">
        <v>2077</v>
      </c>
      <c r="M57" s="39">
        <v>5</v>
      </c>
      <c r="N57" s="39">
        <v>6</v>
      </c>
      <c r="O57" s="39">
        <v>7</v>
      </c>
      <c r="P57" s="39">
        <v>1</v>
      </c>
      <c r="Q57" s="39">
        <v>19</v>
      </c>
      <c r="R57" s="39">
        <v>164</v>
      </c>
      <c r="S57" s="39"/>
      <c r="T57" s="39">
        <v>179</v>
      </c>
      <c r="U57" s="39"/>
      <c r="V57" s="39">
        <v>190</v>
      </c>
      <c r="W57" s="39"/>
      <c r="X57" s="39">
        <v>533</v>
      </c>
      <c r="Y57" s="39">
        <v>0</v>
      </c>
      <c r="Z57" s="39">
        <v>5</v>
      </c>
      <c r="AA57" s="39"/>
      <c r="AB57" s="40"/>
    </row>
    <row r="58" spans="1:28" s="33" customFormat="1">
      <c r="A58" s="34" t="s">
        <v>218</v>
      </c>
      <c r="B58" s="34" t="s">
        <v>8</v>
      </c>
      <c r="C58" s="34" t="s">
        <v>4</v>
      </c>
      <c r="D58" s="34" t="s">
        <v>27</v>
      </c>
      <c r="E58" s="34" t="s">
        <v>2078</v>
      </c>
      <c r="F58" s="35">
        <v>31837</v>
      </c>
      <c r="G58" s="66" t="s">
        <v>2079</v>
      </c>
      <c r="H58" s="268">
        <v>12270</v>
      </c>
      <c r="I58" s="37">
        <v>21525</v>
      </c>
      <c r="J58" s="38" t="s">
        <v>2080</v>
      </c>
      <c r="K58" s="38" t="s">
        <v>2081</v>
      </c>
      <c r="L58" s="38" t="s">
        <v>2082</v>
      </c>
      <c r="M58" s="39">
        <v>8</v>
      </c>
      <c r="N58" s="39">
        <v>9</v>
      </c>
      <c r="O58" s="39">
        <v>9</v>
      </c>
      <c r="P58" s="39">
        <v>1</v>
      </c>
      <c r="Q58" s="39">
        <v>26</v>
      </c>
      <c r="R58" s="39">
        <v>211</v>
      </c>
      <c r="S58" s="39">
        <v>211</v>
      </c>
      <c r="T58" s="39">
        <v>226</v>
      </c>
      <c r="U58" s="39">
        <v>226</v>
      </c>
      <c r="V58" s="39">
        <v>207</v>
      </c>
      <c r="W58" s="39">
        <v>207</v>
      </c>
      <c r="X58" s="39">
        <v>644</v>
      </c>
      <c r="Y58" s="39">
        <v>644</v>
      </c>
      <c r="Z58" s="39">
        <v>6</v>
      </c>
      <c r="AA58" s="39">
        <v>6</v>
      </c>
      <c r="AB58" s="40"/>
    </row>
    <row r="59" spans="1:28" s="33" customFormat="1">
      <c r="A59" s="34" t="s">
        <v>218</v>
      </c>
      <c r="B59" s="34" t="s">
        <v>8</v>
      </c>
      <c r="C59" s="34" t="s">
        <v>4</v>
      </c>
      <c r="D59" s="34" t="s">
        <v>441</v>
      </c>
      <c r="E59" s="34" t="s">
        <v>2083</v>
      </c>
      <c r="F59" s="35">
        <v>30742</v>
      </c>
      <c r="G59" s="253" t="s">
        <v>2084</v>
      </c>
      <c r="H59" s="268">
        <v>13437.8</v>
      </c>
      <c r="I59" s="37">
        <v>21528</v>
      </c>
      <c r="J59" s="38" t="s">
        <v>2085</v>
      </c>
      <c r="K59" s="38" t="s">
        <v>2086</v>
      </c>
      <c r="L59" s="38" t="s">
        <v>2087</v>
      </c>
      <c r="M59" s="39">
        <v>4</v>
      </c>
      <c r="N59" s="39">
        <v>5</v>
      </c>
      <c r="O59" s="39">
        <v>4</v>
      </c>
      <c r="P59" s="39">
        <v>1</v>
      </c>
      <c r="Q59" s="39">
        <v>14</v>
      </c>
      <c r="R59" s="39">
        <v>88</v>
      </c>
      <c r="S59" s="39"/>
      <c r="T59" s="39">
        <v>101</v>
      </c>
      <c r="U59" s="39"/>
      <c r="V59" s="39">
        <v>60</v>
      </c>
      <c r="W59" s="39"/>
      <c r="X59" s="39">
        <v>249</v>
      </c>
      <c r="Y59" s="39">
        <v>0</v>
      </c>
      <c r="Z59" s="39">
        <v>6</v>
      </c>
      <c r="AA59" s="39"/>
      <c r="AB59" s="40"/>
    </row>
    <row r="60" spans="1:28" s="33" customFormat="1">
      <c r="A60" s="34" t="s">
        <v>218</v>
      </c>
      <c r="B60" s="34" t="s">
        <v>8</v>
      </c>
      <c r="C60" s="34" t="s">
        <v>4</v>
      </c>
      <c r="D60" s="34" t="s">
        <v>36</v>
      </c>
      <c r="E60" s="34" t="s">
        <v>2088</v>
      </c>
      <c r="F60" s="35">
        <v>33664</v>
      </c>
      <c r="G60" s="66" t="s">
        <v>2089</v>
      </c>
      <c r="H60" s="225">
        <v>12313</v>
      </c>
      <c r="I60" s="37">
        <v>21610</v>
      </c>
      <c r="J60" s="38" t="s">
        <v>2090</v>
      </c>
      <c r="K60" s="38" t="s">
        <v>2091</v>
      </c>
      <c r="L60" s="38" t="s">
        <v>2092</v>
      </c>
      <c r="M60" s="39">
        <v>10</v>
      </c>
      <c r="N60" s="39">
        <v>10</v>
      </c>
      <c r="O60" s="39">
        <v>9</v>
      </c>
      <c r="P60" s="39">
        <v>1</v>
      </c>
      <c r="Q60" s="39">
        <v>30</v>
      </c>
      <c r="R60" s="39">
        <v>338</v>
      </c>
      <c r="S60" s="39">
        <v>167</v>
      </c>
      <c r="T60" s="39">
        <v>290</v>
      </c>
      <c r="U60" s="39">
        <v>134</v>
      </c>
      <c r="V60" s="39">
        <v>255</v>
      </c>
      <c r="W60" s="39">
        <v>130</v>
      </c>
      <c r="X60" s="39">
        <v>883</v>
      </c>
      <c r="Y60" s="39">
        <v>431</v>
      </c>
      <c r="Z60" s="39">
        <v>9</v>
      </c>
      <c r="AA60" s="39">
        <v>2</v>
      </c>
      <c r="AB60" s="40"/>
    </row>
    <row r="61" spans="1:28" s="33" customFormat="1">
      <c r="A61" s="34" t="s">
        <v>218</v>
      </c>
      <c r="B61" s="34" t="s">
        <v>8</v>
      </c>
      <c r="C61" s="34" t="s">
        <v>4</v>
      </c>
      <c r="D61" s="34" t="s">
        <v>27</v>
      </c>
      <c r="E61" s="34" t="s">
        <v>2093</v>
      </c>
      <c r="F61" s="35">
        <v>22377</v>
      </c>
      <c r="G61" s="66" t="s">
        <v>2094</v>
      </c>
      <c r="H61" s="268">
        <v>10377</v>
      </c>
      <c r="I61" s="37">
        <v>21553</v>
      </c>
      <c r="J61" s="38" t="s">
        <v>2095</v>
      </c>
      <c r="K61" s="38" t="s">
        <v>2096</v>
      </c>
      <c r="L61" s="38" t="s">
        <v>2097</v>
      </c>
      <c r="M61" s="39">
        <v>6</v>
      </c>
      <c r="N61" s="39">
        <v>7</v>
      </c>
      <c r="O61" s="39">
        <v>7</v>
      </c>
      <c r="P61" s="39"/>
      <c r="Q61" s="39">
        <v>20</v>
      </c>
      <c r="R61" s="39">
        <v>192</v>
      </c>
      <c r="S61" s="39">
        <v>192</v>
      </c>
      <c r="T61" s="39">
        <v>199</v>
      </c>
      <c r="U61" s="39">
        <v>199</v>
      </c>
      <c r="V61" s="39">
        <v>172</v>
      </c>
      <c r="W61" s="39">
        <v>172</v>
      </c>
      <c r="X61" s="39">
        <v>563</v>
      </c>
      <c r="Y61" s="39">
        <v>563</v>
      </c>
      <c r="Z61" s="39"/>
      <c r="AA61" s="39"/>
      <c r="AB61" s="40"/>
    </row>
    <row r="62" spans="1:28" s="33" customFormat="1">
      <c r="A62" s="34" t="s">
        <v>218</v>
      </c>
      <c r="B62" s="34" t="s">
        <v>8</v>
      </c>
      <c r="C62" s="34" t="s">
        <v>4</v>
      </c>
      <c r="D62" s="34" t="s">
        <v>441</v>
      </c>
      <c r="E62" s="34" t="s">
        <v>2098</v>
      </c>
      <c r="F62" s="35">
        <v>22012</v>
      </c>
      <c r="G62" s="66" t="s">
        <v>2099</v>
      </c>
      <c r="H62" s="268">
        <v>22058</v>
      </c>
      <c r="I62" s="37">
        <v>21546</v>
      </c>
      <c r="J62" s="38" t="s">
        <v>2100</v>
      </c>
      <c r="K62" s="38" t="s">
        <v>2101</v>
      </c>
      <c r="L62" s="38" t="s">
        <v>2102</v>
      </c>
      <c r="M62" s="39">
        <v>6</v>
      </c>
      <c r="N62" s="39">
        <v>7</v>
      </c>
      <c r="O62" s="39">
        <v>7</v>
      </c>
      <c r="P62" s="39">
        <v>1</v>
      </c>
      <c r="Q62" s="39">
        <v>21</v>
      </c>
      <c r="R62" s="39">
        <v>190</v>
      </c>
      <c r="S62" s="39"/>
      <c r="T62" s="39">
        <v>220</v>
      </c>
      <c r="U62" s="39"/>
      <c r="V62" s="39">
        <v>185</v>
      </c>
      <c r="W62" s="39"/>
      <c r="X62" s="39">
        <v>595</v>
      </c>
      <c r="Y62" s="39">
        <v>0</v>
      </c>
      <c r="Z62" s="39">
        <v>9</v>
      </c>
      <c r="AA62" s="39"/>
      <c r="AB62" s="40"/>
    </row>
    <row r="63" spans="1:28" s="33" customFormat="1">
      <c r="A63" s="34" t="s">
        <v>218</v>
      </c>
      <c r="B63" s="34" t="s">
        <v>8</v>
      </c>
      <c r="C63" s="34" t="s">
        <v>4</v>
      </c>
      <c r="D63" s="34" t="s">
        <v>36</v>
      </c>
      <c r="E63" s="34" t="s">
        <v>2103</v>
      </c>
      <c r="F63" s="35">
        <v>38412</v>
      </c>
      <c r="G63" s="67" t="s">
        <v>2104</v>
      </c>
      <c r="H63" s="281">
        <v>9834</v>
      </c>
      <c r="I63" s="34">
        <v>21503</v>
      </c>
      <c r="J63" s="34" t="s">
        <v>2105</v>
      </c>
      <c r="K63" s="34" t="s">
        <v>2106</v>
      </c>
      <c r="L63" s="34" t="s">
        <v>2107</v>
      </c>
      <c r="M63" s="39">
        <v>5</v>
      </c>
      <c r="N63" s="39">
        <v>6</v>
      </c>
      <c r="O63" s="39">
        <v>6</v>
      </c>
      <c r="P63" s="39">
        <v>1</v>
      </c>
      <c r="Q63" s="39">
        <v>18</v>
      </c>
      <c r="R63" s="39">
        <v>161</v>
      </c>
      <c r="S63" s="39">
        <v>79</v>
      </c>
      <c r="T63" s="39">
        <v>186</v>
      </c>
      <c r="U63" s="39">
        <v>77</v>
      </c>
      <c r="V63" s="39">
        <v>148</v>
      </c>
      <c r="W63" s="39">
        <v>70</v>
      </c>
      <c r="X63" s="39">
        <v>495</v>
      </c>
      <c r="Y63" s="39">
        <v>226</v>
      </c>
      <c r="Z63" s="39">
        <v>8</v>
      </c>
      <c r="AA63" s="39">
        <v>3</v>
      </c>
      <c r="AB63" s="40"/>
    </row>
    <row r="64" spans="1:28" s="33" customFormat="1">
      <c r="A64" s="34" t="s">
        <v>218</v>
      </c>
      <c r="B64" s="34" t="s">
        <v>8</v>
      </c>
      <c r="C64" s="34" t="s">
        <v>4</v>
      </c>
      <c r="D64" s="34" t="s">
        <v>36</v>
      </c>
      <c r="E64" s="34" t="s">
        <v>2108</v>
      </c>
      <c r="F64" s="35">
        <v>40238</v>
      </c>
      <c r="G64" s="66" t="s">
        <v>2109</v>
      </c>
      <c r="H64" s="811">
        <v>11216</v>
      </c>
      <c r="I64" s="37">
        <v>21676</v>
      </c>
      <c r="J64" s="38" t="s">
        <v>2110</v>
      </c>
      <c r="K64" s="38" t="s">
        <v>2111</v>
      </c>
      <c r="L64" s="38" t="s">
        <v>2112</v>
      </c>
      <c r="M64" s="39">
        <v>8</v>
      </c>
      <c r="N64" s="39">
        <v>8</v>
      </c>
      <c r="O64" s="39">
        <v>9</v>
      </c>
      <c r="P64" s="39">
        <v>1</v>
      </c>
      <c r="Q64" s="39">
        <v>26</v>
      </c>
      <c r="R64" s="39">
        <v>260</v>
      </c>
      <c r="S64" s="39">
        <v>132</v>
      </c>
      <c r="T64" s="39">
        <v>265</v>
      </c>
      <c r="U64" s="39">
        <v>133</v>
      </c>
      <c r="V64" s="39">
        <v>292</v>
      </c>
      <c r="W64" s="39">
        <v>143</v>
      </c>
      <c r="X64" s="39">
        <v>817</v>
      </c>
      <c r="Y64" s="39">
        <v>408</v>
      </c>
      <c r="Z64" s="39">
        <v>10</v>
      </c>
      <c r="AA64" s="39">
        <v>3</v>
      </c>
      <c r="AB64" s="40"/>
    </row>
    <row r="65" spans="1:32" s="33" customFormat="1">
      <c r="A65" s="34" t="s">
        <v>218</v>
      </c>
      <c r="B65" s="34" t="s">
        <v>8</v>
      </c>
      <c r="C65" s="34" t="s">
        <v>4</v>
      </c>
      <c r="D65" s="34" t="s">
        <v>36</v>
      </c>
      <c r="E65" s="34" t="s">
        <v>2113</v>
      </c>
      <c r="F65" s="35">
        <v>38777</v>
      </c>
      <c r="G65" s="67" t="s">
        <v>2114</v>
      </c>
      <c r="H65" s="281">
        <v>11036</v>
      </c>
      <c r="I65" s="34">
        <v>21662</v>
      </c>
      <c r="J65" s="34" t="s">
        <v>2115</v>
      </c>
      <c r="K65" s="34" t="s">
        <v>2115</v>
      </c>
      <c r="L65" s="34" t="s">
        <v>2116</v>
      </c>
      <c r="M65" s="39">
        <v>11</v>
      </c>
      <c r="N65" s="39">
        <v>11</v>
      </c>
      <c r="O65" s="39">
        <v>12</v>
      </c>
      <c r="P65" s="39">
        <v>1</v>
      </c>
      <c r="Q65" s="39">
        <v>35</v>
      </c>
      <c r="R65" s="39">
        <v>325</v>
      </c>
      <c r="S65" s="39">
        <v>161</v>
      </c>
      <c r="T65" s="39">
        <v>380</v>
      </c>
      <c r="U65" s="39">
        <v>191</v>
      </c>
      <c r="V65" s="39">
        <v>335</v>
      </c>
      <c r="W65" s="39">
        <v>164</v>
      </c>
      <c r="X65" s="39">
        <v>1040</v>
      </c>
      <c r="Y65" s="39">
        <v>516</v>
      </c>
      <c r="Z65" s="39">
        <v>14</v>
      </c>
      <c r="AA65" s="39">
        <v>5</v>
      </c>
      <c r="AB65" s="40"/>
    </row>
    <row r="66" spans="1:32" s="33" customFormat="1">
      <c r="A66" s="34" t="s">
        <v>218</v>
      </c>
      <c r="B66" s="34" t="s">
        <v>8</v>
      </c>
      <c r="C66" s="34" t="s">
        <v>4</v>
      </c>
      <c r="D66" s="34" t="s">
        <v>36</v>
      </c>
      <c r="E66" s="34" t="s">
        <v>2117</v>
      </c>
      <c r="F66" s="35">
        <v>39508</v>
      </c>
      <c r="G66" s="66" t="s">
        <v>2118</v>
      </c>
      <c r="H66" s="268">
        <v>11298.2</v>
      </c>
      <c r="I66" s="37">
        <v>21651</v>
      </c>
      <c r="J66" s="38" t="s">
        <v>2119</v>
      </c>
      <c r="K66" s="38" t="s">
        <v>2120</v>
      </c>
      <c r="L66" s="38" t="s">
        <v>2121</v>
      </c>
      <c r="M66" s="39">
        <v>10</v>
      </c>
      <c r="N66" s="39">
        <v>12</v>
      </c>
      <c r="O66" s="39">
        <v>11</v>
      </c>
      <c r="P66" s="39">
        <v>1</v>
      </c>
      <c r="Q66" s="39">
        <v>34</v>
      </c>
      <c r="R66" s="39">
        <v>161</v>
      </c>
      <c r="S66" s="39">
        <v>162</v>
      </c>
      <c r="T66" s="39">
        <v>213</v>
      </c>
      <c r="U66" s="39">
        <v>203</v>
      </c>
      <c r="V66" s="39">
        <v>162</v>
      </c>
      <c r="W66" s="39">
        <v>135</v>
      </c>
      <c r="X66" s="39">
        <v>536</v>
      </c>
      <c r="Y66" s="39">
        <v>500</v>
      </c>
      <c r="Z66" s="39">
        <v>8</v>
      </c>
      <c r="AA66" s="39">
        <v>2</v>
      </c>
      <c r="AB66" s="40"/>
    </row>
    <row r="67" spans="1:32" s="33" customFormat="1">
      <c r="A67" s="34" t="s">
        <v>218</v>
      </c>
      <c r="B67" s="34" t="s">
        <v>8</v>
      </c>
      <c r="C67" s="34" t="s">
        <v>4</v>
      </c>
      <c r="D67" s="34" t="s">
        <v>36</v>
      </c>
      <c r="E67" s="34" t="s">
        <v>2122</v>
      </c>
      <c r="F67" s="35">
        <v>40603</v>
      </c>
      <c r="G67" s="66" t="s">
        <v>2144</v>
      </c>
      <c r="H67" s="268">
        <v>11462</v>
      </c>
      <c r="I67" s="37">
        <v>21682</v>
      </c>
      <c r="J67" s="38" t="s">
        <v>2123</v>
      </c>
      <c r="K67" s="38" t="s">
        <v>2124</v>
      </c>
      <c r="L67" s="38" t="s">
        <v>2125</v>
      </c>
      <c r="M67" s="39">
        <v>8</v>
      </c>
      <c r="N67" s="39">
        <v>8</v>
      </c>
      <c r="O67" s="39">
        <v>8</v>
      </c>
      <c r="P67" s="39">
        <v>1</v>
      </c>
      <c r="Q67" s="39">
        <v>25</v>
      </c>
      <c r="R67" s="39">
        <v>261</v>
      </c>
      <c r="S67" s="39">
        <v>147</v>
      </c>
      <c r="T67" s="39">
        <v>269</v>
      </c>
      <c r="U67" s="39">
        <v>139</v>
      </c>
      <c r="V67" s="39">
        <v>264</v>
      </c>
      <c r="W67" s="39">
        <v>124</v>
      </c>
      <c r="X67" s="39">
        <v>794</v>
      </c>
      <c r="Y67" s="39">
        <v>410</v>
      </c>
      <c r="Z67" s="39">
        <v>5</v>
      </c>
      <c r="AA67" s="39">
        <v>4</v>
      </c>
      <c r="AB67" s="40"/>
    </row>
    <row r="68" spans="1:32" s="33" customFormat="1">
      <c r="A68" s="34" t="s">
        <v>218</v>
      </c>
      <c r="B68" s="34" t="s">
        <v>8</v>
      </c>
      <c r="C68" s="34" t="s">
        <v>4</v>
      </c>
      <c r="D68" s="34" t="s">
        <v>36</v>
      </c>
      <c r="E68" s="34" t="s">
        <v>2126</v>
      </c>
      <c r="F68" s="35">
        <v>39873</v>
      </c>
      <c r="G68" s="68" t="s">
        <v>2127</v>
      </c>
      <c r="H68" s="268">
        <v>10756</v>
      </c>
      <c r="I68" s="37">
        <v>21604</v>
      </c>
      <c r="J68" s="38" t="s">
        <v>2128</v>
      </c>
      <c r="K68" s="38" t="s">
        <v>2129</v>
      </c>
      <c r="L68" s="38" t="s">
        <v>2130</v>
      </c>
      <c r="M68" s="39">
        <v>8</v>
      </c>
      <c r="N68" s="39">
        <v>8</v>
      </c>
      <c r="O68" s="39">
        <v>8</v>
      </c>
      <c r="P68" s="39">
        <v>1</v>
      </c>
      <c r="Q68" s="39">
        <v>25</v>
      </c>
      <c r="R68" s="39">
        <v>271</v>
      </c>
      <c r="S68" s="39">
        <v>136</v>
      </c>
      <c r="T68" s="39">
        <v>229</v>
      </c>
      <c r="U68" s="39">
        <v>114</v>
      </c>
      <c r="V68" s="39">
        <v>264</v>
      </c>
      <c r="W68" s="39">
        <v>125</v>
      </c>
      <c r="X68" s="39">
        <v>764</v>
      </c>
      <c r="Y68" s="39">
        <v>375</v>
      </c>
      <c r="Z68" s="39">
        <v>2</v>
      </c>
      <c r="AA68" s="39">
        <v>0</v>
      </c>
      <c r="AB68" s="40"/>
    </row>
    <row r="69" spans="1:32" s="33" customFormat="1">
      <c r="A69" s="34" t="s">
        <v>218</v>
      </c>
      <c r="B69" s="34" t="s">
        <v>8</v>
      </c>
      <c r="C69" s="34" t="s">
        <v>4</v>
      </c>
      <c r="D69" s="34" t="s">
        <v>36</v>
      </c>
      <c r="E69" s="34" t="s">
        <v>2131</v>
      </c>
      <c r="F69" s="35">
        <v>38777</v>
      </c>
      <c r="G69" s="66" t="s">
        <v>2145</v>
      </c>
      <c r="H69" s="268">
        <v>11948</v>
      </c>
      <c r="I69" s="37">
        <v>21581</v>
      </c>
      <c r="J69" s="38" t="s">
        <v>2132</v>
      </c>
      <c r="K69" s="38" t="s">
        <v>2133</v>
      </c>
      <c r="L69" s="38" t="s">
        <v>2134</v>
      </c>
      <c r="M69" s="39">
        <v>8</v>
      </c>
      <c r="N69" s="39">
        <v>8</v>
      </c>
      <c r="O69" s="39">
        <v>8</v>
      </c>
      <c r="P69" s="39">
        <v>2</v>
      </c>
      <c r="Q69" s="39">
        <v>26</v>
      </c>
      <c r="R69" s="39">
        <v>261</v>
      </c>
      <c r="S69" s="39">
        <v>145</v>
      </c>
      <c r="T69" s="39">
        <v>255</v>
      </c>
      <c r="U69" s="39">
        <v>125</v>
      </c>
      <c r="V69" s="39">
        <v>241</v>
      </c>
      <c r="W69" s="39">
        <v>108</v>
      </c>
      <c r="X69" s="39">
        <v>757</v>
      </c>
      <c r="Y69" s="39">
        <v>378</v>
      </c>
      <c r="Z69" s="39">
        <v>16</v>
      </c>
      <c r="AA69" s="39">
        <v>7</v>
      </c>
      <c r="AB69" s="40"/>
    </row>
    <row r="70" spans="1:32" s="33" customFormat="1">
      <c r="A70" s="34" t="s">
        <v>218</v>
      </c>
      <c r="B70" s="34" t="s">
        <v>8</v>
      </c>
      <c r="C70" s="34" t="s">
        <v>2135</v>
      </c>
      <c r="D70" s="34" t="s">
        <v>36</v>
      </c>
      <c r="E70" s="34" t="s">
        <v>2136</v>
      </c>
      <c r="F70" s="35">
        <v>39508</v>
      </c>
      <c r="G70" s="66" t="s">
        <v>2137</v>
      </c>
      <c r="H70" s="268">
        <v>11221</v>
      </c>
      <c r="I70" s="37">
        <v>21562</v>
      </c>
      <c r="J70" s="38" t="s">
        <v>2138</v>
      </c>
      <c r="K70" s="38" t="s">
        <v>2139</v>
      </c>
      <c r="L70" s="38" t="s">
        <v>2140</v>
      </c>
      <c r="M70" s="39">
        <v>8</v>
      </c>
      <c r="N70" s="39">
        <v>8</v>
      </c>
      <c r="O70" s="39">
        <v>8</v>
      </c>
      <c r="P70" s="39">
        <v>1</v>
      </c>
      <c r="Q70" s="39">
        <v>25</v>
      </c>
      <c r="R70" s="39">
        <v>280</v>
      </c>
      <c r="S70" s="39">
        <v>162</v>
      </c>
      <c r="T70" s="39">
        <v>273</v>
      </c>
      <c r="U70" s="39">
        <v>162</v>
      </c>
      <c r="V70" s="39">
        <v>291</v>
      </c>
      <c r="W70" s="39">
        <v>180</v>
      </c>
      <c r="X70" s="39">
        <v>844</v>
      </c>
      <c r="Y70" s="39">
        <v>504</v>
      </c>
      <c r="Z70" s="39">
        <v>6</v>
      </c>
      <c r="AA70" s="39">
        <v>2</v>
      </c>
      <c r="AB70" s="40"/>
    </row>
    <row r="71" spans="1:32" s="49" customFormat="1" ht="15.75" customHeight="1">
      <c r="A71" s="1394" t="s">
        <v>313</v>
      </c>
      <c r="B71" s="1395"/>
      <c r="C71" s="1395"/>
      <c r="D71" s="1396"/>
      <c r="E71" s="92">
        <v>21</v>
      </c>
      <c r="F71" s="93"/>
      <c r="G71" s="94"/>
      <c r="H71" s="284"/>
      <c r="I71" s="92"/>
      <c r="J71" s="92"/>
      <c r="K71" s="92"/>
      <c r="L71" s="92"/>
      <c r="M71" s="95">
        <f>SUM(M50:M70)</f>
        <v>155</v>
      </c>
      <c r="N71" s="95">
        <f t="shared" ref="N71:AA71" si="14">SUM(N50:N70)</f>
        <v>168</v>
      </c>
      <c r="O71" s="95">
        <f t="shared" si="14"/>
        <v>166</v>
      </c>
      <c r="P71" s="95">
        <f t="shared" si="14"/>
        <v>22</v>
      </c>
      <c r="Q71" s="95">
        <f t="shared" si="14"/>
        <v>510</v>
      </c>
      <c r="R71" s="95">
        <f t="shared" si="14"/>
        <v>4507</v>
      </c>
      <c r="S71" s="95">
        <f t="shared" si="14"/>
        <v>2428</v>
      </c>
      <c r="T71" s="95">
        <f t="shared" si="14"/>
        <v>4798</v>
      </c>
      <c r="U71" s="95">
        <f t="shared" si="14"/>
        <v>2582</v>
      </c>
      <c r="V71" s="95">
        <f t="shared" si="14"/>
        <v>4346</v>
      </c>
      <c r="W71" s="95">
        <f t="shared" si="14"/>
        <v>2234</v>
      </c>
      <c r="X71" s="95">
        <f t="shared" si="14"/>
        <v>13651</v>
      </c>
      <c r="Y71" s="95">
        <f t="shared" si="14"/>
        <v>7244</v>
      </c>
      <c r="Z71" s="95">
        <f t="shared" si="14"/>
        <v>157</v>
      </c>
      <c r="AA71" s="95">
        <f t="shared" si="14"/>
        <v>66</v>
      </c>
      <c r="AB71" s="246"/>
    </row>
    <row r="72" spans="1:32" s="33" customFormat="1">
      <c r="A72" s="34" t="s">
        <v>218</v>
      </c>
      <c r="B72" s="34" t="s">
        <v>8</v>
      </c>
      <c r="C72" s="34" t="s">
        <v>5</v>
      </c>
      <c r="D72" s="34" t="s">
        <v>27</v>
      </c>
      <c r="E72" s="34" t="s">
        <v>2141</v>
      </c>
      <c r="F72" s="35">
        <v>24257</v>
      </c>
      <c r="G72" s="66" t="s">
        <v>2143</v>
      </c>
      <c r="H72" s="271">
        <v>15189</v>
      </c>
      <c r="I72" s="37">
        <v>21521</v>
      </c>
      <c r="J72" s="38" t="s">
        <v>2142</v>
      </c>
      <c r="K72" s="38" t="s">
        <v>1612</v>
      </c>
      <c r="L72" s="38" t="s">
        <v>1613</v>
      </c>
      <c r="M72" s="39">
        <v>4</v>
      </c>
      <c r="N72" s="39">
        <v>4</v>
      </c>
      <c r="O72" s="39">
        <v>4</v>
      </c>
      <c r="P72" s="39"/>
      <c r="Q72" s="39">
        <v>12</v>
      </c>
      <c r="R72" s="39">
        <v>128</v>
      </c>
      <c r="S72" s="39">
        <v>128</v>
      </c>
      <c r="T72" s="39">
        <v>124</v>
      </c>
      <c r="U72" s="39">
        <v>124</v>
      </c>
      <c r="V72" s="39">
        <v>134</v>
      </c>
      <c r="W72" s="39">
        <v>134</v>
      </c>
      <c r="X72" s="39">
        <v>386</v>
      </c>
      <c r="Y72" s="39">
        <v>386</v>
      </c>
      <c r="Z72" s="39"/>
      <c r="AA72" s="39"/>
      <c r="AB72" s="40"/>
    </row>
    <row r="73" spans="1:32" s="201" customFormat="1" ht="15.75" customHeight="1">
      <c r="A73" s="1411" t="s">
        <v>311</v>
      </c>
      <c r="B73" s="1411"/>
      <c r="C73" s="1411"/>
      <c r="D73" s="1411"/>
      <c r="E73" s="121">
        <v>1</v>
      </c>
      <c r="F73" s="99"/>
      <c r="G73" s="107"/>
      <c r="H73" s="101"/>
      <c r="I73" s="121"/>
      <c r="J73" s="121"/>
      <c r="K73" s="121"/>
      <c r="L73" s="121"/>
      <c r="M73" s="101">
        <f>M72</f>
        <v>4</v>
      </c>
      <c r="N73" s="101">
        <f t="shared" ref="N73:AA73" si="15">N72</f>
        <v>4</v>
      </c>
      <c r="O73" s="101">
        <f t="shared" si="15"/>
        <v>4</v>
      </c>
      <c r="P73" s="101">
        <f t="shared" si="15"/>
        <v>0</v>
      </c>
      <c r="Q73" s="101">
        <f t="shared" si="15"/>
        <v>12</v>
      </c>
      <c r="R73" s="101">
        <f t="shared" si="15"/>
        <v>128</v>
      </c>
      <c r="S73" s="101">
        <f t="shared" si="15"/>
        <v>128</v>
      </c>
      <c r="T73" s="101">
        <f t="shared" si="15"/>
        <v>124</v>
      </c>
      <c r="U73" s="101">
        <f t="shared" si="15"/>
        <v>124</v>
      </c>
      <c r="V73" s="101">
        <f t="shared" si="15"/>
        <v>134</v>
      </c>
      <c r="W73" s="101">
        <f t="shared" si="15"/>
        <v>134</v>
      </c>
      <c r="X73" s="101">
        <f t="shared" si="15"/>
        <v>386</v>
      </c>
      <c r="Y73" s="101">
        <f t="shared" si="15"/>
        <v>386</v>
      </c>
      <c r="Z73" s="101">
        <f t="shared" si="15"/>
        <v>0</v>
      </c>
      <c r="AA73" s="101">
        <f t="shared" si="15"/>
        <v>0</v>
      </c>
      <c r="AB73" s="246"/>
    </row>
    <row r="74" spans="1:32" s="201" customFormat="1" ht="15.75" customHeight="1">
      <c r="A74" s="1412" t="s">
        <v>324</v>
      </c>
      <c r="B74" s="1412"/>
      <c r="C74" s="1412"/>
      <c r="D74" s="1412"/>
      <c r="E74" s="122">
        <f>E71+E73</f>
        <v>22</v>
      </c>
      <c r="F74" s="103"/>
      <c r="G74" s="108"/>
      <c r="H74" s="106"/>
      <c r="I74" s="122"/>
      <c r="J74" s="122"/>
      <c r="K74" s="122"/>
      <c r="L74" s="122"/>
      <c r="M74" s="106">
        <f>M71+M73</f>
        <v>159</v>
      </c>
      <c r="N74" s="106">
        <f t="shared" ref="N74:AA74" si="16">N71+N73</f>
        <v>172</v>
      </c>
      <c r="O74" s="106">
        <f t="shared" si="16"/>
        <v>170</v>
      </c>
      <c r="P74" s="106">
        <f t="shared" si="16"/>
        <v>22</v>
      </c>
      <c r="Q74" s="106">
        <f t="shared" si="16"/>
        <v>522</v>
      </c>
      <c r="R74" s="106">
        <f t="shared" si="16"/>
        <v>4635</v>
      </c>
      <c r="S74" s="106">
        <f t="shared" si="16"/>
        <v>2556</v>
      </c>
      <c r="T74" s="106">
        <f t="shared" si="16"/>
        <v>4922</v>
      </c>
      <c r="U74" s="106">
        <f t="shared" si="16"/>
        <v>2706</v>
      </c>
      <c r="V74" s="106">
        <f t="shared" si="16"/>
        <v>4480</v>
      </c>
      <c r="W74" s="106">
        <f t="shared" si="16"/>
        <v>2368</v>
      </c>
      <c r="X74" s="106">
        <f t="shared" si="16"/>
        <v>14037</v>
      </c>
      <c r="Y74" s="106">
        <f t="shared" si="16"/>
        <v>7630</v>
      </c>
      <c r="Z74" s="106">
        <f t="shared" si="16"/>
        <v>157</v>
      </c>
      <c r="AA74" s="106">
        <f t="shared" si="16"/>
        <v>66</v>
      </c>
      <c r="AB74" s="246"/>
    </row>
    <row r="75" spans="1:32" s="42" customFormat="1">
      <c r="A75" s="34" t="s">
        <v>218</v>
      </c>
      <c r="B75" s="34" t="s">
        <v>9</v>
      </c>
      <c r="C75" s="34" t="s">
        <v>4</v>
      </c>
      <c r="D75" s="34" t="s">
        <v>36</v>
      </c>
      <c r="E75" s="34" t="s">
        <v>2147</v>
      </c>
      <c r="F75" s="35">
        <v>38413</v>
      </c>
      <c r="G75" s="66" t="s">
        <v>2148</v>
      </c>
      <c r="H75" s="268">
        <v>13064.4</v>
      </c>
      <c r="I75" s="37">
        <v>21986</v>
      </c>
      <c r="J75" s="38" t="s">
        <v>2149</v>
      </c>
      <c r="K75" s="38" t="s">
        <v>2149</v>
      </c>
      <c r="L75" s="38" t="s">
        <v>2150</v>
      </c>
      <c r="M75" s="39">
        <v>10</v>
      </c>
      <c r="N75" s="39">
        <v>11</v>
      </c>
      <c r="O75" s="39">
        <v>9</v>
      </c>
      <c r="P75" s="39">
        <v>1</v>
      </c>
      <c r="Q75" s="39">
        <v>31</v>
      </c>
      <c r="R75" s="39">
        <v>355</v>
      </c>
      <c r="S75" s="39">
        <v>179</v>
      </c>
      <c r="T75" s="39">
        <v>374</v>
      </c>
      <c r="U75" s="39">
        <v>181</v>
      </c>
      <c r="V75" s="39">
        <v>293</v>
      </c>
      <c r="W75" s="39">
        <v>136</v>
      </c>
      <c r="X75" s="39">
        <v>1022</v>
      </c>
      <c r="Y75" s="39">
        <v>496</v>
      </c>
      <c r="Z75" s="39">
        <v>2</v>
      </c>
      <c r="AA75" s="39">
        <v>1</v>
      </c>
      <c r="AB75" s="40"/>
      <c r="AC75" s="33"/>
      <c r="AD75" s="33"/>
      <c r="AE75" s="33"/>
      <c r="AF75" s="33"/>
    </row>
    <row r="76" spans="1:32" s="42" customFormat="1">
      <c r="A76" s="34" t="s">
        <v>218</v>
      </c>
      <c r="B76" s="34" t="s">
        <v>9</v>
      </c>
      <c r="C76" s="34" t="s">
        <v>4</v>
      </c>
      <c r="D76" s="34" t="s">
        <v>36</v>
      </c>
      <c r="E76" s="34" t="s">
        <v>2151</v>
      </c>
      <c r="F76" s="35">
        <v>34026</v>
      </c>
      <c r="G76" s="66" t="s">
        <v>2152</v>
      </c>
      <c r="H76" s="268">
        <v>10190.799999999999</v>
      </c>
      <c r="I76" s="37">
        <v>21938</v>
      </c>
      <c r="J76" s="38" t="s">
        <v>2153</v>
      </c>
      <c r="K76" s="38" t="s">
        <v>2154</v>
      </c>
      <c r="L76" s="38" t="s">
        <v>2155</v>
      </c>
      <c r="M76" s="39">
        <v>5</v>
      </c>
      <c r="N76" s="39">
        <v>5</v>
      </c>
      <c r="O76" s="39">
        <v>7</v>
      </c>
      <c r="P76" s="39">
        <v>1</v>
      </c>
      <c r="Q76" s="39">
        <v>18</v>
      </c>
      <c r="R76" s="39">
        <v>121</v>
      </c>
      <c r="S76" s="39">
        <v>55</v>
      </c>
      <c r="T76" s="39">
        <v>122</v>
      </c>
      <c r="U76" s="39">
        <v>61</v>
      </c>
      <c r="V76" s="39">
        <v>151</v>
      </c>
      <c r="W76" s="39">
        <v>85</v>
      </c>
      <c r="X76" s="39">
        <v>394</v>
      </c>
      <c r="Y76" s="39">
        <v>201</v>
      </c>
      <c r="Z76" s="39">
        <v>7</v>
      </c>
      <c r="AA76" s="39">
        <v>1</v>
      </c>
      <c r="AB76" s="40"/>
    </row>
    <row r="77" spans="1:32" s="42" customFormat="1">
      <c r="A77" s="34" t="s">
        <v>218</v>
      </c>
      <c r="B77" s="34" t="s">
        <v>9</v>
      </c>
      <c r="C77" s="34" t="s">
        <v>4</v>
      </c>
      <c r="D77" s="34" t="s">
        <v>36</v>
      </c>
      <c r="E77" s="34" t="s">
        <v>2156</v>
      </c>
      <c r="F77" s="35">
        <v>38413</v>
      </c>
      <c r="G77" s="66" t="s">
        <v>2157</v>
      </c>
      <c r="H77" s="268">
        <v>13000</v>
      </c>
      <c r="I77" s="37">
        <v>21996</v>
      </c>
      <c r="J77" s="38" t="s">
        <v>2158</v>
      </c>
      <c r="K77" s="38" t="s">
        <v>2159</v>
      </c>
      <c r="L77" s="38" t="s">
        <v>2160</v>
      </c>
      <c r="M77" s="39">
        <v>12</v>
      </c>
      <c r="N77" s="39">
        <v>13</v>
      </c>
      <c r="O77" s="39">
        <v>11</v>
      </c>
      <c r="P77" s="39">
        <v>1</v>
      </c>
      <c r="Q77" s="39">
        <v>37</v>
      </c>
      <c r="R77" s="39">
        <v>435</v>
      </c>
      <c r="S77" s="39">
        <v>212</v>
      </c>
      <c r="T77" s="39">
        <v>463</v>
      </c>
      <c r="U77" s="39">
        <v>212</v>
      </c>
      <c r="V77" s="39">
        <v>387</v>
      </c>
      <c r="W77" s="39">
        <v>179</v>
      </c>
      <c r="X77" s="39">
        <v>1285</v>
      </c>
      <c r="Y77" s="39">
        <v>603</v>
      </c>
      <c r="Z77" s="39">
        <v>3</v>
      </c>
      <c r="AA77" s="39">
        <v>0</v>
      </c>
      <c r="AB77" s="40"/>
    </row>
    <row r="78" spans="1:32" s="42" customFormat="1">
      <c r="A78" s="34" t="s">
        <v>218</v>
      </c>
      <c r="B78" s="34" t="s">
        <v>9</v>
      </c>
      <c r="C78" s="34" t="s">
        <v>4</v>
      </c>
      <c r="D78" s="34" t="s">
        <v>36</v>
      </c>
      <c r="E78" s="34" t="s">
        <v>2161</v>
      </c>
      <c r="F78" s="35">
        <v>34394</v>
      </c>
      <c r="G78" s="66" t="s">
        <v>2162</v>
      </c>
      <c r="H78" s="268">
        <v>18090</v>
      </c>
      <c r="I78" s="37">
        <v>21967</v>
      </c>
      <c r="J78" s="38" t="s">
        <v>2163</v>
      </c>
      <c r="K78" s="38" t="s">
        <v>2164</v>
      </c>
      <c r="L78" s="38" t="s">
        <v>2165</v>
      </c>
      <c r="M78" s="39">
        <v>9</v>
      </c>
      <c r="N78" s="39">
        <v>9</v>
      </c>
      <c r="O78" s="39">
        <v>9</v>
      </c>
      <c r="P78" s="39">
        <v>1</v>
      </c>
      <c r="Q78" s="39">
        <v>28</v>
      </c>
      <c r="R78" s="39">
        <v>252</v>
      </c>
      <c r="S78" s="39">
        <v>127</v>
      </c>
      <c r="T78" s="39">
        <v>288</v>
      </c>
      <c r="U78" s="39">
        <v>140</v>
      </c>
      <c r="V78" s="39">
        <v>283</v>
      </c>
      <c r="W78" s="39">
        <v>135</v>
      </c>
      <c r="X78" s="39">
        <v>823</v>
      </c>
      <c r="Y78" s="39">
        <v>402</v>
      </c>
      <c r="Z78" s="39">
        <v>4</v>
      </c>
      <c r="AA78" s="39">
        <v>1</v>
      </c>
      <c r="AB78" s="40"/>
    </row>
    <row r="79" spans="1:32" s="42" customFormat="1">
      <c r="A79" s="34" t="s">
        <v>218</v>
      </c>
      <c r="B79" s="34" t="s">
        <v>9</v>
      </c>
      <c r="C79" s="34" t="s">
        <v>4</v>
      </c>
      <c r="D79" s="34" t="s">
        <v>36</v>
      </c>
      <c r="E79" s="34" t="s">
        <v>2166</v>
      </c>
      <c r="F79" s="35">
        <v>34200</v>
      </c>
      <c r="G79" s="66" t="s">
        <v>2167</v>
      </c>
      <c r="H79" s="282">
        <v>11291</v>
      </c>
      <c r="I79" s="37">
        <v>21933</v>
      </c>
      <c r="J79" s="38" t="s">
        <v>2168</v>
      </c>
      <c r="K79" s="38" t="s">
        <v>2169</v>
      </c>
      <c r="L79" s="38" t="s">
        <v>2170</v>
      </c>
      <c r="M79" s="39">
        <v>6</v>
      </c>
      <c r="N79" s="39">
        <v>6</v>
      </c>
      <c r="O79" s="39">
        <v>5</v>
      </c>
      <c r="P79" s="39">
        <v>2</v>
      </c>
      <c r="Q79" s="39">
        <v>19</v>
      </c>
      <c r="R79" s="39">
        <v>153</v>
      </c>
      <c r="S79" s="39">
        <v>81</v>
      </c>
      <c r="T79" s="39">
        <v>183</v>
      </c>
      <c r="U79" s="39">
        <v>93</v>
      </c>
      <c r="V79" s="39">
        <v>104</v>
      </c>
      <c r="W79" s="39">
        <v>56</v>
      </c>
      <c r="X79" s="39">
        <v>440</v>
      </c>
      <c r="Y79" s="39">
        <v>230</v>
      </c>
      <c r="Z79" s="39">
        <v>8</v>
      </c>
      <c r="AA79" s="39">
        <v>2</v>
      </c>
      <c r="AB79" s="40"/>
    </row>
    <row r="80" spans="1:32" s="42" customFormat="1">
      <c r="A80" s="34" t="s">
        <v>218</v>
      </c>
      <c r="B80" s="34" t="s">
        <v>9</v>
      </c>
      <c r="C80" s="34" t="s">
        <v>4</v>
      </c>
      <c r="D80" s="34" t="s">
        <v>36</v>
      </c>
      <c r="E80" s="34" t="s">
        <v>2171</v>
      </c>
      <c r="F80" s="35">
        <v>36586</v>
      </c>
      <c r="G80" s="66" t="s">
        <v>2172</v>
      </c>
      <c r="H80" s="268">
        <v>11300</v>
      </c>
      <c r="I80" s="37">
        <v>21930</v>
      </c>
      <c r="J80" s="38" t="s">
        <v>2173</v>
      </c>
      <c r="K80" s="38" t="s">
        <v>2173</v>
      </c>
      <c r="L80" s="38" t="s">
        <v>2174</v>
      </c>
      <c r="M80" s="39">
        <v>7</v>
      </c>
      <c r="N80" s="39">
        <v>7</v>
      </c>
      <c r="O80" s="39">
        <v>7</v>
      </c>
      <c r="P80" s="39">
        <v>1</v>
      </c>
      <c r="Q80" s="39">
        <v>22</v>
      </c>
      <c r="R80" s="39">
        <v>220</v>
      </c>
      <c r="S80" s="39">
        <v>108</v>
      </c>
      <c r="T80" s="39">
        <v>216</v>
      </c>
      <c r="U80" s="39">
        <v>108</v>
      </c>
      <c r="V80" s="39">
        <v>185</v>
      </c>
      <c r="W80" s="39">
        <v>97</v>
      </c>
      <c r="X80" s="39">
        <v>621</v>
      </c>
      <c r="Y80" s="39">
        <v>313</v>
      </c>
      <c r="Z80" s="39">
        <v>3</v>
      </c>
      <c r="AA80" s="39">
        <v>2</v>
      </c>
      <c r="AB80" s="40"/>
    </row>
    <row r="81" spans="1:28" s="42" customFormat="1">
      <c r="A81" s="34" t="s">
        <v>218</v>
      </c>
      <c r="B81" s="34" t="s">
        <v>9</v>
      </c>
      <c r="C81" s="34" t="s">
        <v>4</v>
      </c>
      <c r="D81" s="34" t="s">
        <v>36</v>
      </c>
      <c r="E81" s="34" t="s">
        <v>2175</v>
      </c>
      <c r="F81" s="35">
        <v>36224</v>
      </c>
      <c r="G81" s="66" t="s">
        <v>2176</v>
      </c>
      <c r="H81" s="268">
        <v>17177</v>
      </c>
      <c r="I81" s="37">
        <v>21954</v>
      </c>
      <c r="J81" s="38" t="s">
        <v>2177</v>
      </c>
      <c r="K81" s="38" t="s">
        <v>2177</v>
      </c>
      <c r="L81" s="38" t="s">
        <v>2178</v>
      </c>
      <c r="M81" s="39">
        <v>6</v>
      </c>
      <c r="N81" s="39">
        <v>7</v>
      </c>
      <c r="O81" s="39">
        <v>7</v>
      </c>
      <c r="P81" s="39">
        <v>0</v>
      </c>
      <c r="Q81" s="39">
        <v>20</v>
      </c>
      <c r="R81" s="39">
        <v>163</v>
      </c>
      <c r="S81" s="39">
        <v>77</v>
      </c>
      <c r="T81" s="39">
        <v>209</v>
      </c>
      <c r="U81" s="39">
        <v>95</v>
      </c>
      <c r="V81" s="39">
        <v>189</v>
      </c>
      <c r="W81" s="39">
        <v>94</v>
      </c>
      <c r="X81" s="39">
        <v>561</v>
      </c>
      <c r="Y81" s="39">
        <v>266</v>
      </c>
      <c r="Z81" s="39">
        <v>0</v>
      </c>
      <c r="AA81" s="39">
        <v>0</v>
      </c>
      <c r="AB81" s="40"/>
    </row>
    <row r="82" spans="1:28" s="42" customFormat="1">
      <c r="A82" s="34" t="s">
        <v>218</v>
      </c>
      <c r="B82" s="34" t="s">
        <v>9</v>
      </c>
      <c r="C82" s="34" t="s">
        <v>4</v>
      </c>
      <c r="D82" s="34" t="s">
        <v>36</v>
      </c>
      <c r="E82" s="34" t="s">
        <v>2179</v>
      </c>
      <c r="F82" s="35">
        <v>29650</v>
      </c>
      <c r="G82" s="66" t="s">
        <v>2180</v>
      </c>
      <c r="H82" s="271">
        <v>16418</v>
      </c>
      <c r="I82" s="37">
        <v>21956</v>
      </c>
      <c r="J82" s="38" t="s">
        <v>2181</v>
      </c>
      <c r="K82" s="38" t="s">
        <v>2182</v>
      </c>
      <c r="L82" s="38" t="s">
        <v>2183</v>
      </c>
      <c r="M82" s="39">
        <v>7</v>
      </c>
      <c r="N82" s="39">
        <v>7</v>
      </c>
      <c r="O82" s="39">
        <v>7</v>
      </c>
      <c r="P82" s="39">
        <v>1</v>
      </c>
      <c r="Q82" s="39">
        <v>22</v>
      </c>
      <c r="R82" s="39">
        <v>203</v>
      </c>
      <c r="S82" s="39">
        <v>100</v>
      </c>
      <c r="T82" s="39">
        <v>211</v>
      </c>
      <c r="U82" s="39">
        <v>107</v>
      </c>
      <c r="V82" s="39">
        <v>200</v>
      </c>
      <c r="W82" s="39">
        <v>113</v>
      </c>
      <c r="X82" s="39">
        <v>614</v>
      </c>
      <c r="Y82" s="39">
        <v>320</v>
      </c>
      <c r="Z82" s="39">
        <v>10</v>
      </c>
      <c r="AA82" s="39">
        <v>3</v>
      </c>
      <c r="AB82" s="40"/>
    </row>
    <row r="83" spans="1:28" s="42" customFormat="1">
      <c r="A83" s="1094" t="s">
        <v>218</v>
      </c>
      <c r="B83" s="1094" t="s">
        <v>9</v>
      </c>
      <c r="C83" s="1094" t="s">
        <v>4</v>
      </c>
      <c r="D83" s="1094" t="s">
        <v>36</v>
      </c>
      <c r="E83" s="1094" t="s">
        <v>2184</v>
      </c>
      <c r="F83" s="35">
        <v>44256</v>
      </c>
      <c r="G83" s="66" t="s">
        <v>2146</v>
      </c>
      <c r="H83" s="271">
        <v>12054.9</v>
      </c>
      <c r="I83" s="37">
        <v>22017</v>
      </c>
      <c r="J83" s="38" t="s">
        <v>2185</v>
      </c>
      <c r="K83" s="38" t="s">
        <v>2185</v>
      </c>
      <c r="L83" s="38" t="s">
        <v>2186</v>
      </c>
      <c r="M83" s="39">
        <v>18</v>
      </c>
      <c r="N83" s="39">
        <v>7</v>
      </c>
      <c r="O83" s="39">
        <v>4</v>
      </c>
      <c r="P83" s="39">
        <v>1</v>
      </c>
      <c r="Q83" s="39">
        <v>30</v>
      </c>
      <c r="R83" s="39">
        <v>445</v>
      </c>
      <c r="S83" s="39">
        <v>220</v>
      </c>
      <c r="T83" s="39">
        <v>209</v>
      </c>
      <c r="U83" s="39">
        <v>117</v>
      </c>
      <c r="V83" s="39">
        <v>108</v>
      </c>
      <c r="W83" s="39">
        <v>58</v>
      </c>
      <c r="X83" s="39">
        <v>762</v>
      </c>
      <c r="Y83" s="39">
        <v>395</v>
      </c>
      <c r="Z83" s="39">
        <v>3</v>
      </c>
      <c r="AA83" s="39">
        <v>2</v>
      </c>
      <c r="AB83" s="40"/>
    </row>
    <row r="84" spans="1:28" s="42" customFormat="1">
      <c r="A84" s="34" t="s">
        <v>218</v>
      </c>
      <c r="B84" s="34" t="s">
        <v>9</v>
      </c>
      <c r="C84" s="34" t="s">
        <v>4</v>
      </c>
      <c r="D84" s="34" t="s">
        <v>36</v>
      </c>
      <c r="E84" s="34" t="s">
        <v>2187</v>
      </c>
      <c r="F84" s="35">
        <v>40603</v>
      </c>
      <c r="G84" s="66" t="s">
        <v>2188</v>
      </c>
      <c r="H84" s="268">
        <v>13000.1</v>
      </c>
      <c r="I84" s="37">
        <v>22001</v>
      </c>
      <c r="J84" s="38" t="s">
        <v>2189</v>
      </c>
      <c r="K84" s="38" t="s">
        <v>2190</v>
      </c>
      <c r="L84" s="38" t="s">
        <v>2191</v>
      </c>
      <c r="M84" s="39">
        <v>12</v>
      </c>
      <c r="N84" s="39">
        <v>12</v>
      </c>
      <c r="O84" s="39">
        <v>12</v>
      </c>
      <c r="P84" s="39">
        <v>1</v>
      </c>
      <c r="Q84" s="39">
        <v>37</v>
      </c>
      <c r="R84" s="39">
        <v>434</v>
      </c>
      <c r="S84" s="39">
        <v>216</v>
      </c>
      <c r="T84" s="39">
        <v>405</v>
      </c>
      <c r="U84" s="39">
        <v>197</v>
      </c>
      <c r="V84" s="39">
        <v>412</v>
      </c>
      <c r="W84" s="39">
        <v>212</v>
      </c>
      <c r="X84" s="39">
        <v>1251</v>
      </c>
      <c r="Y84" s="39">
        <v>625</v>
      </c>
      <c r="Z84" s="39">
        <v>7</v>
      </c>
      <c r="AA84" s="39">
        <v>3</v>
      </c>
      <c r="AB84" s="40"/>
    </row>
    <row r="85" spans="1:28" s="42" customFormat="1">
      <c r="A85" s="34" t="s">
        <v>218</v>
      </c>
      <c r="B85" s="34" t="s">
        <v>9</v>
      </c>
      <c r="C85" s="34" t="s">
        <v>4</v>
      </c>
      <c r="D85" s="34" t="s">
        <v>27</v>
      </c>
      <c r="E85" s="34" t="s">
        <v>2192</v>
      </c>
      <c r="F85" s="35">
        <v>3014</v>
      </c>
      <c r="G85" s="66" t="s">
        <v>2193</v>
      </c>
      <c r="H85" s="268">
        <v>11313.2</v>
      </c>
      <c r="I85" s="37">
        <v>21973</v>
      </c>
      <c r="J85" s="38" t="s">
        <v>2194</v>
      </c>
      <c r="K85" s="38" t="s">
        <v>2195</v>
      </c>
      <c r="L85" s="38" t="s">
        <v>2196</v>
      </c>
      <c r="M85" s="39">
        <v>6</v>
      </c>
      <c r="N85" s="39">
        <v>6</v>
      </c>
      <c r="O85" s="39">
        <v>6</v>
      </c>
      <c r="P85" s="39">
        <v>1</v>
      </c>
      <c r="Q85" s="39">
        <v>19</v>
      </c>
      <c r="R85" s="39">
        <v>161</v>
      </c>
      <c r="S85" s="39">
        <v>161</v>
      </c>
      <c r="T85" s="39">
        <v>165</v>
      </c>
      <c r="U85" s="39">
        <v>165</v>
      </c>
      <c r="V85" s="39">
        <v>132</v>
      </c>
      <c r="W85" s="39">
        <v>132</v>
      </c>
      <c r="X85" s="39">
        <v>458</v>
      </c>
      <c r="Y85" s="39">
        <v>458</v>
      </c>
      <c r="Z85" s="39">
        <v>3</v>
      </c>
      <c r="AA85" s="39">
        <v>3</v>
      </c>
      <c r="AB85" s="40"/>
    </row>
    <row r="86" spans="1:28" s="33" customFormat="1">
      <c r="A86" s="34" t="s">
        <v>218</v>
      </c>
      <c r="B86" s="34" t="s">
        <v>9</v>
      </c>
      <c r="C86" s="34" t="s">
        <v>4</v>
      </c>
      <c r="D86" s="34" t="s">
        <v>36</v>
      </c>
      <c r="E86" s="34" t="s">
        <v>2197</v>
      </c>
      <c r="F86" s="35">
        <v>42795</v>
      </c>
      <c r="G86" s="66" t="s">
        <v>2198</v>
      </c>
      <c r="H86" s="268">
        <v>14742.8</v>
      </c>
      <c r="I86" s="37">
        <v>22009</v>
      </c>
      <c r="J86" s="38" t="s">
        <v>2199</v>
      </c>
      <c r="K86" s="38" t="s">
        <v>2200</v>
      </c>
      <c r="L86" s="38" t="s">
        <v>2201</v>
      </c>
      <c r="M86" s="39">
        <v>9</v>
      </c>
      <c r="N86" s="39">
        <v>12</v>
      </c>
      <c r="O86" s="39">
        <v>9</v>
      </c>
      <c r="P86" s="39">
        <v>1</v>
      </c>
      <c r="Q86" s="39">
        <v>31</v>
      </c>
      <c r="R86" s="39">
        <v>327</v>
      </c>
      <c r="S86" s="39">
        <v>163</v>
      </c>
      <c r="T86" s="39">
        <v>420</v>
      </c>
      <c r="U86" s="39">
        <v>207</v>
      </c>
      <c r="V86" s="39">
        <v>309</v>
      </c>
      <c r="W86" s="39">
        <v>153</v>
      </c>
      <c r="X86" s="39">
        <v>1056</v>
      </c>
      <c r="Y86" s="39">
        <v>523</v>
      </c>
      <c r="Z86" s="39">
        <v>3</v>
      </c>
      <c r="AA86" s="39"/>
      <c r="AB86" s="40"/>
    </row>
    <row r="87" spans="1:28" s="42" customFormat="1">
      <c r="A87" s="34" t="s">
        <v>218</v>
      </c>
      <c r="B87" s="34" t="s">
        <v>9</v>
      </c>
      <c r="C87" s="34" t="s">
        <v>4</v>
      </c>
      <c r="D87" s="34" t="s">
        <v>441</v>
      </c>
      <c r="E87" s="34" t="s">
        <v>2202</v>
      </c>
      <c r="F87" s="35">
        <v>36951</v>
      </c>
      <c r="G87" s="66" t="s">
        <v>2203</v>
      </c>
      <c r="H87" s="268">
        <v>11526.2</v>
      </c>
      <c r="I87" s="37">
        <v>21936</v>
      </c>
      <c r="J87" s="37" t="s">
        <v>2204</v>
      </c>
      <c r="K87" s="37" t="s">
        <v>2205</v>
      </c>
      <c r="L87" s="38" t="s">
        <v>2206</v>
      </c>
      <c r="M87" s="39">
        <v>5</v>
      </c>
      <c r="N87" s="39">
        <v>6</v>
      </c>
      <c r="O87" s="39">
        <v>6</v>
      </c>
      <c r="P87" s="39"/>
      <c r="Q87" s="39">
        <v>17</v>
      </c>
      <c r="R87" s="39">
        <v>100</v>
      </c>
      <c r="S87" s="39"/>
      <c r="T87" s="39">
        <v>121</v>
      </c>
      <c r="U87" s="39"/>
      <c r="V87" s="39">
        <v>118</v>
      </c>
      <c r="W87" s="39"/>
      <c r="X87" s="39">
        <v>339</v>
      </c>
      <c r="Y87" s="39">
        <v>0</v>
      </c>
      <c r="Z87" s="39"/>
      <c r="AA87" s="39"/>
      <c r="AB87" s="40"/>
    </row>
    <row r="88" spans="1:28" s="42" customFormat="1">
      <c r="A88" s="34" t="s">
        <v>218</v>
      </c>
      <c r="B88" s="34" t="s">
        <v>9</v>
      </c>
      <c r="C88" s="34" t="s">
        <v>4</v>
      </c>
      <c r="D88" s="34" t="s">
        <v>36</v>
      </c>
      <c r="E88" s="34" t="s">
        <v>2207</v>
      </c>
      <c r="F88" s="35">
        <v>39969</v>
      </c>
      <c r="G88" s="67" t="s">
        <v>2208</v>
      </c>
      <c r="H88" s="281">
        <v>8823.5</v>
      </c>
      <c r="I88" s="34">
        <v>22000</v>
      </c>
      <c r="J88" s="34" t="s">
        <v>2209</v>
      </c>
      <c r="K88" s="34" t="s">
        <v>2210</v>
      </c>
      <c r="L88" s="34" t="s">
        <v>2211</v>
      </c>
      <c r="M88" s="39">
        <v>8</v>
      </c>
      <c r="N88" s="39">
        <v>10</v>
      </c>
      <c r="O88" s="39">
        <v>7</v>
      </c>
      <c r="P88" s="39">
        <v>0</v>
      </c>
      <c r="Q88" s="39">
        <v>25</v>
      </c>
      <c r="R88" s="39">
        <v>288</v>
      </c>
      <c r="S88" s="39">
        <v>142</v>
      </c>
      <c r="T88" s="39">
        <v>351</v>
      </c>
      <c r="U88" s="39">
        <v>172</v>
      </c>
      <c r="V88" s="39">
        <v>249</v>
      </c>
      <c r="W88" s="39">
        <v>122</v>
      </c>
      <c r="X88" s="39">
        <v>888</v>
      </c>
      <c r="Y88" s="39">
        <v>436</v>
      </c>
      <c r="Z88" s="39"/>
      <c r="AA88" s="39"/>
      <c r="AB88" s="40"/>
    </row>
    <row r="89" spans="1:28" s="42" customFormat="1">
      <c r="A89" s="34" t="s">
        <v>218</v>
      </c>
      <c r="B89" s="34" t="s">
        <v>9</v>
      </c>
      <c r="C89" s="34" t="s">
        <v>4</v>
      </c>
      <c r="D89" s="34" t="s">
        <v>36</v>
      </c>
      <c r="E89" s="34" t="s">
        <v>2212</v>
      </c>
      <c r="F89" s="35">
        <v>35125</v>
      </c>
      <c r="G89" s="66" t="s">
        <v>2213</v>
      </c>
      <c r="H89" s="268">
        <v>11327</v>
      </c>
      <c r="I89" s="37">
        <v>21968</v>
      </c>
      <c r="J89" s="38" t="s">
        <v>2214</v>
      </c>
      <c r="K89" s="38" t="s">
        <v>2215</v>
      </c>
      <c r="L89" s="38" t="s">
        <v>2216</v>
      </c>
      <c r="M89" s="39">
        <v>9</v>
      </c>
      <c r="N89" s="39">
        <v>9</v>
      </c>
      <c r="O89" s="39">
        <v>9</v>
      </c>
      <c r="P89" s="39">
        <v>1</v>
      </c>
      <c r="Q89" s="39">
        <v>28</v>
      </c>
      <c r="R89" s="39">
        <v>291</v>
      </c>
      <c r="S89" s="39">
        <v>124</v>
      </c>
      <c r="T89" s="39">
        <v>286</v>
      </c>
      <c r="U89" s="39">
        <v>144</v>
      </c>
      <c r="V89" s="39">
        <v>281</v>
      </c>
      <c r="W89" s="39">
        <v>106</v>
      </c>
      <c r="X89" s="39">
        <v>858</v>
      </c>
      <c r="Y89" s="39">
        <v>374</v>
      </c>
      <c r="Z89" s="39">
        <v>5</v>
      </c>
      <c r="AA89" s="39">
        <v>1</v>
      </c>
      <c r="AB89" s="40"/>
    </row>
    <row r="90" spans="1:28" s="42" customFormat="1">
      <c r="A90" s="34" t="s">
        <v>218</v>
      </c>
      <c r="B90" s="34" t="s">
        <v>9</v>
      </c>
      <c r="C90" s="34" t="s">
        <v>4</v>
      </c>
      <c r="D90" s="34" t="s">
        <v>36</v>
      </c>
      <c r="E90" s="34" t="s">
        <v>2217</v>
      </c>
      <c r="F90" s="35">
        <v>34760</v>
      </c>
      <c r="G90" s="66" t="s">
        <v>2218</v>
      </c>
      <c r="H90" s="280">
        <v>11390</v>
      </c>
      <c r="I90" s="37">
        <v>21915</v>
      </c>
      <c r="J90" s="38" t="s">
        <v>2219</v>
      </c>
      <c r="K90" s="63" t="s">
        <v>2220</v>
      </c>
      <c r="L90" s="38" t="s">
        <v>2221</v>
      </c>
      <c r="M90" s="39">
        <v>4</v>
      </c>
      <c r="N90" s="39">
        <v>5</v>
      </c>
      <c r="O90" s="39">
        <v>4</v>
      </c>
      <c r="P90" s="39">
        <v>1</v>
      </c>
      <c r="Q90" s="39">
        <v>14</v>
      </c>
      <c r="R90" s="39">
        <v>84</v>
      </c>
      <c r="S90" s="39">
        <v>27</v>
      </c>
      <c r="T90" s="39">
        <v>115</v>
      </c>
      <c r="U90" s="39">
        <v>48</v>
      </c>
      <c r="V90" s="39">
        <v>78</v>
      </c>
      <c r="W90" s="39">
        <v>28</v>
      </c>
      <c r="X90" s="39">
        <v>277</v>
      </c>
      <c r="Y90" s="39">
        <v>103</v>
      </c>
      <c r="Z90" s="39">
        <v>1</v>
      </c>
      <c r="AA90" s="39">
        <v>0</v>
      </c>
      <c r="AB90" s="40"/>
    </row>
    <row r="91" spans="1:28" s="42" customFormat="1">
      <c r="A91" s="34" t="s">
        <v>218</v>
      </c>
      <c r="B91" s="34" t="s">
        <v>9</v>
      </c>
      <c r="C91" s="34" t="s">
        <v>4</v>
      </c>
      <c r="D91" s="34" t="s">
        <v>36</v>
      </c>
      <c r="E91" s="34" t="s">
        <v>2222</v>
      </c>
      <c r="F91" s="35">
        <v>37613</v>
      </c>
      <c r="G91" s="40" t="s">
        <v>2223</v>
      </c>
      <c r="H91" s="281">
        <v>14084</v>
      </c>
      <c r="I91" s="34">
        <v>21940</v>
      </c>
      <c r="J91" s="34" t="s">
        <v>2224</v>
      </c>
      <c r="K91" s="34" t="s">
        <v>2225</v>
      </c>
      <c r="L91" s="34" t="s">
        <v>2226</v>
      </c>
      <c r="M91" s="39">
        <v>5</v>
      </c>
      <c r="N91" s="39">
        <v>4</v>
      </c>
      <c r="O91" s="39">
        <v>5</v>
      </c>
      <c r="P91" s="39">
        <v>1</v>
      </c>
      <c r="Q91" s="39">
        <v>15</v>
      </c>
      <c r="R91" s="39">
        <v>90</v>
      </c>
      <c r="S91" s="39">
        <v>36</v>
      </c>
      <c r="T91" s="39">
        <v>73</v>
      </c>
      <c r="U91" s="39">
        <v>32</v>
      </c>
      <c r="V91" s="39">
        <v>93</v>
      </c>
      <c r="W91" s="39">
        <v>44</v>
      </c>
      <c r="X91" s="39">
        <v>256</v>
      </c>
      <c r="Y91" s="39">
        <v>112</v>
      </c>
      <c r="Z91" s="39">
        <v>5</v>
      </c>
      <c r="AA91" s="39">
        <v>2</v>
      </c>
      <c r="AB91" s="40"/>
    </row>
    <row r="92" spans="1:28" s="201" customFormat="1" ht="15.75" customHeight="1">
      <c r="A92" s="1394" t="s">
        <v>313</v>
      </c>
      <c r="B92" s="1395"/>
      <c r="C92" s="1395"/>
      <c r="D92" s="1396"/>
      <c r="E92" s="92">
        <v>17</v>
      </c>
      <c r="F92" s="93"/>
      <c r="G92" s="94"/>
      <c r="H92" s="283"/>
      <c r="I92" s="92"/>
      <c r="J92" s="92"/>
      <c r="K92" s="92"/>
      <c r="L92" s="92"/>
      <c r="M92" s="95">
        <f t="shared" ref="M92:AA92" si="17">SUM(M75:M91)</f>
        <v>138</v>
      </c>
      <c r="N92" s="95">
        <f t="shared" si="17"/>
        <v>136</v>
      </c>
      <c r="O92" s="95">
        <f t="shared" si="17"/>
        <v>124</v>
      </c>
      <c r="P92" s="95">
        <f t="shared" si="17"/>
        <v>15</v>
      </c>
      <c r="Q92" s="95">
        <f t="shared" si="17"/>
        <v>413</v>
      </c>
      <c r="R92" s="95">
        <f t="shared" si="17"/>
        <v>4122</v>
      </c>
      <c r="S92" s="95">
        <f t="shared" si="17"/>
        <v>2028</v>
      </c>
      <c r="T92" s="95">
        <f t="shared" si="17"/>
        <v>4211</v>
      </c>
      <c r="U92" s="95">
        <f t="shared" si="17"/>
        <v>2079</v>
      </c>
      <c r="V92" s="95">
        <f t="shared" si="17"/>
        <v>3572</v>
      </c>
      <c r="W92" s="95">
        <f t="shared" si="17"/>
        <v>1750</v>
      </c>
      <c r="X92" s="95">
        <f t="shared" si="17"/>
        <v>11905</v>
      </c>
      <c r="Y92" s="95">
        <f t="shared" si="17"/>
        <v>5857</v>
      </c>
      <c r="Z92" s="95">
        <f t="shared" si="17"/>
        <v>64</v>
      </c>
      <c r="AA92" s="95">
        <f t="shared" si="17"/>
        <v>21</v>
      </c>
      <c r="AB92" s="246"/>
    </row>
    <row r="93" spans="1:28" s="42" customFormat="1">
      <c r="A93" s="34" t="s">
        <v>218</v>
      </c>
      <c r="B93" s="34" t="s">
        <v>9</v>
      </c>
      <c r="C93" s="34" t="s">
        <v>5</v>
      </c>
      <c r="D93" s="34" t="s">
        <v>36</v>
      </c>
      <c r="E93" s="34" t="s">
        <v>2227</v>
      </c>
      <c r="F93" s="35">
        <v>14749</v>
      </c>
      <c r="G93" s="66" t="s">
        <v>2228</v>
      </c>
      <c r="H93" s="268">
        <v>12957</v>
      </c>
      <c r="I93" s="37">
        <v>21982</v>
      </c>
      <c r="J93" s="38" t="s">
        <v>2229</v>
      </c>
      <c r="K93" s="38" t="s">
        <v>2230</v>
      </c>
      <c r="L93" s="38" t="s">
        <v>2229</v>
      </c>
      <c r="M93" s="39">
        <v>8</v>
      </c>
      <c r="N93" s="39">
        <v>8</v>
      </c>
      <c r="O93" s="39">
        <v>8</v>
      </c>
      <c r="P93" s="39">
        <v>1</v>
      </c>
      <c r="Q93" s="39">
        <v>25</v>
      </c>
      <c r="R93" s="39">
        <v>241</v>
      </c>
      <c r="S93" s="39">
        <v>110</v>
      </c>
      <c r="T93" s="39">
        <v>289</v>
      </c>
      <c r="U93" s="39">
        <v>155</v>
      </c>
      <c r="V93" s="39">
        <v>268</v>
      </c>
      <c r="W93" s="39">
        <v>129</v>
      </c>
      <c r="X93" s="39">
        <v>798</v>
      </c>
      <c r="Y93" s="39">
        <v>394</v>
      </c>
      <c r="Z93" s="39">
        <v>6</v>
      </c>
      <c r="AA93" s="39">
        <v>2</v>
      </c>
      <c r="AB93" s="40"/>
    </row>
    <row r="94" spans="1:28" s="201" customFormat="1" ht="15.75" customHeight="1">
      <c r="A94" s="1413" t="s">
        <v>309</v>
      </c>
      <c r="B94" s="1414"/>
      <c r="C94" s="1414"/>
      <c r="D94" s="1415"/>
      <c r="E94" s="121">
        <v>1</v>
      </c>
      <c r="F94" s="99"/>
      <c r="G94" s="107"/>
      <c r="H94" s="101"/>
      <c r="I94" s="121"/>
      <c r="J94" s="121"/>
      <c r="K94" s="121"/>
      <c r="L94" s="121"/>
      <c r="M94" s="101">
        <f>SUM(M93)</f>
        <v>8</v>
      </c>
      <c r="N94" s="101">
        <f t="shared" ref="N94:AA94" si="18">SUM(N93)</f>
        <v>8</v>
      </c>
      <c r="O94" s="101">
        <f t="shared" si="18"/>
        <v>8</v>
      </c>
      <c r="P94" s="101">
        <f t="shared" si="18"/>
        <v>1</v>
      </c>
      <c r="Q94" s="101">
        <f t="shared" si="18"/>
        <v>25</v>
      </c>
      <c r="R94" s="101">
        <f t="shared" si="18"/>
        <v>241</v>
      </c>
      <c r="S94" s="101">
        <f t="shared" si="18"/>
        <v>110</v>
      </c>
      <c r="T94" s="101">
        <f t="shared" si="18"/>
        <v>289</v>
      </c>
      <c r="U94" s="101">
        <f t="shared" si="18"/>
        <v>155</v>
      </c>
      <c r="V94" s="101">
        <f t="shared" si="18"/>
        <v>268</v>
      </c>
      <c r="W94" s="101">
        <f t="shared" si="18"/>
        <v>129</v>
      </c>
      <c r="X94" s="101">
        <f t="shared" si="18"/>
        <v>798</v>
      </c>
      <c r="Y94" s="101">
        <f t="shared" si="18"/>
        <v>394</v>
      </c>
      <c r="Z94" s="101">
        <f t="shared" si="18"/>
        <v>6</v>
      </c>
      <c r="AA94" s="101">
        <f t="shared" si="18"/>
        <v>2</v>
      </c>
      <c r="AB94" s="246"/>
    </row>
    <row r="95" spans="1:28" s="201" customFormat="1" ht="15.75" customHeight="1">
      <c r="A95" s="1412" t="s">
        <v>325</v>
      </c>
      <c r="B95" s="1412"/>
      <c r="C95" s="1412"/>
      <c r="D95" s="1412"/>
      <c r="E95" s="122">
        <f>E92+E94</f>
        <v>18</v>
      </c>
      <c r="F95" s="103"/>
      <c r="G95" s="108"/>
      <c r="H95" s="106"/>
      <c r="I95" s="122"/>
      <c r="J95" s="122"/>
      <c r="K95" s="122"/>
      <c r="L95" s="122"/>
      <c r="M95" s="106">
        <f t="shared" ref="M95:AA95" si="19">M92+M94</f>
        <v>146</v>
      </c>
      <c r="N95" s="106">
        <f t="shared" si="19"/>
        <v>144</v>
      </c>
      <c r="O95" s="106">
        <f t="shared" si="19"/>
        <v>132</v>
      </c>
      <c r="P95" s="106">
        <f t="shared" si="19"/>
        <v>16</v>
      </c>
      <c r="Q95" s="106">
        <f t="shared" si="19"/>
        <v>438</v>
      </c>
      <c r="R95" s="106">
        <f t="shared" si="19"/>
        <v>4363</v>
      </c>
      <c r="S95" s="106">
        <f t="shared" si="19"/>
        <v>2138</v>
      </c>
      <c r="T95" s="106">
        <f t="shared" si="19"/>
        <v>4500</v>
      </c>
      <c r="U95" s="106">
        <f t="shared" si="19"/>
        <v>2234</v>
      </c>
      <c r="V95" s="106">
        <f t="shared" si="19"/>
        <v>3840</v>
      </c>
      <c r="W95" s="106">
        <f t="shared" si="19"/>
        <v>1879</v>
      </c>
      <c r="X95" s="106">
        <f t="shared" si="19"/>
        <v>12703</v>
      </c>
      <c r="Y95" s="106">
        <f t="shared" si="19"/>
        <v>6251</v>
      </c>
      <c r="Z95" s="106">
        <f t="shared" si="19"/>
        <v>70</v>
      </c>
      <c r="AA95" s="106">
        <f t="shared" si="19"/>
        <v>23</v>
      </c>
      <c r="AB95" s="246"/>
    </row>
    <row r="96" spans="1:28" s="97" customFormat="1" ht="15.75" customHeight="1">
      <c r="A96" s="1416" t="s">
        <v>326</v>
      </c>
      <c r="B96" s="1416"/>
      <c r="C96" s="1416"/>
      <c r="D96" s="1416"/>
      <c r="E96" s="109">
        <f>E71+E92</f>
        <v>38</v>
      </c>
      <c r="F96" s="93"/>
      <c r="G96" s="94"/>
      <c r="H96" s="95"/>
      <c r="I96" s="92"/>
      <c r="J96" s="92"/>
      <c r="K96" s="92"/>
      <c r="L96" s="92"/>
      <c r="M96" s="95">
        <f t="shared" ref="M96:AA96" si="20">M71+M92</f>
        <v>293</v>
      </c>
      <c r="N96" s="95">
        <f t="shared" si="20"/>
        <v>304</v>
      </c>
      <c r="O96" s="95">
        <f t="shared" si="20"/>
        <v>290</v>
      </c>
      <c r="P96" s="95">
        <f t="shared" si="20"/>
        <v>37</v>
      </c>
      <c r="Q96" s="95">
        <f t="shared" si="20"/>
        <v>923</v>
      </c>
      <c r="R96" s="95">
        <f t="shared" si="20"/>
        <v>8629</v>
      </c>
      <c r="S96" s="95">
        <f t="shared" si="20"/>
        <v>4456</v>
      </c>
      <c r="T96" s="95">
        <f t="shared" si="20"/>
        <v>9009</v>
      </c>
      <c r="U96" s="95">
        <f t="shared" si="20"/>
        <v>4661</v>
      </c>
      <c r="V96" s="95">
        <f t="shared" si="20"/>
        <v>7918</v>
      </c>
      <c r="W96" s="95">
        <f t="shared" si="20"/>
        <v>3984</v>
      </c>
      <c r="X96" s="95">
        <f t="shared" si="20"/>
        <v>25556</v>
      </c>
      <c r="Y96" s="95">
        <f t="shared" si="20"/>
        <v>13101</v>
      </c>
      <c r="Z96" s="95">
        <f t="shared" si="20"/>
        <v>221</v>
      </c>
      <c r="AA96" s="95">
        <f t="shared" si="20"/>
        <v>87</v>
      </c>
      <c r="AB96" s="96"/>
    </row>
    <row r="97" spans="1:28" s="97" customFormat="1" ht="15.75" customHeight="1">
      <c r="A97" s="1417" t="s">
        <v>327</v>
      </c>
      <c r="B97" s="1417"/>
      <c r="C97" s="1417"/>
      <c r="D97" s="1417"/>
      <c r="E97" s="112">
        <f>E73+E94</f>
        <v>2</v>
      </c>
      <c r="F97" s="99"/>
      <c r="G97" s="107"/>
      <c r="H97" s="101"/>
      <c r="I97" s="98"/>
      <c r="J97" s="98"/>
      <c r="K97" s="98"/>
      <c r="L97" s="98"/>
      <c r="M97" s="101">
        <f t="shared" ref="M97:AA97" si="21">M73+M94</f>
        <v>12</v>
      </c>
      <c r="N97" s="101">
        <f t="shared" si="21"/>
        <v>12</v>
      </c>
      <c r="O97" s="101">
        <f t="shared" si="21"/>
        <v>12</v>
      </c>
      <c r="P97" s="101">
        <f t="shared" si="21"/>
        <v>1</v>
      </c>
      <c r="Q97" s="101">
        <f t="shared" si="21"/>
        <v>37</v>
      </c>
      <c r="R97" s="101">
        <f t="shared" si="21"/>
        <v>369</v>
      </c>
      <c r="S97" s="101">
        <f t="shared" si="21"/>
        <v>238</v>
      </c>
      <c r="T97" s="101">
        <f t="shared" si="21"/>
        <v>413</v>
      </c>
      <c r="U97" s="101">
        <f t="shared" si="21"/>
        <v>279</v>
      </c>
      <c r="V97" s="101">
        <f t="shared" si="21"/>
        <v>402</v>
      </c>
      <c r="W97" s="101">
        <f t="shared" si="21"/>
        <v>263</v>
      </c>
      <c r="X97" s="101">
        <f t="shared" si="21"/>
        <v>1184</v>
      </c>
      <c r="Y97" s="101">
        <f t="shared" si="21"/>
        <v>780</v>
      </c>
      <c r="Z97" s="101">
        <f t="shared" si="21"/>
        <v>6</v>
      </c>
      <c r="AA97" s="101">
        <f t="shared" si="21"/>
        <v>2</v>
      </c>
      <c r="AB97" s="96"/>
    </row>
    <row r="98" spans="1:28" s="97" customFormat="1" ht="15.75" customHeight="1">
      <c r="A98" s="1418" t="s">
        <v>328</v>
      </c>
      <c r="B98" s="1418"/>
      <c r="C98" s="1418"/>
      <c r="D98" s="1418"/>
      <c r="E98" s="118">
        <f>E96+E97</f>
        <v>40</v>
      </c>
      <c r="F98" s="123"/>
      <c r="G98" s="119"/>
      <c r="H98" s="120"/>
      <c r="I98" s="118"/>
      <c r="J98" s="118"/>
      <c r="K98" s="118"/>
      <c r="L98" s="118"/>
      <c r="M98" s="120">
        <f>M96+M97</f>
        <v>305</v>
      </c>
      <c r="N98" s="120">
        <f t="shared" ref="N98:AA98" si="22">N96+N97</f>
        <v>316</v>
      </c>
      <c r="O98" s="120">
        <f t="shared" si="22"/>
        <v>302</v>
      </c>
      <c r="P98" s="120">
        <f t="shared" si="22"/>
        <v>38</v>
      </c>
      <c r="Q98" s="120">
        <f t="shared" si="22"/>
        <v>960</v>
      </c>
      <c r="R98" s="120">
        <f t="shared" si="22"/>
        <v>8998</v>
      </c>
      <c r="S98" s="120">
        <f t="shared" si="22"/>
        <v>4694</v>
      </c>
      <c r="T98" s="120">
        <f t="shared" si="22"/>
        <v>9422</v>
      </c>
      <c r="U98" s="120">
        <f t="shared" si="22"/>
        <v>4940</v>
      </c>
      <c r="V98" s="120">
        <f t="shared" si="22"/>
        <v>8320</v>
      </c>
      <c r="W98" s="120">
        <f t="shared" si="22"/>
        <v>4247</v>
      </c>
      <c r="X98" s="120">
        <f t="shared" si="22"/>
        <v>26740</v>
      </c>
      <c r="Y98" s="120">
        <f t="shared" si="22"/>
        <v>13881</v>
      </c>
      <c r="Z98" s="120">
        <f t="shared" si="22"/>
        <v>227</v>
      </c>
      <c r="AA98" s="120">
        <f t="shared" si="22"/>
        <v>89</v>
      </c>
      <c r="AB98" s="96"/>
    </row>
    <row r="99" spans="1:28" s="33" customFormat="1">
      <c r="A99" s="34" t="s">
        <v>249</v>
      </c>
      <c r="B99" s="34" t="s">
        <v>7</v>
      </c>
      <c r="C99" s="34" t="s">
        <v>4</v>
      </c>
      <c r="D99" s="34" t="s">
        <v>36</v>
      </c>
      <c r="E99" s="34" t="s">
        <v>2231</v>
      </c>
      <c r="F99" s="35">
        <v>34394</v>
      </c>
      <c r="G99" s="66" t="s">
        <v>2232</v>
      </c>
      <c r="H99" s="268">
        <v>11921</v>
      </c>
      <c r="I99" s="38">
        <v>21336</v>
      </c>
      <c r="J99" s="38" t="s">
        <v>2233</v>
      </c>
      <c r="K99" s="38" t="s">
        <v>2233</v>
      </c>
      <c r="L99" s="38" t="s">
        <v>2234</v>
      </c>
      <c r="M99" s="39">
        <v>7</v>
      </c>
      <c r="N99" s="39">
        <v>8</v>
      </c>
      <c r="O99" s="39">
        <v>7</v>
      </c>
      <c r="P99" s="39">
        <v>1</v>
      </c>
      <c r="Q99" s="39">
        <v>23</v>
      </c>
      <c r="R99" s="39">
        <v>153</v>
      </c>
      <c r="S99" s="39">
        <v>82</v>
      </c>
      <c r="T99" s="39">
        <v>145</v>
      </c>
      <c r="U99" s="39">
        <v>74</v>
      </c>
      <c r="V99" s="39">
        <v>141</v>
      </c>
      <c r="W99" s="39">
        <v>72</v>
      </c>
      <c r="X99" s="39">
        <v>439</v>
      </c>
      <c r="Y99" s="39">
        <v>228</v>
      </c>
      <c r="Z99" s="39">
        <v>15</v>
      </c>
      <c r="AA99" s="39">
        <v>5</v>
      </c>
      <c r="AB99" s="40"/>
    </row>
    <row r="100" spans="1:28">
      <c r="A100" s="34" t="s">
        <v>249</v>
      </c>
      <c r="B100" s="34" t="s">
        <v>7</v>
      </c>
      <c r="C100" s="34" t="s">
        <v>4</v>
      </c>
      <c r="D100" s="34" t="s">
        <v>36</v>
      </c>
      <c r="E100" s="34" t="s">
        <v>2235</v>
      </c>
      <c r="F100" s="35">
        <v>35490</v>
      </c>
      <c r="G100" s="67" t="s">
        <v>2236</v>
      </c>
      <c r="H100" s="281">
        <v>11029</v>
      </c>
      <c r="I100" s="34">
        <v>21346</v>
      </c>
      <c r="J100" s="34" t="s">
        <v>2237</v>
      </c>
      <c r="K100" s="34" t="s">
        <v>2237</v>
      </c>
      <c r="L100" s="34" t="s">
        <v>2238</v>
      </c>
      <c r="M100" s="39">
        <v>9</v>
      </c>
      <c r="N100" s="39">
        <v>11</v>
      </c>
      <c r="O100" s="39">
        <v>10</v>
      </c>
      <c r="P100" s="39">
        <v>1</v>
      </c>
      <c r="Q100" s="39">
        <v>31</v>
      </c>
      <c r="R100" s="39">
        <v>301</v>
      </c>
      <c r="S100" s="39">
        <v>137</v>
      </c>
      <c r="T100" s="39">
        <v>364</v>
      </c>
      <c r="U100" s="39">
        <v>191</v>
      </c>
      <c r="V100" s="39">
        <v>310</v>
      </c>
      <c r="W100" s="39">
        <v>133</v>
      </c>
      <c r="X100" s="39">
        <v>975</v>
      </c>
      <c r="Y100" s="39">
        <v>461</v>
      </c>
      <c r="Z100" s="39">
        <v>9</v>
      </c>
      <c r="AA100" s="39">
        <v>3</v>
      </c>
      <c r="AB100" s="40"/>
    </row>
    <row r="101" spans="1:28">
      <c r="A101" s="34" t="s">
        <v>249</v>
      </c>
      <c r="B101" s="34" t="s">
        <v>7</v>
      </c>
      <c r="C101" s="34" t="s">
        <v>4</v>
      </c>
      <c r="D101" s="34" t="s">
        <v>441</v>
      </c>
      <c r="E101" s="34" t="s">
        <v>442</v>
      </c>
      <c r="F101" s="35">
        <v>31107</v>
      </c>
      <c r="G101" s="66" t="s">
        <v>2239</v>
      </c>
      <c r="H101" s="268">
        <v>6389</v>
      </c>
      <c r="I101" s="37">
        <v>21436</v>
      </c>
      <c r="J101" s="38" t="s">
        <v>2240</v>
      </c>
      <c r="K101" s="38" t="s">
        <v>2241</v>
      </c>
      <c r="L101" s="38" t="s">
        <v>2242</v>
      </c>
      <c r="M101" s="39">
        <v>4</v>
      </c>
      <c r="N101" s="39">
        <v>5</v>
      </c>
      <c r="O101" s="39">
        <v>5</v>
      </c>
      <c r="P101" s="39">
        <v>1</v>
      </c>
      <c r="Q101" s="39">
        <v>15</v>
      </c>
      <c r="R101" s="39">
        <v>68</v>
      </c>
      <c r="S101" s="39">
        <v>68</v>
      </c>
      <c r="T101" s="39">
        <v>75</v>
      </c>
      <c r="U101" s="39">
        <v>75</v>
      </c>
      <c r="V101" s="39">
        <v>89</v>
      </c>
      <c r="W101" s="39">
        <v>89</v>
      </c>
      <c r="X101" s="39">
        <v>232</v>
      </c>
      <c r="Y101" s="39">
        <v>232</v>
      </c>
      <c r="Z101" s="39">
        <v>5</v>
      </c>
      <c r="AA101" s="39">
        <v>5</v>
      </c>
      <c r="AB101" s="40"/>
    </row>
    <row r="102" spans="1:28">
      <c r="A102" s="34" t="s">
        <v>249</v>
      </c>
      <c r="B102" s="34" t="s">
        <v>7</v>
      </c>
      <c r="C102" s="34" t="s">
        <v>4</v>
      </c>
      <c r="D102" s="34" t="s">
        <v>36</v>
      </c>
      <c r="E102" s="34" t="s">
        <v>2243</v>
      </c>
      <c r="F102" s="35">
        <v>31475</v>
      </c>
      <c r="G102" s="66" t="s">
        <v>2244</v>
      </c>
      <c r="H102" s="268">
        <v>15052</v>
      </c>
      <c r="I102" s="37">
        <v>21348</v>
      </c>
      <c r="J102" s="38" t="s">
        <v>2245</v>
      </c>
      <c r="K102" s="38" t="s">
        <v>2246</v>
      </c>
      <c r="L102" s="38" t="s">
        <v>2247</v>
      </c>
      <c r="M102" s="39">
        <v>7</v>
      </c>
      <c r="N102" s="39">
        <v>7</v>
      </c>
      <c r="O102" s="39">
        <v>7</v>
      </c>
      <c r="P102" s="39">
        <v>1</v>
      </c>
      <c r="Q102" s="39">
        <v>22</v>
      </c>
      <c r="R102" s="39">
        <v>230</v>
      </c>
      <c r="S102" s="39">
        <v>94</v>
      </c>
      <c r="T102" s="39">
        <v>192</v>
      </c>
      <c r="U102" s="39">
        <v>85</v>
      </c>
      <c r="V102" s="39">
        <v>196</v>
      </c>
      <c r="W102" s="39">
        <v>82</v>
      </c>
      <c r="X102" s="39">
        <v>618</v>
      </c>
      <c r="Y102" s="39">
        <v>261</v>
      </c>
      <c r="Z102" s="39">
        <v>7</v>
      </c>
      <c r="AA102" s="39">
        <v>1</v>
      </c>
      <c r="AB102" s="40"/>
    </row>
    <row r="103" spans="1:28">
      <c r="A103" s="34" t="s">
        <v>249</v>
      </c>
      <c r="B103" s="34" t="s">
        <v>7</v>
      </c>
      <c r="C103" s="34" t="s">
        <v>4</v>
      </c>
      <c r="D103" s="34" t="s">
        <v>27</v>
      </c>
      <c r="E103" s="34" t="s">
        <v>2248</v>
      </c>
      <c r="F103" s="35">
        <v>37316</v>
      </c>
      <c r="G103" s="66" t="s">
        <v>2249</v>
      </c>
      <c r="H103" s="268">
        <v>11666</v>
      </c>
      <c r="I103" s="37">
        <v>21387</v>
      </c>
      <c r="J103" s="38" t="s">
        <v>2250</v>
      </c>
      <c r="K103" s="38" t="s">
        <v>2251</v>
      </c>
      <c r="L103" s="38" t="s">
        <v>2252</v>
      </c>
      <c r="M103" s="39">
        <v>10</v>
      </c>
      <c r="N103" s="39">
        <v>10</v>
      </c>
      <c r="O103" s="39">
        <v>10</v>
      </c>
      <c r="P103" s="39">
        <v>1</v>
      </c>
      <c r="Q103" s="39">
        <v>31</v>
      </c>
      <c r="R103" s="39">
        <v>330</v>
      </c>
      <c r="S103" s="39">
        <v>330</v>
      </c>
      <c r="T103" s="39">
        <v>318</v>
      </c>
      <c r="U103" s="39">
        <v>318</v>
      </c>
      <c r="V103" s="39">
        <v>308</v>
      </c>
      <c r="W103" s="39">
        <v>308</v>
      </c>
      <c r="X103" s="39">
        <v>956</v>
      </c>
      <c r="Y103" s="39">
        <v>956</v>
      </c>
      <c r="Z103" s="39">
        <v>6</v>
      </c>
      <c r="AA103" s="39">
        <v>6</v>
      </c>
      <c r="AB103" s="40"/>
    </row>
    <row r="104" spans="1:28">
      <c r="A104" s="34" t="s">
        <v>249</v>
      </c>
      <c r="B104" s="34" t="s">
        <v>7</v>
      </c>
      <c r="C104" s="34" t="s">
        <v>4</v>
      </c>
      <c r="D104" s="34" t="s">
        <v>441</v>
      </c>
      <c r="E104" s="34" t="s">
        <v>2253</v>
      </c>
      <c r="F104" s="35">
        <v>33298</v>
      </c>
      <c r="G104" s="66" t="s">
        <v>2254</v>
      </c>
      <c r="H104" s="268">
        <v>12262</v>
      </c>
      <c r="I104" s="37">
        <v>21387</v>
      </c>
      <c r="J104" s="38" t="s">
        <v>2255</v>
      </c>
      <c r="K104" s="38" t="s">
        <v>2256</v>
      </c>
      <c r="L104" s="38" t="s">
        <v>2257</v>
      </c>
      <c r="M104" s="39">
        <v>9</v>
      </c>
      <c r="N104" s="39">
        <v>10</v>
      </c>
      <c r="O104" s="39">
        <v>9</v>
      </c>
      <c r="P104" s="39">
        <v>2</v>
      </c>
      <c r="Q104" s="39">
        <v>30</v>
      </c>
      <c r="R104" s="39">
        <v>295</v>
      </c>
      <c r="S104" s="39"/>
      <c r="T104" s="39">
        <v>337</v>
      </c>
      <c r="U104" s="39"/>
      <c r="V104" s="39">
        <v>260</v>
      </c>
      <c r="W104" s="39"/>
      <c r="X104" s="39">
        <v>892</v>
      </c>
      <c r="Y104" s="39">
        <v>0</v>
      </c>
      <c r="Z104" s="39">
        <v>6</v>
      </c>
      <c r="AA104" s="39"/>
      <c r="AB104" s="40"/>
    </row>
    <row r="105" spans="1:28">
      <c r="A105" s="34" t="s">
        <v>249</v>
      </c>
      <c r="B105" s="34" t="s">
        <v>7</v>
      </c>
      <c r="C105" s="34" t="s">
        <v>4</v>
      </c>
      <c r="D105" s="34" t="s">
        <v>27</v>
      </c>
      <c r="E105" s="34" t="s">
        <v>2258</v>
      </c>
      <c r="F105" s="35">
        <v>30680</v>
      </c>
      <c r="G105" s="85" t="s">
        <v>2259</v>
      </c>
      <c r="H105" s="268">
        <v>14783</v>
      </c>
      <c r="I105" s="34">
        <v>21429</v>
      </c>
      <c r="J105" s="34" t="s">
        <v>2260</v>
      </c>
      <c r="K105" s="34" t="s">
        <v>2261</v>
      </c>
      <c r="L105" s="34" t="s">
        <v>2262</v>
      </c>
      <c r="M105" s="39">
        <v>4</v>
      </c>
      <c r="N105" s="39">
        <v>5</v>
      </c>
      <c r="O105" s="39">
        <v>4</v>
      </c>
      <c r="P105" s="39">
        <v>1</v>
      </c>
      <c r="Q105" s="39">
        <v>14</v>
      </c>
      <c r="R105" s="39">
        <v>84</v>
      </c>
      <c r="S105" s="39">
        <v>84</v>
      </c>
      <c r="T105" s="39">
        <v>100</v>
      </c>
      <c r="U105" s="39">
        <v>100</v>
      </c>
      <c r="V105" s="39">
        <v>80</v>
      </c>
      <c r="W105" s="39">
        <v>80</v>
      </c>
      <c r="X105" s="39">
        <v>264</v>
      </c>
      <c r="Y105" s="39">
        <v>264</v>
      </c>
      <c r="Z105" s="39">
        <v>6</v>
      </c>
      <c r="AA105" s="39">
        <v>6</v>
      </c>
      <c r="AB105" s="40"/>
    </row>
    <row r="106" spans="1:28">
      <c r="A106" s="34" t="s">
        <v>249</v>
      </c>
      <c r="B106" s="34" t="s">
        <v>7</v>
      </c>
      <c r="C106" s="34" t="s">
        <v>4</v>
      </c>
      <c r="D106" s="34" t="s">
        <v>36</v>
      </c>
      <c r="E106" s="34" t="s">
        <v>440</v>
      </c>
      <c r="F106" s="35">
        <v>33664</v>
      </c>
      <c r="G106" s="66" t="s">
        <v>2263</v>
      </c>
      <c r="H106" s="268">
        <v>12918</v>
      </c>
      <c r="I106" s="37">
        <v>21319</v>
      </c>
      <c r="J106" s="38" t="s">
        <v>2264</v>
      </c>
      <c r="K106" s="38" t="s">
        <v>2265</v>
      </c>
      <c r="L106" s="38" t="s">
        <v>2266</v>
      </c>
      <c r="M106" s="39">
        <v>8</v>
      </c>
      <c r="N106" s="39">
        <v>8</v>
      </c>
      <c r="O106" s="39">
        <v>8</v>
      </c>
      <c r="P106" s="39">
        <v>2</v>
      </c>
      <c r="Q106" s="39">
        <v>26</v>
      </c>
      <c r="R106" s="39">
        <v>200</v>
      </c>
      <c r="S106" s="39">
        <v>103</v>
      </c>
      <c r="T106" s="39">
        <v>182</v>
      </c>
      <c r="U106" s="39">
        <v>89</v>
      </c>
      <c r="V106" s="39">
        <v>158</v>
      </c>
      <c r="W106" s="39">
        <v>72</v>
      </c>
      <c r="X106" s="39">
        <v>540</v>
      </c>
      <c r="Y106" s="39">
        <v>264</v>
      </c>
      <c r="Z106" s="39">
        <v>13</v>
      </c>
      <c r="AA106" s="39">
        <v>6</v>
      </c>
      <c r="AB106" s="40"/>
    </row>
    <row r="107" spans="1:28">
      <c r="A107" s="34" t="s">
        <v>249</v>
      </c>
      <c r="B107" s="34" t="s">
        <v>7</v>
      </c>
      <c r="C107" s="34" t="s">
        <v>4</v>
      </c>
      <c r="D107" s="34" t="s">
        <v>441</v>
      </c>
      <c r="E107" s="34" t="s">
        <v>2267</v>
      </c>
      <c r="F107" s="35">
        <v>25628</v>
      </c>
      <c r="G107" s="66" t="s">
        <v>2268</v>
      </c>
      <c r="H107" s="268">
        <v>23886</v>
      </c>
      <c r="I107" s="37">
        <v>21398</v>
      </c>
      <c r="J107" s="38" t="s">
        <v>2269</v>
      </c>
      <c r="K107" s="38" t="s">
        <v>2269</v>
      </c>
      <c r="L107" s="38" t="s">
        <v>2270</v>
      </c>
      <c r="M107" s="39">
        <v>5</v>
      </c>
      <c r="N107" s="39">
        <v>6</v>
      </c>
      <c r="O107" s="39">
        <v>5</v>
      </c>
      <c r="P107" s="39">
        <v>1</v>
      </c>
      <c r="Q107" s="39">
        <v>17</v>
      </c>
      <c r="R107" s="39">
        <v>108</v>
      </c>
      <c r="S107" s="39" t="s">
        <v>2271</v>
      </c>
      <c r="T107" s="39">
        <v>125</v>
      </c>
      <c r="U107" s="39" t="s">
        <v>2271</v>
      </c>
      <c r="V107" s="39">
        <v>110</v>
      </c>
      <c r="W107" s="39" t="s">
        <v>2271</v>
      </c>
      <c r="X107" s="39">
        <v>343</v>
      </c>
      <c r="Y107" s="39" t="s">
        <v>2271</v>
      </c>
      <c r="Z107" s="39">
        <v>6</v>
      </c>
      <c r="AA107" s="39" t="s">
        <v>2271</v>
      </c>
      <c r="AB107" s="40"/>
    </row>
    <row r="108" spans="1:28" s="33" customFormat="1">
      <c r="A108" s="34" t="s">
        <v>249</v>
      </c>
      <c r="B108" s="34" t="s">
        <v>7</v>
      </c>
      <c r="C108" s="34" t="s">
        <v>4</v>
      </c>
      <c r="D108" s="34" t="s">
        <v>27</v>
      </c>
      <c r="E108" s="34" t="s">
        <v>2272</v>
      </c>
      <c r="F108" s="35">
        <v>28559</v>
      </c>
      <c r="G108" s="66" t="s">
        <v>2273</v>
      </c>
      <c r="H108" s="268">
        <v>22425</v>
      </c>
      <c r="I108" s="34">
        <v>21375</v>
      </c>
      <c r="J108" s="34" t="s">
        <v>2274</v>
      </c>
      <c r="K108" s="34" t="s">
        <v>2275</v>
      </c>
      <c r="L108" s="34" t="s">
        <v>2276</v>
      </c>
      <c r="M108" s="39">
        <v>6</v>
      </c>
      <c r="N108" s="39">
        <v>7</v>
      </c>
      <c r="O108" s="39">
        <v>7</v>
      </c>
      <c r="P108" s="39">
        <v>1</v>
      </c>
      <c r="Q108" s="39">
        <v>21</v>
      </c>
      <c r="R108" s="39">
        <v>135</v>
      </c>
      <c r="S108" s="39">
        <v>135</v>
      </c>
      <c r="T108" s="39">
        <v>175</v>
      </c>
      <c r="U108" s="39">
        <v>175</v>
      </c>
      <c r="V108" s="39">
        <v>144</v>
      </c>
      <c r="W108" s="39">
        <v>144</v>
      </c>
      <c r="X108" s="39">
        <v>454</v>
      </c>
      <c r="Y108" s="39">
        <v>454</v>
      </c>
      <c r="Z108" s="39">
        <v>1</v>
      </c>
      <c r="AA108" s="39">
        <v>1</v>
      </c>
      <c r="AB108" s="40"/>
    </row>
    <row r="109" spans="1:28">
      <c r="A109" s="34" t="s">
        <v>249</v>
      </c>
      <c r="B109" s="34" t="s">
        <v>7</v>
      </c>
      <c r="C109" s="34" t="s">
        <v>4</v>
      </c>
      <c r="D109" s="34" t="s">
        <v>441</v>
      </c>
      <c r="E109" s="34" t="s">
        <v>2277</v>
      </c>
      <c r="F109" s="35">
        <v>29281</v>
      </c>
      <c r="G109" s="67" t="s">
        <v>2278</v>
      </c>
      <c r="H109" s="281">
        <v>62628</v>
      </c>
      <c r="I109" s="34">
        <v>21375</v>
      </c>
      <c r="J109" s="34" t="s">
        <v>2279</v>
      </c>
      <c r="K109" s="34" t="s">
        <v>2280</v>
      </c>
      <c r="L109" s="34" t="s">
        <v>2281</v>
      </c>
      <c r="M109" s="39">
        <v>4</v>
      </c>
      <c r="N109" s="39">
        <v>5</v>
      </c>
      <c r="O109" s="39">
        <v>5</v>
      </c>
      <c r="P109" s="39">
        <v>1</v>
      </c>
      <c r="Q109" s="39">
        <v>15</v>
      </c>
      <c r="R109" s="39">
        <v>105</v>
      </c>
      <c r="S109" s="39"/>
      <c r="T109" s="39">
        <v>102</v>
      </c>
      <c r="U109" s="39"/>
      <c r="V109" s="39">
        <v>106</v>
      </c>
      <c r="W109" s="39"/>
      <c r="X109" s="39">
        <v>313</v>
      </c>
      <c r="Y109" s="39">
        <v>0</v>
      </c>
      <c r="Z109" s="39">
        <v>3</v>
      </c>
      <c r="AA109" s="39"/>
      <c r="AB109" s="40"/>
    </row>
    <row r="110" spans="1:28">
      <c r="A110" s="34" t="s">
        <v>249</v>
      </c>
      <c r="B110" s="34" t="s">
        <v>7</v>
      </c>
      <c r="C110" s="34" t="s">
        <v>4</v>
      </c>
      <c r="D110" s="34" t="s">
        <v>27</v>
      </c>
      <c r="E110" s="34" t="s">
        <v>2282</v>
      </c>
      <c r="F110" s="35">
        <v>25628</v>
      </c>
      <c r="G110" s="66" t="s">
        <v>2283</v>
      </c>
      <c r="H110" s="268">
        <v>18398</v>
      </c>
      <c r="I110" s="37">
        <v>21398</v>
      </c>
      <c r="J110" s="38" t="s">
        <v>2284</v>
      </c>
      <c r="K110" s="38" t="s">
        <v>2285</v>
      </c>
      <c r="L110" s="38" t="s">
        <v>2286</v>
      </c>
      <c r="M110" s="39">
        <v>6</v>
      </c>
      <c r="N110" s="39">
        <v>6</v>
      </c>
      <c r="O110" s="39">
        <v>7</v>
      </c>
      <c r="P110" s="39">
        <v>1</v>
      </c>
      <c r="Q110" s="39">
        <v>20</v>
      </c>
      <c r="R110" s="39">
        <v>122</v>
      </c>
      <c r="S110" s="39">
        <v>122</v>
      </c>
      <c r="T110" s="39">
        <v>168</v>
      </c>
      <c r="U110" s="39">
        <v>168</v>
      </c>
      <c r="V110" s="39">
        <v>190</v>
      </c>
      <c r="W110" s="39">
        <v>190</v>
      </c>
      <c r="X110" s="39">
        <v>480</v>
      </c>
      <c r="Y110" s="39">
        <v>480</v>
      </c>
      <c r="Z110" s="39">
        <v>7</v>
      </c>
      <c r="AA110" s="39">
        <v>7</v>
      </c>
      <c r="AB110" s="40"/>
    </row>
    <row r="111" spans="1:28">
      <c r="A111" s="34" t="s">
        <v>249</v>
      </c>
      <c r="B111" s="34" t="s">
        <v>7</v>
      </c>
      <c r="C111" s="34" t="s">
        <v>4</v>
      </c>
      <c r="D111" s="34" t="s">
        <v>441</v>
      </c>
      <c r="E111" s="34" t="s">
        <v>2287</v>
      </c>
      <c r="F111" s="35">
        <v>24898</v>
      </c>
      <c r="G111" s="66" t="s">
        <v>2288</v>
      </c>
      <c r="H111" s="271">
        <v>16976.3</v>
      </c>
      <c r="I111" s="37">
        <v>21356</v>
      </c>
      <c r="J111" s="38" t="s">
        <v>2289</v>
      </c>
      <c r="K111" s="38" t="s">
        <v>2290</v>
      </c>
      <c r="L111" s="38" t="s">
        <v>2291</v>
      </c>
      <c r="M111" s="39">
        <v>5</v>
      </c>
      <c r="N111" s="39">
        <v>5</v>
      </c>
      <c r="O111" s="39">
        <v>5</v>
      </c>
      <c r="P111" s="39">
        <v>1</v>
      </c>
      <c r="Q111" s="39">
        <v>16</v>
      </c>
      <c r="R111" s="39">
        <v>98</v>
      </c>
      <c r="S111" s="39"/>
      <c r="T111" s="39">
        <v>117</v>
      </c>
      <c r="U111" s="39"/>
      <c r="V111" s="39">
        <v>107</v>
      </c>
      <c r="W111" s="39"/>
      <c r="X111" s="39">
        <v>322</v>
      </c>
      <c r="Y111" s="39">
        <v>0</v>
      </c>
      <c r="Z111" s="39">
        <v>9</v>
      </c>
      <c r="AA111" s="39"/>
      <c r="AB111" s="40"/>
    </row>
    <row r="112" spans="1:28">
      <c r="A112" s="34" t="s">
        <v>249</v>
      </c>
      <c r="B112" s="34" t="s">
        <v>7</v>
      </c>
      <c r="C112" s="34" t="s">
        <v>4</v>
      </c>
      <c r="D112" s="34" t="s">
        <v>36</v>
      </c>
      <c r="E112" s="34" t="s">
        <v>2292</v>
      </c>
      <c r="F112" s="35">
        <v>31837</v>
      </c>
      <c r="G112" s="67" t="s">
        <v>2293</v>
      </c>
      <c r="H112" s="281">
        <v>14750</v>
      </c>
      <c r="I112" s="34">
        <v>21348</v>
      </c>
      <c r="J112" s="34" t="s">
        <v>2294</v>
      </c>
      <c r="K112" s="34" t="s">
        <v>2295</v>
      </c>
      <c r="L112" s="34" t="s">
        <v>2296</v>
      </c>
      <c r="M112" s="39">
        <v>5</v>
      </c>
      <c r="N112" s="39">
        <v>6</v>
      </c>
      <c r="O112" s="39">
        <v>6</v>
      </c>
      <c r="P112" s="39">
        <v>1</v>
      </c>
      <c r="Q112" s="39">
        <v>18</v>
      </c>
      <c r="R112" s="39">
        <v>146</v>
      </c>
      <c r="S112" s="39">
        <v>81</v>
      </c>
      <c r="T112" s="39">
        <v>140</v>
      </c>
      <c r="U112" s="39">
        <v>67</v>
      </c>
      <c r="V112" s="39">
        <v>109</v>
      </c>
      <c r="W112" s="39">
        <v>54</v>
      </c>
      <c r="X112" s="39">
        <v>395</v>
      </c>
      <c r="Y112" s="39">
        <v>202</v>
      </c>
      <c r="Z112" s="39">
        <v>11</v>
      </c>
      <c r="AA112" s="39">
        <v>1</v>
      </c>
      <c r="AB112" s="40"/>
    </row>
    <row r="113" spans="1:28">
      <c r="A113" s="34" t="s">
        <v>249</v>
      </c>
      <c r="B113" s="34" t="s">
        <v>7</v>
      </c>
      <c r="C113" s="34" t="s">
        <v>4</v>
      </c>
      <c r="D113" s="34" t="s">
        <v>441</v>
      </c>
      <c r="E113" s="34" t="s">
        <v>2297</v>
      </c>
      <c r="F113" s="35">
        <v>32071</v>
      </c>
      <c r="G113" s="66" t="s">
        <v>2298</v>
      </c>
      <c r="H113" s="268">
        <v>15239</v>
      </c>
      <c r="I113" s="37">
        <v>21376</v>
      </c>
      <c r="J113" s="38" t="s">
        <v>2299</v>
      </c>
      <c r="K113" s="38" t="s">
        <v>2300</v>
      </c>
      <c r="L113" s="38" t="s">
        <v>2301</v>
      </c>
      <c r="M113" s="39">
        <v>9</v>
      </c>
      <c r="N113" s="39">
        <v>9</v>
      </c>
      <c r="O113" s="39">
        <v>9</v>
      </c>
      <c r="P113" s="39">
        <v>1</v>
      </c>
      <c r="Q113" s="39">
        <v>28</v>
      </c>
      <c r="R113" s="39">
        <v>296</v>
      </c>
      <c r="S113" s="39" t="s">
        <v>2302</v>
      </c>
      <c r="T113" s="39">
        <v>302</v>
      </c>
      <c r="U113" s="39" t="s">
        <v>2302</v>
      </c>
      <c r="V113" s="39">
        <v>267</v>
      </c>
      <c r="W113" s="39" t="s">
        <v>2302</v>
      </c>
      <c r="X113" s="39">
        <v>865</v>
      </c>
      <c r="Y113" s="39" t="s">
        <v>2302</v>
      </c>
      <c r="Z113" s="39">
        <v>9</v>
      </c>
      <c r="AA113" s="39" t="s">
        <v>2302</v>
      </c>
      <c r="AB113" s="40"/>
    </row>
    <row r="114" spans="1:28">
      <c r="A114" s="34" t="s">
        <v>249</v>
      </c>
      <c r="B114" s="34" t="s">
        <v>7</v>
      </c>
      <c r="C114" s="34" t="s">
        <v>4</v>
      </c>
      <c r="D114" s="34" t="s">
        <v>27</v>
      </c>
      <c r="E114" s="34" t="s">
        <v>2303</v>
      </c>
      <c r="F114" s="35">
        <v>32933</v>
      </c>
      <c r="G114" s="66" t="s">
        <v>2304</v>
      </c>
      <c r="H114" s="271">
        <v>13049</v>
      </c>
      <c r="I114" s="37">
        <v>21380</v>
      </c>
      <c r="J114" s="38" t="s">
        <v>2305</v>
      </c>
      <c r="K114" s="38" t="s">
        <v>2306</v>
      </c>
      <c r="L114" s="38" t="s">
        <v>2307</v>
      </c>
      <c r="M114" s="39">
        <v>10</v>
      </c>
      <c r="N114" s="39">
        <v>10</v>
      </c>
      <c r="O114" s="39">
        <v>10</v>
      </c>
      <c r="P114" s="39">
        <v>1</v>
      </c>
      <c r="Q114" s="39">
        <v>31</v>
      </c>
      <c r="R114" s="39">
        <v>310</v>
      </c>
      <c r="S114" s="39">
        <v>310</v>
      </c>
      <c r="T114" s="39">
        <v>281</v>
      </c>
      <c r="U114" s="39">
        <v>281</v>
      </c>
      <c r="V114" s="39">
        <v>260</v>
      </c>
      <c r="W114" s="39">
        <v>260</v>
      </c>
      <c r="X114" s="39">
        <v>851</v>
      </c>
      <c r="Y114" s="39">
        <v>851</v>
      </c>
      <c r="Z114" s="39">
        <v>7</v>
      </c>
      <c r="AA114" s="39">
        <v>7</v>
      </c>
      <c r="AB114" s="40"/>
    </row>
    <row r="115" spans="1:28">
      <c r="A115" s="143" t="s">
        <v>249</v>
      </c>
      <c r="B115" s="143" t="s">
        <v>7</v>
      </c>
      <c r="C115" s="143" t="s">
        <v>4</v>
      </c>
      <c r="D115" s="143" t="s">
        <v>441</v>
      </c>
      <c r="E115" s="143" t="s">
        <v>2308</v>
      </c>
      <c r="F115" s="144">
        <v>30742</v>
      </c>
      <c r="G115" s="812" t="s">
        <v>2309</v>
      </c>
      <c r="H115" s="378">
        <v>16302</v>
      </c>
      <c r="I115" s="147">
        <v>21371</v>
      </c>
      <c r="J115" s="148" t="s">
        <v>2310</v>
      </c>
      <c r="K115" s="148" t="s">
        <v>2311</v>
      </c>
      <c r="L115" s="148" t="s">
        <v>2312</v>
      </c>
      <c r="M115" s="149">
        <v>4</v>
      </c>
      <c r="N115" s="149">
        <v>6</v>
      </c>
      <c r="O115" s="149">
        <v>5</v>
      </c>
      <c r="P115" s="149">
        <v>2</v>
      </c>
      <c r="Q115" s="149">
        <v>17</v>
      </c>
      <c r="R115" s="149">
        <v>105</v>
      </c>
      <c r="S115" s="149"/>
      <c r="T115" s="149">
        <v>153</v>
      </c>
      <c r="U115" s="149"/>
      <c r="V115" s="149">
        <v>113</v>
      </c>
      <c r="W115" s="149"/>
      <c r="X115" s="39">
        <v>371</v>
      </c>
      <c r="Y115" s="39">
        <v>0</v>
      </c>
      <c r="Z115" s="149">
        <v>7</v>
      </c>
      <c r="AA115" s="149"/>
      <c r="AB115" s="150"/>
    </row>
    <row r="116" spans="1:28">
      <c r="A116" s="34" t="s">
        <v>249</v>
      </c>
      <c r="B116" s="34" t="s">
        <v>7</v>
      </c>
      <c r="C116" s="34" t="s">
        <v>4</v>
      </c>
      <c r="D116" s="34" t="s">
        <v>36</v>
      </c>
      <c r="E116" s="34" t="s">
        <v>2313</v>
      </c>
      <c r="F116" s="35">
        <v>38510</v>
      </c>
      <c r="G116" s="66" t="s">
        <v>2314</v>
      </c>
      <c r="H116" s="268">
        <v>12806.1</v>
      </c>
      <c r="I116" s="37">
        <v>21324</v>
      </c>
      <c r="J116" s="38" t="s">
        <v>2315</v>
      </c>
      <c r="K116" s="38" t="s">
        <v>2315</v>
      </c>
      <c r="L116" s="38" t="s">
        <v>2316</v>
      </c>
      <c r="M116" s="39">
        <v>10</v>
      </c>
      <c r="N116" s="39">
        <v>12</v>
      </c>
      <c r="O116" s="39">
        <v>12</v>
      </c>
      <c r="P116" s="39">
        <v>1</v>
      </c>
      <c r="Q116" s="39">
        <v>35</v>
      </c>
      <c r="R116" s="39">
        <v>329</v>
      </c>
      <c r="S116" s="39">
        <v>156</v>
      </c>
      <c r="T116" s="39">
        <v>386</v>
      </c>
      <c r="U116" s="39">
        <v>200</v>
      </c>
      <c r="V116" s="39">
        <v>355</v>
      </c>
      <c r="W116" s="39">
        <v>168</v>
      </c>
      <c r="X116" s="39">
        <v>1070</v>
      </c>
      <c r="Y116" s="39">
        <v>524</v>
      </c>
      <c r="Z116" s="39">
        <v>7</v>
      </c>
      <c r="AA116" s="39">
        <v>4</v>
      </c>
      <c r="AB116" s="40"/>
    </row>
    <row r="117" spans="1:28">
      <c r="A117" s="34" t="s">
        <v>249</v>
      </c>
      <c r="B117" s="34" t="s">
        <v>7</v>
      </c>
      <c r="C117" s="34" t="s">
        <v>4</v>
      </c>
      <c r="D117" s="34" t="s">
        <v>36</v>
      </c>
      <c r="E117" s="34" t="s">
        <v>457</v>
      </c>
      <c r="F117" s="35">
        <v>39508</v>
      </c>
      <c r="G117" s="66" t="s">
        <v>2317</v>
      </c>
      <c r="H117" s="268">
        <v>11527</v>
      </c>
      <c r="I117" s="37">
        <v>21447</v>
      </c>
      <c r="J117" s="38" t="s">
        <v>2318</v>
      </c>
      <c r="K117" s="38" t="s">
        <v>2319</v>
      </c>
      <c r="L117" s="38" t="s">
        <v>2320</v>
      </c>
      <c r="M117" s="39">
        <v>4</v>
      </c>
      <c r="N117" s="39">
        <v>5</v>
      </c>
      <c r="O117" s="39">
        <v>5</v>
      </c>
      <c r="P117" s="39">
        <v>2</v>
      </c>
      <c r="Q117" s="39">
        <v>16</v>
      </c>
      <c r="R117" s="39">
        <v>100</v>
      </c>
      <c r="S117" s="39">
        <v>38</v>
      </c>
      <c r="T117" s="39">
        <v>102</v>
      </c>
      <c r="U117" s="39">
        <v>40</v>
      </c>
      <c r="V117" s="39">
        <v>107</v>
      </c>
      <c r="W117" s="39">
        <v>43</v>
      </c>
      <c r="X117" s="39">
        <v>309</v>
      </c>
      <c r="Y117" s="39">
        <v>121</v>
      </c>
      <c r="Z117" s="39">
        <v>12</v>
      </c>
      <c r="AA117" s="39">
        <v>3</v>
      </c>
      <c r="AB117" s="40"/>
    </row>
    <row r="118" spans="1:28" s="42" customFormat="1">
      <c r="A118" s="34" t="s">
        <v>249</v>
      </c>
      <c r="B118" s="34" t="s">
        <v>7</v>
      </c>
      <c r="C118" s="34" t="s">
        <v>4</v>
      </c>
      <c r="D118" s="34" t="s">
        <v>36</v>
      </c>
      <c r="E118" s="34" t="s">
        <v>2321</v>
      </c>
      <c r="F118" s="35">
        <v>38412</v>
      </c>
      <c r="G118" s="66" t="s">
        <v>2322</v>
      </c>
      <c r="H118" s="280">
        <v>13060</v>
      </c>
      <c r="I118" s="37">
        <v>21341</v>
      </c>
      <c r="J118" s="38" t="s">
        <v>2323</v>
      </c>
      <c r="K118" s="38" t="s">
        <v>2324</v>
      </c>
      <c r="L118" s="38" t="s">
        <v>2325</v>
      </c>
      <c r="M118" s="39">
        <v>9</v>
      </c>
      <c r="N118" s="39">
        <v>11</v>
      </c>
      <c r="O118" s="39">
        <v>11</v>
      </c>
      <c r="P118" s="39">
        <v>1</v>
      </c>
      <c r="Q118" s="39">
        <v>32</v>
      </c>
      <c r="R118" s="39">
        <v>297</v>
      </c>
      <c r="S118" s="39">
        <v>139</v>
      </c>
      <c r="T118" s="39">
        <v>362</v>
      </c>
      <c r="U118" s="39">
        <v>186</v>
      </c>
      <c r="V118" s="39">
        <v>336</v>
      </c>
      <c r="W118" s="39">
        <v>166</v>
      </c>
      <c r="X118" s="39">
        <v>995</v>
      </c>
      <c r="Y118" s="39">
        <v>491</v>
      </c>
      <c r="Z118" s="39">
        <v>7</v>
      </c>
      <c r="AA118" s="39">
        <v>1</v>
      </c>
      <c r="AB118" s="40"/>
    </row>
    <row r="119" spans="1:28" s="42" customFormat="1">
      <c r="A119" s="34" t="s">
        <v>249</v>
      </c>
      <c r="B119" s="34" t="s">
        <v>7</v>
      </c>
      <c r="C119" s="34" t="s">
        <v>4</v>
      </c>
      <c r="D119" s="34" t="s">
        <v>36</v>
      </c>
      <c r="E119" s="34" t="s">
        <v>2326</v>
      </c>
      <c r="F119" s="35">
        <v>31107</v>
      </c>
      <c r="G119" s="66" t="s">
        <v>2327</v>
      </c>
      <c r="H119" s="268">
        <v>12304</v>
      </c>
      <c r="I119" s="37">
        <v>21313</v>
      </c>
      <c r="J119" s="38" t="s">
        <v>2328</v>
      </c>
      <c r="K119" s="38" t="s">
        <v>2329</v>
      </c>
      <c r="L119" s="38" t="s">
        <v>2330</v>
      </c>
      <c r="M119" s="39">
        <v>5</v>
      </c>
      <c r="N119" s="39">
        <v>5</v>
      </c>
      <c r="O119" s="39">
        <v>5</v>
      </c>
      <c r="P119" s="39">
        <v>3</v>
      </c>
      <c r="Q119" s="39">
        <v>18</v>
      </c>
      <c r="R119" s="39">
        <v>132</v>
      </c>
      <c r="S119" s="39">
        <v>63</v>
      </c>
      <c r="T119" s="39">
        <v>143</v>
      </c>
      <c r="U119" s="39">
        <v>72</v>
      </c>
      <c r="V119" s="39">
        <v>107</v>
      </c>
      <c r="W119" s="39">
        <v>52</v>
      </c>
      <c r="X119" s="39">
        <v>382</v>
      </c>
      <c r="Y119" s="39">
        <v>187</v>
      </c>
      <c r="Z119" s="39">
        <v>19</v>
      </c>
      <c r="AA119" s="39">
        <v>4</v>
      </c>
      <c r="AB119" s="40"/>
    </row>
    <row r="120" spans="1:28" s="97" customFormat="1" ht="15.75" customHeight="1">
      <c r="A120" s="1394" t="s">
        <v>313</v>
      </c>
      <c r="B120" s="1395"/>
      <c r="C120" s="1395"/>
      <c r="D120" s="1396"/>
      <c r="E120" s="92">
        <v>21</v>
      </c>
      <c r="F120" s="93"/>
      <c r="G120" s="94"/>
      <c r="H120" s="95"/>
      <c r="I120" s="92"/>
      <c r="J120" s="92"/>
      <c r="K120" s="92"/>
      <c r="L120" s="92"/>
      <c r="M120" s="95">
        <f>SUM(M99:M119)</f>
        <v>140</v>
      </c>
      <c r="N120" s="95">
        <f t="shared" ref="N120:AA120" si="23">SUM(N99:N119)</f>
        <v>157</v>
      </c>
      <c r="O120" s="95">
        <f t="shared" si="23"/>
        <v>152</v>
      </c>
      <c r="P120" s="95">
        <f t="shared" si="23"/>
        <v>27</v>
      </c>
      <c r="Q120" s="95">
        <f t="shared" si="23"/>
        <v>476</v>
      </c>
      <c r="R120" s="95">
        <f t="shared" si="23"/>
        <v>3944</v>
      </c>
      <c r="S120" s="95">
        <f t="shared" si="23"/>
        <v>1942</v>
      </c>
      <c r="T120" s="95">
        <f t="shared" si="23"/>
        <v>4269</v>
      </c>
      <c r="U120" s="95">
        <f t="shared" si="23"/>
        <v>2121</v>
      </c>
      <c r="V120" s="95">
        <f t="shared" si="23"/>
        <v>3853</v>
      </c>
      <c r="W120" s="95">
        <f t="shared" si="23"/>
        <v>1913</v>
      </c>
      <c r="X120" s="95">
        <f t="shared" si="23"/>
        <v>12066</v>
      </c>
      <c r="Y120" s="95">
        <f t="shared" si="23"/>
        <v>5976</v>
      </c>
      <c r="Z120" s="95">
        <f t="shared" si="23"/>
        <v>172</v>
      </c>
      <c r="AA120" s="95">
        <f t="shared" si="23"/>
        <v>60</v>
      </c>
      <c r="AB120" s="96"/>
    </row>
    <row r="121" spans="1:28" s="97" customFormat="1" ht="15.75" customHeight="1">
      <c r="A121" s="1400" t="s">
        <v>320</v>
      </c>
      <c r="B121" s="1401"/>
      <c r="C121" s="1401"/>
      <c r="D121" s="1402"/>
      <c r="E121" s="105">
        <f>E120</f>
        <v>21</v>
      </c>
      <c r="F121" s="103"/>
      <c r="G121" s="108"/>
      <c r="H121" s="106"/>
      <c r="I121" s="105"/>
      <c r="J121" s="105"/>
      <c r="K121" s="105"/>
      <c r="L121" s="105"/>
      <c r="M121" s="106">
        <f>M120</f>
        <v>140</v>
      </c>
      <c r="N121" s="106">
        <f t="shared" ref="N121:AA121" si="24">N120</f>
        <v>157</v>
      </c>
      <c r="O121" s="106">
        <f t="shared" si="24"/>
        <v>152</v>
      </c>
      <c r="P121" s="106">
        <f t="shared" si="24"/>
        <v>27</v>
      </c>
      <c r="Q121" s="106">
        <f t="shared" si="24"/>
        <v>476</v>
      </c>
      <c r="R121" s="106">
        <f t="shared" si="24"/>
        <v>3944</v>
      </c>
      <c r="S121" s="106">
        <f t="shared" si="24"/>
        <v>1942</v>
      </c>
      <c r="T121" s="106">
        <f t="shared" si="24"/>
        <v>4269</v>
      </c>
      <c r="U121" s="106">
        <f t="shared" si="24"/>
        <v>2121</v>
      </c>
      <c r="V121" s="106">
        <f t="shared" si="24"/>
        <v>3853</v>
      </c>
      <c r="W121" s="106">
        <f t="shared" si="24"/>
        <v>1913</v>
      </c>
      <c r="X121" s="106">
        <f t="shared" si="24"/>
        <v>12066</v>
      </c>
      <c r="Y121" s="106">
        <f t="shared" si="24"/>
        <v>5976</v>
      </c>
      <c r="Z121" s="106">
        <f t="shared" si="24"/>
        <v>172</v>
      </c>
      <c r="AA121" s="106">
        <f t="shared" si="24"/>
        <v>60</v>
      </c>
      <c r="AB121" s="96"/>
    </row>
    <row r="122" spans="1:28" s="97" customFormat="1" ht="15.75" customHeight="1">
      <c r="A122" s="1422" t="s">
        <v>321</v>
      </c>
      <c r="B122" s="1403"/>
      <c r="C122" s="1403"/>
      <c r="D122" s="1404"/>
      <c r="E122" s="109">
        <f>E120</f>
        <v>21</v>
      </c>
      <c r="F122" s="109"/>
      <c r="G122" s="110"/>
      <c r="H122" s="111"/>
      <c r="I122" s="109"/>
      <c r="J122" s="109"/>
      <c r="K122" s="109"/>
      <c r="L122" s="109"/>
      <c r="M122" s="111">
        <f t="shared" ref="M122" si="25">M120</f>
        <v>140</v>
      </c>
      <c r="N122" s="111">
        <f t="shared" ref="N122:AA122" si="26">N120</f>
        <v>157</v>
      </c>
      <c r="O122" s="111">
        <f t="shared" si="26"/>
        <v>152</v>
      </c>
      <c r="P122" s="111">
        <f t="shared" si="26"/>
        <v>27</v>
      </c>
      <c r="Q122" s="111">
        <f t="shared" si="26"/>
        <v>476</v>
      </c>
      <c r="R122" s="111">
        <f t="shared" si="26"/>
        <v>3944</v>
      </c>
      <c r="S122" s="111">
        <f t="shared" si="26"/>
        <v>1942</v>
      </c>
      <c r="T122" s="111">
        <f t="shared" si="26"/>
        <v>4269</v>
      </c>
      <c r="U122" s="111">
        <f t="shared" si="26"/>
        <v>2121</v>
      </c>
      <c r="V122" s="111">
        <f t="shared" si="26"/>
        <v>3853</v>
      </c>
      <c r="W122" s="111">
        <f t="shared" si="26"/>
        <v>1913</v>
      </c>
      <c r="X122" s="111">
        <f t="shared" si="26"/>
        <v>12066</v>
      </c>
      <c r="Y122" s="111">
        <f t="shared" si="26"/>
        <v>5976</v>
      </c>
      <c r="Z122" s="111">
        <f t="shared" si="26"/>
        <v>172</v>
      </c>
      <c r="AA122" s="111">
        <f t="shared" si="26"/>
        <v>60</v>
      </c>
      <c r="AB122" s="96"/>
    </row>
    <row r="123" spans="1:28" s="97" customFormat="1" ht="15.75" customHeight="1">
      <c r="A123" s="1405" t="s">
        <v>322</v>
      </c>
      <c r="B123" s="1406"/>
      <c r="C123" s="1406"/>
      <c r="D123" s="1407"/>
      <c r="E123" s="112">
        <v>0</v>
      </c>
      <c r="F123" s="112"/>
      <c r="G123" s="113"/>
      <c r="H123" s="114"/>
      <c r="I123" s="112"/>
      <c r="J123" s="112"/>
      <c r="K123" s="112"/>
      <c r="L123" s="112"/>
      <c r="M123" s="114">
        <v>0</v>
      </c>
      <c r="N123" s="114">
        <v>0</v>
      </c>
      <c r="O123" s="114">
        <v>0</v>
      </c>
      <c r="P123" s="114">
        <v>0</v>
      </c>
      <c r="Q123" s="114">
        <v>0</v>
      </c>
      <c r="R123" s="114">
        <v>0</v>
      </c>
      <c r="S123" s="114">
        <v>0</v>
      </c>
      <c r="T123" s="114">
        <v>0</v>
      </c>
      <c r="U123" s="114">
        <v>0</v>
      </c>
      <c r="V123" s="114">
        <v>0</v>
      </c>
      <c r="W123" s="114">
        <v>0</v>
      </c>
      <c r="X123" s="114">
        <v>0</v>
      </c>
      <c r="Y123" s="114">
        <v>0</v>
      </c>
      <c r="Z123" s="114">
        <v>0</v>
      </c>
      <c r="AA123" s="114">
        <v>0</v>
      </c>
      <c r="AB123" s="96"/>
    </row>
    <row r="124" spans="1:28" s="97" customFormat="1" ht="15.75" customHeight="1">
      <c r="A124" s="1408" t="s">
        <v>323</v>
      </c>
      <c r="B124" s="1409"/>
      <c r="C124" s="1409"/>
      <c r="D124" s="1410"/>
      <c r="E124" s="118">
        <f>E122+E123</f>
        <v>21</v>
      </c>
      <c r="F124" s="118"/>
      <c r="G124" s="119"/>
      <c r="H124" s="120"/>
      <c r="I124" s="118"/>
      <c r="J124" s="118"/>
      <c r="K124" s="118"/>
      <c r="L124" s="118"/>
      <c r="M124" s="120">
        <f>M122+M123</f>
        <v>140</v>
      </c>
      <c r="N124" s="120">
        <f t="shared" ref="N124:AA124" si="27">N122+N123</f>
        <v>157</v>
      </c>
      <c r="O124" s="120">
        <f t="shared" si="27"/>
        <v>152</v>
      </c>
      <c r="P124" s="120">
        <f t="shared" si="27"/>
        <v>27</v>
      </c>
      <c r="Q124" s="120">
        <f t="shared" si="27"/>
        <v>476</v>
      </c>
      <c r="R124" s="120">
        <f t="shared" si="27"/>
        <v>3944</v>
      </c>
      <c r="S124" s="120">
        <f t="shared" si="27"/>
        <v>1942</v>
      </c>
      <c r="T124" s="120">
        <f t="shared" si="27"/>
        <v>4269</v>
      </c>
      <c r="U124" s="120">
        <f t="shared" si="27"/>
        <v>2121</v>
      </c>
      <c r="V124" s="120">
        <f t="shared" si="27"/>
        <v>3853</v>
      </c>
      <c r="W124" s="120">
        <f t="shared" si="27"/>
        <v>1913</v>
      </c>
      <c r="X124" s="120">
        <f t="shared" si="27"/>
        <v>12066</v>
      </c>
      <c r="Y124" s="120">
        <f t="shared" si="27"/>
        <v>5976</v>
      </c>
      <c r="Z124" s="120">
        <f t="shared" si="27"/>
        <v>172</v>
      </c>
      <c r="AA124" s="120">
        <f t="shared" si="27"/>
        <v>60</v>
      </c>
      <c r="AB124" s="96"/>
    </row>
    <row r="125" spans="1:28">
      <c r="A125" s="34" t="s">
        <v>289</v>
      </c>
      <c r="B125" s="34" t="s">
        <v>10</v>
      </c>
      <c r="C125" s="34" t="s">
        <v>4</v>
      </c>
      <c r="D125" s="34" t="s">
        <v>27</v>
      </c>
      <c r="E125" s="34" t="s">
        <v>2331</v>
      </c>
      <c r="F125" s="35">
        <v>34389</v>
      </c>
      <c r="G125" s="66" t="s">
        <v>2332</v>
      </c>
      <c r="H125" s="268">
        <v>12268</v>
      </c>
      <c r="I125" s="37">
        <v>21083</v>
      </c>
      <c r="J125" s="38" t="s">
        <v>2359</v>
      </c>
      <c r="K125" s="38" t="s">
        <v>2417</v>
      </c>
      <c r="L125" s="38" t="s">
        <v>2429</v>
      </c>
      <c r="M125" s="39">
        <v>6</v>
      </c>
      <c r="N125" s="39">
        <v>7</v>
      </c>
      <c r="O125" s="39">
        <v>6</v>
      </c>
      <c r="P125" s="39">
        <v>0</v>
      </c>
      <c r="Q125" s="39">
        <v>19</v>
      </c>
      <c r="R125" s="39">
        <v>187</v>
      </c>
      <c r="S125" s="39">
        <v>187</v>
      </c>
      <c r="T125" s="39">
        <v>209</v>
      </c>
      <c r="U125" s="39">
        <v>209</v>
      </c>
      <c r="V125" s="39">
        <v>163</v>
      </c>
      <c r="W125" s="39">
        <v>163</v>
      </c>
      <c r="X125" s="39">
        <v>559</v>
      </c>
      <c r="Y125" s="39">
        <v>559</v>
      </c>
      <c r="Z125" s="39">
        <v>1</v>
      </c>
      <c r="AA125" s="39">
        <v>1</v>
      </c>
      <c r="AB125" s="40"/>
    </row>
    <row r="126" spans="1:28">
      <c r="A126" s="34" t="s">
        <v>443</v>
      </c>
      <c r="B126" s="34" t="s">
        <v>10</v>
      </c>
      <c r="C126" s="34" t="s">
        <v>4</v>
      </c>
      <c r="D126" s="34" t="s">
        <v>441</v>
      </c>
      <c r="E126" s="34" t="s">
        <v>444</v>
      </c>
      <c r="F126" s="35">
        <v>33298</v>
      </c>
      <c r="G126" s="66" t="s">
        <v>445</v>
      </c>
      <c r="H126" s="268">
        <v>12347</v>
      </c>
      <c r="I126" s="37">
        <v>21071</v>
      </c>
      <c r="J126" s="38" t="s">
        <v>2360</v>
      </c>
      <c r="K126" s="38" t="s">
        <v>2418</v>
      </c>
      <c r="L126" s="38" t="s">
        <v>2430</v>
      </c>
      <c r="M126" s="39">
        <v>6</v>
      </c>
      <c r="N126" s="39">
        <v>7</v>
      </c>
      <c r="O126" s="39">
        <v>7</v>
      </c>
      <c r="P126" s="39">
        <v>1</v>
      </c>
      <c r="Q126" s="39">
        <v>21</v>
      </c>
      <c r="R126" s="39">
        <v>190</v>
      </c>
      <c r="S126" s="39">
        <v>0</v>
      </c>
      <c r="T126" s="39">
        <v>227</v>
      </c>
      <c r="U126" s="39">
        <v>0</v>
      </c>
      <c r="V126" s="39">
        <v>144</v>
      </c>
      <c r="W126" s="39">
        <v>0</v>
      </c>
      <c r="X126" s="39">
        <v>561</v>
      </c>
      <c r="Y126" s="39">
        <v>0</v>
      </c>
      <c r="Z126" s="39">
        <v>0</v>
      </c>
      <c r="AA126" s="39">
        <v>0</v>
      </c>
      <c r="AB126" s="40"/>
    </row>
    <row r="127" spans="1:28">
      <c r="A127" s="34" t="s">
        <v>289</v>
      </c>
      <c r="B127" s="34" t="s">
        <v>10</v>
      </c>
      <c r="C127" s="34" t="s">
        <v>4</v>
      </c>
      <c r="D127" s="34" t="s">
        <v>36</v>
      </c>
      <c r="E127" s="34" t="s">
        <v>2333</v>
      </c>
      <c r="F127" s="35">
        <v>25628</v>
      </c>
      <c r="G127" s="66" t="s">
        <v>2334</v>
      </c>
      <c r="H127" s="271">
        <v>16828</v>
      </c>
      <c r="I127" s="37">
        <v>21015</v>
      </c>
      <c r="J127" s="38" t="s">
        <v>2361</v>
      </c>
      <c r="K127" s="38" t="s">
        <v>2419</v>
      </c>
      <c r="L127" s="38" t="s">
        <v>2431</v>
      </c>
      <c r="M127" s="39">
        <v>7</v>
      </c>
      <c r="N127" s="39">
        <v>6</v>
      </c>
      <c r="O127" s="39">
        <v>6</v>
      </c>
      <c r="P127" s="39">
        <v>0</v>
      </c>
      <c r="Q127" s="39">
        <v>19</v>
      </c>
      <c r="R127" s="39">
        <v>209</v>
      </c>
      <c r="S127" s="39">
        <v>104</v>
      </c>
      <c r="T127" s="39">
        <v>181</v>
      </c>
      <c r="U127" s="39">
        <v>90</v>
      </c>
      <c r="V127" s="39">
        <v>160</v>
      </c>
      <c r="W127" s="39">
        <v>79</v>
      </c>
      <c r="X127" s="39">
        <v>550</v>
      </c>
      <c r="Y127" s="39">
        <v>273</v>
      </c>
      <c r="Z127" s="39">
        <v>0</v>
      </c>
      <c r="AA127" s="39">
        <v>0</v>
      </c>
      <c r="AB127" s="40"/>
    </row>
    <row r="128" spans="1:28">
      <c r="A128" s="34" t="s">
        <v>289</v>
      </c>
      <c r="B128" s="34" t="s">
        <v>10</v>
      </c>
      <c r="C128" s="34" t="s">
        <v>4</v>
      </c>
      <c r="D128" s="34" t="s">
        <v>36</v>
      </c>
      <c r="E128" s="34" t="s">
        <v>2335</v>
      </c>
      <c r="F128" s="35">
        <v>37263</v>
      </c>
      <c r="G128" s="66" t="s">
        <v>2336</v>
      </c>
      <c r="H128" s="268">
        <v>13099</v>
      </c>
      <c r="I128" s="37">
        <v>21096</v>
      </c>
      <c r="J128" s="38" t="s">
        <v>2362</v>
      </c>
      <c r="K128" s="38" t="s">
        <v>2420</v>
      </c>
      <c r="L128" s="38" t="s">
        <v>2432</v>
      </c>
      <c r="M128" s="39">
        <v>6</v>
      </c>
      <c r="N128" s="39">
        <v>8</v>
      </c>
      <c r="O128" s="39">
        <v>8</v>
      </c>
      <c r="P128" s="39">
        <v>2</v>
      </c>
      <c r="Q128" s="39">
        <v>24</v>
      </c>
      <c r="R128" s="39">
        <v>150</v>
      </c>
      <c r="S128" s="39">
        <v>105</v>
      </c>
      <c r="T128" s="39">
        <v>174</v>
      </c>
      <c r="U128" s="39">
        <v>92</v>
      </c>
      <c r="V128" s="39">
        <v>181</v>
      </c>
      <c r="W128" s="39">
        <v>97</v>
      </c>
      <c r="X128" s="39">
        <v>505</v>
      </c>
      <c r="Y128" s="39">
        <v>294</v>
      </c>
      <c r="Z128" s="39">
        <v>17</v>
      </c>
      <c r="AA128" s="39">
        <v>5</v>
      </c>
      <c r="AB128" s="40"/>
    </row>
    <row r="129" spans="1:28">
      <c r="A129" s="34" t="s">
        <v>289</v>
      </c>
      <c r="B129" s="34" t="s">
        <v>10</v>
      </c>
      <c r="C129" s="34" t="s">
        <v>4</v>
      </c>
      <c r="D129" s="34" t="s">
        <v>27</v>
      </c>
      <c r="E129" s="34" t="s">
        <v>2337</v>
      </c>
      <c r="F129" s="35">
        <v>22016</v>
      </c>
      <c r="G129" s="66" t="s">
        <v>2338</v>
      </c>
      <c r="H129" s="268">
        <v>16510</v>
      </c>
      <c r="I129" s="37">
        <v>21104</v>
      </c>
      <c r="J129" s="38" t="s">
        <v>2406</v>
      </c>
      <c r="K129" s="38" t="s">
        <v>2421</v>
      </c>
      <c r="L129" s="38" t="s">
        <v>2433</v>
      </c>
      <c r="M129" s="39">
        <v>5</v>
      </c>
      <c r="N129" s="39">
        <v>6</v>
      </c>
      <c r="O129" s="39">
        <v>6</v>
      </c>
      <c r="P129" s="39">
        <v>1</v>
      </c>
      <c r="Q129" s="39">
        <v>18</v>
      </c>
      <c r="R129" s="39">
        <v>138</v>
      </c>
      <c r="S129" s="39">
        <v>138</v>
      </c>
      <c r="T129" s="39">
        <v>166</v>
      </c>
      <c r="U129" s="39">
        <v>166</v>
      </c>
      <c r="V129" s="39">
        <v>109</v>
      </c>
      <c r="W129" s="39">
        <v>109</v>
      </c>
      <c r="X129" s="39">
        <v>413</v>
      </c>
      <c r="Y129" s="39">
        <v>413</v>
      </c>
      <c r="Z129" s="39">
        <v>3</v>
      </c>
      <c r="AA129" s="39">
        <v>3</v>
      </c>
      <c r="AB129" s="40"/>
    </row>
    <row r="130" spans="1:28">
      <c r="A130" s="34" t="s">
        <v>289</v>
      </c>
      <c r="B130" s="34" t="s">
        <v>10</v>
      </c>
      <c r="C130" s="34" t="s">
        <v>4</v>
      </c>
      <c r="D130" s="34" t="s">
        <v>36</v>
      </c>
      <c r="E130" s="34" t="s">
        <v>2339</v>
      </c>
      <c r="F130" s="35">
        <v>36220</v>
      </c>
      <c r="G130" s="66" t="s">
        <v>2340</v>
      </c>
      <c r="H130" s="271">
        <v>14342</v>
      </c>
      <c r="I130" s="37">
        <v>21043</v>
      </c>
      <c r="J130" s="38" t="s">
        <v>2407</v>
      </c>
      <c r="K130" s="38" t="s">
        <v>2422</v>
      </c>
      <c r="L130" s="38" t="s">
        <v>2434</v>
      </c>
      <c r="M130" s="39">
        <v>4</v>
      </c>
      <c r="N130" s="39">
        <v>4</v>
      </c>
      <c r="O130" s="39">
        <v>5</v>
      </c>
      <c r="P130" s="39">
        <v>1</v>
      </c>
      <c r="Q130" s="39">
        <v>14</v>
      </c>
      <c r="R130" s="39">
        <v>77</v>
      </c>
      <c r="S130" s="39">
        <v>25</v>
      </c>
      <c r="T130" s="39">
        <v>99</v>
      </c>
      <c r="U130" s="39">
        <v>46</v>
      </c>
      <c r="V130" s="39">
        <v>98</v>
      </c>
      <c r="W130" s="39">
        <v>47</v>
      </c>
      <c r="X130" s="39">
        <v>274</v>
      </c>
      <c r="Y130" s="39">
        <v>118</v>
      </c>
      <c r="Z130" s="39">
        <v>4</v>
      </c>
      <c r="AA130" s="39">
        <v>1</v>
      </c>
      <c r="AB130" s="40"/>
    </row>
    <row r="131" spans="1:28">
      <c r="A131" s="34" t="s">
        <v>289</v>
      </c>
      <c r="B131" s="34" t="s">
        <v>10</v>
      </c>
      <c r="C131" s="34" t="s">
        <v>4</v>
      </c>
      <c r="D131" s="34" t="s">
        <v>36</v>
      </c>
      <c r="E131" s="34" t="s">
        <v>2341</v>
      </c>
      <c r="F131" s="35">
        <v>36951</v>
      </c>
      <c r="G131" s="66" t="s">
        <v>2342</v>
      </c>
      <c r="H131" s="268">
        <v>12552</v>
      </c>
      <c r="I131" s="37">
        <v>21074</v>
      </c>
      <c r="J131" s="38" t="s">
        <v>2408</v>
      </c>
      <c r="K131" s="38" t="s">
        <v>2423</v>
      </c>
      <c r="L131" s="38" t="s">
        <v>2435</v>
      </c>
      <c r="M131" s="39">
        <v>7</v>
      </c>
      <c r="N131" s="39">
        <v>7</v>
      </c>
      <c r="O131" s="39">
        <v>7</v>
      </c>
      <c r="P131" s="39">
        <v>1</v>
      </c>
      <c r="Q131" s="39">
        <v>22</v>
      </c>
      <c r="R131" s="39">
        <v>242</v>
      </c>
      <c r="S131" s="39">
        <v>114</v>
      </c>
      <c r="T131" s="39">
        <v>233</v>
      </c>
      <c r="U131" s="39">
        <v>103</v>
      </c>
      <c r="V131" s="39">
        <v>227</v>
      </c>
      <c r="W131" s="39">
        <v>106</v>
      </c>
      <c r="X131" s="39">
        <v>702</v>
      </c>
      <c r="Y131" s="39">
        <v>323</v>
      </c>
      <c r="Z131" s="39">
        <v>11</v>
      </c>
      <c r="AA131" s="39">
        <v>4</v>
      </c>
      <c r="AB131" s="40"/>
    </row>
    <row r="132" spans="1:28">
      <c r="A132" s="34" t="s">
        <v>289</v>
      </c>
      <c r="B132" s="34" t="s">
        <v>10</v>
      </c>
      <c r="C132" s="34" t="s">
        <v>4</v>
      </c>
      <c r="D132" s="34" t="s">
        <v>36</v>
      </c>
      <c r="E132" s="34" t="s">
        <v>2343</v>
      </c>
      <c r="F132" s="35">
        <v>40238</v>
      </c>
      <c r="G132" s="68" t="s">
        <v>2344</v>
      </c>
      <c r="H132" s="268">
        <v>12612</v>
      </c>
      <c r="I132" s="37">
        <v>21072</v>
      </c>
      <c r="J132" s="38" t="s">
        <v>2409</v>
      </c>
      <c r="K132" s="38" t="s">
        <v>2424</v>
      </c>
      <c r="L132" s="38" t="s">
        <v>2436</v>
      </c>
      <c r="M132" s="39">
        <v>10</v>
      </c>
      <c r="N132" s="39">
        <v>10</v>
      </c>
      <c r="O132" s="39">
        <v>12</v>
      </c>
      <c r="P132" s="39">
        <v>1</v>
      </c>
      <c r="Q132" s="39">
        <v>33</v>
      </c>
      <c r="R132" s="39">
        <v>322</v>
      </c>
      <c r="S132" s="39">
        <v>184</v>
      </c>
      <c r="T132" s="39">
        <v>339</v>
      </c>
      <c r="U132" s="39">
        <v>205</v>
      </c>
      <c r="V132" s="39">
        <v>374</v>
      </c>
      <c r="W132" s="39">
        <v>205</v>
      </c>
      <c r="X132" s="39">
        <v>1035</v>
      </c>
      <c r="Y132" s="39">
        <v>594</v>
      </c>
      <c r="Z132" s="39">
        <v>6</v>
      </c>
      <c r="AA132" s="39">
        <v>2</v>
      </c>
      <c r="AB132" s="40"/>
    </row>
    <row r="133" spans="1:28">
      <c r="A133" s="143" t="s">
        <v>289</v>
      </c>
      <c r="B133" s="143" t="s">
        <v>10</v>
      </c>
      <c r="C133" s="143" t="s">
        <v>4</v>
      </c>
      <c r="D133" s="143" t="s">
        <v>36</v>
      </c>
      <c r="E133" s="143" t="s">
        <v>2345</v>
      </c>
      <c r="F133" s="144">
        <v>39142</v>
      </c>
      <c r="G133" s="154" t="s">
        <v>2346</v>
      </c>
      <c r="H133" s="220">
        <v>10592.9</v>
      </c>
      <c r="I133" s="147">
        <v>21011</v>
      </c>
      <c r="J133" s="148" t="s">
        <v>2410</v>
      </c>
      <c r="K133" s="148" t="s">
        <v>2410</v>
      </c>
      <c r="L133" s="148" t="s">
        <v>2437</v>
      </c>
      <c r="M133" s="149">
        <v>7</v>
      </c>
      <c r="N133" s="149">
        <v>6</v>
      </c>
      <c r="O133" s="149">
        <v>6</v>
      </c>
      <c r="P133" s="149">
        <v>1</v>
      </c>
      <c r="Q133" s="149">
        <v>20</v>
      </c>
      <c r="R133" s="149">
        <v>190</v>
      </c>
      <c r="S133" s="149">
        <v>88</v>
      </c>
      <c r="T133" s="149">
        <v>163</v>
      </c>
      <c r="U133" s="149">
        <v>79</v>
      </c>
      <c r="V133" s="149">
        <v>142</v>
      </c>
      <c r="W133" s="149">
        <v>73</v>
      </c>
      <c r="X133" s="39">
        <v>495</v>
      </c>
      <c r="Y133" s="39">
        <v>240</v>
      </c>
      <c r="Z133" s="149">
        <v>5</v>
      </c>
      <c r="AA133" s="149">
        <v>0</v>
      </c>
      <c r="AB133" s="150"/>
    </row>
    <row r="134" spans="1:28" s="42" customFormat="1">
      <c r="A134" s="34" t="s">
        <v>289</v>
      </c>
      <c r="B134" s="34" t="s">
        <v>10</v>
      </c>
      <c r="C134" s="34" t="s">
        <v>4</v>
      </c>
      <c r="D134" s="34" t="s">
        <v>36</v>
      </c>
      <c r="E134" s="34" t="s">
        <v>2347</v>
      </c>
      <c r="F134" s="35">
        <v>34394</v>
      </c>
      <c r="G134" s="66" t="s">
        <v>2348</v>
      </c>
      <c r="H134" s="268">
        <v>11538</v>
      </c>
      <c r="I134" s="37">
        <v>21058</v>
      </c>
      <c r="J134" s="38" t="s">
        <v>2411</v>
      </c>
      <c r="K134" s="38" t="s">
        <v>2425</v>
      </c>
      <c r="L134" s="38" t="s">
        <v>2438</v>
      </c>
      <c r="M134" s="39">
        <v>5</v>
      </c>
      <c r="N134" s="39">
        <v>6</v>
      </c>
      <c r="O134" s="39">
        <v>6</v>
      </c>
      <c r="P134" s="39">
        <v>2</v>
      </c>
      <c r="Q134" s="39">
        <v>19</v>
      </c>
      <c r="R134" s="39">
        <v>102</v>
      </c>
      <c r="S134" s="39">
        <v>42</v>
      </c>
      <c r="T134" s="39">
        <v>128</v>
      </c>
      <c r="U134" s="39">
        <v>53</v>
      </c>
      <c r="V134" s="39">
        <v>121</v>
      </c>
      <c r="W134" s="39">
        <v>51</v>
      </c>
      <c r="X134" s="39">
        <v>351</v>
      </c>
      <c r="Y134" s="39">
        <v>146</v>
      </c>
      <c r="Z134" s="39">
        <v>15</v>
      </c>
      <c r="AA134" s="39">
        <v>5</v>
      </c>
      <c r="AB134" s="40"/>
    </row>
    <row r="135" spans="1:28">
      <c r="A135" s="34" t="s">
        <v>289</v>
      </c>
      <c r="B135" s="34" t="s">
        <v>10</v>
      </c>
      <c r="C135" s="34" t="s">
        <v>4</v>
      </c>
      <c r="D135" s="34" t="s">
        <v>36</v>
      </c>
      <c r="E135" s="34" t="s">
        <v>2349</v>
      </c>
      <c r="F135" s="35">
        <v>39143</v>
      </c>
      <c r="G135" s="68" t="s">
        <v>2350</v>
      </c>
      <c r="H135" s="268">
        <v>10408</v>
      </c>
      <c r="I135" s="37">
        <v>21028</v>
      </c>
      <c r="J135" s="38" t="s">
        <v>2412</v>
      </c>
      <c r="K135" s="38" t="s">
        <v>2412</v>
      </c>
      <c r="L135" s="38" t="s">
        <v>2439</v>
      </c>
      <c r="M135" s="39">
        <v>4</v>
      </c>
      <c r="N135" s="39">
        <v>4</v>
      </c>
      <c r="O135" s="39">
        <v>4</v>
      </c>
      <c r="P135" s="39">
        <v>1</v>
      </c>
      <c r="Q135" s="39">
        <v>13</v>
      </c>
      <c r="R135" s="39">
        <v>64</v>
      </c>
      <c r="S135" s="39">
        <v>31</v>
      </c>
      <c r="T135" s="39">
        <v>95</v>
      </c>
      <c r="U135" s="39">
        <v>47</v>
      </c>
      <c r="V135" s="39">
        <v>77</v>
      </c>
      <c r="W135" s="39">
        <v>41</v>
      </c>
      <c r="X135" s="39">
        <v>236</v>
      </c>
      <c r="Y135" s="39">
        <v>119</v>
      </c>
      <c r="Z135" s="39">
        <v>7</v>
      </c>
      <c r="AA135" s="39">
        <v>2</v>
      </c>
      <c r="AB135" s="40"/>
    </row>
    <row r="136" spans="1:28">
      <c r="A136" s="34" t="s">
        <v>289</v>
      </c>
      <c r="B136" s="34" t="s">
        <v>10</v>
      </c>
      <c r="C136" s="34" t="s">
        <v>4</v>
      </c>
      <c r="D136" s="34" t="s">
        <v>36</v>
      </c>
      <c r="E136" s="34" t="s">
        <v>2351</v>
      </c>
      <c r="F136" s="35">
        <v>38047</v>
      </c>
      <c r="G136" s="66" t="s">
        <v>2352</v>
      </c>
      <c r="H136" s="268">
        <v>12636</v>
      </c>
      <c r="I136" s="37">
        <v>21021</v>
      </c>
      <c r="J136" s="38" t="s">
        <v>2413</v>
      </c>
      <c r="K136" s="38" t="s">
        <v>2426</v>
      </c>
      <c r="L136" s="38" t="s">
        <v>2440</v>
      </c>
      <c r="M136" s="39">
        <v>4</v>
      </c>
      <c r="N136" s="39">
        <v>4</v>
      </c>
      <c r="O136" s="39">
        <v>4</v>
      </c>
      <c r="P136" s="39">
        <v>1</v>
      </c>
      <c r="Q136" s="39">
        <v>13</v>
      </c>
      <c r="R136" s="39">
        <v>71</v>
      </c>
      <c r="S136" s="39">
        <v>41</v>
      </c>
      <c r="T136" s="39">
        <v>89</v>
      </c>
      <c r="U136" s="39">
        <v>43</v>
      </c>
      <c r="V136" s="39">
        <v>66</v>
      </c>
      <c r="W136" s="39">
        <v>30</v>
      </c>
      <c r="X136" s="39">
        <v>226</v>
      </c>
      <c r="Y136" s="39">
        <v>114</v>
      </c>
      <c r="Z136" s="39">
        <v>1</v>
      </c>
      <c r="AA136" s="39">
        <v>1</v>
      </c>
      <c r="AB136" s="40"/>
    </row>
    <row r="137" spans="1:28">
      <c r="A137" s="34" t="s">
        <v>289</v>
      </c>
      <c r="B137" s="34" t="s">
        <v>10</v>
      </c>
      <c r="C137" s="34" t="s">
        <v>4</v>
      </c>
      <c r="D137" s="34" t="s">
        <v>441</v>
      </c>
      <c r="E137" s="34" t="s">
        <v>2353</v>
      </c>
      <c r="F137" s="35">
        <v>30011</v>
      </c>
      <c r="G137" s="66" t="s">
        <v>2354</v>
      </c>
      <c r="H137" s="271">
        <v>14832</v>
      </c>
      <c r="I137" s="37">
        <v>21093</v>
      </c>
      <c r="J137" s="38" t="s">
        <v>2414</v>
      </c>
      <c r="K137" s="38" t="s">
        <v>2414</v>
      </c>
      <c r="L137" s="38" t="s">
        <v>2441</v>
      </c>
      <c r="M137" s="39">
        <v>7</v>
      </c>
      <c r="N137" s="39">
        <v>8</v>
      </c>
      <c r="O137" s="39">
        <v>8</v>
      </c>
      <c r="P137" s="39">
        <v>0</v>
      </c>
      <c r="Q137" s="39">
        <v>23</v>
      </c>
      <c r="R137" s="39">
        <v>202</v>
      </c>
      <c r="S137" s="39">
        <v>0</v>
      </c>
      <c r="T137" s="39">
        <v>189</v>
      </c>
      <c r="U137" s="39">
        <v>0</v>
      </c>
      <c r="V137" s="39">
        <v>182</v>
      </c>
      <c r="W137" s="39">
        <v>0</v>
      </c>
      <c r="X137" s="39">
        <v>573</v>
      </c>
      <c r="Y137" s="39">
        <v>0</v>
      </c>
      <c r="Z137" s="39">
        <v>0</v>
      </c>
      <c r="AA137" s="39">
        <v>0</v>
      </c>
      <c r="AB137" s="40"/>
    </row>
    <row r="138" spans="1:28" s="42" customFormat="1">
      <c r="A138" s="786" t="s">
        <v>289</v>
      </c>
      <c r="B138" s="786" t="s">
        <v>10</v>
      </c>
      <c r="C138" s="786" t="s">
        <v>4</v>
      </c>
      <c r="D138" s="786" t="s">
        <v>36</v>
      </c>
      <c r="E138" s="786" t="s">
        <v>2355</v>
      </c>
      <c r="F138" s="35">
        <v>35125</v>
      </c>
      <c r="G138" s="66" t="s">
        <v>2356</v>
      </c>
      <c r="H138" s="268">
        <v>12386.7</v>
      </c>
      <c r="I138" s="37">
        <v>21035</v>
      </c>
      <c r="J138" s="38" t="s">
        <v>2415</v>
      </c>
      <c r="K138" s="38" t="s">
        <v>2427</v>
      </c>
      <c r="L138" s="38" t="s">
        <v>2442</v>
      </c>
      <c r="M138" s="39">
        <v>6</v>
      </c>
      <c r="N138" s="39">
        <v>7</v>
      </c>
      <c r="O138" s="39">
        <v>7</v>
      </c>
      <c r="P138" s="39">
        <v>1</v>
      </c>
      <c r="Q138" s="39">
        <v>21</v>
      </c>
      <c r="R138" s="39">
        <v>129</v>
      </c>
      <c r="S138" s="39">
        <v>66</v>
      </c>
      <c r="T138" s="39">
        <v>151</v>
      </c>
      <c r="U138" s="39">
        <v>72</v>
      </c>
      <c r="V138" s="39">
        <v>177</v>
      </c>
      <c r="W138" s="39">
        <v>87</v>
      </c>
      <c r="X138" s="39">
        <v>457</v>
      </c>
      <c r="Y138" s="39">
        <v>225</v>
      </c>
      <c r="Z138" s="39">
        <v>6</v>
      </c>
      <c r="AA138" s="39">
        <v>4</v>
      </c>
      <c r="AB138" s="40"/>
    </row>
    <row r="139" spans="1:28" s="42" customFormat="1">
      <c r="A139" s="143" t="s">
        <v>289</v>
      </c>
      <c r="B139" s="143" t="s">
        <v>10</v>
      </c>
      <c r="C139" s="143" t="s">
        <v>4</v>
      </c>
      <c r="D139" s="143" t="s">
        <v>36</v>
      </c>
      <c r="E139" s="143" t="s">
        <v>2357</v>
      </c>
      <c r="F139" s="144">
        <v>38047</v>
      </c>
      <c r="G139" s="154" t="s">
        <v>2358</v>
      </c>
      <c r="H139" s="163">
        <v>11097</v>
      </c>
      <c r="I139" s="147">
        <v>21085</v>
      </c>
      <c r="J139" s="148" t="s">
        <v>2416</v>
      </c>
      <c r="K139" s="148" t="s">
        <v>2428</v>
      </c>
      <c r="L139" s="148" t="s">
        <v>2443</v>
      </c>
      <c r="M139" s="149">
        <v>6</v>
      </c>
      <c r="N139" s="149">
        <v>8</v>
      </c>
      <c r="O139" s="149">
        <v>8</v>
      </c>
      <c r="P139" s="149">
        <v>1</v>
      </c>
      <c r="Q139" s="149">
        <v>23</v>
      </c>
      <c r="R139" s="149">
        <v>128</v>
      </c>
      <c r="S139" s="149">
        <v>50</v>
      </c>
      <c r="T139" s="149">
        <v>175</v>
      </c>
      <c r="U139" s="149">
        <v>78</v>
      </c>
      <c r="V139" s="149">
        <v>159</v>
      </c>
      <c r="W139" s="149">
        <v>79</v>
      </c>
      <c r="X139" s="39">
        <v>462</v>
      </c>
      <c r="Y139" s="39">
        <v>207</v>
      </c>
      <c r="Z139" s="149">
        <v>7</v>
      </c>
      <c r="AA139" s="149">
        <v>2</v>
      </c>
      <c r="AB139" s="150"/>
    </row>
    <row r="140" spans="1:28" s="97" customFormat="1" ht="15.75" customHeight="1">
      <c r="A140" s="1395" t="s">
        <v>307</v>
      </c>
      <c r="B140" s="1395"/>
      <c r="C140" s="1395"/>
      <c r="D140" s="1396"/>
      <c r="E140" s="92">
        <v>15</v>
      </c>
      <c r="F140" s="93"/>
      <c r="G140" s="94"/>
      <c r="H140" s="95"/>
      <c r="I140" s="92"/>
      <c r="J140" s="92"/>
      <c r="K140" s="92"/>
      <c r="L140" s="92"/>
      <c r="M140" s="95">
        <f>SUM(M125:M139)</f>
        <v>90</v>
      </c>
      <c r="N140" s="95">
        <f t="shared" ref="N140:AA140" si="28">SUM(N125:N139)</f>
        <v>98</v>
      </c>
      <c r="O140" s="95">
        <f t="shared" si="28"/>
        <v>100</v>
      </c>
      <c r="P140" s="95">
        <f t="shared" si="28"/>
        <v>14</v>
      </c>
      <c r="Q140" s="95">
        <f t="shared" si="28"/>
        <v>302</v>
      </c>
      <c r="R140" s="95">
        <f t="shared" si="28"/>
        <v>2401</v>
      </c>
      <c r="S140" s="95">
        <f t="shared" si="28"/>
        <v>1175</v>
      </c>
      <c r="T140" s="95">
        <f t="shared" si="28"/>
        <v>2618</v>
      </c>
      <c r="U140" s="95">
        <f t="shared" si="28"/>
        <v>1283</v>
      </c>
      <c r="V140" s="95">
        <f t="shared" si="28"/>
        <v>2380</v>
      </c>
      <c r="W140" s="95">
        <f t="shared" si="28"/>
        <v>1167</v>
      </c>
      <c r="X140" s="95">
        <f t="shared" si="28"/>
        <v>7399</v>
      </c>
      <c r="Y140" s="95">
        <f t="shared" si="28"/>
        <v>3625</v>
      </c>
      <c r="Z140" s="95">
        <f t="shared" si="28"/>
        <v>83</v>
      </c>
      <c r="AA140" s="95">
        <f t="shared" si="28"/>
        <v>30</v>
      </c>
      <c r="AB140" s="96"/>
    </row>
    <row r="141" spans="1:28" s="97" customFormat="1" ht="15.75" customHeight="1">
      <c r="A141" s="1419" t="s">
        <v>329</v>
      </c>
      <c r="B141" s="1420"/>
      <c r="C141" s="1420"/>
      <c r="D141" s="1421"/>
      <c r="E141" s="105">
        <f>E140</f>
        <v>15</v>
      </c>
      <c r="F141" s="103"/>
      <c r="G141" s="108"/>
      <c r="H141" s="106"/>
      <c r="I141" s="105"/>
      <c r="J141" s="105"/>
      <c r="K141" s="105"/>
      <c r="L141" s="105"/>
      <c r="M141" s="106">
        <f>M140</f>
        <v>90</v>
      </c>
      <c r="N141" s="106">
        <f t="shared" ref="N141:AA141" si="29">N140</f>
        <v>98</v>
      </c>
      <c r="O141" s="106">
        <f t="shared" si="29"/>
        <v>100</v>
      </c>
      <c r="P141" s="106">
        <f t="shared" si="29"/>
        <v>14</v>
      </c>
      <c r="Q141" s="106">
        <f t="shared" si="29"/>
        <v>302</v>
      </c>
      <c r="R141" s="106">
        <f t="shared" si="29"/>
        <v>2401</v>
      </c>
      <c r="S141" s="106">
        <f t="shared" si="29"/>
        <v>1175</v>
      </c>
      <c r="T141" s="106">
        <f t="shared" si="29"/>
        <v>2618</v>
      </c>
      <c r="U141" s="106">
        <f t="shared" si="29"/>
        <v>1283</v>
      </c>
      <c r="V141" s="106">
        <f t="shared" si="29"/>
        <v>2380</v>
      </c>
      <c r="W141" s="106">
        <f t="shared" si="29"/>
        <v>1167</v>
      </c>
      <c r="X141" s="106">
        <f t="shared" si="29"/>
        <v>7399</v>
      </c>
      <c r="Y141" s="106">
        <f t="shared" si="29"/>
        <v>3625</v>
      </c>
      <c r="Z141" s="106">
        <f t="shared" si="29"/>
        <v>83</v>
      </c>
      <c r="AA141" s="106">
        <f t="shared" si="29"/>
        <v>30</v>
      </c>
      <c r="AB141" s="96"/>
    </row>
    <row r="142" spans="1:28" s="33" customFormat="1">
      <c r="A142" s="34" t="s">
        <v>289</v>
      </c>
      <c r="B142" s="34" t="s">
        <v>290</v>
      </c>
      <c r="C142" s="34" t="s">
        <v>4</v>
      </c>
      <c r="D142" s="34" t="s">
        <v>27</v>
      </c>
      <c r="E142" s="34" t="s">
        <v>2363</v>
      </c>
      <c r="F142" s="35">
        <v>31472</v>
      </c>
      <c r="G142" s="66" t="s">
        <v>2364</v>
      </c>
      <c r="H142" s="268">
        <v>14238.5</v>
      </c>
      <c r="I142" s="37">
        <v>22822</v>
      </c>
      <c r="J142" s="38" t="s">
        <v>2444</v>
      </c>
      <c r="K142" s="38" t="s">
        <v>2469</v>
      </c>
      <c r="L142" s="38" t="s">
        <v>2493</v>
      </c>
      <c r="M142" s="39">
        <v>4</v>
      </c>
      <c r="N142" s="39">
        <v>4</v>
      </c>
      <c r="O142" s="39">
        <v>4</v>
      </c>
      <c r="P142" s="39"/>
      <c r="Q142" s="39">
        <v>12</v>
      </c>
      <c r="R142" s="39">
        <v>97</v>
      </c>
      <c r="S142" s="39">
        <v>97</v>
      </c>
      <c r="T142" s="39">
        <v>89</v>
      </c>
      <c r="U142" s="39">
        <v>89</v>
      </c>
      <c r="V142" s="39">
        <v>77</v>
      </c>
      <c r="W142" s="39">
        <v>77</v>
      </c>
      <c r="X142" s="39">
        <v>263</v>
      </c>
      <c r="Y142" s="39">
        <v>263</v>
      </c>
      <c r="Z142" s="39">
        <v>0</v>
      </c>
      <c r="AA142" s="39">
        <v>0</v>
      </c>
      <c r="AB142" s="40"/>
    </row>
    <row r="143" spans="1:28" s="33" customFormat="1">
      <c r="A143" s="34" t="s">
        <v>289</v>
      </c>
      <c r="B143" s="34" t="s">
        <v>290</v>
      </c>
      <c r="C143" s="34" t="s">
        <v>4</v>
      </c>
      <c r="D143" s="34" t="s">
        <v>441</v>
      </c>
      <c r="E143" s="34" t="s">
        <v>2365</v>
      </c>
      <c r="F143" s="35">
        <v>30742</v>
      </c>
      <c r="G143" s="66" t="s">
        <v>2366</v>
      </c>
      <c r="H143" s="268">
        <v>15800</v>
      </c>
      <c r="I143" s="37">
        <v>22816</v>
      </c>
      <c r="J143" s="38" t="s">
        <v>2445</v>
      </c>
      <c r="K143" s="38" t="s">
        <v>2470</v>
      </c>
      <c r="L143" s="38" t="s">
        <v>2494</v>
      </c>
      <c r="M143" s="39">
        <v>5</v>
      </c>
      <c r="N143" s="39">
        <v>5</v>
      </c>
      <c r="O143" s="39">
        <v>6</v>
      </c>
      <c r="P143" s="39">
        <v>1</v>
      </c>
      <c r="Q143" s="39">
        <v>17</v>
      </c>
      <c r="R143" s="39">
        <v>118</v>
      </c>
      <c r="S143" s="39">
        <v>0</v>
      </c>
      <c r="T143" s="39">
        <v>141</v>
      </c>
      <c r="U143" s="39">
        <v>0</v>
      </c>
      <c r="V143" s="39">
        <v>164</v>
      </c>
      <c r="W143" s="39">
        <v>0</v>
      </c>
      <c r="X143" s="39">
        <v>423</v>
      </c>
      <c r="Y143" s="39">
        <v>0</v>
      </c>
      <c r="Z143" s="39">
        <v>10</v>
      </c>
      <c r="AA143" s="39">
        <v>0</v>
      </c>
      <c r="AB143" s="40"/>
    </row>
    <row r="144" spans="1:28" s="33" customFormat="1">
      <c r="A144" s="34" t="s">
        <v>289</v>
      </c>
      <c r="B144" s="34" t="s">
        <v>290</v>
      </c>
      <c r="C144" s="34" t="s">
        <v>4</v>
      </c>
      <c r="D144" s="34" t="s">
        <v>36</v>
      </c>
      <c r="E144" s="34" t="s">
        <v>2367</v>
      </c>
      <c r="F144" s="35">
        <v>38047</v>
      </c>
      <c r="G144" s="66" t="s">
        <v>2368</v>
      </c>
      <c r="H144" s="268">
        <v>12307</v>
      </c>
      <c r="I144" s="37">
        <v>22696</v>
      </c>
      <c r="J144" s="38" t="s">
        <v>2446</v>
      </c>
      <c r="K144" s="38" t="s">
        <v>2471</v>
      </c>
      <c r="L144" s="38" t="s">
        <v>2495</v>
      </c>
      <c r="M144" s="39">
        <v>11</v>
      </c>
      <c r="N144" s="39">
        <v>11</v>
      </c>
      <c r="O144" s="39">
        <v>11</v>
      </c>
      <c r="P144" s="39">
        <v>1</v>
      </c>
      <c r="Q144" s="39">
        <v>34</v>
      </c>
      <c r="R144" s="39">
        <v>349</v>
      </c>
      <c r="S144" s="39">
        <v>226</v>
      </c>
      <c r="T144" s="39">
        <v>348</v>
      </c>
      <c r="U144" s="39">
        <v>234</v>
      </c>
      <c r="V144" s="39">
        <v>309</v>
      </c>
      <c r="W144" s="39">
        <v>199</v>
      </c>
      <c r="X144" s="39">
        <v>1006</v>
      </c>
      <c r="Y144" s="39">
        <v>659</v>
      </c>
      <c r="Z144" s="39">
        <v>9</v>
      </c>
      <c r="AA144" s="39">
        <v>5</v>
      </c>
      <c r="AB144" s="40"/>
    </row>
    <row r="145" spans="1:28" s="33" customFormat="1">
      <c r="A145" s="34" t="s">
        <v>289</v>
      </c>
      <c r="B145" s="34" t="s">
        <v>290</v>
      </c>
      <c r="C145" s="34" t="s">
        <v>4</v>
      </c>
      <c r="D145" s="34" t="s">
        <v>36</v>
      </c>
      <c r="E145" s="34" t="s">
        <v>2369</v>
      </c>
      <c r="F145" s="35">
        <v>25628</v>
      </c>
      <c r="G145" s="66" t="s">
        <v>2370</v>
      </c>
      <c r="H145" s="811">
        <v>19741</v>
      </c>
      <c r="I145" s="37">
        <v>22617</v>
      </c>
      <c r="J145" s="38" t="s">
        <v>2447</v>
      </c>
      <c r="K145" s="38" t="s">
        <v>2472</v>
      </c>
      <c r="L145" s="38" t="s">
        <v>2496</v>
      </c>
      <c r="M145" s="39">
        <v>9</v>
      </c>
      <c r="N145" s="39">
        <v>10</v>
      </c>
      <c r="O145" s="39">
        <v>10</v>
      </c>
      <c r="P145" s="39">
        <v>1</v>
      </c>
      <c r="Q145" s="39">
        <v>30</v>
      </c>
      <c r="R145" s="39">
        <v>307</v>
      </c>
      <c r="S145" s="39">
        <v>150</v>
      </c>
      <c r="T145" s="39">
        <v>334</v>
      </c>
      <c r="U145" s="39">
        <v>178</v>
      </c>
      <c r="V145" s="39">
        <v>291</v>
      </c>
      <c r="W145" s="39">
        <v>132</v>
      </c>
      <c r="X145" s="39">
        <v>932</v>
      </c>
      <c r="Y145" s="39">
        <v>460</v>
      </c>
      <c r="Z145" s="39">
        <v>13</v>
      </c>
      <c r="AA145" s="39">
        <v>3</v>
      </c>
      <c r="AB145" s="40"/>
    </row>
    <row r="146" spans="1:28" s="33" customFormat="1">
      <c r="A146" s="34" t="s">
        <v>289</v>
      </c>
      <c r="B146" s="34" t="s">
        <v>290</v>
      </c>
      <c r="C146" s="34" t="s">
        <v>4</v>
      </c>
      <c r="D146" s="34" t="s">
        <v>441</v>
      </c>
      <c r="E146" s="34" t="s">
        <v>2371</v>
      </c>
      <c r="F146" s="35">
        <v>36955</v>
      </c>
      <c r="G146" s="66" t="s">
        <v>2372</v>
      </c>
      <c r="H146" s="268">
        <v>10535</v>
      </c>
      <c r="I146" s="37">
        <v>22704</v>
      </c>
      <c r="J146" s="38" t="s">
        <v>2448</v>
      </c>
      <c r="K146" s="38" t="s">
        <v>2473</v>
      </c>
      <c r="L146" s="38" t="s">
        <v>2497</v>
      </c>
      <c r="M146" s="39">
        <v>6</v>
      </c>
      <c r="N146" s="39">
        <v>5</v>
      </c>
      <c r="O146" s="39">
        <v>6</v>
      </c>
      <c r="P146" s="39">
        <v>1</v>
      </c>
      <c r="Q146" s="39">
        <v>18</v>
      </c>
      <c r="R146" s="39">
        <v>119</v>
      </c>
      <c r="S146" s="39">
        <v>0</v>
      </c>
      <c r="T146" s="39">
        <v>155</v>
      </c>
      <c r="U146" s="39">
        <v>0</v>
      </c>
      <c r="V146" s="39">
        <v>168</v>
      </c>
      <c r="W146" s="39"/>
      <c r="X146" s="39">
        <v>442</v>
      </c>
      <c r="Y146" s="39">
        <v>0</v>
      </c>
      <c r="Z146" s="39">
        <v>5</v>
      </c>
      <c r="AA146" s="39">
        <v>0</v>
      </c>
      <c r="AB146" s="40"/>
    </row>
    <row r="147" spans="1:28" s="33" customFormat="1">
      <c r="A147" s="34" t="s">
        <v>289</v>
      </c>
      <c r="B147" s="34" t="s">
        <v>290</v>
      </c>
      <c r="C147" s="34" t="s">
        <v>4</v>
      </c>
      <c r="D147" s="34" t="s">
        <v>27</v>
      </c>
      <c r="E147" s="34" t="s">
        <v>2373</v>
      </c>
      <c r="F147" s="35">
        <v>28553</v>
      </c>
      <c r="G147" s="66" t="s">
        <v>2374</v>
      </c>
      <c r="H147" s="268">
        <v>22326</v>
      </c>
      <c r="I147" s="37">
        <v>22811</v>
      </c>
      <c r="J147" s="291" t="s">
        <v>2449</v>
      </c>
      <c r="K147" s="38" t="s">
        <v>2474</v>
      </c>
      <c r="L147" s="38" t="s">
        <v>2498</v>
      </c>
      <c r="M147" s="39">
        <v>4</v>
      </c>
      <c r="N147" s="39">
        <v>5</v>
      </c>
      <c r="O147" s="39">
        <v>5</v>
      </c>
      <c r="P147" s="39">
        <v>1</v>
      </c>
      <c r="Q147" s="39">
        <v>15</v>
      </c>
      <c r="R147" s="39">
        <v>109</v>
      </c>
      <c r="S147" s="39">
        <v>109</v>
      </c>
      <c r="T147" s="39">
        <v>139</v>
      </c>
      <c r="U147" s="39">
        <v>139</v>
      </c>
      <c r="V147" s="39">
        <v>126</v>
      </c>
      <c r="W147" s="39">
        <v>126</v>
      </c>
      <c r="X147" s="39">
        <v>374</v>
      </c>
      <c r="Y147" s="39">
        <v>374</v>
      </c>
      <c r="Z147" s="39">
        <v>5</v>
      </c>
      <c r="AA147" s="39">
        <v>5</v>
      </c>
      <c r="AB147" s="40"/>
    </row>
    <row r="148" spans="1:28" s="33" customFormat="1">
      <c r="A148" s="34" t="s">
        <v>289</v>
      </c>
      <c r="B148" s="34" t="s">
        <v>290</v>
      </c>
      <c r="C148" s="34" t="s">
        <v>4</v>
      </c>
      <c r="D148" s="34" t="s">
        <v>36</v>
      </c>
      <c r="E148" s="34" t="s">
        <v>2375</v>
      </c>
      <c r="F148" s="35">
        <v>38412</v>
      </c>
      <c r="G148" s="66" t="s">
        <v>2376</v>
      </c>
      <c r="H148" s="268">
        <v>13781.7</v>
      </c>
      <c r="I148" s="37">
        <v>22638</v>
      </c>
      <c r="J148" s="38" t="s">
        <v>2450</v>
      </c>
      <c r="K148" s="38" t="s">
        <v>2475</v>
      </c>
      <c r="L148" s="38" t="s">
        <v>2499</v>
      </c>
      <c r="M148" s="39">
        <v>14</v>
      </c>
      <c r="N148" s="39">
        <v>14</v>
      </c>
      <c r="O148" s="39">
        <v>13</v>
      </c>
      <c r="P148" s="39">
        <v>1</v>
      </c>
      <c r="Q148" s="39">
        <v>42</v>
      </c>
      <c r="R148" s="39">
        <v>504</v>
      </c>
      <c r="S148" s="39">
        <v>259</v>
      </c>
      <c r="T148" s="39">
        <v>516</v>
      </c>
      <c r="U148" s="39">
        <v>248</v>
      </c>
      <c r="V148" s="39">
        <v>482</v>
      </c>
      <c r="W148" s="39">
        <v>237</v>
      </c>
      <c r="X148" s="39">
        <v>1502</v>
      </c>
      <c r="Y148" s="39">
        <v>744</v>
      </c>
      <c r="Z148" s="39">
        <v>7</v>
      </c>
      <c r="AA148" s="39">
        <v>4</v>
      </c>
      <c r="AB148" s="40"/>
    </row>
    <row r="149" spans="1:28" s="33" customFormat="1">
      <c r="A149" s="34" t="s">
        <v>289</v>
      </c>
      <c r="B149" s="34" t="s">
        <v>290</v>
      </c>
      <c r="C149" s="34" t="s">
        <v>4</v>
      </c>
      <c r="D149" s="34" t="s">
        <v>36</v>
      </c>
      <c r="E149" s="34" t="s">
        <v>2377</v>
      </c>
      <c r="F149" s="35">
        <v>36220</v>
      </c>
      <c r="G149" s="66" t="s">
        <v>2378</v>
      </c>
      <c r="H149" s="268">
        <v>11241</v>
      </c>
      <c r="I149" s="37">
        <v>22687</v>
      </c>
      <c r="J149" s="38" t="s">
        <v>2451</v>
      </c>
      <c r="K149" s="38" t="s">
        <v>2476</v>
      </c>
      <c r="L149" s="38" t="s">
        <v>2500</v>
      </c>
      <c r="M149" s="39">
        <v>4</v>
      </c>
      <c r="N149" s="39">
        <v>5</v>
      </c>
      <c r="O149" s="39">
        <v>5</v>
      </c>
      <c r="P149" s="39">
        <v>1</v>
      </c>
      <c r="Q149" s="39">
        <v>15</v>
      </c>
      <c r="R149" s="39">
        <v>73</v>
      </c>
      <c r="S149" s="39">
        <v>49</v>
      </c>
      <c r="T149" s="39">
        <v>109</v>
      </c>
      <c r="U149" s="39">
        <v>68</v>
      </c>
      <c r="V149" s="39">
        <v>128</v>
      </c>
      <c r="W149" s="39">
        <v>75</v>
      </c>
      <c r="X149" s="39">
        <v>310</v>
      </c>
      <c r="Y149" s="39">
        <v>192</v>
      </c>
      <c r="Z149" s="39">
        <v>3</v>
      </c>
      <c r="AA149" s="39">
        <v>1</v>
      </c>
      <c r="AB149" s="40"/>
    </row>
    <row r="150" spans="1:28" s="33" customFormat="1">
      <c r="A150" s="34" t="s">
        <v>289</v>
      </c>
      <c r="B150" s="34" t="s">
        <v>290</v>
      </c>
      <c r="C150" s="34" t="s">
        <v>4</v>
      </c>
      <c r="D150" s="34" t="s">
        <v>36</v>
      </c>
      <c r="E150" s="34" t="s">
        <v>2379</v>
      </c>
      <c r="F150" s="35">
        <v>37317</v>
      </c>
      <c r="G150" s="67" t="s">
        <v>2380</v>
      </c>
      <c r="H150" s="281">
        <v>12368</v>
      </c>
      <c r="I150" s="34">
        <v>22628</v>
      </c>
      <c r="J150" s="38" t="s">
        <v>2452</v>
      </c>
      <c r="K150" s="38" t="s">
        <v>2477</v>
      </c>
      <c r="L150" s="38" t="s">
        <v>2501</v>
      </c>
      <c r="M150" s="39">
        <v>10</v>
      </c>
      <c r="N150" s="39">
        <v>10</v>
      </c>
      <c r="O150" s="39">
        <v>10</v>
      </c>
      <c r="P150" s="39">
        <v>1</v>
      </c>
      <c r="Q150" s="39">
        <v>31</v>
      </c>
      <c r="R150" s="39">
        <v>211</v>
      </c>
      <c r="S150" s="39">
        <v>110</v>
      </c>
      <c r="T150" s="39">
        <v>306</v>
      </c>
      <c r="U150" s="39">
        <v>159</v>
      </c>
      <c r="V150" s="39">
        <v>232</v>
      </c>
      <c r="W150" s="39">
        <v>106</v>
      </c>
      <c r="X150" s="39">
        <v>749</v>
      </c>
      <c r="Y150" s="39">
        <v>375</v>
      </c>
      <c r="Z150" s="39">
        <v>6</v>
      </c>
      <c r="AA150" s="39">
        <v>3</v>
      </c>
      <c r="AB150" s="40"/>
    </row>
    <row r="151" spans="1:28" s="33" customFormat="1">
      <c r="A151" s="34" t="s">
        <v>289</v>
      </c>
      <c r="B151" s="34" t="s">
        <v>290</v>
      </c>
      <c r="C151" s="34" t="s">
        <v>4</v>
      </c>
      <c r="D151" s="34" t="s">
        <v>36</v>
      </c>
      <c r="E151" s="34" t="s">
        <v>2381</v>
      </c>
      <c r="F151" s="35">
        <v>35125</v>
      </c>
      <c r="G151" s="66" t="s">
        <v>2382</v>
      </c>
      <c r="H151" s="268">
        <v>11522.6</v>
      </c>
      <c r="I151" s="37">
        <v>22718</v>
      </c>
      <c r="J151" s="38" t="s">
        <v>2453</v>
      </c>
      <c r="K151" s="38" t="s">
        <v>2478</v>
      </c>
      <c r="L151" s="38" t="s">
        <v>2502</v>
      </c>
      <c r="M151" s="39">
        <v>8</v>
      </c>
      <c r="N151" s="39">
        <v>9</v>
      </c>
      <c r="O151" s="39">
        <v>9</v>
      </c>
      <c r="P151" s="39">
        <v>1</v>
      </c>
      <c r="Q151" s="39">
        <v>27</v>
      </c>
      <c r="R151" s="39">
        <v>197</v>
      </c>
      <c r="S151" s="39">
        <v>82</v>
      </c>
      <c r="T151" s="39">
        <v>209</v>
      </c>
      <c r="U151" s="39">
        <v>125</v>
      </c>
      <c r="V151" s="39">
        <v>206</v>
      </c>
      <c r="W151" s="39">
        <v>92</v>
      </c>
      <c r="X151" s="39">
        <v>612</v>
      </c>
      <c r="Y151" s="39">
        <v>299</v>
      </c>
      <c r="Z151" s="39">
        <v>8</v>
      </c>
      <c r="AA151" s="39">
        <v>4</v>
      </c>
      <c r="AB151" s="40"/>
    </row>
    <row r="152" spans="1:28" s="33" customFormat="1">
      <c r="A152" s="34" t="s">
        <v>289</v>
      </c>
      <c r="B152" s="34" t="s">
        <v>290</v>
      </c>
      <c r="C152" s="34" t="s">
        <v>4</v>
      </c>
      <c r="D152" s="34" t="s">
        <v>27</v>
      </c>
      <c r="E152" s="34" t="s">
        <v>2383</v>
      </c>
      <c r="F152" s="35">
        <v>34029</v>
      </c>
      <c r="G152" s="66" t="s">
        <v>2384</v>
      </c>
      <c r="H152" s="268">
        <v>14458</v>
      </c>
      <c r="I152" s="37">
        <v>22779</v>
      </c>
      <c r="J152" s="38" t="s">
        <v>2454</v>
      </c>
      <c r="K152" s="38" t="s">
        <v>2479</v>
      </c>
      <c r="L152" s="38" t="s">
        <v>2503</v>
      </c>
      <c r="M152" s="39">
        <v>5</v>
      </c>
      <c r="N152" s="39">
        <v>5</v>
      </c>
      <c r="O152" s="39">
        <v>5</v>
      </c>
      <c r="P152" s="39">
        <v>1</v>
      </c>
      <c r="Q152" s="39">
        <v>16</v>
      </c>
      <c r="R152" s="39">
        <v>114</v>
      </c>
      <c r="S152" s="39">
        <v>114</v>
      </c>
      <c r="T152" s="39">
        <v>151</v>
      </c>
      <c r="U152" s="39">
        <v>151</v>
      </c>
      <c r="V152" s="39">
        <v>124</v>
      </c>
      <c r="W152" s="39">
        <v>124</v>
      </c>
      <c r="X152" s="39">
        <v>389</v>
      </c>
      <c r="Y152" s="39">
        <v>389</v>
      </c>
      <c r="Z152" s="39">
        <v>1</v>
      </c>
      <c r="AA152" s="39">
        <v>1</v>
      </c>
      <c r="AB152" s="40"/>
    </row>
    <row r="153" spans="1:28" s="33" customFormat="1">
      <c r="A153" s="34" t="s">
        <v>289</v>
      </c>
      <c r="B153" s="34" t="s">
        <v>290</v>
      </c>
      <c r="C153" s="34" t="s">
        <v>4</v>
      </c>
      <c r="D153" s="34" t="s">
        <v>441</v>
      </c>
      <c r="E153" s="34" t="s">
        <v>2385</v>
      </c>
      <c r="F153" s="35">
        <v>32934</v>
      </c>
      <c r="G153" s="67" t="s">
        <v>2386</v>
      </c>
      <c r="H153" s="281">
        <v>13006</v>
      </c>
      <c r="I153" s="34">
        <v>22779</v>
      </c>
      <c r="J153" s="245" t="s">
        <v>2455</v>
      </c>
      <c r="K153" s="34" t="s">
        <v>2480</v>
      </c>
      <c r="L153" s="34" t="s">
        <v>2504</v>
      </c>
      <c r="M153" s="39">
        <v>5</v>
      </c>
      <c r="N153" s="39">
        <v>5</v>
      </c>
      <c r="O153" s="39">
        <v>5</v>
      </c>
      <c r="P153" s="39">
        <v>1</v>
      </c>
      <c r="Q153" s="39">
        <v>16</v>
      </c>
      <c r="R153" s="39">
        <v>107</v>
      </c>
      <c r="S153" s="39">
        <v>0</v>
      </c>
      <c r="T153" s="39">
        <v>153</v>
      </c>
      <c r="U153" s="39">
        <v>0</v>
      </c>
      <c r="V153" s="39">
        <v>110</v>
      </c>
      <c r="W153" s="39">
        <v>0</v>
      </c>
      <c r="X153" s="39">
        <v>370</v>
      </c>
      <c r="Y153" s="39">
        <v>0</v>
      </c>
      <c r="Z153" s="39">
        <v>8</v>
      </c>
      <c r="AA153" s="39">
        <v>0</v>
      </c>
      <c r="AB153" s="34"/>
    </row>
    <row r="154" spans="1:28" s="33" customFormat="1">
      <c r="A154" s="143" t="s">
        <v>289</v>
      </c>
      <c r="B154" s="143" t="s">
        <v>290</v>
      </c>
      <c r="C154" s="143" t="s">
        <v>4</v>
      </c>
      <c r="D154" s="143" t="s">
        <v>36</v>
      </c>
      <c r="E154" s="143" t="s">
        <v>2387</v>
      </c>
      <c r="F154" s="144">
        <v>38412</v>
      </c>
      <c r="G154" s="154" t="s">
        <v>2388</v>
      </c>
      <c r="H154" s="292">
        <v>11420</v>
      </c>
      <c r="I154" s="147">
        <v>22625</v>
      </c>
      <c r="J154" s="148" t="s">
        <v>2456</v>
      </c>
      <c r="K154" s="148" t="s">
        <v>2481</v>
      </c>
      <c r="L154" s="148" t="s">
        <v>2505</v>
      </c>
      <c r="M154" s="149">
        <v>12</v>
      </c>
      <c r="N154" s="149">
        <v>12</v>
      </c>
      <c r="O154" s="149">
        <v>12</v>
      </c>
      <c r="P154" s="149">
        <v>1</v>
      </c>
      <c r="Q154" s="149">
        <v>37</v>
      </c>
      <c r="R154" s="149">
        <v>373</v>
      </c>
      <c r="S154" s="149">
        <v>191</v>
      </c>
      <c r="T154" s="149">
        <v>382</v>
      </c>
      <c r="U154" s="149">
        <v>183</v>
      </c>
      <c r="V154" s="149">
        <v>347</v>
      </c>
      <c r="W154" s="149">
        <v>157</v>
      </c>
      <c r="X154" s="39">
        <v>1102</v>
      </c>
      <c r="Y154" s="39">
        <v>531</v>
      </c>
      <c r="Z154" s="149">
        <v>8</v>
      </c>
      <c r="AA154" s="149">
        <v>2</v>
      </c>
      <c r="AB154" s="50"/>
    </row>
    <row r="155" spans="1:28" s="33" customFormat="1">
      <c r="A155" s="34" t="s">
        <v>289</v>
      </c>
      <c r="B155" s="34" t="s">
        <v>290</v>
      </c>
      <c r="C155" s="34" t="s">
        <v>4</v>
      </c>
      <c r="D155" s="34" t="s">
        <v>27</v>
      </c>
      <c r="E155" s="34" t="s">
        <v>447</v>
      </c>
      <c r="F155" s="35">
        <v>30011</v>
      </c>
      <c r="G155" s="67" t="s">
        <v>2389</v>
      </c>
      <c r="H155" s="281">
        <v>11896</v>
      </c>
      <c r="I155" s="34">
        <v>22801</v>
      </c>
      <c r="J155" s="34" t="s">
        <v>2457</v>
      </c>
      <c r="K155" s="34" t="s">
        <v>2482</v>
      </c>
      <c r="L155" s="34" t="s">
        <v>2506</v>
      </c>
      <c r="M155" s="39">
        <v>5</v>
      </c>
      <c r="N155" s="39">
        <v>6</v>
      </c>
      <c r="O155" s="39">
        <v>5</v>
      </c>
      <c r="P155" s="39">
        <v>1</v>
      </c>
      <c r="Q155" s="39">
        <v>17</v>
      </c>
      <c r="R155" s="39">
        <v>117</v>
      </c>
      <c r="S155" s="39">
        <v>117</v>
      </c>
      <c r="T155" s="39">
        <v>134</v>
      </c>
      <c r="U155" s="39">
        <v>134</v>
      </c>
      <c r="V155" s="39">
        <v>105</v>
      </c>
      <c r="W155" s="39">
        <v>105</v>
      </c>
      <c r="X155" s="39">
        <v>356</v>
      </c>
      <c r="Y155" s="39">
        <v>356</v>
      </c>
      <c r="Z155" s="39">
        <v>7</v>
      </c>
      <c r="AA155" s="39">
        <v>7</v>
      </c>
      <c r="AB155" s="40"/>
    </row>
    <row r="156" spans="1:28" s="33" customFormat="1">
      <c r="A156" s="34" t="s">
        <v>289</v>
      </c>
      <c r="B156" s="34" t="s">
        <v>290</v>
      </c>
      <c r="C156" s="34" t="s">
        <v>4</v>
      </c>
      <c r="D156" s="34" t="s">
        <v>36</v>
      </c>
      <c r="E156" s="34" t="s">
        <v>2390</v>
      </c>
      <c r="F156" s="35">
        <v>39508</v>
      </c>
      <c r="G156" s="66" t="s">
        <v>2391</v>
      </c>
      <c r="H156" s="271">
        <v>11807</v>
      </c>
      <c r="I156" s="37">
        <v>22779</v>
      </c>
      <c r="J156" s="38" t="s">
        <v>2458</v>
      </c>
      <c r="K156" s="38" t="s">
        <v>2483</v>
      </c>
      <c r="L156" s="38" t="s">
        <v>2507</v>
      </c>
      <c r="M156" s="39">
        <v>8</v>
      </c>
      <c r="N156" s="39">
        <v>8</v>
      </c>
      <c r="O156" s="39">
        <v>8</v>
      </c>
      <c r="P156" s="39">
        <v>1</v>
      </c>
      <c r="Q156" s="39">
        <v>25</v>
      </c>
      <c r="R156" s="39">
        <v>280</v>
      </c>
      <c r="S156" s="39">
        <v>120</v>
      </c>
      <c r="T156" s="39">
        <v>300</v>
      </c>
      <c r="U156" s="39">
        <v>147</v>
      </c>
      <c r="V156" s="39">
        <v>299</v>
      </c>
      <c r="W156" s="39">
        <v>137</v>
      </c>
      <c r="X156" s="39">
        <v>879</v>
      </c>
      <c r="Y156" s="39">
        <v>404</v>
      </c>
      <c r="Z156" s="39">
        <v>11</v>
      </c>
      <c r="AA156" s="39">
        <v>2</v>
      </c>
      <c r="AB156" s="40"/>
    </row>
    <row r="157" spans="1:28" s="33" customFormat="1">
      <c r="A157" s="34" t="s">
        <v>289</v>
      </c>
      <c r="B157" s="34" t="s">
        <v>290</v>
      </c>
      <c r="C157" s="34" t="s">
        <v>4</v>
      </c>
      <c r="D157" s="34" t="s">
        <v>36</v>
      </c>
      <c r="E157" s="34" t="s">
        <v>2392</v>
      </c>
      <c r="F157" s="35">
        <v>43891</v>
      </c>
      <c r="G157" s="66" t="s">
        <v>979</v>
      </c>
      <c r="H157" s="271">
        <v>21000</v>
      </c>
      <c r="I157" s="37">
        <v>22753</v>
      </c>
      <c r="J157" s="38" t="s">
        <v>2459</v>
      </c>
      <c r="K157" s="38" t="s">
        <v>2484</v>
      </c>
      <c r="L157" s="38" t="s">
        <v>2508</v>
      </c>
      <c r="M157" s="39">
        <v>4</v>
      </c>
      <c r="N157" s="39">
        <v>4</v>
      </c>
      <c r="O157" s="39">
        <v>2</v>
      </c>
      <c r="P157" s="39">
        <v>1</v>
      </c>
      <c r="Q157" s="39">
        <v>11</v>
      </c>
      <c r="R157" s="39">
        <v>85</v>
      </c>
      <c r="S157" s="39">
        <v>38</v>
      </c>
      <c r="T157" s="39">
        <v>112</v>
      </c>
      <c r="U157" s="39">
        <v>56</v>
      </c>
      <c r="V157" s="39">
        <v>35</v>
      </c>
      <c r="W157" s="39">
        <v>23</v>
      </c>
      <c r="X157" s="39">
        <v>232</v>
      </c>
      <c r="Y157" s="39">
        <v>117</v>
      </c>
      <c r="Z157" s="39">
        <v>1</v>
      </c>
      <c r="AA157" s="39">
        <v>0</v>
      </c>
      <c r="AB157" s="40"/>
    </row>
    <row r="158" spans="1:28" s="33" customFormat="1">
      <c r="A158" s="1094" t="s">
        <v>289</v>
      </c>
      <c r="B158" s="1094" t="s">
        <v>290</v>
      </c>
      <c r="C158" s="1094" t="s">
        <v>4</v>
      </c>
      <c r="D158" s="1094" t="s">
        <v>36</v>
      </c>
      <c r="E158" s="1094" t="s">
        <v>2393</v>
      </c>
      <c r="F158" s="35">
        <v>38777</v>
      </c>
      <c r="G158" s="66" t="s">
        <v>2394</v>
      </c>
      <c r="H158" s="271">
        <v>13255</v>
      </c>
      <c r="I158" s="37">
        <v>22674</v>
      </c>
      <c r="J158" s="38" t="s">
        <v>2460</v>
      </c>
      <c r="K158" s="38" t="s">
        <v>2485</v>
      </c>
      <c r="L158" s="38" t="s">
        <v>2509</v>
      </c>
      <c r="M158" s="39">
        <v>12</v>
      </c>
      <c r="N158" s="39">
        <v>11</v>
      </c>
      <c r="O158" s="39">
        <v>11</v>
      </c>
      <c r="P158" s="39">
        <v>1</v>
      </c>
      <c r="Q158" s="39">
        <v>35</v>
      </c>
      <c r="R158" s="39">
        <v>420</v>
      </c>
      <c r="S158" s="39">
        <v>208</v>
      </c>
      <c r="T158" s="39">
        <v>377</v>
      </c>
      <c r="U158" s="39">
        <v>181</v>
      </c>
      <c r="V158" s="39">
        <v>334</v>
      </c>
      <c r="W158" s="39">
        <v>175</v>
      </c>
      <c r="X158" s="39">
        <v>1131</v>
      </c>
      <c r="Y158" s="39">
        <v>564</v>
      </c>
      <c r="Z158" s="39">
        <v>8</v>
      </c>
      <c r="AA158" s="39">
        <v>0</v>
      </c>
      <c r="AB158" s="40"/>
    </row>
    <row r="159" spans="1:28" s="33" customFormat="1">
      <c r="A159" s="34" t="s">
        <v>289</v>
      </c>
      <c r="B159" s="34" t="s">
        <v>290</v>
      </c>
      <c r="C159" s="34" t="s">
        <v>4</v>
      </c>
      <c r="D159" s="34" t="s">
        <v>36</v>
      </c>
      <c r="E159" s="34" t="s">
        <v>2395</v>
      </c>
      <c r="F159" s="35">
        <v>39873</v>
      </c>
      <c r="G159" s="66" t="s">
        <v>2396</v>
      </c>
      <c r="H159" s="271">
        <v>12826</v>
      </c>
      <c r="I159" s="37">
        <v>22805</v>
      </c>
      <c r="J159" s="38" t="s">
        <v>2461</v>
      </c>
      <c r="K159" s="38" t="s">
        <v>2486</v>
      </c>
      <c r="L159" s="38" t="s">
        <v>2510</v>
      </c>
      <c r="M159" s="39">
        <v>6</v>
      </c>
      <c r="N159" s="39">
        <v>6</v>
      </c>
      <c r="O159" s="39">
        <v>6</v>
      </c>
      <c r="P159" s="39">
        <v>2</v>
      </c>
      <c r="Q159" s="39">
        <v>20</v>
      </c>
      <c r="R159" s="39">
        <v>148</v>
      </c>
      <c r="S159" s="39">
        <v>50</v>
      </c>
      <c r="T159" s="39">
        <v>91</v>
      </c>
      <c r="U159" s="39">
        <v>33</v>
      </c>
      <c r="V159" s="39">
        <v>126</v>
      </c>
      <c r="W159" s="39">
        <v>59</v>
      </c>
      <c r="X159" s="39">
        <v>365</v>
      </c>
      <c r="Y159" s="39">
        <v>142</v>
      </c>
      <c r="Z159" s="39">
        <v>14</v>
      </c>
      <c r="AA159" s="39">
        <v>1</v>
      </c>
      <c r="AB159" s="40"/>
    </row>
    <row r="160" spans="1:28" s="33" customFormat="1">
      <c r="A160" s="34" t="s">
        <v>289</v>
      </c>
      <c r="B160" s="34" t="s">
        <v>290</v>
      </c>
      <c r="C160" s="34" t="s">
        <v>4</v>
      </c>
      <c r="D160" s="34" t="s">
        <v>36</v>
      </c>
      <c r="E160" s="34" t="s">
        <v>2397</v>
      </c>
      <c r="F160" s="35">
        <v>40603</v>
      </c>
      <c r="G160" s="66" t="s">
        <v>2398</v>
      </c>
      <c r="H160" s="271">
        <v>12000</v>
      </c>
      <c r="I160" s="37">
        <v>22735</v>
      </c>
      <c r="J160" s="38" t="s">
        <v>2462</v>
      </c>
      <c r="K160" s="38" t="s">
        <v>2487</v>
      </c>
      <c r="L160" s="38" t="s">
        <v>2511</v>
      </c>
      <c r="M160" s="39">
        <v>11</v>
      </c>
      <c r="N160" s="39">
        <v>10</v>
      </c>
      <c r="O160" s="39">
        <v>11</v>
      </c>
      <c r="P160" s="39">
        <v>1</v>
      </c>
      <c r="Q160" s="39">
        <v>33</v>
      </c>
      <c r="R160" s="39">
        <v>381</v>
      </c>
      <c r="S160" s="39">
        <v>178</v>
      </c>
      <c r="T160" s="39">
        <v>375</v>
      </c>
      <c r="U160" s="39">
        <v>188</v>
      </c>
      <c r="V160" s="39">
        <v>411</v>
      </c>
      <c r="W160" s="39">
        <v>195</v>
      </c>
      <c r="X160" s="39">
        <v>1167</v>
      </c>
      <c r="Y160" s="39">
        <v>561</v>
      </c>
      <c r="Z160" s="39">
        <v>5</v>
      </c>
      <c r="AA160" s="39">
        <v>2</v>
      </c>
      <c r="AB160" s="40"/>
    </row>
    <row r="161" spans="1:28" s="33" customFormat="1">
      <c r="A161" s="34" t="s">
        <v>289</v>
      </c>
      <c r="B161" s="34" t="s">
        <v>290</v>
      </c>
      <c r="C161" s="34" t="s">
        <v>4</v>
      </c>
      <c r="D161" s="34" t="s">
        <v>36</v>
      </c>
      <c r="E161" s="34" t="s">
        <v>448</v>
      </c>
      <c r="F161" s="35">
        <v>42064</v>
      </c>
      <c r="G161" s="66" t="s">
        <v>449</v>
      </c>
      <c r="H161" s="268">
        <v>11000</v>
      </c>
      <c r="I161" s="37">
        <v>22748</v>
      </c>
      <c r="J161" s="38" t="s">
        <v>2463</v>
      </c>
      <c r="K161" s="38" t="s">
        <v>2488</v>
      </c>
      <c r="L161" s="38" t="s">
        <v>2512</v>
      </c>
      <c r="M161" s="39">
        <v>9</v>
      </c>
      <c r="N161" s="39">
        <v>8</v>
      </c>
      <c r="O161" s="39">
        <v>8</v>
      </c>
      <c r="P161" s="39">
        <v>1</v>
      </c>
      <c r="Q161" s="39">
        <v>26</v>
      </c>
      <c r="R161" s="39">
        <v>313</v>
      </c>
      <c r="S161" s="39">
        <v>159</v>
      </c>
      <c r="T161" s="39">
        <v>300</v>
      </c>
      <c r="U161" s="39">
        <v>136</v>
      </c>
      <c r="V161" s="39">
        <v>304</v>
      </c>
      <c r="W161" s="39">
        <v>152</v>
      </c>
      <c r="X161" s="39">
        <v>917</v>
      </c>
      <c r="Y161" s="39">
        <v>447</v>
      </c>
      <c r="Z161" s="39">
        <v>3</v>
      </c>
      <c r="AA161" s="39">
        <v>3</v>
      </c>
      <c r="AB161" s="40"/>
    </row>
    <row r="162" spans="1:28" s="33" customFormat="1">
      <c r="A162" s="34" t="s">
        <v>289</v>
      </c>
      <c r="B162" s="34" t="s">
        <v>290</v>
      </c>
      <c r="C162" s="34" t="s">
        <v>4</v>
      </c>
      <c r="D162" s="34" t="s">
        <v>36</v>
      </c>
      <c r="E162" s="34" t="s">
        <v>2399</v>
      </c>
      <c r="F162" s="35">
        <v>44256</v>
      </c>
      <c r="G162" s="66" t="s">
        <v>2400</v>
      </c>
      <c r="H162" s="268">
        <v>12000</v>
      </c>
      <c r="I162" s="37">
        <v>22748</v>
      </c>
      <c r="J162" s="38" t="s">
        <v>2465</v>
      </c>
      <c r="K162" s="38" t="s">
        <v>2489</v>
      </c>
      <c r="L162" s="38" t="s">
        <v>2513</v>
      </c>
      <c r="M162" s="39">
        <v>6</v>
      </c>
      <c r="N162" s="39">
        <v>3</v>
      </c>
      <c r="O162" s="39">
        <v>0</v>
      </c>
      <c r="P162" s="39">
        <v>0</v>
      </c>
      <c r="Q162" s="39">
        <v>9</v>
      </c>
      <c r="R162" s="39">
        <v>171</v>
      </c>
      <c r="S162" s="39">
        <v>80</v>
      </c>
      <c r="T162" s="39">
        <v>79</v>
      </c>
      <c r="U162" s="39">
        <v>43</v>
      </c>
      <c r="V162" s="39">
        <v>0</v>
      </c>
      <c r="W162" s="39">
        <v>0</v>
      </c>
      <c r="X162" s="39">
        <v>250</v>
      </c>
      <c r="Y162" s="39">
        <v>123</v>
      </c>
      <c r="Z162" s="39"/>
      <c r="AA162" s="39"/>
      <c r="AB162" s="40"/>
    </row>
    <row r="163" spans="1:28" s="33" customFormat="1">
      <c r="A163" s="34" t="s">
        <v>289</v>
      </c>
      <c r="B163" s="34" t="s">
        <v>290</v>
      </c>
      <c r="C163" s="34" t="s">
        <v>4</v>
      </c>
      <c r="D163" s="34" t="s">
        <v>36</v>
      </c>
      <c r="E163" s="34" t="s">
        <v>2401</v>
      </c>
      <c r="F163" s="35">
        <v>40969</v>
      </c>
      <c r="G163" s="66" t="s">
        <v>2402</v>
      </c>
      <c r="H163" s="268">
        <v>12000</v>
      </c>
      <c r="I163" s="37">
        <v>22740</v>
      </c>
      <c r="J163" s="38" t="s">
        <v>2466</v>
      </c>
      <c r="K163" s="137" t="s">
        <v>2490</v>
      </c>
      <c r="L163" s="38" t="s">
        <v>2514</v>
      </c>
      <c r="M163" s="39">
        <v>10</v>
      </c>
      <c r="N163" s="39">
        <v>10</v>
      </c>
      <c r="O163" s="39">
        <v>10</v>
      </c>
      <c r="P163" s="39">
        <v>1</v>
      </c>
      <c r="Q163" s="39">
        <v>31</v>
      </c>
      <c r="R163" s="39">
        <v>345</v>
      </c>
      <c r="S163" s="39">
        <v>176</v>
      </c>
      <c r="T163" s="39">
        <v>362</v>
      </c>
      <c r="U163" s="39">
        <v>189</v>
      </c>
      <c r="V163" s="39">
        <v>375</v>
      </c>
      <c r="W163" s="39">
        <v>190</v>
      </c>
      <c r="X163" s="273">
        <v>1082</v>
      </c>
      <c r="Y163" s="273">
        <v>555</v>
      </c>
      <c r="Z163" s="39">
        <v>5</v>
      </c>
      <c r="AA163" s="39">
        <v>0</v>
      </c>
      <c r="AB163" s="40"/>
    </row>
    <row r="164" spans="1:28" s="33" customFormat="1">
      <c r="A164" s="34" t="s">
        <v>289</v>
      </c>
      <c r="B164" s="34" t="s">
        <v>290</v>
      </c>
      <c r="C164" s="34" t="s">
        <v>4</v>
      </c>
      <c r="D164" s="34" t="s">
        <v>36</v>
      </c>
      <c r="E164" s="34" t="s">
        <v>450</v>
      </c>
      <c r="F164" s="35">
        <v>40969</v>
      </c>
      <c r="G164" s="66" t="s">
        <v>2403</v>
      </c>
      <c r="H164" s="268">
        <v>11958.3</v>
      </c>
      <c r="I164" s="37">
        <v>22765</v>
      </c>
      <c r="J164" s="38" t="s">
        <v>2467</v>
      </c>
      <c r="K164" s="38" t="s">
        <v>2491</v>
      </c>
      <c r="L164" s="38" t="s">
        <v>2515</v>
      </c>
      <c r="M164" s="39">
        <v>10</v>
      </c>
      <c r="N164" s="39">
        <v>10</v>
      </c>
      <c r="O164" s="39">
        <v>10</v>
      </c>
      <c r="P164" s="39">
        <v>1</v>
      </c>
      <c r="Q164" s="39">
        <v>31</v>
      </c>
      <c r="R164" s="39">
        <v>345</v>
      </c>
      <c r="S164" s="39">
        <v>182</v>
      </c>
      <c r="T164" s="39">
        <v>362</v>
      </c>
      <c r="U164" s="39">
        <v>175</v>
      </c>
      <c r="V164" s="39">
        <v>373</v>
      </c>
      <c r="W164" s="39">
        <v>203</v>
      </c>
      <c r="X164" s="39">
        <v>1080</v>
      </c>
      <c r="Y164" s="39">
        <v>560</v>
      </c>
      <c r="Z164" s="39">
        <v>6</v>
      </c>
      <c r="AA164" s="39">
        <v>2</v>
      </c>
      <c r="AB164" s="40"/>
    </row>
    <row r="165" spans="1:28" s="42" customFormat="1">
      <c r="A165" s="34" t="s">
        <v>289</v>
      </c>
      <c r="B165" s="34" t="s">
        <v>290</v>
      </c>
      <c r="C165" s="34" t="s">
        <v>4</v>
      </c>
      <c r="D165" s="34" t="s">
        <v>441</v>
      </c>
      <c r="E165" s="34" t="s">
        <v>2404</v>
      </c>
      <c r="F165" s="35">
        <v>29756</v>
      </c>
      <c r="G165" s="66" t="s">
        <v>2405</v>
      </c>
      <c r="H165" s="293">
        <v>19302</v>
      </c>
      <c r="I165" s="37">
        <v>22811</v>
      </c>
      <c r="J165" s="38" t="s">
        <v>2468</v>
      </c>
      <c r="K165" s="38" t="s">
        <v>2492</v>
      </c>
      <c r="L165" s="38" t="s">
        <v>2516</v>
      </c>
      <c r="M165" s="39">
        <v>7</v>
      </c>
      <c r="N165" s="39">
        <v>7</v>
      </c>
      <c r="O165" s="39">
        <v>7</v>
      </c>
      <c r="P165" s="39">
        <v>1</v>
      </c>
      <c r="Q165" s="39">
        <v>22</v>
      </c>
      <c r="R165" s="39">
        <v>123</v>
      </c>
      <c r="S165" s="39">
        <v>0</v>
      </c>
      <c r="T165" s="39">
        <v>183</v>
      </c>
      <c r="U165" s="39">
        <v>0</v>
      </c>
      <c r="V165" s="39">
        <v>159</v>
      </c>
      <c r="W165" s="39">
        <v>0</v>
      </c>
      <c r="X165" s="39">
        <v>465</v>
      </c>
      <c r="Y165" s="39">
        <v>0</v>
      </c>
      <c r="Z165" s="39">
        <v>2</v>
      </c>
      <c r="AA165" s="39">
        <v>0</v>
      </c>
      <c r="AB165" s="40"/>
    </row>
    <row r="166" spans="1:28" s="97" customFormat="1" ht="15.75" customHeight="1">
      <c r="A166" s="1394" t="s">
        <v>307</v>
      </c>
      <c r="B166" s="1395"/>
      <c r="C166" s="1395"/>
      <c r="D166" s="1396"/>
      <c r="E166" s="92">
        <v>24</v>
      </c>
      <c r="F166" s="93"/>
      <c r="G166" s="94"/>
      <c r="H166" s="124"/>
      <c r="I166" s="92"/>
      <c r="J166" s="92"/>
      <c r="K166" s="92"/>
      <c r="L166" s="92"/>
      <c r="M166" s="95">
        <f t="shared" ref="M166:AA166" si="30">SUM(M142:M165)</f>
        <v>185</v>
      </c>
      <c r="N166" s="95">
        <f t="shared" si="30"/>
        <v>183</v>
      </c>
      <c r="O166" s="95">
        <f t="shared" si="30"/>
        <v>179</v>
      </c>
      <c r="P166" s="95">
        <f t="shared" si="30"/>
        <v>23</v>
      </c>
      <c r="Q166" s="95">
        <f t="shared" si="30"/>
        <v>570</v>
      </c>
      <c r="R166" s="95">
        <f t="shared" si="30"/>
        <v>5406</v>
      </c>
      <c r="S166" s="95">
        <f t="shared" si="30"/>
        <v>2695</v>
      </c>
      <c r="T166" s="95">
        <f t="shared" si="30"/>
        <v>5707</v>
      </c>
      <c r="U166" s="95">
        <f t="shared" si="30"/>
        <v>2856</v>
      </c>
      <c r="V166" s="95">
        <f t="shared" si="30"/>
        <v>5285</v>
      </c>
      <c r="W166" s="95">
        <f t="shared" si="30"/>
        <v>2564</v>
      </c>
      <c r="X166" s="95">
        <f t="shared" si="30"/>
        <v>16398</v>
      </c>
      <c r="Y166" s="95">
        <f t="shared" si="30"/>
        <v>8115</v>
      </c>
      <c r="Z166" s="95">
        <f t="shared" si="30"/>
        <v>145</v>
      </c>
      <c r="AA166" s="95">
        <f t="shared" si="30"/>
        <v>45</v>
      </c>
      <c r="AB166" s="96"/>
    </row>
    <row r="167" spans="1:28" s="97" customFormat="1" ht="15.75" customHeight="1">
      <c r="A167" s="1423" t="s">
        <v>330</v>
      </c>
      <c r="B167" s="1423"/>
      <c r="C167" s="1423"/>
      <c r="D167" s="1424"/>
      <c r="E167" s="105">
        <f>E166</f>
        <v>24</v>
      </c>
      <c r="F167" s="103"/>
      <c r="G167" s="108"/>
      <c r="H167" s="125"/>
      <c r="I167" s="105"/>
      <c r="J167" s="105"/>
      <c r="K167" s="105"/>
      <c r="L167" s="105"/>
      <c r="M167" s="106">
        <f>M166</f>
        <v>185</v>
      </c>
      <c r="N167" s="106">
        <f t="shared" ref="N167:AA167" si="31">N166</f>
        <v>183</v>
      </c>
      <c r="O167" s="106">
        <f t="shared" si="31"/>
        <v>179</v>
      </c>
      <c r="P167" s="106">
        <f t="shared" ref="P167:Q167" si="32">P166</f>
        <v>23</v>
      </c>
      <c r="Q167" s="106">
        <f t="shared" si="32"/>
        <v>570</v>
      </c>
      <c r="R167" s="106">
        <f t="shared" si="31"/>
        <v>5406</v>
      </c>
      <c r="S167" s="106">
        <f t="shared" si="31"/>
        <v>2695</v>
      </c>
      <c r="T167" s="106">
        <f t="shared" si="31"/>
        <v>5707</v>
      </c>
      <c r="U167" s="106">
        <f t="shared" si="31"/>
        <v>2856</v>
      </c>
      <c r="V167" s="106">
        <f t="shared" si="31"/>
        <v>5285</v>
      </c>
      <c r="W167" s="106">
        <f t="shared" si="31"/>
        <v>2564</v>
      </c>
      <c r="X167" s="106">
        <f t="shared" ref="X167" si="33">X166</f>
        <v>16398</v>
      </c>
      <c r="Y167" s="106">
        <f t="shared" si="31"/>
        <v>8115</v>
      </c>
      <c r="Z167" s="106">
        <f t="shared" si="31"/>
        <v>145</v>
      </c>
      <c r="AA167" s="106">
        <f t="shared" si="31"/>
        <v>45</v>
      </c>
      <c r="AB167" s="96"/>
    </row>
    <row r="168" spans="1:28" s="97" customFormat="1" ht="15.75" customHeight="1">
      <c r="A168" s="1422" t="s">
        <v>331</v>
      </c>
      <c r="B168" s="1403"/>
      <c r="C168" s="1403"/>
      <c r="D168" s="1404"/>
      <c r="E168" s="109">
        <f>E140+E166</f>
        <v>39</v>
      </c>
      <c r="F168" s="93"/>
      <c r="G168" s="94"/>
      <c r="H168" s="124"/>
      <c r="I168" s="92"/>
      <c r="J168" s="92"/>
      <c r="K168" s="92"/>
      <c r="L168" s="92"/>
      <c r="M168" s="95">
        <f t="shared" ref="M168:AA168" si="34">M140+M166</f>
        <v>275</v>
      </c>
      <c r="N168" s="95">
        <f t="shared" si="34"/>
        <v>281</v>
      </c>
      <c r="O168" s="95">
        <f t="shared" si="34"/>
        <v>279</v>
      </c>
      <c r="P168" s="95">
        <f t="shared" si="34"/>
        <v>37</v>
      </c>
      <c r="Q168" s="95">
        <f t="shared" si="34"/>
        <v>872</v>
      </c>
      <c r="R168" s="95">
        <f t="shared" si="34"/>
        <v>7807</v>
      </c>
      <c r="S168" s="95">
        <f t="shared" si="34"/>
        <v>3870</v>
      </c>
      <c r="T168" s="95">
        <f t="shared" si="34"/>
        <v>8325</v>
      </c>
      <c r="U168" s="95">
        <f t="shared" si="34"/>
        <v>4139</v>
      </c>
      <c r="V168" s="95">
        <f t="shared" si="34"/>
        <v>7665</v>
      </c>
      <c r="W168" s="95">
        <f t="shared" si="34"/>
        <v>3731</v>
      </c>
      <c r="X168" s="95">
        <f t="shared" si="34"/>
        <v>23797</v>
      </c>
      <c r="Y168" s="95">
        <f t="shared" si="34"/>
        <v>11740</v>
      </c>
      <c r="Z168" s="95">
        <f t="shared" si="34"/>
        <v>228</v>
      </c>
      <c r="AA168" s="95">
        <f t="shared" si="34"/>
        <v>75</v>
      </c>
      <c r="AB168" s="96"/>
    </row>
    <row r="169" spans="1:28" s="97" customFormat="1" ht="15.75" customHeight="1">
      <c r="A169" s="1405" t="s">
        <v>332</v>
      </c>
      <c r="B169" s="1406"/>
      <c r="C169" s="1406"/>
      <c r="D169" s="1407"/>
      <c r="E169" s="112">
        <v>0</v>
      </c>
      <c r="F169" s="99"/>
      <c r="G169" s="107"/>
      <c r="H169" s="126"/>
      <c r="I169" s="98"/>
      <c r="J169" s="98"/>
      <c r="K169" s="98"/>
      <c r="L169" s="98"/>
      <c r="M169" s="101">
        <v>0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1">
        <v>0</v>
      </c>
      <c r="AB169" s="96"/>
    </row>
    <row r="170" spans="1:28" s="97" customFormat="1" ht="15.75" customHeight="1">
      <c r="A170" s="1408" t="s">
        <v>333</v>
      </c>
      <c r="B170" s="1409"/>
      <c r="C170" s="1409"/>
      <c r="D170" s="1410"/>
      <c r="E170" s="118">
        <f>E168+E169</f>
        <v>39</v>
      </c>
      <c r="F170" s="123"/>
      <c r="G170" s="119"/>
      <c r="H170" s="127"/>
      <c r="I170" s="118"/>
      <c r="J170" s="118"/>
      <c r="K170" s="118"/>
      <c r="L170" s="118"/>
      <c r="M170" s="120">
        <f>M168+M169</f>
        <v>275</v>
      </c>
      <c r="N170" s="120">
        <f t="shared" ref="N170:AA170" si="35">N168+N169</f>
        <v>281</v>
      </c>
      <c r="O170" s="120">
        <f t="shared" si="35"/>
        <v>279</v>
      </c>
      <c r="P170" s="120">
        <f t="shared" ref="P170:Q170" si="36">P168+P169</f>
        <v>37</v>
      </c>
      <c r="Q170" s="120">
        <f t="shared" si="36"/>
        <v>872</v>
      </c>
      <c r="R170" s="120">
        <f t="shared" si="35"/>
        <v>7807</v>
      </c>
      <c r="S170" s="120">
        <f t="shared" si="35"/>
        <v>3870</v>
      </c>
      <c r="T170" s="120">
        <f t="shared" si="35"/>
        <v>8325</v>
      </c>
      <c r="U170" s="120">
        <f t="shared" si="35"/>
        <v>4139</v>
      </c>
      <c r="V170" s="120">
        <f t="shared" si="35"/>
        <v>7665</v>
      </c>
      <c r="W170" s="120">
        <f t="shared" si="35"/>
        <v>3731</v>
      </c>
      <c r="X170" s="120">
        <f t="shared" ref="X170" si="37">X168+X169</f>
        <v>23797</v>
      </c>
      <c r="Y170" s="120">
        <f t="shared" si="35"/>
        <v>11740</v>
      </c>
      <c r="Z170" s="120">
        <f t="shared" si="35"/>
        <v>228</v>
      </c>
      <c r="AA170" s="120">
        <f t="shared" si="35"/>
        <v>75</v>
      </c>
      <c r="AB170" s="96"/>
    </row>
    <row r="171" spans="1:28" s="33" customFormat="1">
      <c r="A171" s="34" t="s">
        <v>298</v>
      </c>
      <c r="B171" s="34" t="s">
        <v>299</v>
      </c>
      <c r="C171" s="34" t="s">
        <v>4</v>
      </c>
      <c r="D171" s="34" t="s">
        <v>36</v>
      </c>
      <c r="E171" s="34" t="s">
        <v>2517</v>
      </c>
      <c r="F171" s="35">
        <v>19803</v>
      </c>
      <c r="G171" s="66" t="s">
        <v>2518</v>
      </c>
      <c r="H171" s="57">
        <v>42777</v>
      </c>
      <c r="I171" s="37">
        <v>23050</v>
      </c>
      <c r="J171" s="38" t="s">
        <v>2519</v>
      </c>
      <c r="K171" s="38" t="s">
        <v>2519</v>
      </c>
      <c r="L171" s="38" t="s">
        <v>2520</v>
      </c>
      <c r="M171" s="39">
        <v>2</v>
      </c>
      <c r="N171" s="39">
        <v>2</v>
      </c>
      <c r="O171" s="39">
        <v>2</v>
      </c>
      <c r="P171" s="39">
        <v>1</v>
      </c>
      <c r="Q171" s="39">
        <v>7</v>
      </c>
      <c r="R171" s="39">
        <v>40</v>
      </c>
      <c r="S171" s="39">
        <v>21</v>
      </c>
      <c r="T171" s="39">
        <v>60</v>
      </c>
      <c r="U171" s="39">
        <v>34</v>
      </c>
      <c r="V171" s="39">
        <v>25</v>
      </c>
      <c r="W171" s="39">
        <v>8</v>
      </c>
      <c r="X171" s="39">
        <v>125</v>
      </c>
      <c r="Y171" s="39">
        <v>63</v>
      </c>
      <c r="Z171" s="39">
        <v>4</v>
      </c>
      <c r="AA171" s="39">
        <v>2</v>
      </c>
      <c r="AB171" s="40"/>
    </row>
    <row r="172" spans="1:28" s="33" customFormat="1">
      <c r="A172" s="34" t="s">
        <v>298</v>
      </c>
      <c r="B172" s="34" t="s">
        <v>299</v>
      </c>
      <c r="C172" s="34" t="s">
        <v>4</v>
      </c>
      <c r="D172" s="34" t="s">
        <v>36</v>
      </c>
      <c r="E172" s="34" t="s">
        <v>2521</v>
      </c>
      <c r="F172" s="35">
        <v>20241</v>
      </c>
      <c r="G172" s="66" t="s">
        <v>2522</v>
      </c>
      <c r="H172" s="57" t="s">
        <v>2523</v>
      </c>
      <c r="I172" s="37">
        <v>23015</v>
      </c>
      <c r="J172" s="38" t="s">
        <v>2524</v>
      </c>
      <c r="K172" s="38" t="s">
        <v>2525</v>
      </c>
      <c r="L172" s="38" t="s">
        <v>2526</v>
      </c>
      <c r="M172" s="39">
        <v>1</v>
      </c>
      <c r="N172" s="39">
        <v>1</v>
      </c>
      <c r="O172" s="39">
        <v>1</v>
      </c>
      <c r="P172" s="39">
        <v>1</v>
      </c>
      <c r="Q172" s="39">
        <v>4</v>
      </c>
      <c r="R172" s="39">
        <v>13</v>
      </c>
      <c r="S172" s="39">
        <v>8</v>
      </c>
      <c r="T172" s="39">
        <v>9</v>
      </c>
      <c r="U172" s="39">
        <v>5</v>
      </c>
      <c r="V172" s="39">
        <v>13</v>
      </c>
      <c r="W172" s="39">
        <v>5</v>
      </c>
      <c r="X172" s="39">
        <v>35</v>
      </c>
      <c r="Y172" s="39">
        <v>18</v>
      </c>
      <c r="Z172" s="39">
        <v>3</v>
      </c>
      <c r="AA172" s="39">
        <v>0</v>
      </c>
      <c r="AB172" s="40"/>
    </row>
    <row r="173" spans="1:28" s="33" customFormat="1">
      <c r="A173" s="34" t="s">
        <v>298</v>
      </c>
      <c r="B173" s="793" t="s">
        <v>299</v>
      </c>
      <c r="C173" s="34" t="s">
        <v>4</v>
      </c>
      <c r="D173" s="34" t="s">
        <v>27</v>
      </c>
      <c r="E173" s="34" t="s">
        <v>2527</v>
      </c>
      <c r="F173" s="35">
        <v>19912</v>
      </c>
      <c r="G173" s="66" t="s">
        <v>2528</v>
      </c>
      <c r="H173" s="57">
        <v>11934</v>
      </c>
      <c r="I173" s="37">
        <v>23024</v>
      </c>
      <c r="J173" s="38" t="s">
        <v>2529</v>
      </c>
      <c r="K173" s="38" t="s">
        <v>2530</v>
      </c>
      <c r="L173" s="38" t="s">
        <v>2531</v>
      </c>
      <c r="M173" s="39">
        <v>6</v>
      </c>
      <c r="N173" s="39">
        <v>6</v>
      </c>
      <c r="O173" s="39">
        <v>6</v>
      </c>
      <c r="P173" s="39">
        <v>1</v>
      </c>
      <c r="Q173" s="39">
        <v>19</v>
      </c>
      <c r="R173" s="39">
        <v>174</v>
      </c>
      <c r="S173" s="81">
        <v>174</v>
      </c>
      <c r="T173" s="39">
        <v>166</v>
      </c>
      <c r="U173" s="81">
        <v>166</v>
      </c>
      <c r="V173" s="39">
        <v>172</v>
      </c>
      <c r="W173" s="81">
        <v>172</v>
      </c>
      <c r="X173" s="39">
        <v>512</v>
      </c>
      <c r="Y173" s="39">
        <v>512</v>
      </c>
      <c r="Z173" s="39">
        <v>5</v>
      </c>
      <c r="AA173" s="81">
        <v>5</v>
      </c>
      <c r="AB173" s="40"/>
    </row>
    <row r="174" spans="1:28" s="33" customFormat="1">
      <c r="A174" s="34" t="s">
        <v>298</v>
      </c>
      <c r="B174" s="793" t="s">
        <v>299</v>
      </c>
      <c r="C174" s="34" t="s">
        <v>4</v>
      </c>
      <c r="D174" s="34" t="s">
        <v>441</v>
      </c>
      <c r="E174" s="34" t="s">
        <v>451</v>
      </c>
      <c r="F174" s="35">
        <v>16577</v>
      </c>
      <c r="G174" s="69" t="s">
        <v>2532</v>
      </c>
      <c r="H174" s="278">
        <v>24857</v>
      </c>
      <c r="I174" s="37">
        <v>23030</v>
      </c>
      <c r="J174" s="38" t="s">
        <v>2533</v>
      </c>
      <c r="K174" s="38" t="s">
        <v>2534</v>
      </c>
      <c r="L174" s="38" t="s">
        <v>2535</v>
      </c>
      <c r="M174" s="39">
        <v>5</v>
      </c>
      <c r="N174" s="39">
        <v>6</v>
      </c>
      <c r="O174" s="39">
        <v>6</v>
      </c>
      <c r="P174" s="39">
        <v>2</v>
      </c>
      <c r="Q174" s="39">
        <v>19</v>
      </c>
      <c r="R174" s="39">
        <v>146</v>
      </c>
      <c r="S174" s="39">
        <v>0</v>
      </c>
      <c r="T174" s="39">
        <v>161</v>
      </c>
      <c r="U174" s="39">
        <v>0</v>
      </c>
      <c r="V174" s="39">
        <v>154</v>
      </c>
      <c r="W174" s="39">
        <v>0</v>
      </c>
      <c r="X174" s="39">
        <v>461</v>
      </c>
      <c r="Y174" s="39">
        <v>0</v>
      </c>
      <c r="Z174" s="39">
        <v>12</v>
      </c>
      <c r="AA174" s="39">
        <v>0</v>
      </c>
      <c r="AB174" s="40"/>
    </row>
    <row r="175" spans="1:28" s="33" customFormat="1">
      <c r="A175" s="34" t="s">
        <v>298</v>
      </c>
      <c r="B175" s="34" t="s">
        <v>299</v>
      </c>
      <c r="C175" s="34" t="s">
        <v>4</v>
      </c>
      <c r="D175" s="34" t="s">
        <v>36</v>
      </c>
      <c r="E175" s="34" t="s">
        <v>2536</v>
      </c>
      <c r="F175" s="35">
        <v>19968</v>
      </c>
      <c r="G175" s="66" t="s">
        <v>2537</v>
      </c>
      <c r="H175" s="791">
        <v>34013</v>
      </c>
      <c r="I175" s="37">
        <v>23002</v>
      </c>
      <c r="J175" s="38" t="s">
        <v>2538</v>
      </c>
      <c r="K175" s="38" t="s">
        <v>1382</v>
      </c>
      <c r="L175" s="38" t="s">
        <v>1383</v>
      </c>
      <c r="M175" s="39">
        <v>1</v>
      </c>
      <c r="N175" s="39">
        <v>1</v>
      </c>
      <c r="O175" s="39">
        <v>1</v>
      </c>
      <c r="P175" s="39">
        <v>1</v>
      </c>
      <c r="Q175" s="39">
        <v>4</v>
      </c>
      <c r="R175" s="39">
        <v>5</v>
      </c>
      <c r="S175" s="39">
        <v>3</v>
      </c>
      <c r="T175" s="39">
        <v>13</v>
      </c>
      <c r="U175" s="39">
        <v>4</v>
      </c>
      <c r="V175" s="39">
        <v>4</v>
      </c>
      <c r="W175" s="39">
        <v>2</v>
      </c>
      <c r="X175" s="39">
        <v>22</v>
      </c>
      <c r="Y175" s="39">
        <v>9</v>
      </c>
      <c r="Z175" s="39">
        <v>1</v>
      </c>
      <c r="AA175" s="39" t="s">
        <v>2539</v>
      </c>
      <c r="AB175" s="40"/>
    </row>
    <row r="176" spans="1:28" s="33" customFormat="1">
      <c r="A176" s="34" t="s">
        <v>298</v>
      </c>
      <c r="B176" s="34" t="s">
        <v>299</v>
      </c>
      <c r="C176" s="34" t="s">
        <v>4</v>
      </c>
      <c r="D176" s="34" t="s">
        <v>36</v>
      </c>
      <c r="E176" s="34" t="s">
        <v>2540</v>
      </c>
      <c r="F176" s="35">
        <v>29646</v>
      </c>
      <c r="G176" s="66" t="s">
        <v>2541</v>
      </c>
      <c r="H176" s="792">
        <v>23841</v>
      </c>
      <c r="I176" s="37">
        <v>23008</v>
      </c>
      <c r="J176" s="38" t="s">
        <v>1809</v>
      </c>
      <c r="K176" s="38" t="s">
        <v>1809</v>
      </c>
      <c r="L176" s="38" t="s">
        <v>1810</v>
      </c>
      <c r="M176" s="39">
        <v>1</v>
      </c>
      <c r="N176" s="39">
        <v>1</v>
      </c>
      <c r="O176" s="39">
        <v>1</v>
      </c>
      <c r="P176" s="39">
        <v>0</v>
      </c>
      <c r="Q176" s="39">
        <v>3</v>
      </c>
      <c r="R176" s="39">
        <v>1</v>
      </c>
      <c r="S176" s="39">
        <v>1</v>
      </c>
      <c r="T176" s="39">
        <v>5</v>
      </c>
      <c r="U176" s="39">
        <v>1</v>
      </c>
      <c r="V176" s="39">
        <v>2</v>
      </c>
      <c r="W176" s="39">
        <v>2</v>
      </c>
      <c r="X176" s="39">
        <v>8</v>
      </c>
      <c r="Y176" s="39">
        <v>4</v>
      </c>
      <c r="Z176" s="39">
        <v>0</v>
      </c>
      <c r="AA176" s="39">
        <v>0</v>
      </c>
      <c r="AB176" s="40"/>
    </row>
    <row r="177" spans="1:29" s="33" customFormat="1">
      <c r="A177" s="34" t="s">
        <v>298</v>
      </c>
      <c r="B177" s="34" t="s">
        <v>299</v>
      </c>
      <c r="C177" s="34" t="s">
        <v>4</v>
      </c>
      <c r="D177" s="34" t="s">
        <v>36</v>
      </c>
      <c r="E177" s="34" t="s">
        <v>2542</v>
      </c>
      <c r="F177" s="35">
        <v>24005</v>
      </c>
      <c r="G177" s="66" t="s">
        <v>2543</v>
      </c>
      <c r="H177" s="57" t="s">
        <v>2544</v>
      </c>
      <c r="I177" s="37">
        <v>23060</v>
      </c>
      <c r="J177" s="38" t="s">
        <v>2545</v>
      </c>
      <c r="K177" s="38" t="s">
        <v>2546</v>
      </c>
      <c r="L177" s="38" t="s">
        <v>2547</v>
      </c>
      <c r="M177" s="39">
        <v>1</v>
      </c>
      <c r="N177" s="39">
        <v>1</v>
      </c>
      <c r="O177" s="39">
        <v>1</v>
      </c>
      <c r="P177" s="39">
        <v>0</v>
      </c>
      <c r="Q177" s="39">
        <v>3</v>
      </c>
      <c r="R177" s="39">
        <v>12</v>
      </c>
      <c r="S177" s="39">
        <v>4</v>
      </c>
      <c r="T177" s="39">
        <v>6</v>
      </c>
      <c r="U177" s="39">
        <v>3</v>
      </c>
      <c r="V177" s="39">
        <v>11</v>
      </c>
      <c r="W177" s="39">
        <v>2</v>
      </c>
      <c r="X177" s="39">
        <v>29</v>
      </c>
      <c r="Y177" s="39">
        <v>9</v>
      </c>
      <c r="Z177" s="39">
        <v>0</v>
      </c>
      <c r="AA177" s="39">
        <v>0</v>
      </c>
      <c r="AB177" s="40"/>
    </row>
    <row r="178" spans="1:29" s="49" customFormat="1">
      <c r="A178" s="1394" t="s">
        <v>313</v>
      </c>
      <c r="B178" s="1395"/>
      <c r="C178" s="1395"/>
      <c r="D178" s="1396"/>
      <c r="E178" s="92">
        <v>7</v>
      </c>
      <c r="F178" s="93"/>
      <c r="G178" s="94"/>
      <c r="H178" s="128"/>
      <c r="I178" s="92"/>
      <c r="J178" s="92"/>
      <c r="K178" s="92"/>
      <c r="L178" s="92"/>
      <c r="M178" s="95">
        <f>SUM(M171:M177)</f>
        <v>17</v>
      </c>
      <c r="N178" s="95">
        <f t="shared" ref="N178:AA178" si="38">SUM(N171:N177)</f>
        <v>18</v>
      </c>
      <c r="O178" s="95">
        <f t="shared" si="38"/>
        <v>18</v>
      </c>
      <c r="P178" s="95">
        <f t="shared" si="38"/>
        <v>6</v>
      </c>
      <c r="Q178" s="95">
        <f t="shared" si="38"/>
        <v>59</v>
      </c>
      <c r="R178" s="95">
        <f t="shared" si="38"/>
        <v>391</v>
      </c>
      <c r="S178" s="95">
        <f t="shared" si="38"/>
        <v>211</v>
      </c>
      <c r="T178" s="95">
        <f t="shared" si="38"/>
        <v>420</v>
      </c>
      <c r="U178" s="95">
        <f t="shared" si="38"/>
        <v>213</v>
      </c>
      <c r="V178" s="95">
        <f t="shared" si="38"/>
        <v>381</v>
      </c>
      <c r="W178" s="95">
        <f t="shared" si="38"/>
        <v>191</v>
      </c>
      <c r="X178" s="95">
        <f t="shared" si="38"/>
        <v>1192</v>
      </c>
      <c r="Y178" s="95">
        <f t="shared" si="38"/>
        <v>615</v>
      </c>
      <c r="Z178" s="95">
        <f t="shared" si="38"/>
        <v>25</v>
      </c>
      <c r="AA178" s="95">
        <f t="shared" si="38"/>
        <v>7</v>
      </c>
      <c r="AB178" s="246"/>
    </row>
    <row r="179" spans="1:29" s="33" customFormat="1">
      <c r="A179" s="34" t="s">
        <v>298</v>
      </c>
      <c r="B179" s="793" t="s">
        <v>299</v>
      </c>
      <c r="C179" s="34" t="s">
        <v>5</v>
      </c>
      <c r="D179" s="34" t="s">
        <v>36</v>
      </c>
      <c r="E179" s="34" t="s">
        <v>2548</v>
      </c>
      <c r="F179" s="35">
        <v>18037</v>
      </c>
      <c r="G179" s="66" t="s">
        <v>2549</v>
      </c>
      <c r="H179" s="791">
        <v>18047</v>
      </c>
      <c r="I179" s="37">
        <v>23057</v>
      </c>
      <c r="J179" s="38" t="s">
        <v>2550</v>
      </c>
      <c r="K179" s="38" t="s">
        <v>2551</v>
      </c>
      <c r="L179" s="38" t="s">
        <v>2552</v>
      </c>
      <c r="M179" s="39">
        <v>1</v>
      </c>
      <c r="N179" s="39">
        <v>1</v>
      </c>
      <c r="O179" s="39">
        <v>1</v>
      </c>
      <c r="P179" s="39">
        <v>0</v>
      </c>
      <c r="Q179" s="39">
        <v>3</v>
      </c>
      <c r="R179" s="39">
        <v>19</v>
      </c>
      <c r="S179" s="39">
        <v>3</v>
      </c>
      <c r="T179" s="39">
        <v>20</v>
      </c>
      <c r="U179" s="39">
        <v>1</v>
      </c>
      <c r="V179" s="39">
        <v>23</v>
      </c>
      <c r="W179" s="39">
        <v>5</v>
      </c>
      <c r="X179" s="39">
        <v>62</v>
      </c>
      <c r="Y179" s="39">
        <v>9</v>
      </c>
      <c r="Z179" s="39" t="s">
        <v>255</v>
      </c>
      <c r="AA179" s="39" t="s">
        <v>255</v>
      </c>
      <c r="AB179" s="40"/>
    </row>
    <row r="180" spans="1:29" s="33" customFormat="1">
      <c r="A180" s="34" t="s">
        <v>298</v>
      </c>
      <c r="B180" s="34" t="s">
        <v>299</v>
      </c>
      <c r="C180" s="34" t="s">
        <v>5</v>
      </c>
      <c r="D180" s="34" t="s">
        <v>36</v>
      </c>
      <c r="E180" s="34" t="s">
        <v>2553</v>
      </c>
      <c r="F180" s="35">
        <v>24532</v>
      </c>
      <c r="G180" s="66" t="s">
        <v>2554</v>
      </c>
      <c r="H180" s="279">
        <v>19482</v>
      </c>
      <c r="I180" s="37">
        <v>23005</v>
      </c>
      <c r="J180" s="38" t="s">
        <v>2555</v>
      </c>
      <c r="K180" s="38" t="s">
        <v>2556</v>
      </c>
      <c r="L180" s="38" t="s">
        <v>2557</v>
      </c>
      <c r="M180" s="39">
        <v>1</v>
      </c>
      <c r="N180" s="39">
        <v>1</v>
      </c>
      <c r="O180" s="39">
        <v>1</v>
      </c>
      <c r="P180" s="39">
        <v>0</v>
      </c>
      <c r="Q180" s="39">
        <v>3</v>
      </c>
      <c r="R180" s="39">
        <v>23</v>
      </c>
      <c r="S180" s="39">
        <v>10</v>
      </c>
      <c r="T180" s="39">
        <v>26</v>
      </c>
      <c r="U180" s="39">
        <v>11</v>
      </c>
      <c r="V180" s="39">
        <v>26</v>
      </c>
      <c r="W180" s="39">
        <v>10</v>
      </c>
      <c r="X180" s="39">
        <v>75</v>
      </c>
      <c r="Y180" s="39">
        <v>31</v>
      </c>
      <c r="Z180" s="39">
        <v>0</v>
      </c>
      <c r="AA180" s="39">
        <v>0</v>
      </c>
      <c r="AB180" s="40"/>
    </row>
    <row r="181" spans="1:29" s="97" customFormat="1" ht="15" customHeight="1">
      <c r="A181" s="1397" t="s">
        <v>311</v>
      </c>
      <c r="B181" s="1398"/>
      <c r="C181" s="1398"/>
      <c r="D181" s="1399"/>
      <c r="E181" s="98">
        <v>2</v>
      </c>
      <c r="F181" s="99"/>
      <c r="G181" s="107"/>
      <c r="H181" s="126"/>
      <c r="I181" s="98"/>
      <c r="J181" s="98"/>
      <c r="K181" s="98"/>
      <c r="L181" s="98"/>
      <c r="M181" s="101">
        <f t="shared" ref="M181:AA181" si="39">SUM(M179:M180)</f>
        <v>2</v>
      </c>
      <c r="N181" s="101">
        <f t="shared" si="39"/>
        <v>2</v>
      </c>
      <c r="O181" s="101">
        <f t="shared" si="39"/>
        <v>2</v>
      </c>
      <c r="P181" s="101">
        <f t="shared" si="39"/>
        <v>0</v>
      </c>
      <c r="Q181" s="101">
        <f t="shared" si="39"/>
        <v>6</v>
      </c>
      <c r="R181" s="101">
        <f t="shared" si="39"/>
        <v>42</v>
      </c>
      <c r="S181" s="101">
        <f t="shared" si="39"/>
        <v>13</v>
      </c>
      <c r="T181" s="101">
        <f t="shared" si="39"/>
        <v>46</v>
      </c>
      <c r="U181" s="101">
        <f t="shared" si="39"/>
        <v>12</v>
      </c>
      <c r="V181" s="101">
        <f t="shared" si="39"/>
        <v>49</v>
      </c>
      <c r="W181" s="101">
        <f t="shared" si="39"/>
        <v>15</v>
      </c>
      <c r="X181" s="101">
        <f t="shared" si="39"/>
        <v>137</v>
      </c>
      <c r="Y181" s="101">
        <f t="shared" si="39"/>
        <v>40</v>
      </c>
      <c r="Z181" s="101">
        <f t="shared" si="39"/>
        <v>0</v>
      </c>
      <c r="AA181" s="101">
        <f t="shared" si="39"/>
        <v>0</v>
      </c>
      <c r="AB181" s="96"/>
    </row>
    <row r="182" spans="1:29" s="97" customFormat="1" ht="17.25" customHeight="1">
      <c r="A182" s="1400" t="s">
        <v>334</v>
      </c>
      <c r="B182" s="1401"/>
      <c r="C182" s="1401"/>
      <c r="D182" s="1402"/>
      <c r="E182" s="105">
        <f>E178+E181</f>
        <v>9</v>
      </c>
      <c r="F182" s="105"/>
      <c r="G182" s="108"/>
      <c r="H182" s="125"/>
      <c r="I182" s="105"/>
      <c r="J182" s="105"/>
      <c r="K182" s="105"/>
      <c r="L182" s="105"/>
      <c r="M182" s="106">
        <f>M178+M181</f>
        <v>19</v>
      </c>
      <c r="N182" s="106">
        <f t="shared" ref="N182:AA182" si="40">N178+N181</f>
        <v>20</v>
      </c>
      <c r="O182" s="106">
        <f t="shared" si="40"/>
        <v>20</v>
      </c>
      <c r="P182" s="106">
        <f t="shared" si="40"/>
        <v>6</v>
      </c>
      <c r="Q182" s="106">
        <f t="shared" si="40"/>
        <v>65</v>
      </c>
      <c r="R182" s="106">
        <f t="shared" si="40"/>
        <v>433</v>
      </c>
      <c r="S182" s="106">
        <f t="shared" si="40"/>
        <v>224</v>
      </c>
      <c r="T182" s="106">
        <f t="shared" si="40"/>
        <v>466</v>
      </c>
      <c r="U182" s="106">
        <f t="shared" si="40"/>
        <v>225</v>
      </c>
      <c r="V182" s="106">
        <f t="shared" si="40"/>
        <v>430</v>
      </c>
      <c r="W182" s="106">
        <f t="shared" si="40"/>
        <v>206</v>
      </c>
      <c r="X182" s="106">
        <f t="shared" si="40"/>
        <v>1329</v>
      </c>
      <c r="Y182" s="106">
        <f t="shared" si="40"/>
        <v>655</v>
      </c>
      <c r="Z182" s="106">
        <f t="shared" si="40"/>
        <v>25</v>
      </c>
      <c r="AA182" s="106">
        <f t="shared" si="40"/>
        <v>7</v>
      </c>
      <c r="AB182" s="96"/>
    </row>
    <row r="183" spans="1:29" s="97" customFormat="1" ht="15.75" customHeight="1">
      <c r="A183" s="1422" t="s">
        <v>335</v>
      </c>
      <c r="B183" s="1403"/>
      <c r="C183" s="1403"/>
      <c r="D183" s="1404"/>
      <c r="E183" s="109">
        <f>E178</f>
        <v>7</v>
      </c>
      <c r="F183" s="109"/>
      <c r="G183" s="110"/>
      <c r="H183" s="129"/>
      <c r="I183" s="109"/>
      <c r="J183" s="109"/>
      <c r="K183" s="109"/>
      <c r="L183" s="109"/>
      <c r="M183" s="111">
        <f>M178</f>
        <v>17</v>
      </c>
      <c r="N183" s="111">
        <f t="shared" ref="N183:AA183" si="41">N178</f>
        <v>18</v>
      </c>
      <c r="O183" s="111">
        <f t="shared" si="41"/>
        <v>18</v>
      </c>
      <c r="P183" s="111">
        <f t="shared" ref="P183:Q183" si="42">P178</f>
        <v>6</v>
      </c>
      <c r="Q183" s="111">
        <f t="shared" si="42"/>
        <v>59</v>
      </c>
      <c r="R183" s="111">
        <f t="shared" si="41"/>
        <v>391</v>
      </c>
      <c r="S183" s="111">
        <f t="shared" si="41"/>
        <v>211</v>
      </c>
      <c r="T183" s="111">
        <f t="shared" si="41"/>
        <v>420</v>
      </c>
      <c r="U183" s="111">
        <f t="shared" si="41"/>
        <v>213</v>
      </c>
      <c r="V183" s="111">
        <f t="shared" si="41"/>
        <v>381</v>
      </c>
      <c r="W183" s="111">
        <f t="shared" si="41"/>
        <v>191</v>
      </c>
      <c r="X183" s="111">
        <f t="shared" ref="X183" si="43">X178</f>
        <v>1192</v>
      </c>
      <c r="Y183" s="111">
        <f t="shared" si="41"/>
        <v>615</v>
      </c>
      <c r="Z183" s="111">
        <f t="shared" si="41"/>
        <v>25</v>
      </c>
      <c r="AA183" s="111">
        <f t="shared" si="41"/>
        <v>7</v>
      </c>
      <c r="AB183" s="96"/>
    </row>
    <row r="184" spans="1:29" s="97" customFormat="1" ht="15.75" customHeight="1">
      <c r="A184" s="1405" t="s">
        <v>336</v>
      </c>
      <c r="B184" s="1406"/>
      <c r="C184" s="1406"/>
      <c r="D184" s="1407"/>
      <c r="E184" s="112">
        <f>E181</f>
        <v>2</v>
      </c>
      <c r="F184" s="112"/>
      <c r="G184" s="113"/>
      <c r="H184" s="130"/>
      <c r="I184" s="112"/>
      <c r="J184" s="112"/>
      <c r="K184" s="112"/>
      <c r="L184" s="112"/>
      <c r="M184" s="114">
        <f t="shared" ref="M184:AA184" si="44">M181</f>
        <v>2</v>
      </c>
      <c r="N184" s="114">
        <f t="shared" si="44"/>
        <v>2</v>
      </c>
      <c r="O184" s="114">
        <f t="shared" si="44"/>
        <v>2</v>
      </c>
      <c r="P184" s="114">
        <f t="shared" ref="P184:Q184" si="45">P181</f>
        <v>0</v>
      </c>
      <c r="Q184" s="114">
        <f t="shared" si="45"/>
        <v>6</v>
      </c>
      <c r="R184" s="114">
        <f t="shared" si="44"/>
        <v>42</v>
      </c>
      <c r="S184" s="114">
        <f t="shared" si="44"/>
        <v>13</v>
      </c>
      <c r="T184" s="114">
        <f t="shared" si="44"/>
        <v>46</v>
      </c>
      <c r="U184" s="114">
        <f t="shared" si="44"/>
        <v>12</v>
      </c>
      <c r="V184" s="114">
        <f t="shared" si="44"/>
        <v>49</v>
      </c>
      <c r="W184" s="114">
        <f t="shared" si="44"/>
        <v>15</v>
      </c>
      <c r="X184" s="114">
        <f t="shared" ref="X184" si="46">X181</f>
        <v>137</v>
      </c>
      <c r="Y184" s="114">
        <f t="shared" si="44"/>
        <v>40</v>
      </c>
      <c r="Z184" s="114">
        <f t="shared" si="44"/>
        <v>0</v>
      </c>
      <c r="AA184" s="114">
        <f t="shared" si="44"/>
        <v>0</v>
      </c>
      <c r="AB184" s="96"/>
    </row>
    <row r="185" spans="1:29" s="97" customFormat="1" ht="15.75" customHeight="1">
      <c r="A185" s="1408" t="s">
        <v>337</v>
      </c>
      <c r="B185" s="1409"/>
      <c r="C185" s="1409"/>
      <c r="D185" s="1410"/>
      <c r="E185" s="118">
        <f>E183+E184</f>
        <v>9</v>
      </c>
      <c r="F185" s="118"/>
      <c r="G185" s="119"/>
      <c r="H185" s="127"/>
      <c r="I185" s="118"/>
      <c r="J185" s="118"/>
      <c r="K185" s="118"/>
      <c r="L185" s="118"/>
      <c r="M185" s="120">
        <f>M183+M184</f>
        <v>19</v>
      </c>
      <c r="N185" s="120">
        <f t="shared" ref="N185:AA185" si="47">N183+N184</f>
        <v>20</v>
      </c>
      <c r="O185" s="120">
        <f t="shared" si="47"/>
        <v>20</v>
      </c>
      <c r="P185" s="120">
        <f t="shared" ref="P185:Q185" si="48">P183+P184</f>
        <v>6</v>
      </c>
      <c r="Q185" s="120">
        <f t="shared" si="48"/>
        <v>65</v>
      </c>
      <c r="R185" s="120">
        <f t="shared" si="47"/>
        <v>433</v>
      </c>
      <c r="S185" s="120">
        <f t="shared" si="47"/>
        <v>224</v>
      </c>
      <c r="T185" s="120">
        <f t="shared" si="47"/>
        <v>466</v>
      </c>
      <c r="U185" s="120">
        <f t="shared" si="47"/>
        <v>225</v>
      </c>
      <c r="V185" s="120">
        <f t="shared" si="47"/>
        <v>430</v>
      </c>
      <c r="W185" s="120">
        <f t="shared" si="47"/>
        <v>206</v>
      </c>
      <c r="X185" s="120">
        <f t="shared" ref="X185" si="49">X183+X184</f>
        <v>1329</v>
      </c>
      <c r="Y185" s="120">
        <f t="shared" si="47"/>
        <v>655</v>
      </c>
      <c r="Z185" s="120">
        <f t="shared" si="47"/>
        <v>25</v>
      </c>
      <c r="AA185" s="120">
        <f t="shared" si="47"/>
        <v>7</v>
      </c>
      <c r="AB185" s="96"/>
    </row>
    <row r="186" spans="1:29" s="53" customFormat="1" ht="15.75" customHeight="1">
      <c r="A186" s="1395" t="s">
        <v>338</v>
      </c>
      <c r="B186" s="1395"/>
      <c r="C186" s="1395"/>
      <c r="D186" s="1396"/>
      <c r="E186" s="92">
        <f>E183+E168+E122+E96+E47</f>
        <v>129</v>
      </c>
      <c r="F186" s="92"/>
      <c r="G186" s="94"/>
      <c r="H186" s="124"/>
      <c r="I186" s="92"/>
      <c r="J186" s="92"/>
      <c r="K186" s="92"/>
      <c r="L186" s="92"/>
      <c r="M186" s="790">
        <f t="shared" ref="M186:AA186" si="50">M183+M168+M122+M96+M47</f>
        <v>864</v>
      </c>
      <c r="N186" s="790">
        <f t="shared" si="50"/>
        <v>904</v>
      </c>
      <c r="O186" s="790">
        <f t="shared" si="50"/>
        <v>877</v>
      </c>
      <c r="P186" s="790">
        <f t="shared" si="50"/>
        <v>134</v>
      </c>
      <c r="Q186" s="790">
        <f t="shared" si="50"/>
        <v>2778</v>
      </c>
      <c r="R186" s="790">
        <f t="shared" si="50"/>
        <v>24477</v>
      </c>
      <c r="S186" s="790">
        <f t="shared" si="50"/>
        <v>12614</v>
      </c>
      <c r="T186" s="790">
        <f t="shared" si="50"/>
        <v>25991</v>
      </c>
      <c r="U186" s="790">
        <f t="shared" si="50"/>
        <v>13397</v>
      </c>
      <c r="V186" s="790">
        <f t="shared" si="50"/>
        <v>23343</v>
      </c>
      <c r="W186" s="790">
        <f t="shared" si="50"/>
        <v>11812</v>
      </c>
      <c r="X186" s="790">
        <f t="shared" si="50"/>
        <v>73811</v>
      </c>
      <c r="Y186" s="790">
        <f t="shared" si="50"/>
        <v>37823</v>
      </c>
      <c r="Z186" s="790">
        <f t="shared" si="50"/>
        <v>802</v>
      </c>
      <c r="AA186" s="790">
        <f t="shared" si="50"/>
        <v>285</v>
      </c>
      <c r="AB186" s="96"/>
    </row>
    <row r="187" spans="1:29" s="53" customFormat="1" ht="15.75" customHeight="1">
      <c r="A187" s="1398" t="s">
        <v>339</v>
      </c>
      <c r="B187" s="1398"/>
      <c r="C187" s="1398"/>
      <c r="D187" s="1399"/>
      <c r="E187" s="98">
        <f>E184+E169+E123+E97+E48</f>
        <v>10</v>
      </c>
      <c r="F187" s="98"/>
      <c r="G187" s="107"/>
      <c r="H187" s="126"/>
      <c r="I187" s="98"/>
      <c r="J187" s="98"/>
      <c r="K187" s="98"/>
      <c r="L187" s="98"/>
      <c r="M187" s="101">
        <f t="shared" ref="M187:AA187" si="51">M184+M169+M123+M97+M48</f>
        <v>51</v>
      </c>
      <c r="N187" s="101">
        <f t="shared" si="51"/>
        <v>51</v>
      </c>
      <c r="O187" s="101">
        <f t="shared" si="51"/>
        <v>50</v>
      </c>
      <c r="P187" s="101">
        <f t="shared" si="51"/>
        <v>1</v>
      </c>
      <c r="Q187" s="101">
        <f t="shared" si="51"/>
        <v>153</v>
      </c>
      <c r="R187" s="101">
        <f t="shared" si="51"/>
        <v>1262</v>
      </c>
      <c r="S187" s="101">
        <f t="shared" si="51"/>
        <v>346</v>
      </c>
      <c r="T187" s="101">
        <f t="shared" si="51"/>
        <v>1436</v>
      </c>
      <c r="U187" s="101">
        <f t="shared" si="51"/>
        <v>407</v>
      </c>
      <c r="V187" s="101">
        <f t="shared" si="51"/>
        <v>1255</v>
      </c>
      <c r="W187" s="101">
        <f t="shared" si="51"/>
        <v>362</v>
      </c>
      <c r="X187" s="101">
        <f t="shared" si="51"/>
        <v>3953</v>
      </c>
      <c r="Y187" s="101">
        <f t="shared" si="51"/>
        <v>1115</v>
      </c>
      <c r="Z187" s="101">
        <f t="shared" si="51"/>
        <v>6</v>
      </c>
      <c r="AA187" s="101">
        <f t="shared" si="51"/>
        <v>2</v>
      </c>
      <c r="AB187" s="96"/>
    </row>
    <row r="188" spans="1:29" s="53" customFormat="1" ht="15.75" customHeight="1">
      <c r="A188" s="1425" t="s">
        <v>340</v>
      </c>
      <c r="B188" s="1425"/>
      <c r="C188" s="1425"/>
      <c r="D188" s="1426"/>
      <c r="E188" s="131">
        <f>SUM(E186:E187)</f>
        <v>139</v>
      </c>
      <c r="F188" s="131"/>
      <c r="G188" s="132"/>
      <c r="H188" s="133"/>
      <c r="I188" s="131"/>
      <c r="J188" s="131"/>
      <c r="K188" s="131"/>
      <c r="L188" s="131"/>
      <c r="M188" s="134">
        <f>SUM(M186:M187)</f>
        <v>915</v>
      </c>
      <c r="N188" s="134">
        <f t="shared" ref="N188:AA188" si="52">SUM(N186:N187)</f>
        <v>955</v>
      </c>
      <c r="O188" s="134">
        <f t="shared" si="52"/>
        <v>927</v>
      </c>
      <c r="P188" s="134">
        <f t="shared" si="52"/>
        <v>135</v>
      </c>
      <c r="Q188" s="1056">
        <f t="shared" si="52"/>
        <v>2931</v>
      </c>
      <c r="R188" s="134">
        <f t="shared" si="52"/>
        <v>25739</v>
      </c>
      <c r="S188" s="134">
        <f t="shared" si="52"/>
        <v>12960</v>
      </c>
      <c r="T188" s="134">
        <f t="shared" si="52"/>
        <v>27427</v>
      </c>
      <c r="U188" s="134">
        <f t="shared" si="52"/>
        <v>13804</v>
      </c>
      <c r="V188" s="134">
        <f t="shared" si="52"/>
        <v>24598</v>
      </c>
      <c r="W188" s="134">
        <f t="shared" si="52"/>
        <v>12174</v>
      </c>
      <c r="X188" s="1056">
        <f t="shared" si="52"/>
        <v>77764</v>
      </c>
      <c r="Y188" s="134">
        <f t="shared" si="52"/>
        <v>38938</v>
      </c>
      <c r="Z188" s="134">
        <f t="shared" si="52"/>
        <v>808</v>
      </c>
      <c r="AA188" s="134">
        <f t="shared" si="52"/>
        <v>287</v>
      </c>
      <c r="AB188" s="96"/>
      <c r="AC188" s="767"/>
    </row>
    <row r="189" spans="1:29" ht="13.5" customHeight="1">
      <c r="A189" s="1"/>
      <c r="B189" s="1"/>
      <c r="C189" s="1"/>
      <c r="D189" s="1"/>
      <c r="E189" s="1"/>
      <c r="F189" s="1"/>
      <c r="G189" s="25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9" ht="13.5" customHeight="1">
      <c r="G190"/>
    </row>
    <row r="191" spans="1:29" ht="13.5" customHeight="1">
      <c r="G191"/>
    </row>
    <row r="192" spans="1:29" ht="13.5" customHeight="1">
      <c r="G192"/>
    </row>
    <row r="193" spans="7:7" ht="13.5" customHeight="1">
      <c r="G193"/>
    </row>
    <row r="194" spans="7:7" ht="13.5" customHeight="1">
      <c r="G194"/>
    </row>
    <row r="195" spans="7:7" ht="13.5" customHeight="1">
      <c r="G195"/>
    </row>
    <row r="196" spans="7:7" ht="13.5" customHeight="1">
      <c r="G196"/>
    </row>
    <row r="197" spans="7:7" ht="13.5" customHeight="1">
      <c r="G197"/>
    </row>
    <row r="198" spans="7:7" ht="13.5" customHeight="1">
      <c r="G198"/>
    </row>
    <row r="199" spans="7:7" ht="13.5" customHeight="1">
      <c r="G199"/>
    </row>
    <row r="200" spans="7:7" ht="13.5" customHeight="1">
      <c r="G200"/>
    </row>
    <row r="201" spans="7:7" ht="13.5" customHeight="1">
      <c r="G201"/>
    </row>
    <row r="202" spans="7:7" ht="13.5" customHeight="1">
      <c r="G202"/>
    </row>
    <row r="203" spans="7:7" ht="13.5" customHeight="1">
      <c r="G203"/>
    </row>
    <row r="204" spans="7:7" ht="13.5" customHeight="1">
      <c r="G204"/>
    </row>
    <row r="205" spans="7:7" ht="13.5" customHeight="1">
      <c r="G205"/>
    </row>
    <row r="206" spans="7:7" ht="13.5" customHeight="1">
      <c r="G206"/>
    </row>
    <row r="207" spans="7:7" ht="13.5" customHeight="1">
      <c r="G207"/>
    </row>
    <row r="208" spans="7:7" ht="13.5" customHeight="1">
      <c r="G208"/>
    </row>
    <row r="209" spans="7:7" ht="13.5" customHeight="1">
      <c r="G209"/>
    </row>
    <row r="210" spans="7:7" ht="13.5" customHeight="1">
      <c r="G210"/>
    </row>
    <row r="211" spans="7:7" ht="13.5" customHeight="1">
      <c r="G211"/>
    </row>
    <row r="212" spans="7:7" ht="13.5" customHeight="1">
      <c r="G212"/>
    </row>
    <row r="213" spans="7:7" ht="13.5" customHeight="1">
      <c r="G213"/>
    </row>
    <row r="214" spans="7:7" ht="13.5" customHeight="1">
      <c r="G214"/>
    </row>
    <row r="215" spans="7:7" ht="13.5" customHeight="1">
      <c r="G215"/>
    </row>
    <row r="216" spans="7:7" ht="13.5" customHeight="1">
      <c r="G216"/>
    </row>
    <row r="217" spans="7:7" ht="13.5" customHeight="1">
      <c r="G217"/>
    </row>
    <row r="218" spans="7:7" ht="13.5" customHeight="1">
      <c r="G218"/>
    </row>
    <row r="219" spans="7:7" ht="13.5" customHeight="1">
      <c r="G219"/>
    </row>
    <row r="220" spans="7:7" ht="13.5" customHeight="1">
      <c r="G220"/>
    </row>
    <row r="221" spans="7:7" ht="13.5" customHeight="1">
      <c r="G221"/>
    </row>
    <row r="222" spans="7:7" ht="13.5" customHeight="1">
      <c r="G222"/>
    </row>
    <row r="223" spans="7:7" ht="13.5" customHeight="1">
      <c r="G223"/>
    </row>
    <row r="224" spans="7:7" ht="13.5" customHeight="1">
      <c r="G224"/>
    </row>
    <row r="225" spans="7:7" ht="13.5" customHeight="1">
      <c r="G225"/>
    </row>
    <row r="226" spans="7:7" ht="13.5" customHeight="1">
      <c r="G226"/>
    </row>
    <row r="227" spans="7:7" ht="13.5" customHeight="1">
      <c r="G227"/>
    </row>
    <row r="228" spans="7:7" ht="13.5" customHeight="1">
      <c r="G228"/>
    </row>
    <row r="229" spans="7:7" ht="13.5" customHeight="1">
      <c r="G229"/>
    </row>
    <row r="230" spans="7:7" ht="13.5" customHeight="1">
      <c r="G230"/>
    </row>
    <row r="231" spans="7:7" ht="13.5" customHeight="1">
      <c r="G231"/>
    </row>
    <row r="232" spans="7:7" ht="13.5" customHeight="1">
      <c r="G232"/>
    </row>
    <row r="233" spans="7:7" ht="13.5" customHeight="1">
      <c r="G233"/>
    </row>
    <row r="234" spans="7:7" ht="13.5" customHeight="1">
      <c r="G234"/>
    </row>
    <row r="235" spans="7:7" ht="13.5" customHeight="1">
      <c r="G235"/>
    </row>
    <row r="236" spans="7:7" ht="13.5" customHeight="1">
      <c r="G236"/>
    </row>
    <row r="237" spans="7:7" ht="13.5" customHeight="1">
      <c r="G237"/>
    </row>
    <row r="238" spans="7:7" ht="13.5" customHeight="1">
      <c r="G238"/>
    </row>
    <row r="239" spans="7:7" ht="13.5" customHeight="1">
      <c r="G239"/>
    </row>
    <row r="240" spans="7:7" ht="13.5" customHeight="1">
      <c r="G240"/>
    </row>
    <row r="241" spans="7:7" ht="13.5" customHeight="1">
      <c r="G241"/>
    </row>
    <row r="242" spans="7:7" ht="13.5" customHeight="1">
      <c r="G242"/>
    </row>
    <row r="243" spans="7:7" ht="13.5" customHeight="1">
      <c r="G243"/>
    </row>
    <row r="244" spans="7:7" ht="13.5" customHeight="1">
      <c r="G244"/>
    </row>
    <row r="245" spans="7:7" ht="13.5" customHeight="1">
      <c r="G245"/>
    </row>
    <row r="246" spans="7:7" ht="13.5" customHeight="1">
      <c r="G246"/>
    </row>
    <row r="247" spans="7:7" ht="13.5" customHeight="1">
      <c r="G247"/>
    </row>
    <row r="248" spans="7:7" ht="13.5" customHeight="1">
      <c r="G248"/>
    </row>
    <row r="249" spans="7:7" ht="13.5" customHeight="1">
      <c r="G249"/>
    </row>
    <row r="250" spans="7:7" ht="13.5" customHeight="1">
      <c r="G250"/>
    </row>
    <row r="251" spans="7:7" ht="13.5" customHeight="1">
      <c r="G251"/>
    </row>
    <row r="252" spans="7:7" ht="13.5" customHeight="1">
      <c r="G252"/>
    </row>
    <row r="253" spans="7:7" ht="13.5" customHeight="1">
      <c r="G253"/>
    </row>
    <row r="254" spans="7:7" ht="13.5" customHeight="1">
      <c r="G254"/>
    </row>
    <row r="255" spans="7:7" ht="13.5" customHeight="1">
      <c r="G255"/>
    </row>
    <row r="256" spans="7:7" ht="13.5" customHeight="1">
      <c r="G256"/>
    </row>
    <row r="257" spans="7:7" ht="13.5" customHeight="1">
      <c r="G257"/>
    </row>
    <row r="258" spans="7:7" ht="13.5" customHeight="1">
      <c r="G258"/>
    </row>
    <row r="259" spans="7:7" ht="13.5" customHeight="1">
      <c r="G259"/>
    </row>
    <row r="260" spans="7:7" ht="13.5" customHeight="1">
      <c r="G260"/>
    </row>
    <row r="261" spans="7:7" ht="13.5" customHeight="1">
      <c r="G261"/>
    </row>
    <row r="262" spans="7:7" ht="13.5" customHeight="1">
      <c r="G262"/>
    </row>
    <row r="263" spans="7:7" ht="13.5" customHeight="1">
      <c r="G263"/>
    </row>
    <row r="264" spans="7:7" ht="13.5" customHeight="1">
      <c r="G264"/>
    </row>
    <row r="265" spans="7:7" ht="13.5" customHeight="1">
      <c r="G265"/>
    </row>
    <row r="266" spans="7:7" ht="13.5" customHeight="1">
      <c r="G266"/>
    </row>
    <row r="267" spans="7:7" ht="13.5" customHeight="1">
      <c r="G267"/>
    </row>
    <row r="268" spans="7:7" ht="13.5" customHeight="1">
      <c r="G268"/>
    </row>
    <row r="269" spans="7:7" ht="13.5" customHeight="1">
      <c r="G269"/>
    </row>
    <row r="270" spans="7:7" ht="13.5" customHeight="1">
      <c r="G270"/>
    </row>
    <row r="271" spans="7:7" ht="13.5" customHeight="1">
      <c r="G271"/>
    </row>
    <row r="272" spans="7:7" ht="13.5" customHeight="1">
      <c r="G272"/>
    </row>
    <row r="273" spans="7:7" ht="13.5" customHeight="1">
      <c r="G273"/>
    </row>
    <row r="274" spans="7:7" ht="13.5" customHeight="1">
      <c r="G274"/>
    </row>
    <row r="275" spans="7:7" ht="13.5" customHeight="1">
      <c r="G275"/>
    </row>
    <row r="276" spans="7:7" ht="13.5" customHeight="1">
      <c r="G276"/>
    </row>
    <row r="277" spans="7:7" ht="13.5" customHeight="1">
      <c r="G277"/>
    </row>
    <row r="278" spans="7:7" ht="13.5" customHeight="1">
      <c r="G278"/>
    </row>
    <row r="279" spans="7:7" ht="13.5" customHeight="1">
      <c r="G279"/>
    </row>
    <row r="280" spans="7:7" ht="13.5" customHeight="1">
      <c r="G280"/>
    </row>
    <row r="281" spans="7:7" ht="13.5" customHeight="1">
      <c r="G281"/>
    </row>
    <row r="282" spans="7:7" ht="13.5" customHeight="1">
      <c r="G282"/>
    </row>
    <row r="283" spans="7:7" ht="13.5" customHeight="1">
      <c r="G283"/>
    </row>
    <row r="284" spans="7:7" ht="13.5" customHeight="1">
      <c r="G284"/>
    </row>
    <row r="285" spans="7:7" ht="13.5" customHeight="1">
      <c r="G285"/>
    </row>
    <row r="286" spans="7:7" ht="13.5" customHeight="1">
      <c r="G286"/>
    </row>
    <row r="287" spans="7:7" ht="13.5" customHeight="1">
      <c r="G287"/>
    </row>
    <row r="288" spans="7:7" ht="13.5" customHeight="1">
      <c r="G288"/>
    </row>
    <row r="289" spans="7:7" ht="13.5" customHeight="1">
      <c r="G289"/>
    </row>
    <row r="290" spans="7:7" ht="13.5" customHeight="1">
      <c r="G290"/>
    </row>
    <row r="291" spans="7:7" ht="13.5" customHeight="1">
      <c r="G291"/>
    </row>
    <row r="292" spans="7:7" ht="13.5" customHeight="1">
      <c r="G292"/>
    </row>
    <row r="293" spans="7:7" ht="13.5" customHeight="1">
      <c r="G293"/>
    </row>
    <row r="294" spans="7:7" ht="13.5" customHeight="1">
      <c r="G294"/>
    </row>
    <row r="295" spans="7:7" ht="13.5" customHeight="1">
      <c r="G295"/>
    </row>
    <row r="296" spans="7:7" ht="13.5" customHeight="1">
      <c r="G296"/>
    </row>
    <row r="297" spans="7:7" ht="13.5" customHeight="1">
      <c r="G297"/>
    </row>
    <row r="298" spans="7:7" ht="13.5" customHeight="1">
      <c r="G298"/>
    </row>
    <row r="299" spans="7:7" ht="13.5" customHeight="1">
      <c r="G299"/>
    </row>
    <row r="300" spans="7:7" ht="13.5" customHeight="1">
      <c r="G300"/>
    </row>
    <row r="301" spans="7:7" ht="13.5" customHeight="1">
      <c r="G301"/>
    </row>
    <row r="302" spans="7:7" ht="13.5" customHeight="1">
      <c r="G302"/>
    </row>
    <row r="303" spans="7:7" ht="13.5" customHeight="1">
      <c r="G303"/>
    </row>
    <row r="304" spans="7:7" ht="13.5" customHeight="1">
      <c r="G304"/>
    </row>
    <row r="305" spans="7:7" ht="13.5" customHeight="1">
      <c r="G305"/>
    </row>
    <row r="306" spans="7:7" ht="13.5" customHeight="1">
      <c r="G306"/>
    </row>
    <row r="307" spans="7:7" ht="13.5" customHeight="1">
      <c r="G307"/>
    </row>
    <row r="308" spans="7:7" ht="13.5" customHeight="1">
      <c r="G308"/>
    </row>
    <row r="309" spans="7:7" ht="13.5" customHeight="1">
      <c r="G309"/>
    </row>
    <row r="310" spans="7:7" ht="13.5" customHeight="1">
      <c r="G310"/>
    </row>
    <row r="311" spans="7:7" ht="13.5" customHeight="1">
      <c r="G311"/>
    </row>
    <row r="312" spans="7:7" ht="13.5" customHeight="1">
      <c r="G312"/>
    </row>
    <row r="313" spans="7:7" ht="13.5" customHeight="1">
      <c r="G313"/>
    </row>
    <row r="314" spans="7:7" ht="13.5" customHeight="1">
      <c r="G314"/>
    </row>
    <row r="315" spans="7:7" ht="13.5" customHeight="1">
      <c r="G315"/>
    </row>
    <row r="316" spans="7:7" ht="13.5" customHeight="1">
      <c r="G316"/>
    </row>
    <row r="317" spans="7:7" ht="13.5" customHeight="1">
      <c r="G317"/>
    </row>
    <row r="318" spans="7:7" ht="13.5" customHeight="1">
      <c r="G318"/>
    </row>
    <row r="319" spans="7:7" ht="13.5" customHeight="1">
      <c r="G319"/>
    </row>
    <row r="320" spans="7:7" ht="13.5" customHeight="1">
      <c r="G320"/>
    </row>
    <row r="321" spans="7:7" ht="13.5" customHeight="1">
      <c r="G321"/>
    </row>
    <row r="322" spans="7:7" ht="13.5" customHeight="1">
      <c r="G322"/>
    </row>
    <row r="323" spans="7:7" ht="13.5" customHeight="1">
      <c r="G323"/>
    </row>
    <row r="324" spans="7:7" ht="13.5" customHeight="1">
      <c r="G324"/>
    </row>
    <row r="325" spans="7:7" ht="13.5" customHeight="1">
      <c r="G325"/>
    </row>
    <row r="326" spans="7:7" ht="13.5" customHeight="1">
      <c r="G326"/>
    </row>
    <row r="327" spans="7:7" ht="13.5" customHeight="1">
      <c r="G327"/>
    </row>
    <row r="328" spans="7:7" ht="13.5" customHeight="1">
      <c r="G328"/>
    </row>
    <row r="329" spans="7:7" ht="13.5" customHeight="1">
      <c r="G329"/>
    </row>
    <row r="330" spans="7:7" ht="13.5" customHeight="1">
      <c r="G330"/>
    </row>
    <row r="331" spans="7:7" ht="13.5" customHeight="1">
      <c r="G331"/>
    </row>
    <row r="332" spans="7:7" ht="13.5" customHeight="1">
      <c r="G332"/>
    </row>
    <row r="333" spans="7:7" ht="13.5" customHeight="1">
      <c r="G333"/>
    </row>
    <row r="334" spans="7:7" ht="13.5" customHeight="1">
      <c r="G334"/>
    </row>
    <row r="335" spans="7:7" ht="13.5" customHeight="1">
      <c r="G335"/>
    </row>
    <row r="336" spans="7:7" ht="13.5" customHeight="1">
      <c r="G336"/>
    </row>
    <row r="337" spans="7:7" ht="13.5" customHeight="1">
      <c r="G337"/>
    </row>
    <row r="338" spans="7:7" ht="13.5" customHeight="1">
      <c r="G338"/>
    </row>
    <row r="339" spans="7:7" ht="13.5" customHeight="1">
      <c r="G339"/>
    </row>
    <row r="340" spans="7:7" ht="13.5" customHeight="1">
      <c r="G340"/>
    </row>
    <row r="341" spans="7:7" ht="13.5" customHeight="1">
      <c r="G341"/>
    </row>
    <row r="342" spans="7:7" ht="13.5" customHeight="1">
      <c r="G342"/>
    </row>
    <row r="343" spans="7:7" ht="13.5" customHeight="1">
      <c r="G343"/>
    </row>
  </sheetData>
  <sortState ref="A126:AB139">
    <sortCondition ref="E126:E139"/>
  </sortState>
  <mergeCells count="66">
    <mergeCell ref="A185:D185"/>
    <mergeCell ref="A186:D186"/>
    <mergeCell ref="A187:D187"/>
    <mergeCell ref="A188:D188"/>
    <mergeCell ref="A178:D178"/>
    <mergeCell ref="A181:D181"/>
    <mergeCell ref="A182:D182"/>
    <mergeCell ref="A183:D183"/>
    <mergeCell ref="A184:D184"/>
    <mergeCell ref="A166:D166"/>
    <mergeCell ref="A167:D167"/>
    <mergeCell ref="A168:D168"/>
    <mergeCell ref="A169:D169"/>
    <mergeCell ref="A170:D170"/>
    <mergeCell ref="A96:D96"/>
    <mergeCell ref="A97:D97"/>
    <mergeCell ref="A98:D98"/>
    <mergeCell ref="A140:D140"/>
    <mergeCell ref="A141:D141"/>
    <mergeCell ref="A121:D121"/>
    <mergeCell ref="A122:D122"/>
    <mergeCell ref="A123:D123"/>
    <mergeCell ref="A124:D124"/>
    <mergeCell ref="A120:D120"/>
    <mergeCell ref="A73:D73"/>
    <mergeCell ref="A74:D74"/>
    <mergeCell ref="A92:D92"/>
    <mergeCell ref="A94:D94"/>
    <mergeCell ref="A95:D95"/>
    <mergeCell ref="A71:D71"/>
    <mergeCell ref="A46:D46"/>
    <mergeCell ref="A47:D47"/>
    <mergeCell ref="A48:D48"/>
    <mergeCell ref="A49:D49"/>
    <mergeCell ref="A26:D26"/>
    <mergeCell ref="A32:D32"/>
    <mergeCell ref="A33:D33"/>
    <mergeCell ref="A41:D41"/>
    <mergeCell ref="A45:D45"/>
    <mergeCell ref="A17:D17"/>
    <mergeCell ref="A19:D19"/>
    <mergeCell ref="A20:D20"/>
    <mergeCell ref="A22:D22"/>
    <mergeCell ref="A25:D25"/>
    <mergeCell ref="M3:Q4"/>
    <mergeCell ref="A1:F1"/>
    <mergeCell ref="A3:A5"/>
    <mergeCell ref="B3:B5"/>
    <mergeCell ref="C3:C5"/>
    <mergeCell ref="E3:E5"/>
    <mergeCell ref="F3:F5"/>
    <mergeCell ref="D3:D5"/>
    <mergeCell ref="G3:G5"/>
    <mergeCell ref="I3:I5"/>
    <mergeCell ref="J3:J5"/>
    <mergeCell ref="K3:K5"/>
    <mergeCell ref="L3:L5"/>
    <mergeCell ref="H3:H5"/>
    <mergeCell ref="R3:Y3"/>
    <mergeCell ref="AB3:AB5"/>
    <mergeCell ref="R4:S4"/>
    <mergeCell ref="T4:U4"/>
    <mergeCell ref="V4:W4"/>
    <mergeCell ref="X4:Y4"/>
    <mergeCell ref="Z3:AA3"/>
    <mergeCell ref="Z4:AA4"/>
  </mergeCells>
  <phoneticPr fontId="25" type="noConversion"/>
  <pageMargins left="0.25" right="0.25" top="0.75" bottom="0.75" header="0.3" footer="0.3"/>
  <pageSetup paperSize="8" scale="56" fitToHeight="0" orientation="landscape" r:id="rId1"/>
  <colBreaks count="1" manualBreakCount="1">
    <brk id="12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B217"/>
  <sheetViews>
    <sheetView zoomScale="85" zoomScaleNormal="85" workbookViewId="0">
      <pane xSplit="5" ySplit="5" topLeftCell="H78" activePane="bottomRight" state="frozen"/>
      <selection pane="topRight" activeCell="F1" sqref="F1"/>
      <selection pane="bottomLeft" activeCell="A6" sqref="A6"/>
      <selection pane="bottomRight" activeCell="J110" sqref="J110"/>
    </sheetView>
  </sheetViews>
  <sheetFormatPr defaultRowHeight="16.5"/>
  <cols>
    <col min="1" max="2" width="10.625" customWidth="1"/>
    <col min="3" max="3" width="9.75" customWidth="1"/>
    <col min="4" max="4" width="11.875" customWidth="1"/>
    <col min="5" max="5" width="20.625" customWidth="1"/>
    <col min="6" max="6" width="10.625" customWidth="1"/>
    <col min="7" max="7" width="39.625" style="256" customWidth="1"/>
    <col min="8" max="8" width="10.375" customWidth="1"/>
    <col min="9" max="9" width="9.625" customWidth="1"/>
    <col min="10" max="12" width="10.625" style="1089" customWidth="1"/>
    <col min="13" max="28" width="9.75" customWidth="1"/>
  </cols>
  <sheetData>
    <row r="1" spans="1:28" ht="20.25">
      <c r="A1" s="1383" t="s">
        <v>137</v>
      </c>
      <c r="B1" s="1383"/>
      <c r="C1" s="1383"/>
      <c r="D1" s="1383"/>
      <c r="E1" s="1383"/>
      <c r="F1" s="1383"/>
      <c r="G1" s="249"/>
      <c r="H1" s="9"/>
      <c r="I1" s="9"/>
      <c r="J1" s="1086"/>
      <c r="K1" s="1086"/>
      <c r="L1" s="108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s="8" customFormat="1" ht="28.5" customHeight="1">
      <c r="A2" s="21" t="s">
        <v>1371</v>
      </c>
      <c r="B2" s="22"/>
      <c r="C2" s="22"/>
      <c r="D2" s="22"/>
      <c r="E2" s="23"/>
      <c r="F2" s="24"/>
      <c r="G2" s="250"/>
      <c r="H2" s="4"/>
      <c r="I2" s="4"/>
      <c r="J2" s="1073"/>
      <c r="K2" s="1073"/>
      <c r="L2" s="1073"/>
      <c r="M2" s="4"/>
      <c r="N2" s="5"/>
      <c r="O2" s="5"/>
      <c r="P2" s="5"/>
      <c r="Q2" s="5"/>
      <c r="R2" s="5"/>
      <c r="S2" s="5"/>
      <c r="T2" s="5"/>
      <c r="U2" s="6"/>
      <c r="V2" s="7"/>
      <c r="W2" s="6"/>
    </row>
    <row r="3" spans="1:28" ht="17.25" customHeight="1">
      <c r="A3" s="1430" t="s">
        <v>139</v>
      </c>
      <c r="B3" s="1427" t="s">
        <v>82</v>
      </c>
      <c r="C3" s="1427" t="s">
        <v>83</v>
      </c>
      <c r="D3" s="1431" t="s">
        <v>138</v>
      </c>
      <c r="E3" s="1427" t="s">
        <v>99</v>
      </c>
      <c r="F3" s="1427" t="s">
        <v>100</v>
      </c>
      <c r="G3" s="1434" t="s">
        <v>101</v>
      </c>
      <c r="H3" s="1440" t="s">
        <v>155</v>
      </c>
      <c r="I3" s="1427" t="s">
        <v>156</v>
      </c>
      <c r="J3" s="1435" t="s">
        <v>157</v>
      </c>
      <c r="K3" s="1435" t="s">
        <v>158</v>
      </c>
      <c r="L3" s="1437" t="s">
        <v>162</v>
      </c>
      <c r="M3" s="1427" t="s">
        <v>159</v>
      </c>
      <c r="N3" s="1427"/>
      <c r="O3" s="1427"/>
      <c r="P3" s="1427"/>
      <c r="Q3" s="1427"/>
      <c r="R3" s="1427" t="s">
        <v>160</v>
      </c>
      <c r="S3" s="1427"/>
      <c r="T3" s="1427"/>
      <c r="U3" s="1427"/>
      <c r="V3" s="1427"/>
      <c r="W3" s="1427"/>
      <c r="X3" s="1427"/>
      <c r="Y3" s="1427"/>
      <c r="Z3" s="1428" t="s">
        <v>161</v>
      </c>
      <c r="AA3" s="1429"/>
      <c r="AB3" s="1427" t="s">
        <v>0</v>
      </c>
    </row>
    <row r="4" spans="1:28" ht="17.25" customHeight="1">
      <c r="A4" s="1427"/>
      <c r="B4" s="1427"/>
      <c r="C4" s="1427"/>
      <c r="D4" s="1432"/>
      <c r="E4" s="1427"/>
      <c r="F4" s="1427"/>
      <c r="G4" s="1434"/>
      <c r="H4" s="1441"/>
      <c r="I4" s="1427"/>
      <c r="J4" s="1436"/>
      <c r="K4" s="1436"/>
      <c r="L4" s="1438"/>
      <c r="M4" s="1427"/>
      <c r="N4" s="1427"/>
      <c r="O4" s="1427"/>
      <c r="P4" s="1427"/>
      <c r="Q4" s="1427"/>
      <c r="R4" s="1427" t="s">
        <v>20</v>
      </c>
      <c r="S4" s="1427"/>
      <c r="T4" s="1427" t="s">
        <v>21</v>
      </c>
      <c r="U4" s="1427"/>
      <c r="V4" s="1427" t="s">
        <v>22</v>
      </c>
      <c r="W4" s="1427"/>
      <c r="X4" s="1427" t="s">
        <v>6</v>
      </c>
      <c r="Y4" s="1427"/>
      <c r="Z4" s="1428" t="s">
        <v>130</v>
      </c>
      <c r="AA4" s="1429"/>
      <c r="AB4" s="1427"/>
    </row>
    <row r="5" spans="1:28" ht="17.25" customHeight="1">
      <c r="A5" s="1427"/>
      <c r="B5" s="1427"/>
      <c r="C5" s="1427"/>
      <c r="D5" s="1433"/>
      <c r="E5" s="1427"/>
      <c r="F5" s="1427"/>
      <c r="G5" s="1434"/>
      <c r="H5" s="1442"/>
      <c r="I5" s="1427"/>
      <c r="J5" s="1436"/>
      <c r="K5" s="1436"/>
      <c r="L5" s="1439"/>
      <c r="M5" s="26" t="s">
        <v>20</v>
      </c>
      <c r="N5" s="26" t="s">
        <v>21</v>
      </c>
      <c r="O5" s="26" t="s">
        <v>22</v>
      </c>
      <c r="P5" s="26" t="s">
        <v>26</v>
      </c>
      <c r="Q5" s="26" t="s">
        <v>1</v>
      </c>
      <c r="R5" s="26" t="s">
        <v>1</v>
      </c>
      <c r="S5" s="26" t="s">
        <v>27</v>
      </c>
      <c r="T5" s="26" t="s">
        <v>1</v>
      </c>
      <c r="U5" s="26" t="s">
        <v>27</v>
      </c>
      <c r="V5" s="26" t="s">
        <v>1</v>
      </c>
      <c r="W5" s="26" t="s">
        <v>27</v>
      </c>
      <c r="X5" s="26" t="s">
        <v>1</v>
      </c>
      <c r="Y5" s="26" t="s">
        <v>27</v>
      </c>
      <c r="Z5" s="26" t="s">
        <v>131</v>
      </c>
      <c r="AA5" s="26" t="s">
        <v>132</v>
      </c>
      <c r="AB5" s="1427"/>
    </row>
    <row r="6" spans="1:28" s="42" customFormat="1">
      <c r="A6" s="143" t="s">
        <v>466</v>
      </c>
      <c r="B6" s="143" t="s">
        <v>478</v>
      </c>
      <c r="C6" s="143" t="s">
        <v>4</v>
      </c>
      <c r="D6" s="143" t="s">
        <v>456</v>
      </c>
      <c r="E6" s="143" t="s">
        <v>619</v>
      </c>
      <c r="F6" s="144">
        <v>26359</v>
      </c>
      <c r="G6" s="135" t="s">
        <v>1380</v>
      </c>
      <c r="H6" s="155">
        <v>34013</v>
      </c>
      <c r="I6" s="147">
        <v>23002</v>
      </c>
      <c r="J6" s="1074" t="s">
        <v>1381</v>
      </c>
      <c r="K6" s="1074" t="s">
        <v>1382</v>
      </c>
      <c r="L6" s="1074" t="s">
        <v>1383</v>
      </c>
      <c r="M6" s="149">
        <v>1</v>
      </c>
      <c r="N6" s="149">
        <v>1</v>
      </c>
      <c r="O6" s="149">
        <v>1</v>
      </c>
      <c r="P6" s="149">
        <v>1</v>
      </c>
      <c r="Q6" s="149">
        <v>4</v>
      </c>
      <c r="R6" s="149">
        <v>11</v>
      </c>
      <c r="S6" s="149">
        <v>4</v>
      </c>
      <c r="T6" s="149">
        <v>6</v>
      </c>
      <c r="U6" s="149">
        <v>0</v>
      </c>
      <c r="V6" s="149">
        <v>10</v>
      </c>
      <c r="W6" s="149">
        <v>7</v>
      </c>
      <c r="X6" s="149">
        <f>R6+T6+V6</f>
        <v>27</v>
      </c>
      <c r="Y6" s="149">
        <f>S6+U6+W6</f>
        <v>11</v>
      </c>
      <c r="Z6" s="149">
        <v>1</v>
      </c>
      <c r="AA6" s="149">
        <v>0</v>
      </c>
      <c r="AB6" s="150"/>
    </row>
    <row r="7" spans="1:28" s="295" customFormat="1">
      <c r="A7" s="298" t="s">
        <v>704</v>
      </c>
      <c r="B7" s="298" t="s">
        <v>488</v>
      </c>
      <c r="C7" s="298" t="s">
        <v>489</v>
      </c>
      <c r="D7" s="298" t="s">
        <v>454</v>
      </c>
      <c r="E7" s="298" t="s">
        <v>490</v>
      </c>
      <c r="F7" s="299">
        <v>29646</v>
      </c>
      <c r="G7" s="136" t="s">
        <v>1808</v>
      </c>
      <c r="H7" s="367">
        <v>23841</v>
      </c>
      <c r="I7" s="147">
        <v>23008</v>
      </c>
      <c r="J7" s="1075" t="s">
        <v>1809</v>
      </c>
      <c r="K7" s="1075" t="s">
        <v>1809</v>
      </c>
      <c r="L7" s="1075" t="s">
        <v>1810</v>
      </c>
      <c r="M7" s="300">
        <v>1</v>
      </c>
      <c r="N7" s="300"/>
      <c r="O7" s="300">
        <v>1</v>
      </c>
      <c r="P7" s="300">
        <v>0</v>
      </c>
      <c r="Q7" s="300">
        <v>2</v>
      </c>
      <c r="R7" s="300">
        <v>2</v>
      </c>
      <c r="S7" s="300">
        <v>2</v>
      </c>
      <c r="T7" s="300">
        <v>0</v>
      </c>
      <c r="U7" s="300">
        <v>0</v>
      </c>
      <c r="V7" s="300">
        <v>1</v>
      </c>
      <c r="W7" s="300">
        <v>1</v>
      </c>
      <c r="X7" s="149">
        <f t="shared" ref="X7:X70" si="0">R7+T7+V7</f>
        <v>3</v>
      </c>
      <c r="Y7" s="149">
        <f t="shared" ref="Y7:Y70" si="1">S7+U7+W7</f>
        <v>3</v>
      </c>
      <c r="Z7" s="300">
        <v>0</v>
      </c>
      <c r="AA7" s="300">
        <v>0</v>
      </c>
      <c r="AB7" s="301"/>
    </row>
    <row r="8" spans="1:28" s="42" customFormat="1">
      <c r="A8" s="143" t="s">
        <v>466</v>
      </c>
      <c r="B8" s="143" t="s">
        <v>488</v>
      </c>
      <c r="C8" s="143" t="s">
        <v>4</v>
      </c>
      <c r="D8" s="143" t="s">
        <v>537</v>
      </c>
      <c r="E8" s="143" t="s">
        <v>538</v>
      </c>
      <c r="F8" s="144">
        <v>20173</v>
      </c>
      <c r="G8" s="138" t="s">
        <v>701</v>
      </c>
      <c r="H8" s="155">
        <v>38269</v>
      </c>
      <c r="I8" s="147">
        <v>23029</v>
      </c>
      <c r="J8" s="1075" t="s">
        <v>1567</v>
      </c>
      <c r="K8" s="1075" t="s">
        <v>1568</v>
      </c>
      <c r="L8" s="1075" t="s">
        <v>1569</v>
      </c>
      <c r="M8" s="149">
        <v>7</v>
      </c>
      <c r="N8" s="149">
        <v>7</v>
      </c>
      <c r="O8" s="149">
        <v>7</v>
      </c>
      <c r="P8" s="149">
        <v>1</v>
      </c>
      <c r="Q8" s="149">
        <v>22</v>
      </c>
      <c r="R8" s="149">
        <v>174</v>
      </c>
      <c r="S8" s="149"/>
      <c r="T8" s="149">
        <v>171</v>
      </c>
      <c r="U8" s="149">
        <v>0</v>
      </c>
      <c r="V8" s="149">
        <v>166</v>
      </c>
      <c r="W8" s="149">
        <v>0</v>
      </c>
      <c r="X8" s="149">
        <f t="shared" si="0"/>
        <v>511</v>
      </c>
      <c r="Y8" s="149">
        <f t="shared" si="1"/>
        <v>0</v>
      </c>
      <c r="Z8" s="149">
        <v>7</v>
      </c>
      <c r="AA8" s="149"/>
      <c r="AB8" s="150"/>
    </row>
    <row r="9" spans="1:28" s="201" customFormat="1" ht="17.25" customHeight="1">
      <c r="A9" s="1443" t="s">
        <v>342</v>
      </c>
      <c r="B9" s="1443"/>
      <c r="C9" s="1443"/>
      <c r="D9" s="1443"/>
      <c r="E9" s="302">
        <v>3</v>
      </c>
      <c r="F9" s="303"/>
      <c r="G9" s="304"/>
      <c r="H9" s="368"/>
      <c r="I9" s="302"/>
      <c r="J9" s="1076"/>
      <c r="K9" s="1076"/>
      <c r="L9" s="1076"/>
      <c r="M9" s="306">
        <f t="shared" ref="M9:AA9" si="2">SUM(M6:M8)</f>
        <v>9</v>
      </c>
      <c r="N9" s="306">
        <f t="shared" si="2"/>
        <v>8</v>
      </c>
      <c r="O9" s="306">
        <f t="shared" si="2"/>
        <v>9</v>
      </c>
      <c r="P9" s="306">
        <f t="shared" si="2"/>
        <v>2</v>
      </c>
      <c r="Q9" s="306">
        <f t="shared" ref="Q9:Q58" si="3">SUM(M9:P9)</f>
        <v>28</v>
      </c>
      <c r="R9" s="306">
        <f t="shared" si="2"/>
        <v>187</v>
      </c>
      <c r="S9" s="306">
        <f t="shared" si="2"/>
        <v>6</v>
      </c>
      <c r="T9" s="306">
        <f t="shared" si="2"/>
        <v>177</v>
      </c>
      <c r="U9" s="306">
        <f t="shared" si="2"/>
        <v>0</v>
      </c>
      <c r="V9" s="306">
        <f t="shared" si="2"/>
        <v>177</v>
      </c>
      <c r="W9" s="306">
        <f t="shared" si="2"/>
        <v>8</v>
      </c>
      <c r="X9" s="1099">
        <f t="shared" si="0"/>
        <v>541</v>
      </c>
      <c r="Y9" s="1099">
        <f t="shared" si="1"/>
        <v>14</v>
      </c>
      <c r="Z9" s="306">
        <f t="shared" si="2"/>
        <v>8</v>
      </c>
      <c r="AA9" s="306">
        <f t="shared" si="2"/>
        <v>0</v>
      </c>
      <c r="AB9" s="156"/>
    </row>
    <row r="10" spans="1:28" s="42" customFormat="1">
      <c r="A10" s="143" t="s">
        <v>477</v>
      </c>
      <c r="B10" s="143" t="s">
        <v>478</v>
      </c>
      <c r="C10" s="143" t="s">
        <v>479</v>
      </c>
      <c r="D10" s="143" t="s">
        <v>470</v>
      </c>
      <c r="E10" s="143" t="s">
        <v>480</v>
      </c>
      <c r="F10" s="144">
        <v>16528</v>
      </c>
      <c r="G10" s="136" t="s">
        <v>702</v>
      </c>
      <c r="H10" s="789">
        <v>22633</v>
      </c>
      <c r="I10" s="143">
        <v>23028</v>
      </c>
      <c r="J10" s="259" t="s">
        <v>1723</v>
      </c>
      <c r="K10" s="259" t="s">
        <v>1724</v>
      </c>
      <c r="L10" s="259" t="s">
        <v>1725</v>
      </c>
      <c r="M10" s="156">
        <v>6</v>
      </c>
      <c r="N10" s="156">
        <v>6</v>
      </c>
      <c r="O10" s="156">
        <v>6</v>
      </c>
      <c r="P10" s="156">
        <v>1</v>
      </c>
      <c r="Q10" s="156">
        <v>19</v>
      </c>
      <c r="R10" s="156">
        <v>170</v>
      </c>
      <c r="S10" s="156">
        <v>0</v>
      </c>
      <c r="T10" s="156">
        <v>139</v>
      </c>
      <c r="U10" s="156">
        <v>0</v>
      </c>
      <c r="V10" s="156">
        <v>149</v>
      </c>
      <c r="W10" s="156">
        <v>0</v>
      </c>
      <c r="X10" s="149">
        <f t="shared" si="0"/>
        <v>458</v>
      </c>
      <c r="Y10" s="149">
        <f t="shared" si="1"/>
        <v>0</v>
      </c>
      <c r="Z10" s="156">
        <v>7</v>
      </c>
      <c r="AA10" s="156"/>
      <c r="AB10" s="143"/>
    </row>
    <row r="11" spans="1:28" s="201" customFormat="1" ht="17.25" customHeight="1">
      <c r="A11" s="1443" t="s">
        <v>343</v>
      </c>
      <c r="B11" s="1443"/>
      <c r="C11" s="1443"/>
      <c r="D11" s="1443"/>
      <c r="E11" s="307">
        <v>1</v>
      </c>
      <c r="F11" s="308"/>
      <c r="G11" s="140"/>
      <c r="H11" s="369"/>
      <c r="I11" s="307"/>
      <c r="J11" s="1076"/>
      <c r="K11" s="1076"/>
      <c r="L11" s="1076"/>
      <c r="M11" s="311">
        <f>M10</f>
        <v>6</v>
      </c>
      <c r="N11" s="311">
        <f t="shared" ref="N11:AA11" si="4">N10</f>
        <v>6</v>
      </c>
      <c r="O11" s="311">
        <f t="shared" si="4"/>
        <v>6</v>
      </c>
      <c r="P11" s="311">
        <f t="shared" si="4"/>
        <v>1</v>
      </c>
      <c r="Q11" s="311">
        <f t="shared" si="3"/>
        <v>19</v>
      </c>
      <c r="R11" s="311">
        <f t="shared" si="4"/>
        <v>170</v>
      </c>
      <c r="S11" s="311">
        <f t="shared" si="4"/>
        <v>0</v>
      </c>
      <c r="T11" s="311">
        <f t="shared" si="4"/>
        <v>139</v>
      </c>
      <c r="U11" s="311">
        <f t="shared" si="4"/>
        <v>0</v>
      </c>
      <c r="V11" s="311">
        <f t="shared" si="4"/>
        <v>149</v>
      </c>
      <c r="W11" s="311">
        <f t="shared" si="4"/>
        <v>0</v>
      </c>
      <c r="X11" s="1099">
        <f t="shared" si="0"/>
        <v>458</v>
      </c>
      <c r="Y11" s="1099">
        <f t="shared" si="1"/>
        <v>0</v>
      </c>
      <c r="Z11" s="311">
        <f t="shared" si="4"/>
        <v>7</v>
      </c>
      <c r="AA11" s="311">
        <f t="shared" si="4"/>
        <v>0</v>
      </c>
      <c r="AB11" s="156"/>
    </row>
    <row r="12" spans="1:28" s="42" customFormat="1">
      <c r="A12" s="143" t="s">
        <v>520</v>
      </c>
      <c r="B12" s="143" t="s">
        <v>542</v>
      </c>
      <c r="C12" s="143" t="s">
        <v>4</v>
      </c>
      <c r="D12" s="143" t="s">
        <v>543</v>
      </c>
      <c r="E12" s="195" t="s">
        <v>544</v>
      </c>
      <c r="F12" s="144">
        <v>27034</v>
      </c>
      <c r="G12" s="136" t="s">
        <v>703</v>
      </c>
      <c r="H12" s="155">
        <v>32084</v>
      </c>
      <c r="I12" s="147">
        <v>23050</v>
      </c>
      <c r="J12" s="1074" t="s">
        <v>1845</v>
      </c>
      <c r="K12" s="1074" t="s">
        <v>1846</v>
      </c>
      <c r="L12" s="1074" t="s">
        <v>1845</v>
      </c>
      <c r="M12" s="149">
        <v>3</v>
      </c>
      <c r="N12" s="149">
        <v>3</v>
      </c>
      <c r="O12" s="149">
        <v>3</v>
      </c>
      <c r="P12" s="149">
        <v>3</v>
      </c>
      <c r="Q12" s="149">
        <v>12</v>
      </c>
      <c r="R12" s="149">
        <v>52</v>
      </c>
      <c r="S12" s="149">
        <v>9</v>
      </c>
      <c r="T12" s="149">
        <v>69</v>
      </c>
      <c r="U12" s="149">
        <v>17</v>
      </c>
      <c r="V12" s="149">
        <v>76</v>
      </c>
      <c r="W12" s="149">
        <v>15</v>
      </c>
      <c r="X12" s="149">
        <f t="shared" si="0"/>
        <v>197</v>
      </c>
      <c r="Y12" s="149">
        <f t="shared" si="1"/>
        <v>41</v>
      </c>
      <c r="Z12" s="149">
        <v>15</v>
      </c>
      <c r="AA12" s="149">
        <v>5</v>
      </c>
      <c r="AB12" s="150"/>
    </row>
    <row r="13" spans="1:28" s="201" customFormat="1" ht="17.25" customHeight="1">
      <c r="A13" s="1443" t="s">
        <v>344</v>
      </c>
      <c r="B13" s="1443"/>
      <c r="C13" s="1443"/>
      <c r="D13" s="1443"/>
      <c r="E13" s="307">
        <v>1</v>
      </c>
      <c r="F13" s="308"/>
      <c r="G13" s="309"/>
      <c r="H13" s="310"/>
      <c r="I13" s="307"/>
      <c r="J13" s="1076"/>
      <c r="K13" s="1076"/>
      <c r="L13" s="1076"/>
      <c r="M13" s="311">
        <f t="shared" ref="M13:AA13" si="5">SUM(M12)</f>
        <v>3</v>
      </c>
      <c r="N13" s="311">
        <f t="shared" si="5"/>
        <v>3</v>
      </c>
      <c r="O13" s="311">
        <f t="shared" si="5"/>
        <v>3</v>
      </c>
      <c r="P13" s="311">
        <f t="shared" si="5"/>
        <v>3</v>
      </c>
      <c r="Q13" s="311">
        <f t="shared" si="3"/>
        <v>12</v>
      </c>
      <c r="R13" s="311">
        <f t="shared" si="5"/>
        <v>52</v>
      </c>
      <c r="S13" s="311">
        <f t="shared" si="5"/>
        <v>9</v>
      </c>
      <c r="T13" s="311">
        <f t="shared" si="5"/>
        <v>69</v>
      </c>
      <c r="U13" s="311">
        <f t="shared" si="5"/>
        <v>17</v>
      </c>
      <c r="V13" s="311">
        <f t="shared" si="5"/>
        <v>76</v>
      </c>
      <c r="W13" s="311">
        <f t="shared" si="5"/>
        <v>15</v>
      </c>
      <c r="X13" s="1099">
        <f t="shared" si="0"/>
        <v>197</v>
      </c>
      <c r="Y13" s="1099">
        <f t="shared" si="1"/>
        <v>41</v>
      </c>
      <c r="Z13" s="311">
        <f t="shared" si="5"/>
        <v>15</v>
      </c>
      <c r="AA13" s="311">
        <f t="shared" si="5"/>
        <v>5</v>
      </c>
      <c r="AB13" s="156"/>
    </row>
    <row r="14" spans="1:28" s="42" customFormat="1" ht="17.25" customHeight="1">
      <c r="A14" s="1446" t="s">
        <v>307</v>
      </c>
      <c r="B14" s="1446"/>
      <c r="C14" s="1446"/>
      <c r="D14" s="1446"/>
      <c r="E14" s="1097">
        <f>E9+E11+E13</f>
        <v>5</v>
      </c>
      <c r="F14" s="1097"/>
      <c r="G14" s="313"/>
      <c r="H14" s="314"/>
      <c r="I14" s="1097"/>
      <c r="J14" s="1080"/>
      <c r="K14" s="1078"/>
      <c r="L14" s="1080"/>
      <c r="M14" s="315">
        <f t="shared" ref="M14:AA14" si="6">M9+M11+M13</f>
        <v>18</v>
      </c>
      <c r="N14" s="315">
        <f t="shared" si="6"/>
        <v>17</v>
      </c>
      <c r="O14" s="315">
        <f t="shared" si="6"/>
        <v>18</v>
      </c>
      <c r="P14" s="315">
        <f t="shared" si="6"/>
        <v>6</v>
      </c>
      <c r="Q14" s="315">
        <f t="shared" si="6"/>
        <v>59</v>
      </c>
      <c r="R14" s="315">
        <f t="shared" si="6"/>
        <v>409</v>
      </c>
      <c r="S14" s="315">
        <f t="shared" si="6"/>
        <v>15</v>
      </c>
      <c r="T14" s="315">
        <f t="shared" si="6"/>
        <v>385</v>
      </c>
      <c r="U14" s="315">
        <f t="shared" si="6"/>
        <v>17</v>
      </c>
      <c r="V14" s="315">
        <f t="shared" si="6"/>
        <v>402</v>
      </c>
      <c r="W14" s="315">
        <f t="shared" si="6"/>
        <v>23</v>
      </c>
      <c r="X14" s="1100">
        <f t="shared" si="0"/>
        <v>1196</v>
      </c>
      <c r="Y14" s="1100">
        <f t="shared" si="1"/>
        <v>55</v>
      </c>
      <c r="Z14" s="315">
        <f t="shared" si="6"/>
        <v>30</v>
      </c>
      <c r="AA14" s="315">
        <f t="shared" si="6"/>
        <v>5</v>
      </c>
      <c r="AB14" s="156"/>
    </row>
    <row r="15" spans="1:28" s="33" customFormat="1">
      <c r="A15" s="446" t="s">
        <v>778</v>
      </c>
      <c r="B15" s="446" t="s">
        <v>779</v>
      </c>
      <c r="C15" s="446" t="s">
        <v>780</v>
      </c>
      <c r="D15" s="446" t="s">
        <v>781</v>
      </c>
      <c r="E15" s="446" t="s">
        <v>782</v>
      </c>
      <c r="F15" s="35">
        <v>24772</v>
      </c>
      <c r="G15" s="68" t="s">
        <v>1879</v>
      </c>
      <c r="H15" s="225">
        <v>14733</v>
      </c>
      <c r="I15" s="37">
        <v>23028</v>
      </c>
      <c r="J15" s="1077" t="s">
        <v>1876</v>
      </c>
      <c r="K15" s="1077" t="s">
        <v>1877</v>
      </c>
      <c r="L15" s="1077" t="s">
        <v>1878</v>
      </c>
      <c r="M15" s="39">
        <v>3</v>
      </c>
      <c r="N15" s="39">
        <v>3</v>
      </c>
      <c r="O15" s="39">
        <v>3</v>
      </c>
      <c r="P15" s="39">
        <v>0</v>
      </c>
      <c r="Q15" s="39">
        <v>9</v>
      </c>
      <c r="R15" s="39">
        <v>59</v>
      </c>
      <c r="S15" s="39">
        <v>27</v>
      </c>
      <c r="T15" s="39">
        <v>67</v>
      </c>
      <c r="U15" s="39">
        <v>37</v>
      </c>
      <c r="V15" s="39">
        <v>85</v>
      </c>
      <c r="W15" s="39">
        <v>29</v>
      </c>
      <c r="X15" s="149">
        <f t="shared" si="0"/>
        <v>211</v>
      </c>
      <c r="Y15" s="149">
        <f t="shared" si="1"/>
        <v>93</v>
      </c>
      <c r="Z15" s="39">
        <v>0</v>
      </c>
      <c r="AA15" s="39">
        <v>0</v>
      </c>
      <c r="AB15" s="40"/>
    </row>
    <row r="16" spans="1:28" s="42" customFormat="1">
      <c r="A16" s="143" t="s">
        <v>466</v>
      </c>
      <c r="B16" s="143" t="s">
        <v>488</v>
      </c>
      <c r="C16" s="143" t="s">
        <v>636</v>
      </c>
      <c r="D16" s="143" t="s">
        <v>456</v>
      </c>
      <c r="E16" s="143" t="s">
        <v>650</v>
      </c>
      <c r="F16" s="144">
        <v>26728</v>
      </c>
      <c r="G16" s="136" t="s">
        <v>1747</v>
      </c>
      <c r="H16" s="241">
        <v>72819</v>
      </c>
      <c r="I16" s="147">
        <v>23018</v>
      </c>
      <c r="J16" s="1074" t="s">
        <v>1748</v>
      </c>
      <c r="K16" s="1074" t="s">
        <v>1749</v>
      </c>
      <c r="L16" s="1074" t="s">
        <v>1750</v>
      </c>
      <c r="M16" s="297">
        <v>4</v>
      </c>
      <c r="N16" s="297">
        <v>4</v>
      </c>
      <c r="O16" s="297">
        <v>3</v>
      </c>
      <c r="P16" s="297">
        <v>0</v>
      </c>
      <c r="Q16" s="297">
        <v>11</v>
      </c>
      <c r="R16" s="149">
        <v>80</v>
      </c>
      <c r="S16" s="149">
        <v>0</v>
      </c>
      <c r="T16" s="149">
        <v>77</v>
      </c>
      <c r="U16" s="149">
        <v>0</v>
      </c>
      <c r="V16" s="149">
        <v>29</v>
      </c>
      <c r="W16" s="149">
        <v>15</v>
      </c>
      <c r="X16" s="149">
        <f t="shared" si="0"/>
        <v>186</v>
      </c>
      <c r="Y16" s="149">
        <f t="shared" si="1"/>
        <v>15</v>
      </c>
      <c r="Z16" s="149"/>
      <c r="AA16" s="149"/>
      <c r="AB16" s="150"/>
    </row>
    <row r="17" spans="1:28" s="201" customFormat="1" ht="17.25" customHeight="1">
      <c r="A17" s="1443" t="s">
        <v>345</v>
      </c>
      <c r="B17" s="1443"/>
      <c r="C17" s="1443"/>
      <c r="D17" s="1443"/>
      <c r="E17" s="302">
        <v>2</v>
      </c>
      <c r="F17" s="303"/>
      <c r="G17" s="139"/>
      <c r="H17" s="305"/>
      <c r="I17" s="302"/>
      <c r="J17" s="1076"/>
      <c r="K17" s="1076"/>
      <c r="L17" s="1076"/>
      <c r="M17" s="306">
        <f t="shared" ref="M17:P17" si="7">SUM(M15:M16)</f>
        <v>7</v>
      </c>
      <c r="N17" s="306">
        <f t="shared" si="7"/>
        <v>7</v>
      </c>
      <c r="O17" s="306">
        <f t="shared" si="7"/>
        <v>6</v>
      </c>
      <c r="P17" s="306">
        <f t="shared" si="7"/>
        <v>0</v>
      </c>
      <c r="Q17" s="306">
        <f>SUM(Q15:Q16)</f>
        <v>20</v>
      </c>
      <c r="R17" s="306">
        <f t="shared" ref="R17:AA17" si="8">SUM(R15:R16)</f>
        <v>139</v>
      </c>
      <c r="S17" s="306">
        <f t="shared" si="8"/>
        <v>27</v>
      </c>
      <c r="T17" s="306">
        <f t="shared" si="8"/>
        <v>144</v>
      </c>
      <c r="U17" s="306">
        <f t="shared" si="8"/>
        <v>37</v>
      </c>
      <c r="V17" s="306">
        <f t="shared" si="8"/>
        <v>114</v>
      </c>
      <c r="W17" s="306">
        <f t="shared" si="8"/>
        <v>44</v>
      </c>
      <c r="X17" s="1099">
        <f t="shared" si="0"/>
        <v>397</v>
      </c>
      <c r="Y17" s="1099">
        <f t="shared" si="1"/>
        <v>108</v>
      </c>
      <c r="Z17" s="306">
        <f t="shared" si="8"/>
        <v>0</v>
      </c>
      <c r="AA17" s="306">
        <f t="shared" si="8"/>
        <v>0</v>
      </c>
      <c r="AB17" s="306"/>
    </row>
    <row r="18" spans="1:28" s="42" customFormat="1">
      <c r="A18" s="143" t="s">
        <v>523</v>
      </c>
      <c r="B18" s="143" t="s">
        <v>478</v>
      </c>
      <c r="C18" s="143" t="s">
        <v>636</v>
      </c>
      <c r="D18" s="143" t="s">
        <v>456</v>
      </c>
      <c r="E18" s="143" t="s">
        <v>654</v>
      </c>
      <c r="F18" s="144">
        <v>36600</v>
      </c>
      <c r="G18" s="135" t="s">
        <v>1647</v>
      </c>
      <c r="H18" s="241">
        <v>9722</v>
      </c>
      <c r="I18" s="147">
        <v>23056</v>
      </c>
      <c r="J18" s="1074" t="s">
        <v>1648</v>
      </c>
      <c r="K18" s="1074" t="s">
        <v>1649</v>
      </c>
      <c r="L18" s="1074" t="s">
        <v>1650</v>
      </c>
      <c r="M18" s="149">
        <v>1</v>
      </c>
      <c r="N18" s="149">
        <v>1</v>
      </c>
      <c r="O18" s="149">
        <v>1</v>
      </c>
      <c r="P18" s="149">
        <v>0</v>
      </c>
      <c r="Q18" s="149">
        <v>3</v>
      </c>
      <c r="R18" s="149">
        <v>20</v>
      </c>
      <c r="S18" s="149">
        <v>12</v>
      </c>
      <c r="T18" s="149">
        <v>20</v>
      </c>
      <c r="U18" s="149">
        <v>10</v>
      </c>
      <c r="V18" s="149">
        <v>19</v>
      </c>
      <c r="W18" s="149">
        <v>9</v>
      </c>
      <c r="X18" s="149">
        <f t="shared" si="0"/>
        <v>59</v>
      </c>
      <c r="Y18" s="149">
        <f t="shared" si="1"/>
        <v>31</v>
      </c>
      <c r="Z18" s="149"/>
      <c r="AA18" s="149"/>
      <c r="AB18" s="150"/>
    </row>
    <row r="19" spans="1:28" s="201" customFormat="1" ht="17.25" customHeight="1">
      <c r="A19" s="1443" t="s">
        <v>346</v>
      </c>
      <c r="B19" s="1443"/>
      <c r="C19" s="1443"/>
      <c r="D19" s="1443"/>
      <c r="E19" s="307">
        <v>1</v>
      </c>
      <c r="F19" s="308"/>
      <c r="G19" s="309"/>
      <c r="H19" s="310"/>
      <c r="I19" s="307"/>
      <c r="J19" s="1076"/>
      <c r="K19" s="1076"/>
      <c r="L19" s="1076"/>
      <c r="M19" s="311">
        <f t="shared" ref="M19:AA19" si="9">SUM(M18)</f>
        <v>1</v>
      </c>
      <c r="N19" s="311">
        <f t="shared" si="9"/>
        <v>1</v>
      </c>
      <c r="O19" s="311">
        <f t="shared" si="9"/>
        <v>1</v>
      </c>
      <c r="P19" s="311">
        <f t="shared" si="9"/>
        <v>0</v>
      </c>
      <c r="Q19" s="311">
        <f t="shared" si="3"/>
        <v>3</v>
      </c>
      <c r="R19" s="311">
        <f t="shared" si="9"/>
        <v>20</v>
      </c>
      <c r="S19" s="311">
        <f t="shared" si="9"/>
        <v>12</v>
      </c>
      <c r="T19" s="311">
        <f t="shared" si="9"/>
        <v>20</v>
      </c>
      <c r="U19" s="311">
        <f t="shared" si="9"/>
        <v>10</v>
      </c>
      <c r="V19" s="311">
        <f t="shared" si="9"/>
        <v>19</v>
      </c>
      <c r="W19" s="311">
        <f t="shared" si="9"/>
        <v>9</v>
      </c>
      <c r="X19" s="1099">
        <f t="shared" si="0"/>
        <v>59</v>
      </c>
      <c r="Y19" s="1099">
        <f t="shared" si="1"/>
        <v>31</v>
      </c>
      <c r="Z19" s="311">
        <f t="shared" si="9"/>
        <v>0</v>
      </c>
      <c r="AA19" s="311">
        <f t="shared" si="9"/>
        <v>0</v>
      </c>
      <c r="AB19" s="156"/>
    </row>
    <row r="20" spans="1:28" s="42" customFormat="1" ht="17.25" customHeight="1">
      <c r="A20" s="1444" t="s">
        <v>311</v>
      </c>
      <c r="B20" s="1444"/>
      <c r="C20" s="1444"/>
      <c r="D20" s="1444"/>
      <c r="E20" s="317">
        <f>E17+E19</f>
        <v>3</v>
      </c>
      <c r="F20" s="317"/>
      <c r="G20" s="318"/>
      <c r="H20" s="319"/>
      <c r="I20" s="317"/>
      <c r="J20" s="331"/>
      <c r="K20" s="1085"/>
      <c r="L20" s="331"/>
      <c r="M20" s="320">
        <f t="shared" ref="M20:AA20" si="10">M17+M19</f>
        <v>8</v>
      </c>
      <c r="N20" s="320">
        <f t="shared" ref="N20:Q20" si="11">N17+N19</f>
        <v>8</v>
      </c>
      <c r="O20" s="320">
        <f t="shared" si="11"/>
        <v>7</v>
      </c>
      <c r="P20" s="320">
        <f t="shared" si="11"/>
        <v>0</v>
      </c>
      <c r="Q20" s="320">
        <f t="shared" si="11"/>
        <v>23</v>
      </c>
      <c r="R20" s="320">
        <f t="shared" si="10"/>
        <v>159</v>
      </c>
      <c r="S20" s="320">
        <f t="shared" si="10"/>
        <v>39</v>
      </c>
      <c r="T20" s="320">
        <f t="shared" si="10"/>
        <v>164</v>
      </c>
      <c r="U20" s="320">
        <f t="shared" si="10"/>
        <v>47</v>
      </c>
      <c r="V20" s="320">
        <f t="shared" si="10"/>
        <v>133</v>
      </c>
      <c r="W20" s="320">
        <f t="shared" si="10"/>
        <v>53</v>
      </c>
      <c r="X20" s="351">
        <f t="shared" si="0"/>
        <v>456</v>
      </c>
      <c r="Y20" s="351">
        <f t="shared" si="1"/>
        <v>139</v>
      </c>
      <c r="Z20" s="320">
        <f t="shared" si="10"/>
        <v>0</v>
      </c>
      <c r="AA20" s="320">
        <f t="shared" si="10"/>
        <v>0</v>
      </c>
      <c r="AB20" s="156"/>
    </row>
    <row r="21" spans="1:28" s="42" customFormat="1" ht="17.25" customHeight="1">
      <c r="A21" s="1445" t="s">
        <v>347</v>
      </c>
      <c r="B21" s="1445"/>
      <c r="C21" s="1445"/>
      <c r="D21" s="1445"/>
      <c r="E21" s="321">
        <f>E14+E20</f>
        <v>8</v>
      </c>
      <c r="F21" s="322"/>
      <c r="G21" s="323"/>
      <c r="H21" s="324"/>
      <c r="I21" s="321"/>
      <c r="J21" s="1082"/>
      <c r="K21" s="1079"/>
      <c r="L21" s="1082"/>
      <c r="M21" s="325">
        <f t="shared" ref="M21:AA21" si="12">M14+M20</f>
        <v>26</v>
      </c>
      <c r="N21" s="325">
        <f t="shared" si="12"/>
        <v>25</v>
      </c>
      <c r="O21" s="325">
        <f t="shared" si="12"/>
        <v>25</v>
      </c>
      <c r="P21" s="325">
        <f t="shared" si="12"/>
        <v>6</v>
      </c>
      <c r="Q21" s="325">
        <f t="shared" si="12"/>
        <v>82</v>
      </c>
      <c r="R21" s="325">
        <f t="shared" si="12"/>
        <v>568</v>
      </c>
      <c r="S21" s="325">
        <f t="shared" si="12"/>
        <v>54</v>
      </c>
      <c r="T21" s="325">
        <f t="shared" si="12"/>
        <v>549</v>
      </c>
      <c r="U21" s="325">
        <f t="shared" si="12"/>
        <v>64</v>
      </c>
      <c r="V21" s="325">
        <f t="shared" si="12"/>
        <v>535</v>
      </c>
      <c r="W21" s="325">
        <f t="shared" si="12"/>
        <v>76</v>
      </c>
      <c r="X21" s="1102">
        <f t="shared" si="0"/>
        <v>1652</v>
      </c>
      <c r="Y21" s="1102">
        <f t="shared" si="1"/>
        <v>194</v>
      </c>
      <c r="Z21" s="325">
        <f t="shared" si="12"/>
        <v>30</v>
      </c>
      <c r="AA21" s="325">
        <f t="shared" si="12"/>
        <v>5</v>
      </c>
      <c r="AB21" s="156"/>
    </row>
    <row r="22" spans="1:28" s="42" customFormat="1">
      <c r="A22" s="143" t="s">
        <v>569</v>
      </c>
      <c r="B22" s="143" t="s">
        <v>570</v>
      </c>
      <c r="C22" s="143" t="s">
        <v>4</v>
      </c>
      <c r="D22" s="143" t="s">
        <v>560</v>
      </c>
      <c r="E22" s="143" t="s">
        <v>571</v>
      </c>
      <c r="F22" s="144">
        <v>31837</v>
      </c>
      <c r="G22" s="189" t="s">
        <v>1533</v>
      </c>
      <c r="H22" s="370">
        <v>19830.5</v>
      </c>
      <c r="I22" s="147">
        <v>21030</v>
      </c>
      <c r="J22" s="1074" t="s">
        <v>1534</v>
      </c>
      <c r="K22" s="1074" t="s">
        <v>1535</v>
      </c>
      <c r="L22" s="1074" t="s">
        <v>1536</v>
      </c>
      <c r="M22" s="149">
        <v>8</v>
      </c>
      <c r="N22" s="149">
        <v>8</v>
      </c>
      <c r="O22" s="149">
        <v>9</v>
      </c>
      <c r="P22" s="149">
        <v>1</v>
      </c>
      <c r="Q22" s="149">
        <v>26</v>
      </c>
      <c r="R22" s="149">
        <v>207</v>
      </c>
      <c r="S22" s="149">
        <v>0</v>
      </c>
      <c r="T22" s="149">
        <v>209</v>
      </c>
      <c r="U22" s="149">
        <v>0</v>
      </c>
      <c r="V22" s="149">
        <v>225</v>
      </c>
      <c r="W22" s="149">
        <v>0</v>
      </c>
      <c r="X22" s="149">
        <f t="shared" si="0"/>
        <v>641</v>
      </c>
      <c r="Y22" s="149">
        <f t="shared" si="1"/>
        <v>0</v>
      </c>
      <c r="Z22" s="149">
        <v>5</v>
      </c>
      <c r="AA22" s="149"/>
      <c r="AB22" s="150"/>
    </row>
    <row r="23" spans="1:28" s="42" customFormat="1">
      <c r="A23" s="143" t="s">
        <v>464</v>
      </c>
      <c r="B23" s="143" t="s">
        <v>446</v>
      </c>
      <c r="C23" s="143" t="s">
        <v>4</v>
      </c>
      <c r="D23" s="143" t="s">
        <v>349</v>
      </c>
      <c r="E23" s="143" t="s">
        <v>547</v>
      </c>
      <c r="F23" s="144">
        <v>35125</v>
      </c>
      <c r="G23" s="189" t="s">
        <v>1632</v>
      </c>
      <c r="H23" s="813">
        <v>16807</v>
      </c>
      <c r="I23" s="147">
        <v>21063</v>
      </c>
      <c r="J23" s="1074" t="s">
        <v>1633</v>
      </c>
      <c r="K23" s="1074" t="s">
        <v>1634</v>
      </c>
      <c r="L23" s="1074" t="s">
        <v>1635</v>
      </c>
      <c r="M23" s="149">
        <v>8</v>
      </c>
      <c r="N23" s="149">
        <v>8</v>
      </c>
      <c r="O23" s="149">
        <v>9</v>
      </c>
      <c r="P23" s="149">
        <v>1</v>
      </c>
      <c r="Q23" s="149">
        <v>26</v>
      </c>
      <c r="R23" s="199">
        <v>162</v>
      </c>
      <c r="S23" s="199">
        <v>162</v>
      </c>
      <c r="T23" s="199">
        <v>179</v>
      </c>
      <c r="U23" s="199">
        <v>179</v>
      </c>
      <c r="V23" s="199">
        <v>193</v>
      </c>
      <c r="W23" s="199">
        <v>193</v>
      </c>
      <c r="X23" s="149">
        <f t="shared" si="0"/>
        <v>534</v>
      </c>
      <c r="Y23" s="149">
        <f t="shared" si="1"/>
        <v>534</v>
      </c>
      <c r="Z23" s="149">
        <v>3</v>
      </c>
      <c r="AA23" s="149">
        <v>3</v>
      </c>
      <c r="AB23" s="150"/>
    </row>
    <row r="24" spans="1:28" s="42" customFormat="1">
      <c r="A24" s="143" t="s">
        <v>466</v>
      </c>
      <c r="B24" s="143" t="s">
        <v>463</v>
      </c>
      <c r="C24" s="143" t="s">
        <v>479</v>
      </c>
      <c r="D24" s="143" t="s">
        <v>470</v>
      </c>
      <c r="E24" s="143" t="s">
        <v>627</v>
      </c>
      <c r="F24" s="144">
        <v>35490</v>
      </c>
      <c r="G24" s="145" t="s">
        <v>3713</v>
      </c>
      <c r="H24" s="158">
        <v>12004</v>
      </c>
      <c r="I24" s="143">
        <v>21062</v>
      </c>
      <c r="J24" s="259" t="s">
        <v>3714</v>
      </c>
      <c r="K24" s="259" t="s">
        <v>3715</v>
      </c>
      <c r="L24" s="259" t="s">
        <v>3716</v>
      </c>
      <c r="M24" s="149">
        <v>7</v>
      </c>
      <c r="N24" s="149">
        <v>8</v>
      </c>
      <c r="O24" s="149">
        <v>8</v>
      </c>
      <c r="P24" s="149">
        <v>0</v>
      </c>
      <c r="Q24" s="149">
        <v>23</v>
      </c>
      <c r="R24" s="149">
        <v>168</v>
      </c>
      <c r="S24" s="149">
        <v>0</v>
      </c>
      <c r="T24" s="149">
        <v>207</v>
      </c>
      <c r="U24" s="149">
        <v>0</v>
      </c>
      <c r="V24" s="149">
        <v>185</v>
      </c>
      <c r="W24" s="149">
        <v>0</v>
      </c>
      <c r="X24" s="149">
        <f t="shared" si="0"/>
        <v>560</v>
      </c>
      <c r="Y24" s="149">
        <f t="shared" si="1"/>
        <v>0</v>
      </c>
      <c r="Z24" s="149">
        <v>0</v>
      </c>
      <c r="AA24" s="149">
        <v>0</v>
      </c>
      <c r="AB24" s="150"/>
    </row>
    <row r="25" spans="1:28" s="42" customFormat="1">
      <c r="A25" s="143" t="s">
        <v>491</v>
      </c>
      <c r="B25" s="143" t="s">
        <v>697</v>
      </c>
      <c r="C25" s="143" t="s">
        <v>4</v>
      </c>
      <c r="D25" s="143" t="s">
        <v>36</v>
      </c>
      <c r="E25" s="143" t="s">
        <v>554</v>
      </c>
      <c r="F25" s="144">
        <v>37316</v>
      </c>
      <c r="G25" s="145" t="s">
        <v>555</v>
      </c>
      <c r="H25" s="158">
        <v>20120</v>
      </c>
      <c r="I25" s="143">
        <v>21074</v>
      </c>
      <c r="J25" s="259" t="s">
        <v>1629</v>
      </c>
      <c r="K25" s="259" t="s">
        <v>1630</v>
      </c>
      <c r="L25" s="259" t="s">
        <v>1631</v>
      </c>
      <c r="M25" s="149">
        <v>7</v>
      </c>
      <c r="N25" s="149">
        <v>8</v>
      </c>
      <c r="O25" s="149">
        <v>8</v>
      </c>
      <c r="P25" s="149">
        <v>2</v>
      </c>
      <c r="Q25" s="149">
        <v>25</v>
      </c>
      <c r="R25" s="149">
        <v>169</v>
      </c>
      <c r="S25" s="149">
        <v>77</v>
      </c>
      <c r="T25" s="149">
        <v>200</v>
      </c>
      <c r="U25" s="149">
        <v>110</v>
      </c>
      <c r="V25" s="149">
        <v>218</v>
      </c>
      <c r="W25" s="149">
        <v>114</v>
      </c>
      <c r="X25" s="149">
        <f t="shared" si="0"/>
        <v>587</v>
      </c>
      <c r="Y25" s="149">
        <f t="shared" si="1"/>
        <v>301</v>
      </c>
      <c r="Z25" s="149">
        <v>15</v>
      </c>
      <c r="AA25" s="149">
        <v>6</v>
      </c>
      <c r="AB25" s="150"/>
    </row>
    <row r="26" spans="1:28" s="42" customFormat="1">
      <c r="A26" s="143" t="s">
        <v>709</v>
      </c>
      <c r="B26" s="143" t="s">
        <v>481</v>
      </c>
      <c r="C26" s="143" t="s">
        <v>4</v>
      </c>
      <c r="D26" s="143" t="s">
        <v>482</v>
      </c>
      <c r="E26" s="143" t="s">
        <v>483</v>
      </c>
      <c r="F26" s="144">
        <v>38049</v>
      </c>
      <c r="G26" s="189" t="s">
        <v>1447</v>
      </c>
      <c r="H26" s="370">
        <v>14556</v>
      </c>
      <c r="I26" s="147">
        <v>21122</v>
      </c>
      <c r="J26" s="1074" t="s">
        <v>1444</v>
      </c>
      <c r="K26" s="1074" t="s">
        <v>1445</v>
      </c>
      <c r="L26" s="1074" t="s">
        <v>1446</v>
      </c>
      <c r="M26" s="149">
        <v>7</v>
      </c>
      <c r="N26" s="149">
        <v>8</v>
      </c>
      <c r="O26" s="149">
        <v>8</v>
      </c>
      <c r="P26" s="149">
        <v>1</v>
      </c>
      <c r="Q26" s="149">
        <v>24</v>
      </c>
      <c r="R26" s="149">
        <v>171</v>
      </c>
      <c r="S26" s="149">
        <v>102</v>
      </c>
      <c r="T26" s="149">
        <v>204</v>
      </c>
      <c r="U26" s="149">
        <v>101</v>
      </c>
      <c r="V26" s="149">
        <v>194</v>
      </c>
      <c r="W26" s="149">
        <v>96</v>
      </c>
      <c r="X26" s="149">
        <f t="shared" si="0"/>
        <v>569</v>
      </c>
      <c r="Y26" s="149">
        <f t="shared" si="1"/>
        <v>299</v>
      </c>
      <c r="Z26" s="149">
        <v>4</v>
      </c>
      <c r="AA26" s="149">
        <v>1</v>
      </c>
      <c r="AB26" s="150"/>
    </row>
    <row r="27" spans="1:28" s="42" customFormat="1">
      <c r="A27" s="143" t="s">
        <v>466</v>
      </c>
      <c r="B27" s="143" t="s">
        <v>518</v>
      </c>
      <c r="C27" s="143" t="s">
        <v>4</v>
      </c>
      <c r="D27" s="143" t="s">
        <v>501</v>
      </c>
      <c r="E27" s="143" t="s">
        <v>519</v>
      </c>
      <c r="F27" s="144">
        <v>39873</v>
      </c>
      <c r="G27" s="189" t="s">
        <v>1736</v>
      </c>
      <c r="H27" s="370">
        <v>13067</v>
      </c>
      <c r="I27" s="147">
        <v>21028</v>
      </c>
      <c r="J27" s="1074" t="s">
        <v>1737</v>
      </c>
      <c r="K27" s="1074" t="s">
        <v>1737</v>
      </c>
      <c r="L27" s="1074" t="s">
        <v>1738</v>
      </c>
      <c r="M27" s="149">
        <v>8</v>
      </c>
      <c r="N27" s="149">
        <v>8</v>
      </c>
      <c r="O27" s="149">
        <v>9</v>
      </c>
      <c r="P27" s="149">
        <v>1</v>
      </c>
      <c r="Q27" s="149">
        <v>26</v>
      </c>
      <c r="R27" s="149">
        <v>182</v>
      </c>
      <c r="S27" s="149">
        <v>182</v>
      </c>
      <c r="T27" s="149">
        <v>200</v>
      </c>
      <c r="U27" s="149">
        <v>200</v>
      </c>
      <c r="V27" s="149">
        <v>226</v>
      </c>
      <c r="W27" s="149">
        <v>226</v>
      </c>
      <c r="X27" s="149">
        <f t="shared" si="0"/>
        <v>608</v>
      </c>
      <c r="Y27" s="149">
        <f t="shared" si="1"/>
        <v>608</v>
      </c>
      <c r="Z27" s="149">
        <v>7</v>
      </c>
      <c r="AA27" s="149"/>
      <c r="AB27" s="150"/>
    </row>
    <row r="28" spans="1:28" s="42" customFormat="1">
      <c r="A28" s="143" t="s">
        <v>466</v>
      </c>
      <c r="B28" s="143" t="s">
        <v>620</v>
      </c>
      <c r="C28" s="143" t="s">
        <v>4</v>
      </c>
      <c r="D28" s="143" t="s">
        <v>621</v>
      </c>
      <c r="E28" s="143" t="s">
        <v>622</v>
      </c>
      <c r="F28" s="144">
        <v>37263</v>
      </c>
      <c r="G28" s="189" t="s">
        <v>1440</v>
      </c>
      <c r="H28" s="370">
        <v>14390</v>
      </c>
      <c r="I28" s="147">
        <v>21096</v>
      </c>
      <c r="J28" s="1074" t="s">
        <v>1441</v>
      </c>
      <c r="K28" s="1074" t="s">
        <v>1442</v>
      </c>
      <c r="L28" s="1074" t="s">
        <v>1443</v>
      </c>
      <c r="M28" s="149">
        <v>7</v>
      </c>
      <c r="N28" s="149">
        <v>8</v>
      </c>
      <c r="O28" s="149">
        <v>8</v>
      </c>
      <c r="P28" s="149">
        <v>2</v>
      </c>
      <c r="Q28" s="149">
        <v>25</v>
      </c>
      <c r="R28" s="149">
        <v>189</v>
      </c>
      <c r="S28" s="149">
        <v>78</v>
      </c>
      <c r="T28" s="149">
        <v>213</v>
      </c>
      <c r="U28" s="149">
        <v>105</v>
      </c>
      <c r="V28" s="149">
        <v>214</v>
      </c>
      <c r="W28" s="149">
        <v>110</v>
      </c>
      <c r="X28" s="149">
        <f t="shared" si="0"/>
        <v>616</v>
      </c>
      <c r="Y28" s="149">
        <f t="shared" si="1"/>
        <v>293</v>
      </c>
      <c r="Z28" s="149">
        <v>13</v>
      </c>
      <c r="AA28" s="149">
        <v>3</v>
      </c>
      <c r="AB28" s="150"/>
    </row>
    <row r="29" spans="1:28" s="42" customFormat="1">
      <c r="A29" s="143" t="s">
        <v>466</v>
      </c>
      <c r="B29" s="143" t="s">
        <v>575</v>
      </c>
      <c r="C29" s="143" t="s">
        <v>4</v>
      </c>
      <c r="D29" s="143" t="s">
        <v>470</v>
      </c>
      <c r="E29" s="143" t="s">
        <v>576</v>
      </c>
      <c r="F29" s="144">
        <v>38047</v>
      </c>
      <c r="G29" s="189" t="s">
        <v>1602</v>
      </c>
      <c r="H29" s="370">
        <v>13463</v>
      </c>
      <c r="I29" s="147">
        <v>21085</v>
      </c>
      <c r="J29" s="1074" t="s">
        <v>1599</v>
      </c>
      <c r="K29" s="1074" t="s">
        <v>1600</v>
      </c>
      <c r="L29" s="1074" t="s">
        <v>1601</v>
      </c>
      <c r="M29" s="149">
        <v>7</v>
      </c>
      <c r="N29" s="149">
        <v>8</v>
      </c>
      <c r="O29" s="149">
        <v>8</v>
      </c>
      <c r="P29" s="149">
        <v>1</v>
      </c>
      <c r="Q29" s="149">
        <v>24</v>
      </c>
      <c r="R29" s="149">
        <v>187</v>
      </c>
      <c r="S29" s="149">
        <v>0</v>
      </c>
      <c r="T29" s="149">
        <v>208</v>
      </c>
      <c r="U29" s="149">
        <v>0</v>
      </c>
      <c r="V29" s="149">
        <v>202</v>
      </c>
      <c r="W29" s="149">
        <v>0</v>
      </c>
      <c r="X29" s="149">
        <f t="shared" si="0"/>
        <v>597</v>
      </c>
      <c r="Y29" s="149">
        <f t="shared" si="1"/>
        <v>0</v>
      </c>
      <c r="Z29" s="149">
        <v>4</v>
      </c>
      <c r="AA29" s="149"/>
      <c r="AB29" s="150"/>
    </row>
    <row r="30" spans="1:28" s="42" customFormat="1">
      <c r="A30" s="143" t="s">
        <v>464</v>
      </c>
      <c r="B30" s="143" t="s">
        <v>446</v>
      </c>
      <c r="C30" s="143" t="s">
        <v>4</v>
      </c>
      <c r="D30" s="143" t="s">
        <v>616</v>
      </c>
      <c r="E30" s="143" t="s">
        <v>617</v>
      </c>
      <c r="F30" s="144">
        <v>38047</v>
      </c>
      <c r="G30" s="189" t="s">
        <v>1532</v>
      </c>
      <c r="H30" s="370">
        <v>13561</v>
      </c>
      <c r="I30" s="147">
        <v>21085</v>
      </c>
      <c r="J30" s="1074" t="s">
        <v>1530</v>
      </c>
      <c r="K30" s="1074" t="s">
        <v>1530</v>
      </c>
      <c r="L30" s="1074" t="s">
        <v>1531</v>
      </c>
      <c r="M30" s="149">
        <v>7</v>
      </c>
      <c r="N30" s="149">
        <v>8</v>
      </c>
      <c r="O30" s="149">
        <v>8</v>
      </c>
      <c r="P30" s="149">
        <v>1</v>
      </c>
      <c r="Q30" s="149">
        <v>24</v>
      </c>
      <c r="R30" s="149">
        <v>180</v>
      </c>
      <c r="S30" s="149">
        <v>180</v>
      </c>
      <c r="T30" s="149">
        <v>208</v>
      </c>
      <c r="U30" s="149">
        <v>208</v>
      </c>
      <c r="V30" s="149">
        <v>213</v>
      </c>
      <c r="W30" s="149">
        <v>213</v>
      </c>
      <c r="X30" s="149">
        <f t="shared" si="0"/>
        <v>601</v>
      </c>
      <c r="Y30" s="149">
        <f t="shared" si="1"/>
        <v>601</v>
      </c>
      <c r="Z30" s="149">
        <v>4</v>
      </c>
      <c r="AA30" s="149">
        <v>4</v>
      </c>
      <c r="AB30" s="150"/>
    </row>
    <row r="31" spans="1:28" s="201" customFormat="1" ht="17.25" customHeight="1">
      <c r="A31" s="1443" t="s">
        <v>345</v>
      </c>
      <c r="B31" s="1443"/>
      <c r="C31" s="1443"/>
      <c r="D31" s="1443"/>
      <c r="E31" s="302">
        <v>9</v>
      </c>
      <c r="F31" s="303"/>
      <c r="G31" s="304"/>
      <c r="H31" s="371"/>
      <c r="I31" s="302"/>
      <c r="J31" s="1076"/>
      <c r="K31" s="1076"/>
      <c r="L31" s="1076"/>
      <c r="M31" s="306">
        <f t="shared" ref="M31:AA31" si="13">SUM(M22:M30)</f>
        <v>66</v>
      </c>
      <c r="N31" s="306">
        <f t="shared" si="13"/>
        <v>72</v>
      </c>
      <c r="O31" s="306">
        <f t="shared" si="13"/>
        <v>75</v>
      </c>
      <c r="P31" s="306">
        <f t="shared" si="13"/>
        <v>10</v>
      </c>
      <c r="Q31" s="306">
        <f t="shared" si="13"/>
        <v>223</v>
      </c>
      <c r="R31" s="306">
        <f t="shared" si="13"/>
        <v>1615</v>
      </c>
      <c r="S31" s="306">
        <f t="shared" si="13"/>
        <v>781</v>
      </c>
      <c r="T31" s="306">
        <f t="shared" si="13"/>
        <v>1828</v>
      </c>
      <c r="U31" s="306">
        <f t="shared" si="13"/>
        <v>903</v>
      </c>
      <c r="V31" s="306">
        <f t="shared" si="13"/>
        <v>1870</v>
      </c>
      <c r="W31" s="306">
        <f t="shared" si="13"/>
        <v>952</v>
      </c>
      <c r="X31" s="1099">
        <f t="shared" si="0"/>
        <v>5313</v>
      </c>
      <c r="Y31" s="1099">
        <f t="shared" si="1"/>
        <v>2636</v>
      </c>
      <c r="Z31" s="306">
        <f t="shared" si="13"/>
        <v>55</v>
      </c>
      <c r="AA31" s="306">
        <f t="shared" si="13"/>
        <v>17</v>
      </c>
      <c r="AB31" s="156"/>
    </row>
    <row r="32" spans="1:28" s="42" customFormat="1">
      <c r="A32" s="143" t="s">
        <v>476</v>
      </c>
      <c r="B32" s="143" t="s">
        <v>446</v>
      </c>
      <c r="C32" s="143" t="s">
        <v>4</v>
      </c>
      <c r="D32" s="143" t="s">
        <v>306</v>
      </c>
      <c r="E32" s="143" t="s">
        <v>626</v>
      </c>
      <c r="F32" s="144">
        <v>38047</v>
      </c>
      <c r="G32" s="189" t="s">
        <v>1838</v>
      </c>
      <c r="H32" s="370">
        <v>8577</v>
      </c>
      <c r="I32" s="147">
        <v>21021</v>
      </c>
      <c r="J32" s="1074" t="s">
        <v>1839</v>
      </c>
      <c r="K32" s="1074" t="s">
        <v>1840</v>
      </c>
      <c r="L32" s="1074" t="s">
        <v>1841</v>
      </c>
      <c r="M32" s="149">
        <v>8</v>
      </c>
      <c r="N32" s="149">
        <v>8</v>
      </c>
      <c r="O32" s="149">
        <v>9</v>
      </c>
      <c r="P32" s="149">
        <v>2</v>
      </c>
      <c r="Q32" s="149">
        <v>27</v>
      </c>
      <c r="R32" s="149">
        <v>210</v>
      </c>
      <c r="S32" s="149">
        <v>122</v>
      </c>
      <c r="T32" s="149">
        <v>219</v>
      </c>
      <c r="U32" s="149">
        <v>118</v>
      </c>
      <c r="V32" s="149">
        <v>242</v>
      </c>
      <c r="W32" s="149">
        <v>151</v>
      </c>
      <c r="X32" s="149">
        <f t="shared" si="0"/>
        <v>671</v>
      </c>
      <c r="Y32" s="149">
        <f t="shared" si="1"/>
        <v>391</v>
      </c>
      <c r="Z32" s="149">
        <v>9</v>
      </c>
      <c r="AA32" s="149">
        <v>2</v>
      </c>
      <c r="AB32" s="150"/>
    </row>
    <row r="33" spans="1:28" s="201" customFormat="1" ht="17.25" customHeight="1">
      <c r="A33" s="1443" t="s">
        <v>343</v>
      </c>
      <c r="B33" s="1443"/>
      <c r="C33" s="1443"/>
      <c r="D33" s="1443"/>
      <c r="E33" s="307">
        <v>1</v>
      </c>
      <c r="F33" s="308"/>
      <c r="G33" s="309"/>
      <c r="H33" s="372"/>
      <c r="I33" s="307"/>
      <c r="J33" s="1076"/>
      <c r="K33" s="1076"/>
      <c r="L33" s="1076"/>
      <c r="M33" s="311">
        <f t="shared" ref="M33:AA33" si="14">SUM(M32)</f>
        <v>8</v>
      </c>
      <c r="N33" s="311">
        <f t="shared" si="14"/>
        <v>8</v>
      </c>
      <c r="O33" s="311">
        <f t="shared" si="14"/>
        <v>9</v>
      </c>
      <c r="P33" s="311">
        <f t="shared" si="14"/>
        <v>2</v>
      </c>
      <c r="Q33" s="311">
        <f t="shared" si="3"/>
        <v>27</v>
      </c>
      <c r="R33" s="311">
        <f t="shared" si="14"/>
        <v>210</v>
      </c>
      <c r="S33" s="311">
        <f t="shared" si="14"/>
        <v>122</v>
      </c>
      <c r="T33" s="311">
        <f t="shared" si="14"/>
        <v>219</v>
      </c>
      <c r="U33" s="311">
        <f t="shared" si="14"/>
        <v>118</v>
      </c>
      <c r="V33" s="311">
        <f t="shared" si="14"/>
        <v>242</v>
      </c>
      <c r="W33" s="311">
        <f t="shared" si="14"/>
        <v>151</v>
      </c>
      <c r="X33" s="1099">
        <f t="shared" si="0"/>
        <v>671</v>
      </c>
      <c r="Y33" s="1099">
        <f t="shared" si="1"/>
        <v>391</v>
      </c>
      <c r="Z33" s="311">
        <f t="shared" si="14"/>
        <v>9</v>
      </c>
      <c r="AA33" s="311">
        <f t="shared" si="14"/>
        <v>2</v>
      </c>
      <c r="AB33" s="156"/>
    </row>
    <row r="34" spans="1:28" s="42" customFormat="1">
      <c r="A34" s="143" t="s">
        <v>498</v>
      </c>
      <c r="B34" s="143" t="s">
        <v>446</v>
      </c>
      <c r="C34" s="143" t="s">
        <v>4</v>
      </c>
      <c r="D34" s="143" t="s">
        <v>103</v>
      </c>
      <c r="E34" s="143" t="s">
        <v>557</v>
      </c>
      <c r="F34" s="144">
        <v>35125</v>
      </c>
      <c r="G34" s="189" t="s">
        <v>1654</v>
      </c>
      <c r="H34" s="158">
        <v>13142.5</v>
      </c>
      <c r="I34" s="147">
        <v>21070</v>
      </c>
      <c r="J34" s="1074" t="s">
        <v>1651</v>
      </c>
      <c r="K34" s="1074" t="s">
        <v>1652</v>
      </c>
      <c r="L34" s="1074" t="s">
        <v>1653</v>
      </c>
      <c r="M34" s="149">
        <v>10</v>
      </c>
      <c r="N34" s="149">
        <v>10</v>
      </c>
      <c r="O34" s="149">
        <v>10</v>
      </c>
      <c r="P34" s="149">
        <v>2</v>
      </c>
      <c r="Q34" s="149">
        <v>32</v>
      </c>
      <c r="R34" s="149">
        <v>218</v>
      </c>
      <c r="S34" s="149"/>
      <c r="T34" s="149">
        <v>216</v>
      </c>
      <c r="U34" s="149"/>
      <c r="V34" s="149">
        <v>228</v>
      </c>
      <c r="W34" s="149"/>
      <c r="X34" s="149">
        <f t="shared" si="0"/>
        <v>662</v>
      </c>
      <c r="Y34" s="149">
        <f t="shared" si="1"/>
        <v>0</v>
      </c>
      <c r="Z34" s="149">
        <v>17</v>
      </c>
      <c r="AA34" s="149"/>
      <c r="AB34" s="150"/>
    </row>
    <row r="35" spans="1:28" s="201" customFormat="1" ht="17.25" customHeight="1">
      <c r="A35" s="1443" t="s">
        <v>346</v>
      </c>
      <c r="B35" s="1443"/>
      <c r="C35" s="1443"/>
      <c r="D35" s="1443"/>
      <c r="E35" s="307">
        <v>1</v>
      </c>
      <c r="F35" s="308"/>
      <c r="G35" s="309"/>
      <c r="H35" s="310"/>
      <c r="I35" s="307"/>
      <c r="J35" s="1076"/>
      <c r="K35" s="1076"/>
      <c r="L35" s="1076"/>
      <c r="M35" s="311">
        <f t="shared" ref="M35:AA35" si="15">SUM(M34)</f>
        <v>10</v>
      </c>
      <c r="N35" s="311">
        <f t="shared" si="15"/>
        <v>10</v>
      </c>
      <c r="O35" s="311">
        <f t="shared" si="15"/>
        <v>10</v>
      </c>
      <c r="P35" s="311">
        <f t="shared" si="15"/>
        <v>2</v>
      </c>
      <c r="Q35" s="311">
        <f t="shared" si="3"/>
        <v>32</v>
      </c>
      <c r="R35" s="311">
        <f t="shared" si="15"/>
        <v>218</v>
      </c>
      <c r="S35" s="311">
        <f t="shared" si="15"/>
        <v>0</v>
      </c>
      <c r="T35" s="311">
        <f t="shared" si="15"/>
        <v>216</v>
      </c>
      <c r="U35" s="311">
        <f t="shared" si="15"/>
        <v>0</v>
      </c>
      <c r="V35" s="311">
        <f t="shared" si="15"/>
        <v>228</v>
      </c>
      <c r="W35" s="311">
        <f t="shared" si="15"/>
        <v>0</v>
      </c>
      <c r="X35" s="149">
        <f t="shared" si="0"/>
        <v>662</v>
      </c>
      <c r="Y35" s="149">
        <f t="shared" si="1"/>
        <v>0</v>
      </c>
      <c r="Z35" s="311">
        <f t="shared" si="15"/>
        <v>17</v>
      </c>
      <c r="AA35" s="311">
        <f t="shared" si="15"/>
        <v>0</v>
      </c>
      <c r="AB35" s="156"/>
    </row>
    <row r="36" spans="1:28" s="42" customFormat="1" ht="17.25" customHeight="1">
      <c r="A36" s="1446" t="s">
        <v>307</v>
      </c>
      <c r="B36" s="1446"/>
      <c r="C36" s="1446"/>
      <c r="D36" s="1446"/>
      <c r="E36" s="1097">
        <f>E31+E33+E35</f>
        <v>11</v>
      </c>
      <c r="F36" s="1097"/>
      <c r="G36" s="313"/>
      <c r="H36" s="314"/>
      <c r="I36" s="1097"/>
      <c r="J36" s="1078"/>
      <c r="K36" s="1078"/>
      <c r="L36" s="1078"/>
      <c r="M36" s="315">
        <f t="shared" ref="M36:AA36" si="16">M31+M33+M35</f>
        <v>84</v>
      </c>
      <c r="N36" s="315">
        <f t="shared" ref="N36:Q36" si="17">N31+N33+N35</f>
        <v>90</v>
      </c>
      <c r="O36" s="315">
        <f t="shared" si="17"/>
        <v>94</v>
      </c>
      <c r="P36" s="315">
        <f t="shared" si="17"/>
        <v>14</v>
      </c>
      <c r="Q36" s="315">
        <f t="shared" si="17"/>
        <v>282</v>
      </c>
      <c r="R36" s="315">
        <f t="shared" si="16"/>
        <v>2043</v>
      </c>
      <c r="S36" s="315">
        <f t="shared" si="16"/>
        <v>903</v>
      </c>
      <c r="T36" s="315">
        <f t="shared" si="16"/>
        <v>2263</v>
      </c>
      <c r="U36" s="315">
        <f t="shared" si="16"/>
        <v>1021</v>
      </c>
      <c r="V36" s="315">
        <f t="shared" si="16"/>
        <v>2340</v>
      </c>
      <c r="W36" s="315">
        <f t="shared" si="16"/>
        <v>1103</v>
      </c>
      <c r="X36" s="1101">
        <f t="shared" si="0"/>
        <v>6646</v>
      </c>
      <c r="Y36" s="1101">
        <f t="shared" si="1"/>
        <v>3027</v>
      </c>
      <c r="Z36" s="315">
        <f t="shared" si="16"/>
        <v>81</v>
      </c>
      <c r="AA36" s="315">
        <f t="shared" si="16"/>
        <v>19</v>
      </c>
      <c r="AB36" s="156"/>
    </row>
    <row r="37" spans="1:28" s="42" customFormat="1" ht="17.25" customHeight="1">
      <c r="A37" s="1445" t="s">
        <v>348</v>
      </c>
      <c r="B37" s="1445"/>
      <c r="C37" s="1445"/>
      <c r="D37" s="1445"/>
      <c r="E37" s="321">
        <f>E36</f>
        <v>11</v>
      </c>
      <c r="F37" s="321"/>
      <c r="G37" s="323"/>
      <c r="H37" s="324"/>
      <c r="I37" s="321"/>
      <c r="J37" s="1079"/>
      <c r="K37" s="1079"/>
      <c r="L37" s="1079"/>
      <c r="M37" s="325">
        <f>M36</f>
        <v>84</v>
      </c>
      <c r="N37" s="325">
        <f t="shared" ref="N37:Q37" si="18">N36</f>
        <v>90</v>
      </c>
      <c r="O37" s="325">
        <f t="shared" si="18"/>
        <v>94</v>
      </c>
      <c r="P37" s="325">
        <f t="shared" si="18"/>
        <v>14</v>
      </c>
      <c r="Q37" s="325">
        <f t="shared" si="18"/>
        <v>282</v>
      </c>
      <c r="R37" s="325">
        <f t="shared" ref="R37:AA37" si="19">R36</f>
        <v>2043</v>
      </c>
      <c r="S37" s="325">
        <f t="shared" si="19"/>
        <v>903</v>
      </c>
      <c r="T37" s="325">
        <f t="shared" si="19"/>
        <v>2263</v>
      </c>
      <c r="U37" s="325">
        <f t="shared" si="19"/>
        <v>1021</v>
      </c>
      <c r="V37" s="325">
        <f t="shared" si="19"/>
        <v>2340</v>
      </c>
      <c r="W37" s="325">
        <f t="shared" si="19"/>
        <v>1103</v>
      </c>
      <c r="X37" s="1102">
        <f t="shared" si="0"/>
        <v>6646</v>
      </c>
      <c r="Y37" s="1102">
        <f t="shared" si="1"/>
        <v>3027</v>
      </c>
      <c r="Z37" s="325">
        <f t="shared" si="19"/>
        <v>81</v>
      </c>
      <c r="AA37" s="325">
        <f t="shared" si="19"/>
        <v>19</v>
      </c>
      <c r="AB37" s="156"/>
    </row>
    <row r="38" spans="1:28" s="42" customFormat="1">
      <c r="A38" s="143" t="s">
        <v>466</v>
      </c>
      <c r="B38" s="143" t="s">
        <v>540</v>
      </c>
      <c r="C38" s="143" t="s">
        <v>4</v>
      </c>
      <c r="D38" s="143" t="s">
        <v>510</v>
      </c>
      <c r="E38" s="143" t="s">
        <v>541</v>
      </c>
      <c r="F38" s="144">
        <v>19910</v>
      </c>
      <c r="G38" s="189" t="s">
        <v>1811</v>
      </c>
      <c r="H38" s="155">
        <v>23511</v>
      </c>
      <c r="I38" s="147">
        <v>22100</v>
      </c>
      <c r="J38" s="259" t="s">
        <v>1812</v>
      </c>
      <c r="K38" s="259" t="s">
        <v>1813</v>
      </c>
      <c r="L38" s="1087" t="s">
        <v>1814</v>
      </c>
      <c r="M38" s="149">
        <v>7</v>
      </c>
      <c r="N38" s="149">
        <v>7</v>
      </c>
      <c r="O38" s="149">
        <v>8</v>
      </c>
      <c r="P38" s="149">
        <v>2</v>
      </c>
      <c r="Q38" s="149">
        <v>24</v>
      </c>
      <c r="R38" s="149">
        <v>140</v>
      </c>
      <c r="S38" s="149">
        <v>0</v>
      </c>
      <c r="T38" s="149">
        <v>147</v>
      </c>
      <c r="U38" s="149">
        <v>0</v>
      </c>
      <c r="V38" s="149">
        <v>171</v>
      </c>
      <c r="W38" s="149"/>
      <c r="X38" s="149">
        <f t="shared" si="0"/>
        <v>458</v>
      </c>
      <c r="Y38" s="149">
        <f t="shared" si="1"/>
        <v>0</v>
      </c>
      <c r="Z38" s="149">
        <v>13</v>
      </c>
      <c r="AA38" s="149"/>
      <c r="AB38" s="150"/>
    </row>
    <row r="39" spans="1:28" s="42" customFormat="1">
      <c r="A39" s="143" t="s">
        <v>558</v>
      </c>
      <c r="B39" s="143" t="s">
        <v>559</v>
      </c>
      <c r="C39" s="143" t="s">
        <v>4</v>
      </c>
      <c r="D39" s="143" t="s">
        <v>560</v>
      </c>
      <c r="E39" s="143" t="s">
        <v>561</v>
      </c>
      <c r="F39" s="144" t="s">
        <v>1388</v>
      </c>
      <c r="G39" s="189" t="s">
        <v>1389</v>
      </c>
      <c r="H39" s="155">
        <v>36180</v>
      </c>
      <c r="I39" s="147">
        <v>22147</v>
      </c>
      <c r="J39" s="1074" t="s">
        <v>1390</v>
      </c>
      <c r="K39" s="1074" t="s">
        <v>1391</v>
      </c>
      <c r="L39" s="1074" t="s">
        <v>1392</v>
      </c>
      <c r="M39" s="149">
        <v>11</v>
      </c>
      <c r="N39" s="149">
        <v>12</v>
      </c>
      <c r="O39" s="149">
        <v>12</v>
      </c>
      <c r="P39" s="149">
        <v>0</v>
      </c>
      <c r="Q39" s="149">
        <v>35</v>
      </c>
      <c r="R39" s="149">
        <v>277</v>
      </c>
      <c r="S39" s="149">
        <v>0</v>
      </c>
      <c r="T39" s="149">
        <v>286</v>
      </c>
      <c r="U39" s="149">
        <v>0</v>
      </c>
      <c r="V39" s="149">
        <v>280</v>
      </c>
      <c r="W39" s="149">
        <v>0</v>
      </c>
      <c r="X39" s="149">
        <f t="shared" si="0"/>
        <v>843</v>
      </c>
      <c r="Y39" s="149">
        <f t="shared" si="1"/>
        <v>0</v>
      </c>
      <c r="Z39" s="149"/>
      <c r="AA39" s="149"/>
      <c r="AB39" s="150"/>
    </row>
    <row r="40" spans="1:28" s="42" customFormat="1">
      <c r="A40" s="143" t="s">
        <v>466</v>
      </c>
      <c r="B40" s="143" t="s">
        <v>540</v>
      </c>
      <c r="C40" s="143" t="s">
        <v>4</v>
      </c>
      <c r="D40" s="143" t="s">
        <v>501</v>
      </c>
      <c r="E40" s="143" t="s">
        <v>567</v>
      </c>
      <c r="F40" s="144">
        <v>23716</v>
      </c>
      <c r="G40" s="189" t="s">
        <v>1482</v>
      </c>
      <c r="H40" s="155">
        <v>30257.69</v>
      </c>
      <c r="I40" s="147">
        <v>22100</v>
      </c>
      <c r="J40" s="1074" t="s">
        <v>1636</v>
      </c>
      <c r="K40" s="1074" t="s">
        <v>1637</v>
      </c>
      <c r="L40" s="1074" t="s">
        <v>1638</v>
      </c>
      <c r="M40" s="149">
        <v>7</v>
      </c>
      <c r="N40" s="149">
        <v>8</v>
      </c>
      <c r="O40" s="149">
        <v>8</v>
      </c>
      <c r="P40" s="149">
        <v>3</v>
      </c>
      <c r="Q40" s="149">
        <v>26</v>
      </c>
      <c r="R40" s="149">
        <v>187</v>
      </c>
      <c r="S40" s="149">
        <v>187</v>
      </c>
      <c r="T40" s="149">
        <v>286</v>
      </c>
      <c r="U40" s="149">
        <v>191</v>
      </c>
      <c r="V40" s="149">
        <v>200</v>
      </c>
      <c r="W40" s="149">
        <v>200</v>
      </c>
      <c r="X40" s="149">
        <f t="shared" si="0"/>
        <v>673</v>
      </c>
      <c r="Y40" s="149">
        <f t="shared" si="1"/>
        <v>578</v>
      </c>
      <c r="Z40" s="149">
        <v>15</v>
      </c>
      <c r="AA40" s="149">
        <v>15</v>
      </c>
      <c r="AB40" s="150"/>
    </row>
    <row r="41" spans="1:28" s="42" customFormat="1">
      <c r="A41" s="143" t="s">
        <v>466</v>
      </c>
      <c r="B41" s="143" t="s">
        <v>528</v>
      </c>
      <c r="C41" s="143" t="s">
        <v>4</v>
      </c>
      <c r="D41" s="143" t="s">
        <v>510</v>
      </c>
      <c r="E41" s="143" t="s">
        <v>529</v>
      </c>
      <c r="F41" s="144">
        <v>35126</v>
      </c>
      <c r="G41" s="189" t="s">
        <v>1674</v>
      </c>
      <c r="H41" s="155">
        <v>11068.5</v>
      </c>
      <c r="I41" s="147">
        <v>22225</v>
      </c>
      <c r="J41" s="1074" t="s">
        <v>1675</v>
      </c>
      <c r="K41" s="1074" t="s">
        <v>1676</v>
      </c>
      <c r="L41" s="1074" t="s">
        <v>1677</v>
      </c>
      <c r="M41" s="149">
        <v>7</v>
      </c>
      <c r="N41" s="149">
        <v>7</v>
      </c>
      <c r="O41" s="149">
        <v>8</v>
      </c>
      <c r="P41" s="149">
        <v>2</v>
      </c>
      <c r="Q41" s="149">
        <v>24</v>
      </c>
      <c r="R41" s="149">
        <v>153</v>
      </c>
      <c r="S41" s="149"/>
      <c r="T41" s="149">
        <v>166</v>
      </c>
      <c r="U41" s="149"/>
      <c r="V41" s="149">
        <v>176</v>
      </c>
      <c r="W41" s="149"/>
      <c r="X41" s="149">
        <f t="shared" si="0"/>
        <v>495</v>
      </c>
      <c r="Y41" s="149">
        <f t="shared" si="1"/>
        <v>0</v>
      </c>
      <c r="Z41" s="149">
        <v>10</v>
      </c>
      <c r="AA41" s="149"/>
      <c r="AB41" s="150"/>
    </row>
    <row r="42" spans="1:28" s="42" customFormat="1">
      <c r="A42" s="143" t="s">
        <v>464</v>
      </c>
      <c r="B42" s="143" t="s">
        <v>382</v>
      </c>
      <c r="C42" s="143" t="s">
        <v>4</v>
      </c>
      <c r="D42" s="143" t="s">
        <v>602</v>
      </c>
      <c r="E42" s="143" t="s">
        <v>603</v>
      </c>
      <c r="F42" s="144">
        <v>35125</v>
      </c>
      <c r="G42" s="189" t="s">
        <v>1417</v>
      </c>
      <c r="H42" s="155">
        <v>13344</v>
      </c>
      <c r="I42" s="147">
        <v>22222</v>
      </c>
      <c r="J42" s="1074" t="s">
        <v>1418</v>
      </c>
      <c r="K42" s="1074" t="s">
        <v>1419</v>
      </c>
      <c r="L42" s="1074" t="s">
        <v>1420</v>
      </c>
      <c r="M42" s="149">
        <v>11</v>
      </c>
      <c r="N42" s="149">
        <v>11</v>
      </c>
      <c r="O42" s="149">
        <v>12</v>
      </c>
      <c r="P42" s="149">
        <v>2</v>
      </c>
      <c r="Q42" s="149">
        <v>36</v>
      </c>
      <c r="R42" s="149">
        <v>316</v>
      </c>
      <c r="S42" s="149">
        <v>316</v>
      </c>
      <c r="T42" s="149">
        <v>294</v>
      </c>
      <c r="U42" s="149">
        <v>294</v>
      </c>
      <c r="V42" s="149">
        <v>324</v>
      </c>
      <c r="W42" s="149">
        <v>324</v>
      </c>
      <c r="X42" s="149">
        <f t="shared" si="0"/>
        <v>934</v>
      </c>
      <c r="Y42" s="149">
        <f t="shared" si="1"/>
        <v>934</v>
      </c>
      <c r="Z42" s="149">
        <v>8</v>
      </c>
      <c r="AA42" s="149">
        <v>8</v>
      </c>
      <c r="AB42" s="150"/>
    </row>
    <row r="43" spans="1:28" s="201" customFormat="1" ht="17.25" customHeight="1">
      <c r="A43" s="1443" t="s">
        <v>351</v>
      </c>
      <c r="B43" s="1443"/>
      <c r="C43" s="1443"/>
      <c r="D43" s="1443"/>
      <c r="E43" s="302">
        <v>5</v>
      </c>
      <c r="F43" s="303"/>
      <c r="G43" s="326"/>
      <c r="H43" s="368"/>
      <c r="I43" s="302"/>
      <c r="J43" s="1076"/>
      <c r="K43" s="1076"/>
      <c r="L43" s="1076"/>
      <c r="M43" s="306">
        <f t="shared" ref="M43:AA43" si="20">SUM(M38:M42)</f>
        <v>43</v>
      </c>
      <c r="N43" s="306">
        <f t="shared" si="20"/>
        <v>45</v>
      </c>
      <c r="O43" s="306">
        <f t="shared" si="20"/>
        <v>48</v>
      </c>
      <c r="P43" s="306">
        <f t="shared" si="20"/>
        <v>9</v>
      </c>
      <c r="Q43" s="306">
        <f t="shared" si="20"/>
        <v>145</v>
      </c>
      <c r="R43" s="306">
        <f t="shared" si="20"/>
        <v>1073</v>
      </c>
      <c r="S43" s="306">
        <f t="shared" si="20"/>
        <v>503</v>
      </c>
      <c r="T43" s="306">
        <f t="shared" si="20"/>
        <v>1179</v>
      </c>
      <c r="U43" s="306">
        <f t="shared" si="20"/>
        <v>485</v>
      </c>
      <c r="V43" s="306">
        <f t="shared" si="20"/>
        <v>1151</v>
      </c>
      <c r="W43" s="306">
        <f t="shared" si="20"/>
        <v>524</v>
      </c>
      <c r="X43" s="1099">
        <f t="shared" si="0"/>
        <v>3403</v>
      </c>
      <c r="Y43" s="1099">
        <f t="shared" si="1"/>
        <v>1512</v>
      </c>
      <c r="Z43" s="306">
        <f t="shared" si="20"/>
        <v>46</v>
      </c>
      <c r="AA43" s="306">
        <f t="shared" si="20"/>
        <v>23</v>
      </c>
      <c r="AB43" s="156"/>
    </row>
    <row r="44" spans="1:28" s="42" customFormat="1">
      <c r="A44" s="143" t="s">
        <v>562</v>
      </c>
      <c r="B44" s="143" t="s">
        <v>563</v>
      </c>
      <c r="C44" s="143" t="s">
        <v>4</v>
      </c>
      <c r="D44" s="143" t="s">
        <v>306</v>
      </c>
      <c r="E44" s="143" t="s">
        <v>564</v>
      </c>
      <c r="F44" s="144">
        <v>19190</v>
      </c>
      <c r="G44" s="189" t="s">
        <v>1482</v>
      </c>
      <c r="H44" s="155">
        <v>38687</v>
      </c>
      <c r="I44" s="147">
        <v>22100</v>
      </c>
      <c r="J44" s="1074" t="s">
        <v>1479</v>
      </c>
      <c r="K44" s="1074" t="s">
        <v>1480</v>
      </c>
      <c r="L44" s="1074" t="s">
        <v>1481</v>
      </c>
      <c r="M44" s="149">
        <v>8</v>
      </c>
      <c r="N44" s="149">
        <v>8</v>
      </c>
      <c r="O44" s="149">
        <v>8</v>
      </c>
      <c r="P44" s="194" t="s">
        <v>565</v>
      </c>
      <c r="Q44" s="149">
        <v>24</v>
      </c>
      <c r="R44" s="149">
        <v>128</v>
      </c>
      <c r="S44" s="149">
        <v>19</v>
      </c>
      <c r="T44" s="149">
        <v>154</v>
      </c>
      <c r="U44" s="149">
        <v>19</v>
      </c>
      <c r="V44" s="149">
        <v>149</v>
      </c>
      <c r="W44" s="149">
        <v>26</v>
      </c>
      <c r="X44" s="149">
        <f t="shared" si="0"/>
        <v>431</v>
      </c>
      <c r="Y44" s="149">
        <f t="shared" si="1"/>
        <v>64</v>
      </c>
      <c r="Z44" s="149"/>
      <c r="AA44" s="149"/>
      <c r="AB44" s="150"/>
    </row>
    <row r="45" spans="1:28" s="201" customFormat="1" ht="17.25" customHeight="1">
      <c r="A45" s="1443" t="s">
        <v>352</v>
      </c>
      <c r="B45" s="1443"/>
      <c r="C45" s="1443"/>
      <c r="D45" s="1443"/>
      <c r="E45" s="307">
        <v>1</v>
      </c>
      <c r="F45" s="308"/>
      <c r="G45" s="326"/>
      <c r="H45" s="369"/>
      <c r="I45" s="307"/>
      <c r="J45" s="1076"/>
      <c r="K45" s="1076"/>
      <c r="L45" s="1076"/>
      <c r="M45" s="311">
        <f t="shared" ref="M45:AA45" si="21">SUM(M44)</f>
        <v>8</v>
      </c>
      <c r="N45" s="311">
        <f t="shared" si="21"/>
        <v>8</v>
      </c>
      <c r="O45" s="311">
        <f t="shared" si="21"/>
        <v>8</v>
      </c>
      <c r="P45" s="311">
        <f t="shared" si="21"/>
        <v>0</v>
      </c>
      <c r="Q45" s="311">
        <f t="shared" si="21"/>
        <v>24</v>
      </c>
      <c r="R45" s="311">
        <f t="shared" si="21"/>
        <v>128</v>
      </c>
      <c r="S45" s="311">
        <f t="shared" si="21"/>
        <v>19</v>
      </c>
      <c r="T45" s="311">
        <f t="shared" si="21"/>
        <v>154</v>
      </c>
      <c r="U45" s="311">
        <f t="shared" si="21"/>
        <v>19</v>
      </c>
      <c r="V45" s="311">
        <f t="shared" si="21"/>
        <v>149</v>
      </c>
      <c r="W45" s="311">
        <f t="shared" si="21"/>
        <v>26</v>
      </c>
      <c r="X45" s="1099">
        <f t="shared" si="0"/>
        <v>431</v>
      </c>
      <c r="Y45" s="1099">
        <f t="shared" si="1"/>
        <v>64</v>
      </c>
      <c r="Z45" s="311">
        <f t="shared" si="21"/>
        <v>0</v>
      </c>
      <c r="AA45" s="311">
        <f t="shared" si="21"/>
        <v>0</v>
      </c>
      <c r="AB45" s="156"/>
    </row>
    <row r="46" spans="1:28" s="42" customFormat="1">
      <c r="A46" s="143" t="s">
        <v>550</v>
      </c>
      <c r="B46" s="143" t="s">
        <v>551</v>
      </c>
      <c r="C46" s="143" t="s">
        <v>4</v>
      </c>
      <c r="D46" s="143" t="s">
        <v>552</v>
      </c>
      <c r="E46" s="143" t="s">
        <v>553</v>
      </c>
      <c r="F46" s="144">
        <v>28550</v>
      </c>
      <c r="G46" s="189" t="s">
        <v>1665</v>
      </c>
      <c r="H46" s="155">
        <v>72821</v>
      </c>
      <c r="I46" s="147">
        <v>22100</v>
      </c>
      <c r="J46" s="1074" t="s">
        <v>1663</v>
      </c>
      <c r="K46" s="1074" t="s">
        <v>1664</v>
      </c>
      <c r="L46" s="1074" t="s">
        <v>1664</v>
      </c>
      <c r="M46" s="149">
        <v>7</v>
      </c>
      <c r="N46" s="149">
        <v>12</v>
      </c>
      <c r="O46" s="149">
        <v>12</v>
      </c>
      <c r="P46" s="149"/>
      <c r="Q46" s="149">
        <v>31</v>
      </c>
      <c r="R46" s="149">
        <v>43</v>
      </c>
      <c r="S46" s="149">
        <v>0</v>
      </c>
      <c r="T46" s="149">
        <v>119</v>
      </c>
      <c r="U46" s="149">
        <v>0</v>
      </c>
      <c r="V46" s="149">
        <v>152</v>
      </c>
      <c r="W46" s="149">
        <v>0</v>
      </c>
      <c r="X46" s="149">
        <f t="shared" si="0"/>
        <v>314</v>
      </c>
      <c r="Y46" s="149">
        <f t="shared" si="1"/>
        <v>0</v>
      </c>
      <c r="Z46" s="149"/>
      <c r="AA46" s="149"/>
      <c r="AB46" s="150"/>
    </row>
    <row r="47" spans="1:28" s="42" customFormat="1">
      <c r="A47" s="143" t="s">
        <v>523</v>
      </c>
      <c r="B47" s="143" t="s">
        <v>540</v>
      </c>
      <c r="C47" s="143" t="s">
        <v>4</v>
      </c>
      <c r="D47" s="143" t="s">
        <v>501</v>
      </c>
      <c r="E47" s="143" t="s">
        <v>548</v>
      </c>
      <c r="F47" s="144">
        <v>35524</v>
      </c>
      <c r="G47" s="189" t="s">
        <v>1557</v>
      </c>
      <c r="H47" s="155">
        <v>11318.8</v>
      </c>
      <c r="I47" s="147">
        <v>22238</v>
      </c>
      <c r="J47" s="1074" t="s">
        <v>1554</v>
      </c>
      <c r="K47" s="1074" t="s">
        <v>1555</v>
      </c>
      <c r="L47" s="1074" t="s">
        <v>1556</v>
      </c>
      <c r="M47" s="149">
        <v>8</v>
      </c>
      <c r="N47" s="149">
        <v>9</v>
      </c>
      <c r="O47" s="149">
        <v>8</v>
      </c>
      <c r="P47" s="149">
        <v>1</v>
      </c>
      <c r="Q47" s="149">
        <v>26</v>
      </c>
      <c r="R47" s="149">
        <v>116</v>
      </c>
      <c r="S47" s="149">
        <v>116</v>
      </c>
      <c r="T47" s="149">
        <v>151</v>
      </c>
      <c r="U47" s="149">
        <v>151</v>
      </c>
      <c r="V47" s="149">
        <v>133</v>
      </c>
      <c r="W47" s="149">
        <v>133</v>
      </c>
      <c r="X47" s="149">
        <f t="shared" si="0"/>
        <v>400</v>
      </c>
      <c r="Y47" s="149">
        <f t="shared" si="1"/>
        <v>400</v>
      </c>
      <c r="Z47" s="149">
        <v>3</v>
      </c>
      <c r="AA47" s="149">
        <v>3</v>
      </c>
      <c r="AB47" s="150"/>
    </row>
    <row r="48" spans="1:28" s="42" customFormat="1">
      <c r="A48" s="143" t="s">
        <v>578</v>
      </c>
      <c r="B48" s="143" t="s">
        <v>579</v>
      </c>
      <c r="C48" s="143" t="s">
        <v>4</v>
      </c>
      <c r="D48" s="143" t="s">
        <v>580</v>
      </c>
      <c r="E48" s="143" t="s">
        <v>581</v>
      </c>
      <c r="F48" s="144">
        <v>16567</v>
      </c>
      <c r="G48" s="189" t="s">
        <v>1467</v>
      </c>
      <c r="H48" s="155">
        <v>45777</v>
      </c>
      <c r="I48" s="147">
        <v>22152</v>
      </c>
      <c r="J48" s="1074" t="s">
        <v>1468</v>
      </c>
      <c r="K48" s="1074" t="s">
        <v>1469</v>
      </c>
      <c r="L48" s="1074" t="s">
        <v>1470</v>
      </c>
      <c r="M48" s="149">
        <v>14</v>
      </c>
      <c r="N48" s="149">
        <v>14</v>
      </c>
      <c r="O48" s="149">
        <v>14</v>
      </c>
      <c r="P48" s="149">
        <v>2</v>
      </c>
      <c r="Q48" s="149">
        <v>44</v>
      </c>
      <c r="R48" s="149">
        <v>311</v>
      </c>
      <c r="S48" s="149">
        <v>0</v>
      </c>
      <c r="T48" s="149">
        <v>301</v>
      </c>
      <c r="U48" s="149">
        <v>0</v>
      </c>
      <c r="V48" s="149">
        <v>327</v>
      </c>
      <c r="W48" s="149">
        <v>0</v>
      </c>
      <c r="X48" s="149">
        <f t="shared" si="0"/>
        <v>939</v>
      </c>
      <c r="Y48" s="149">
        <f t="shared" si="1"/>
        <v>0</v>
      </c>
      <c r="Z48" s="149">
        <v>21</v>
      </c>
      <c r="AA48" s="149"/>
      <c r="AB48" s="150"/>
    </row>
    <row r="49" spans="1:28" s="42" customFormat="1">
      <c r="A49" s="143" t="s">
        <v>523</v>
      </c>
      <c r="B49" s="143" t="s">
        <v>540</v>
      </c>
      <c r="C49" s="143" t="s">
        <v>4</v>
      </c>
      <c r="D49" s="143" t="s">
        <v>501</v>
      </c>
      <c r="E49" s="143" t="s">
        <v>583</v>
      </c>
      <c r="F49" s="144">
        <v>25632</v>
      </c>
      <c r="G49" s="189" t="s">
        <v>1617</v>
      </c>
      <c r="H49" s="155">
        <v>15269</v>
      </c>
      <c r="I49" s="147">
        <v>22115</v>
      </c>
      <c r="J49" s="1074" t="s">
        <v>1614</v>
      </c>
      <c r="K49" s="1074" t="s">
        <v>1615</v>
      </c>
      <c r="L49" s="1074" t="s">
        <v>1616</v>
      </c>
      <c r="M49" s="149">
        <v>8</v>
      </c>
      <c r="N49" s="149">
        <v>9</v>
      </c>
      <c r="O49" s="149">
        <v>9</v>
      </c>
      <c r="P49" s="149">
        <v>0</v>
      </c>
      <c r="Q49" s="149">
        <v>26</v>
      </c>
      <c r="R49" s="149">
        <v>148</v>
      </c>
      <c r="S49" s="149">
        <v>0</v>
      </c>
      <c r="T49" s="149">
        <v>143</v>
      </c>
      <c r="U49" s="149">
        <v>0</v>
      </c>
      <c r="V49" s="149">
        <v>163</v>
      </c>
      <c r="W49" s="149">
        <v>0</v>
      </c>
      <c r="X49" s="149">
        <f t="shared" si="0"/>
        <v>454</v>
      </c>
      <c r="Y49" s="149">
        <f t="shared" si="1"/>
        <v>0</v>
      </c>
      <c r="Z49" s="149"/>
      <c r="AA49" s="149"/>
      <c r="AB49" s="150"/>
    </row>
    <row r="50" spans="1:28" s="42" customFormat="1">
      <c r="A50" s="143" t="s">
        <v>523</v>
      </c>
      <c r="B50" s="143" t="s">
        <v>382</v>
      </c>
      <c r="C50" s="143" t="s">
        <v>4</v>
      </c>
      <c r="D50" s="143" t="s">
        <v>306</v>
      </c>
      <c r="E50" s="143" t="s">
        <v>1759</v>
      </c>
      <c r="F50" s="144">
        <v>26360</v>
      </c>
      <c r="G50" s="189" t="s">
        <v>1760</v>
      </c>
      <c r="H50" s="171">
        <v>27111.62</v>
      </c>
      <c r="I50" s="147">
        <v>22100</v>
      </c>
      <c r="J50" s="1074" t="s">
        <v>1761</v>
      </c>
      <c r="K50" s="1074" t="s">
        <v>1762</v>
      </c>
      <c r="L50" s="1074" t="s">
        <v>1763</v>
      </c>
      <c r="M50" s="149">
        <v>6</v>
      </c>
      <c r="N50" s="149">
        <v>8</v>
      </c>
      <c r="O50" s="149">
        <v>6</v>
      </c>
      <c r="P50" s="149">
        <v>0</v>
      </c>
      <c r="Q50" s="149">
        <v>20</v>
      </c>
      <c r="R50" s="149">
        <v>119</v>
      </c>
      <c r="S50" s="149">
        <v>47</v>
      </c>
      <c r="T50" s="149">
        <v>92</v>
      </c>
      <c r="U50" s="149">
        <v>15</v>
      </c>
      <c r="V50" s="149">
        <v>51</v>
      </c>
      <c r="W50" s="149">
        <v>0</v>
      </c>
      <c r="X50" s="149">
        <f t="shared" si="0"/>
        <v>262</v>
      </c>
      <c r="Y50" s="149">
        <f t="shared" si="1"/>
        <v>62</v>
      </c>
      <c r="Z50" s="149">
        <v>0</v>
      </c>
      <c r="AA50" s="149">
        <v>0</v>
      </c>
      <c r="AB50" s="150"/>
    </row>
    <row r="51" spans="1:28" s="201" customFormat="1" ht="17.25" customHeight="1">
      <c r="A51" s="1443" t="s">
        <v>353</v>
      </c>
      <c r="B51" s="1443"/>
      <c r="C51" s="1443"/>
      <c r="D51" s="1443"/>
      <c r="E51" s="302">
        <v>5</v>
      </c>
      <c r="F51" s="303"/>
      <c r="G51" s="326"/>
      <c r="H51" s="368"/>
      <c r="I51" s="302"/>
      <c r="J51" s="1076"/>
      <c r="K51" s="1076"/>
      <c r="L51" s="1076"/>
      <c r="M51" s="306">
        <f t="shared" ref="M51:AA51" si="22">SUM(M46:M50)</f>
        <v>43</v>
      </c>
      <c r="N51" s="306">
        <f t="shared" ref="N51:Q51" si="23">SUM(N46:N50)</f>
        <v>52</v>
      </c>
      <c r="O51" s="306">
        <f t="shared" si="23"/>
        <v>49</v>
      </c>
      <c r="P51" s="306">
        <f t="shared" si="23"/>
        <v>3</v>
      </c>
      <c r="Q51" s="306">
        <f t="shared" si="23"/>
        <v>147</v>
      </c>
      <c r="R51" s="306">
        <f t="shared" si="22"/>
        <v>737</v>
      </c>
      <c r="S51" s="306">
        <f t="shared" si="22"/>
        <v>163</v>
      </c>
      <c r="T51" s="306">
        <f t="shared" si="22"/>
        <v>806</v>
      </c>
      <c r="U51" s="306">
        <f t="shared" si="22"/>
        <v>166</v>
      </c>
      <c r="V51" s="306">
        <f t="shared" si="22"/>
        <v>826</v>
      </c>
      <c r="W51" s="306">
        <f t="shared" si="22"/>
        <v>133</v>
      </c>
      <c r="X51" s="1099">
        <f t="shared" si="0"/>
        <v>2369</v>
      </c>
      <c r="Y51" s="1099">
        <f t="shared" si="1"/>
        <v>462</v>
      </c>
      <c r="Z51" s="306">
        <f t="shared" si="22"/>
        <v>24</v>
      </c>
      <c r="AA51" s="306">
        <f t="shared" si="22"/>
        <v>3</v>
      </c>
      <c r="AB51" s="156"/>
    </row>
    <row r="52" spans="1:28" s="42" customFormat="1" ht="17.25" customHeight="1">
      <c r="A52" s="1446" t="s">
        <v>354</v>
      </c>
      <c r="B52" s="1446"/>
      <c r="C52" s="1446"/>
      <c r="D52" s="1446"/>
      <c r="E52" s="1097">
        <f>E43+E45+E51</f>
        <v>11</v>
      </c>
      <c r="F52" s="327"/>
      <c r="G52" s="328"/>
      <c r="H52" s="314"/>
      <c r="I52" s="327"/>
      <c r="J52" s="1080"/>
      <c r="K52" s="1080"/>
      <c r="L52" s="1080"/>
      <c r="M52" s="315">
        <f t="shared" ref="M52:AA52" si="24">M43+M45+M51</f>
        <v>94</v>
      </c>
      <c r="N52" s="315">
        <f t="shared" ref="N52:Q52" si="25">N43+N45+N51</f>
        <v>105</v>
      </c>
      <c r="O52" s="315">
        <f t="shared" si="25"/>
        <v>105</v>
      </c>
      <c r="P52" s="315">
        <f t="shared" si="25"/>
        <v>12</v>
      </c>
      <c r="Q52" s="315">
        <f t="shared" si="25"/>
        <v>316</v>
      </c>
      <c r="R52" s="315">
        <f t="shared" si="24"/>
        <v>1938</v>
      </c>
      <c r="S52" s="315">
        <f t="shared" si="24"/>
        <v>685</v>
      </c>
      <c r="T52" s="315">
        <f t="shared" si="24"/>
        <v>2139</v>
      </c>
      <c r="U52" s="315">
        <f t="shared" si="24"/>
        <v>670</v>
      </c>
      <c r="V52" s="315">
        <f t="shared" si="24"/>
        <v>2126</v>
      </c>
      <c r="W52" s="315">
        <f t="shared" si="24"/>
        <v>683</v>
      </c>
      <c r="X52" s="1101">
        <f t="shared" si="0"/>
        <v>6203</v>
      </c>
      <c r="Y52" s="1101">
        <f t="shared" si="1"/>
        <v>2038</v>
      </c>
      <c r="Z52" s="315">
        <f t="shared" si="24"/>
        <v>70</v>
      </c>
      <c r="AA52" s="315">
        <f t="shared" si="24"/>
        <v>26</v>
      </c>
      <c r="AB52" s="156"/>
    </row>
    <row r="53" spans="1:28" s="42" customFormat="1">
      <c r="A53" s="143" t="s">
        <v>464</v>
      </c>
      <c r="B53" s="143" t="s">
        <v>382</v>
      </c>
      <c r="C53" s="143" t="s">
        <v>308</v>
      </c>
      <c r="D53" s="143" t="s">
        <v>349</v>
      </c>
      <c r="E53" s="143" t="s">
        <v>696</v>
      </c>
      <c r="F53" s="144">
        <v>32569</v>
      </c>
      <c r="G53" s="189" t="s">
        <v>1625</v>
      </c>
      <c r="H53" s="155">
        <v>12299.7</v>
      </c>
      <c r="I53" s="147">
        <v>22241</v>
      </c>
      <c r="J53" s="1074" t="s">
        <v>1626</v>
      </c>
      <c r="K53" s="1074" t="s">
        <v>1627</v>
      </c>
      <c r="L53" s="1074" t="s">
        <v>1628</v>
      </c>
      <c r="M53" s="149">
        <v>13</v>
      </c>
      <c r="N53" s="149">
        <v>13</v>
      </c>
      <c r="O53" s="149">
        <v>13</v>
      </c>
      <c r="P53" s="149">
        <v>0</v>
      </c>
      <c r="Q53" s="149">
        <v>39</v>
      </c>
      <c r="R53" s="149">
        <v>285</v>
      </c>
      <c r="S53" s="149">
        <v>285</v>
      </c>
      <c r="T53" s="149">
        <v>347</v>
      </c>
      <c r="U53" s="149">
        <v>347</v>
      </c>
      <c r="V53" s="149">
        <v>348</v>
      </c>
      <c r="W53" s="149">
        <v>348</v>
      </c>
      <c r="X53" s="149">
        <f t="shared" si="0"/>
        <v>980</v>
      </c>
      <c r="Y53" s="149">
        <f t="shared" si="1"/>
        <v>980</v>
      </c>
      <c r="Z53" s="149">
        <v>0</v>
      </c>
      <c r="AA53" s="149">
        <v>0</v>
      </c>
      <c r="AB53" s="150"/>
    </row>
    <row r="54" spans="1:28" s="42" customFormat="1">
      <c r="A54" s="143" t="s">
        <v>594</v>
      </c>
      <c r="B54" s="143" t="s">
        <v>540</v>
      </c>
      <c r="C54" s="143" t="s">
        <v>636</v>
      </c>
      <c r="D54" s="143" t="s">
        <v>470</v>
      </c>
      <c r="E54" s="143" t="s">
        <v>638</v>
      </c>
      <c r="F54" s="144">
        <v>32204</v>
      </c>
      <c r="G54" s="189" t="s">
        <v>1493</v>
      </c>
      <c r="H54" s="155">
        <v>17592</v>
      </c>
      <c r="I54" s="147">
        <v>22189</v>
      </c>
      <c r="J54" s="1074" t="s">
        <v>1491</v>
      </c>
      <c r="K54" s="1074" t="s">
        <v>1491</v>
      </c>
      <c r="L54" s="1074" t="s">
        <v>1492</v>
      </c>
      <c r="M54" s="149">
        <v>8</v>
      </c>
      <c r="N54" s="149">
        <v>8</v>
      </c>
      <c r="O54" s="149">
        <v>8</v>
      </c>
      <c r="P54" s="149">
        <v>0</v>
      </c>
      <c r="Q54" s="149">
        <v>24</v>
      </c>
      <c r="R54" s="149">
        <v>182</v>
      </c>
      <c r="S54" s="149">
        <v>0</v>
      </c>
      <c r="T54" s="149">
        <v>196</v>
      </c>
      <c r="U54" s="149">
        <v>0</v>
      </c>
      <c r="V54" s="149">
        <v>182</v>
      </c>
      <c r="W54" s="149">
        <v>0</v>
      </c>
      <c r="X54" s="149">
        <f t="shared" si="0"/>
        <v>560</v>
      </c>
      <c r="Y54" s="149">
        <f t="shared" si="1"/>
        <v>0</v>
      </c>
      <c r="Z54" s="149">
        <v>0</v>
      </c>
      <c r="AA54" s="149">
        <v>0</v>
      </c>
      <c r="AB54" s="150"/>
    </row>
    <row r="55" spans="1:28" s="42" customFormat="1">
      <c r="A55" s="143" t="s">
        <v>491</v>
      </c>
      <c r="B55" s="143" t="s">
        <v>164</v>
      </c>
      <c r="C55" s="143" t="s">
        <v>5</v>
      </c>
      <c r="D55" s="143" t="s">
        <v>441</v>
      </c>
      <c r="E55" s="143" t="s">
        <v>690</v>
      </c>
      <c r="F55" s="144">
        <v>26364</v>
      </c>
      <c r="G55" s="189" t="s">
        <v>691</v>
      </c>
      <c r="H55" s="155">
        <v>48526</v>
      </c>
      <c r="I55" s="147">
        <v>22211</v>
      </c>
      <c r="J55" s="1074" t="s">
        <v>1622</v>
      </c>
      <c r="K55" s="1074" t="s">
        <v>1623</v>
      </c>
      <c r="L55" s="1074" t="s">
        <v>1624</v>
      </c>
      <c r="M55" s="149">
        <v>9</v>
      </c>
      <c r="N55" s="149">
        <v>9</v>
      </c>
      <c r="O55" s="149">
        <v>9</v>
      </c>
      <c r="P55" s="149">
        <v>0</v>
      </c>
      <c r="Q55" s="149">
        <v>27</v>
      </c>
      <c r="R55" s="149">
        <v>194</v>
      </c>
      <c r="S55" s="149">
        <v>0</v>
      </c>
      <c r="T55" s="149">
        <v>233</v>
      </c>
      <c r="U55" s="149">
        <v>0</v>
      </c>
      <c r="V55" s="149">
        <v>203</v>
      </c>
      <c r="W55" s="149">
        <v>0</v>
      </c>
      <c r="X55" s="149">
        <f t="shared" si="0"/>
        <v>630</v>
      </c>
      <c r="Y55" s="149">
        <f t="shared" si="1"/>
        <v>0</v>
      </c>
      <c r="Z55" s="149"/>
      <c r="AA55" s="149"/>
      <c r="AB55" s="150"/>
    </row>
    <row r="56" spans="1:28" s="201" customFormat="1" ht="17.25" customHeight="1">
      <c r="A56" s="1443" t="s">
        <v>351</v>
      </c>
      <c r="B56" s="1443"/>
      <c r="C56" s="1443"/>
      <c r="D56" s="1443"/>
      <c r="E56" s="302">
        <v>3</v>
      </c>
      <c r="F56" s="303"/>
      <c r="G56" s="326"/>
      <c r="H56" s="368"/>
      <c r="I56" s="302"/>
      <c r="J56" s="1076"/>
      <c r="K56" s="1076"/>
      <c r="L56" s="1076"/>
      <c r="M56" s="306">
        <f t="shared" ref="M56:AA56" si="26">SUM(M53:M55)</f>
        <v>30</v>
      </c>
      <c r="N56" s="306">
        <f t="shared" si="26"/>
        <v>30</v>
      </c>
      <c r="O56" s="306">
        <f t="shared" si="26"/>
        <v>30</v>
      </c>
      <c r="P56" s="306">
        <f t="shared" si="26"/>
        <v>0</v>
      </c>
      <c r="Q56" s="306">
        <f t="shared" si="3"/>
        <v>90</v>
      </c>
      <c r="R56" s="306">
        <f t="shared" si="26"/>
        <v>661</v>
      </c>
      <c r="S56" s="306">
        <f t="shared" si="26"/>
        <v>285</v>
      </c>
      <c r="T56" s="306">
        <f t="shared" si="26"/>
        <v>776</v>
      </c>
      <c r="U56" s="306">
        <f t="shared" si="26"/>
        <v>347</v>
      </c>
      <c r="V56" s="306">
        <f t="shared" si="26"/>
        <v>733</v>
      </c>
      <c r="W56" s="306">
        <f t="shared" si="26"/>
        <v>348</v>
      </c>
      <c r="X56" s="1099">
        <f t="shared" si="0"/>
        <v>2170</v>
      </c>
      <c r="Y56" s="1099">
        <f t="shared" si="1"/>
        <v>980</v>
      </c>
      <c r="Z56" s="306">
        <f t="shared" si="26"/>
        <v>0</v>
      </c>
      <c r="AA56" s="306">
        <f t="shared" si="26"/>
        <v>0</v>
      </c>
      <c r="AB56" s="156"/>
    </row>
    <row r="57" spans="1:28" s="42" customFormat="1">
      <c r="A57" s="143" t="s">
        <v>523</v>
      </c>
      <c r="B57" s="143" t="s">
        <v>382</v>
      </c>
      <c r="C57" s="143" t="s">
        <v>636</v>
      </c>
      <c r="D57" s="143" t="s">
        <v>306</v>
      </c>
      <c r="E57" s="143" t="s">
        <v>667</v>
      </c>
      <c r="F57" s="144">
        <v>21610</v>
      </c>
      <c r="G57" s="189" t="s">
        <v>1690</v>
      </c>
      <c r="H57" s="155">
        <v>27597</v>
      </c>
      <c r="I57" s="147">
        <v>22212</v>
      </c>
      <c r="J57" s="1074" t="s">
        <v>1691</v>
      </c>
      <c r="K57" s="1074" t="s">
        <v>1692</v>
      </c>
      <c r="L57" s="1074" t="s">
        <v>1693</v>
      </c>
      <c r="M57" s="149">
        <v>8</v>
      </c>
      <c r="N57" s="149">
        <v>8</v>
      </c>
      <c r="O57" s="149">
        <v>8</v>
      </c>
      <c r="P57" s="149">
        <v>0</v>
      </c>
      <c r="Q57" s="149">
        <v>24</v>
      </c>
      <c r="R57" s="149">
        <v>171</v>
      </c>
      <c r="S57" s="149">
        <v>9</v>
      </c>
      <c r="T57" s="149">
        <v>171</v>
      </c>
      <c r="U57" s="149">
        <v>23</v>
      </c>
      <c r="V57" s="149">
        <v>186</v>
      </c>
      <c r="W57" s="149">
        <v>10</v>
      </c>
      <c r="X57" s="149">
        <f t="shared" si="0"/>
        <v>528</v>
      </c>
      <c r="Y57" s="149">
        <f t="shared" si="1"/>
        <v>42</v>
      </c>
      <c r="Z57" s="149"/>
      <c r="AA57" s="149"/>
      <c r="AB57" s="150"/>
    </row>
    <row r="58" spans="1:28" s="201" customFormat="1" ht="17.25" customHeight="1">
      <c r="A58" s="1443" t="s">
        <v>700</v>
      </c>
      <c r="B58" s="1443"/>
      <c r="C58" s="1443"/>
      <c r="D58" s="1443"/>
      <c r="E58" s="307">
        <v>1</v>
      </c>
      <c r="F58" s="308"/>
      <c r="G58" s="309"/>
      <c r="H58" s="310"/>
      <c r="I58" s="307"/>
      <c r="J58" s="1076"/>
      <c r="K58" s="1076"/>
      <c r="L58" s="1076"/>
      <c r="M58" s="311">
        <f t="shared" ref="M58:AA58" si="27">SUM(M57)</f>
        <v>8</v>
      </c>
      <c r="N58" s="311">
        <f t="shared" si="27"/>
        <v>8</v>
      </c>
      <c r="O58" s="311">
        <f t="shared" si="27"/>
        <v>8</v>
      </c>
      <c r="P58" s="311">
        <f t="shared" si="27"/>
        <v>0</v>
      </c>
      <c r="Q58" s="311">
        <f t="shared" si="3"/>
        <v>24</v>
      </c>
      <c r="R58" s="311">
        <f t="shared" si="27"/>
        <v>171</v>
      </c>
      <c r="S58" s="311">
        <f t="shared" si="27"/>
        <v>9</v>
      </c>
      <c r="T58" s="311">
        <f t="shared" si="27"/>
        <v>171</v>
      </c>
      <c r="U58" s="311">
        <f t="shared" si="27"/>
        <v>23</v>
      </c>
      <c r="V58" s="311">
        <f t="shared" si="27"/>
        <v>186</v>
      </c>
      <c r="W58" s="311">
        <f t="shared" si="27"/>
        <v>10</v>
      </c>
      <c r="X58" s="1099">
        <f t="shared" si="0"/>
        <v>528</v>
      </c>
      <c r="Y58" s="1099">
        <f t="shared" si="1"/>
        <v>42</v>
      </c>
      <c r="Z58" s="311">
        <f t="shared" si="27"/>
        <v>0</v>
      </c>
      <c r="AA58" s="311">
        <f t="shared" si="27"/>
        <v>0</v>
      </c>
      <c r="AB58" s="156"/>
    </row>
    <row r="59" spans="1:28" s="42" customFormat="1" ht="17.25" customHeight="1">
      <c r="A59" s="1444" t="s">
        <v>355</v>
      </c>
      <c r="B59" s="1444"/>
      <c r="C59" s="1444"/>
      <c r="D59" s="1444"/>
      <c r="E59" s="317">
        <f>E56+E58</f>
        <v>4</v>
      </c>
      <c r="F59" s="329"/>
      <c r="G59" s="330"/>
      <c r="H59" s="319"/>
      <c r="I59" s="329"/>
      <c r="J59" s="331"/>
      <c r="K59" s="331"/>
      <c r="L59" s="331"/>
      <c r="M59" s="320">
        <f t="shared" ref="M59:AA59" si="28">M56+M58</f>
        <v>38</v>
      </c>
      <c r="N59" s="320">
        <f t="shared" ref="N59:Q59" si="29">N56+N58</f>
        <v>38</v>
      </c>
      <c r="O59" s="320">
        <f t="shared" si="29"/>
        <v>38</v>
      </c>
      <c r="P59" s="320">
        <f t="shared" si="29"/>
        <v>0</v>
      </c>
      <c r="Q59" s="320">
        <f t="shared" si="29"/>
        <v>114</v>
      </c>
      <c r="R59" s="320">
        <f t="shared" si="28"/>
        <v>832</v>
      </c>
      <c r="S59" s="320">
        <f t="shared" si="28"/>
        <v>294</v>
      </c>
      <c r="T59" s="320">
        <f t="shared" si="28"/>
        <v>947</v>
      </c>
      <c r="U59" s="320">
        <f t="shared" si="28"/>
        <v>370</v>
      </c>
      <c r="V59" s="320">
        <f t="shared" si="28"/>
        <v>919</v>
      </c>
      <c r="W59" s="320">
        <f t="shared" si="28"/>
        <v>358</v>
      </c>
      <c r="X59" s="351">
        <f t="shared" si="0"/>
        <v>2698</v>
      </c>
      <c r="Y59" s="351">
        <f t="shared" si="1"/>
        <v>1022</v>
      </c>
      <c r="Z59" s="320">
        <f t="shared" si="28"/>
        <v>0</v>
      </c>
      <c r="AA59" s="320">
        <f t="shared" si="28"/>
        <v>0</v>
      </c>
      <c r="AB59" s="156"/>
    </row>
    <row r="60" spans="1:28" s="42" customFormat="1" ht="17.25" customHeight="1">
      <c r="A60" s="1445" t="s">
        <v>356</v>
      </c>
      <c r="B60" s="1445"/>
      <c r="C60" s="1445"/>
      <c r="D60" s="1445"/>
      <c r="E60" s="321">
        <f>E52+E59</f>
        <v>15</v>
      </c>
      <c r="F60" s="322"/>
      <c r="G60" s="323"/>
      <c r="H60" s="324"/>
      <c r="I60" s="321"/>
      <c r="J60" s="1079"/>
      <c r="K60" s="1079"/>
      <c r="L60" s="1079"/>
      <c r="M60" s="325">
        <f t="shared" ref="M60:AA60" si="30">M52+M59</f>
        <v>132</v>
      </c>
      <c r="N60" s="325">
        <f t="shared" ref="N60:Q60" si="31">N52+N59</f>
        <v>143</v>
      </c>
      <c r="O60" s="325">
        <f t="shared" si="31"/>
        <v>143</v>
      </c>
      <c r="P60" s="325">
        <f t="shared" si="31"/>
        <v>12</v>
      </c>
      <c r="Q60" s="325">
        <f t="shared" si="31"/>
        <v>430</v>
      </c>
      <c r="R60" s="325">
        <f t="shared" si="30"/>
        <v>2770</v>
      </c>
      <c r="S60" s="325">
        <f t="shared" si="30"/>
        <v>979</v>
      </c>
      <c r="T60" s="325">
        <f t="shared" si="30"/>
        <v>3086</v>
      </c>
      <c r="U60" s="325">
        <f t="shared" si="30"/>
        <v>1040</v>
      </c>
      <c r="V60" s="325">
        <f t="shared" si="30"/>
        <v>3045</v>
      </c>
      <c r="W60" s="325">
        <f t="shared" si="30"/>
        <v>1041</v>
      </c>
      <c r="X60" s="1102">
        <f t="shared" si="0"/>
        <v>8901</v>
      </c>
      <c r="Y60" s="1102">
        <f t="shared" si="1"/>
        <v>3060</v>
      </c>
      <c r="Z60" s="325">
        <f t="shared" si="30"/>
        <v>70</v>
      </c>
      <c r="AA60" s="325">
        <f t="shared" si="30"/>
        <v>26</v>
      </c>
      <c r="AB60" s="156"/>
    </row>
    <row r="61" spans="1:28" s="42" customFormat="1">
      <c r="A61" s="143" t="s">
        <v>466</v>
      </c>
      <c r="B61" s="143" t="s">
        <v>508</v>
      </c>
      <c r="C61" s="143" t="s">
        <v>4</v>
      </c>
      <c r="D61" s="143" t="s">
        <v>470</v>
      </c>
      <c r="E61" s="143" t="s">
        <v>509</v>
      </c>
      <c r="F61" s="144">
        <v>38047</v>
      </c>
      <c r="G61" s="189" t="s">
        <v>1639</v>
      </c>
      <c r="H61" s="155">
        <v>12979</v>
      </c>
      <c r="I61" s="147">
        <v>21646</v>
      </c>
      <c r="J61" s="1074" t="s">
        <v>1640</v>
      </c>
      <c r="K61" s="1074" t="s">
        <v>1641</v>
      </c>
      <c r="L61" s="1074" t="s">
        <v>1642</v>
      </c>
      <c r="M61" s="149">
        <v>8</v>
      </c>
      <c r="N61" s="149">
        <v>8</v>
      </c>
      <c r="O61" s="149">
        <v>8</v>
      </c>
      <c r="P61" s="149"/>
      <c r="Q61" s="149">
        <v>24</v>
      </c>
      <c r="R61" s="149">
        <v>214</v>
      </c>
      <c r="S61" s="149">
        <v>0</v>
      </c>
      <c r="T61" s="149">
        <v>197</v>
      </c>
      <c r="U61" s="149">
        <v>0</v>
      </c>
      <c r="V61" s="149">
        <v>215</v>
      </c>
      <c r="W61" s="149">
        <v>0</v>
      </c>
      <c r="X61" s="149">
        <f t="shared" si="0"/>
        <v>626</v>
      </c>
      <c r="Y61" s="149">
        <f t="shared" si="1"/>
        <v>0</v>
      </c>
      <c r="Z61" s="149"/>
      <c r="AA61" s="149"/>
      <c r="AB61" s="150"/>
    </row>
    <row r="62" spans="1:28" s="42" customFormat="1">
      <c r="A62" s="143" t="s">
        <v>491</v>
      </c>
      <c r="B62" s="143" t="s">
        <v>8</v>
      </c>
      <c r="C62" s="143" t="s">
        <v>4</v>
      </c>
      <c r="D62" s="143" t="s">
        <v>27</v>
      </c>
      <c r="E62" s="143" t="s">
        <v>618</v>
      </c>
      <c r="F62" s="144">
        <v>35855</v>
      </c>
      <c r="G62" s="145" t="s">
        <v>1466</v>
      </c>
      <c r="H62" s="158">
        <v>9946</v>
      </c>
      <c r="I62" s="143">
        <v>21503</v>
      </c>
      <c r="J62" s="259" t="s">
        <v>1463</v>
      </c>
      <c r="K62" s="259" t="s">
        <v>1464</v>
      </c>
      <c r="L62" s="259" t="s">
        <v>1465</v>
      </c>
      <c r="M62" s="149">
        <v>9</v>
      </c>
      <c r="N62" s="149">
        <v>10</v>
      </c>
      <c r="O62" s="149">
        <v>8</v>
      </c>
      <c r="P62" s="149">
        <v>2</v>
      </c>
      <c r="Q62" s="149">
        <v>29</v>
      </c>
      <c r="R62" s="149">
        <v>225</v>
      </c>
      <c r="S62" s="149">
        <v>225</v>
      </c>
      <c r="T62" s="149">
        <v>241</v>
      </c>
      <c r="U62" s="149">
        <v>241</v>
      </c>
      <c r="V62" s="149">
        <v>198</v>
      </c>
      <c r="W62" s="149">
        <v>198</v>
      </c>
      <c r="X62" s="149">
        <f t="shared" si="0"/>
        <v>664</v>
      </c>
      <c r="Y62" s="149">
        <f t="shared" si="1"/>
        <v>664</v>
      </c>
      <c r="Z62" s="149">
        <v>6</v>
      </c>
      <c r="AA62" s="149">
        <v>6</v>
      </c>
      <c r="AB62" s="150"/>
    </row>
    <row r="63" spans="1:28" s="42" customFormat="1">
      <c r="A63" s="1051" t="s">
        <v>464</v>
      </c>
      <c r="B63" s="1051" t="s">
        <v>127</v>
      </c>
      <c r="C63" s="1051" t="s">
        <v>4</v>
      </c>
      <c r="D63" s="1051" t="s">
        <v>349</v>
      </c>
      <c r="E63" s="1051" t="s">
        <v>536</v>
      </c>
      <c r="F63" s="1052">
        <v>40238</v>
      </c>
      <c r="G63" s="1091" t="s">
        <v>1384</v>
      </c>
      <c r="H63" s="1049">
        <v>12857</v>
      </c>
      <c r="I63" s="1050">
        <v>21681</v>
      </c>
      <c r="J63" s="1072" t="s">
        <v>1385</v>
      </c>
      <c r="K63" s="1072" t="s">
        <v>1386</v>
      </c>
      <c r="L63" s="1072" t="s">
        <v>1387</v>
      </c>
      <c r="M63" s="1053">
        <v>10</v>
      </c>
      <c r="N63" s="1053">
        <v>11</v>
      </c>
      <c r="O63" s="1053">
        <v>9</v>
      </c>
      <c r="P63" s="1053">
        <v>1</v>
      </c>
      <c r="Q63" s="1053">
        <v>31</v>
      </c>
      <c r="R63" s="1053">
        <v>287</v>
      </c>
      <c r="S63" s="1053">
        <v>287</v>
      </c>
      <c r="T63" s="1053">
        <v>271</v>
      </c>
      <c r="U63" s="1053">
        <v>271</v>
      </c>
      <c r="V63" s="1053">
        <v>254</v>
      </c>
      <c r="W63" s="1053">
        <v>254</v>
      </c>
      <c r="X63" s="149">
        <f t="shared" si="0"/>
        <v>812</v>
      </c>
      <c r="Y63" s="149">
        <f t="shared" si="1"/>
        <v>812</v>
      </c>
      <c r="Z63" s="1053">
        <v>3</v>
      </c>
      <c r="AA63" s="1053">
        <v>3</v>
      </c>
      <c r="AB63" s="1054"/>
    </row>
    <row r="64" spans="1:28" s="42" customFormat="1">
      <c r="A64" s="143" t="s">
        <v>466</v>
      </c>
      <c r="B64" s="143" t="s">
        <v>508</v>
      </c>
      <c r="C64" s="143" t="s">
        <v>4</v>
      </c>
      <c r="D64" s="143" t="s">
        <v>470</v>
      </c>
      <c r="E64" s="143" t="s">
        <v>607</v>
      </c>
      <c r="F64" s="144">
        <v>35855</v>
      </c>
      <c r="G64" s="189" t="s">
        <v>1670</v>
      </c>
      <c r="H64" s="155">
        <v>12994</v>
      </c>
      <c r="I64" s="148">
        <v>21503</v>
      </c>
      <c r="J64" s="1074" t="s">
        <v>1671</v>
      </c>
      <c r="K64" s="1074" t="s">
        <v>1672</v>
      </c>
      <c r="L64" s="1074" t="s">
        <v>1673</v>
      </c>
      <c r="M64" s="149">
        <v>8</v>
      </c>
      <c r="N64" s="149">
        <v>9</v>
      </c>
      <c r="O64" s="149">
        <v>9</v>
      </c>
      <c r="P64" s="149">
        <v>3</v>
      </c>
      <c r="Q64" s="149">
        <v>29</v>
      </c>
      <c r="R64" s="149">
        <v>207</v>
      </c>
      <c r="S64" s="149">
        <v>0</v>
      </c>
      <c r="T64" s="149">
        <v>235</v>
      </c>
      <c r="U64" s="149">
        <v>0</v>
      </c>
      <c r="V64" s="149">
        <v>224</v>
      </c>
      <c r="W64" s="149">
        <v>0</v>
      </c>
      <c r="X64" s="149">
        <f t="shared" si="0"/>
        <v>666</v>
      </c>
      <c r="Y64" s="149">
        <f t="shared" si="1"/>
        <v>0</v>
      </c>
      <c r="Z64" s="149">
        <v>16</v>
      </c>
      <c r="AA64" s="149"/>
      <c r="AB64" s="150"/>
    </row>
    <row r="65" spans="1:28" s="42" customFormat="1">
      <c r="A65" s="143" t="s">
        <v>466</v>
      </c>
      <c r="B65" s="143" t="s">
        <v>508</v>
      </c>
      <c r="C65" s="143" t="s">
        <v>4</v>
      </c>
      <c r="D65" s="143" t="s">
        <v>470</v>
      </c>
      <c r="E65" s="143" t="s">
        <v>577</v>
      </c>
      <c r="F65" s="144">
        <v>39750</v>
      </c>
      <c r="G65" s="189" t="s">
        <v>1815</v>
      </c>
      <c r="H65" s="155">
        <v>11145.9</v>
      </c>
      <c r="I65" s="147">
        <v>21648</v>
      </c>
      <c r="J65" s="1074" t="s">
        <v>1816</v>
      </c>
      <c r="K65" s="1074" t="s">
        <v>1817</v>
      </c>
      <c r="L65" s="1074" t="s">
        <v>1818</v>
      </c>
      <c r="M65" s="149">
        <v>9</v>
      </c>
      <c r="N65" s="149">
        <v>10</v>
      </c>
      <c r="O65" s="149">
        <v>9</v>
      </c>
      <c r="P65" s="149">
        <v>2</v>
      </c>
      <c r="Q65" s="149">
        <v>30</v>
      </c>
      <c r="R65" s="149">
        <v>224</v>
      </c>
      <c r="S65" s="149">
        <v>0</v>
      </c>
      <c r="T65" s="149">
        <v>266</v>
      </c>
      <c r="U65" s="149">
        <v>0</v>
      </c>
      <c r="V65" s="149">
        <v>243</v>
      </c>
      <c r="W65" s="149">
        <v>0</v>
      </c>
      <c r="X65" s="149">
        <f t="shared" si="0"/>
        <v>733</v>
      </c>
      <c r="Y65" s="149">
        <f t="shared" si="1"/>
        <v>0</v>
      </c>
      <c r="Z65" s="149">
        <v>15</v>
      </c>
      <c r="AA65" s="149"/>
      <c r="AB65" s="150"/>
    </row>
    <row r="66" spans="1:28" s="42" customFormat="1">
      <c r="A66" s="143" t="s">
        <v>491</v>
      </c>
      <c r="B66" s="143" t="s">
        <v>8</v>
      </c>
      <c r="C66" s="143" t="s">
        <v>4</v>
      </c>
      <c r="D66" s="143" t="s">
        <v>27</v>
      </c>
      <c r="E66" s="143" t="s">
        <v>568</v>
      </c>
      <c r="F66" s="144">
        <v>38875</v>
      </c>
      <c r="G66" s="189" t="s">
        <v>1788</v>
      </c>
      <c r="H66" s="155">
        <v>11989.3</v>
      </c>
      <c r="I66" s="147">
        <v>21665</v>
      </c>
      <c r="J66" s="1074" t="s">
        <v>1789</v>
      </c>
      <c r="K66" s="1074" t="s">
        <v>1790</v>
      </c>
      <c r="L66" s="1074" t="s">
        <v>1791</v>
      </c>
      <c r="M66" s="149">
        <v>9</v>
      </c>
      <c r="N66" s="149">
        <v>10</v>
      </c>
      <c r="O66" s="149">
        <v>9</v>
      </c>
      <c r="P66" s="149">
        <v>1</v>
      </c>
      <c r="Q66" s="149">
        <v>29</v>
      </c>
      <c r="R66" s="149">
        <v>250</v>
      </c>
      <c r="S66" s="149">
        <v>250</v>
      </c>
      <c r="T66" s="149">
        <v>252</v>
      </c>
      <c r="U66" s="149">
        <v>252</v>
      </c>
      <c r="V66" s="149">
        <v>263</v>
      </c>
      <c r="W66" s="149">
        <v>263</v>
      </c>
      <c r="X66" s="149">
        <f t="shared" si="0"/>
        <v>765</v>
      </c>
      <c r="Y66" s="149">
        <f t="shared" si="1"/>
        <v>765</v>
      </c>
      <c r="Z66" s="149">
        <v>5</v>
      </c>
      <c r="AA66" s="149">
        <v>5</v>
      </c>
      <c r="AB66" s="150"/>
    </row>
    <row r="67" spans="1:28" s="42" customFormat="1">
      <c r="A67" s="143" t="s">
        <v>594</v>
      </c>
      <c r="B67" s="143" t="s">
        <v>508</v>
      </c>
      <c r="C67" s="143" t="s">
        <v>612</v>
      </c>
      <c r="D67" s="143" t="s">
        <v>470</v>
      </c>
      <c r="E67" s="143" t="s">
        <v>613</v>
      </c>
      <c r="F67" s="144">
        <v>39508</v>
      </c>
      <c r="G67" s="145" t="s">
        <v>1405</v>
      </c>
      <c r="H67" s="158">
        <v>14247</v>
      </c>
      <c r="I67" s="143">
        <v>21592</v>
      </c>
      <c r="J67" s="259" t="s">
        <v>1406</v>
      </c>
      <c r="K67" s="259" t="s">
        <v>1407</v>
      </c>
      <c r="L67" s="259" t="s">
        <v>1408</v>
      </c>
      <c r="M67" s="149">
        <v>9</v>
      </c>
      <c r="N67" s="149">
        <v>10</v>
      </c>
      <c r="O67" s="149">
        <v>9</v>
      </c>
      <c r="P67" s="149">
        <v>1</v>
      </c>
      <c r="Q67" s="149">
        <v>29</v>
      </c>
      <c r="R67" s="149">
        <v>229</v>
      </c>
      <c r="S67" s="149"/>
      <c r="T67" s="149">
        <v>261</v>
      </c>
      <c r="U67" s="149"/>
      <c r="V67" s="149">
        <v>259</v>
      </c>
      <c r="W67" s="149"/>
      <c r="X67" s="149">
        <f t="shared" si="0"/>
        <v>749</v>
      </c>
      <c r="Y67" s="149">
        <f t="shared" si="1"/>
        <v>0</v>
      </c>
      <c r="Z67" s="149">
        <v>13</v>
      </c>
      <c r="AA67" s="149"/>
      <c r="AB67" s="150"/>
    </row>
    <row r="68" spans="1:28" s="42" customFormat="1">
      <c r="A68" s="143" t="s">
        <v>466</v>
      </c>
      <c r="B68" s="143" t="s">
        <v>586</v>
      </c>
      <c r="C68" s="143" t="s">
        <v>4</v>
      </c>
      <c r="D68" s="143" t="s">
        <v>103</v>
      </c>
      <c r="E68" s="143" t="s">
        <v>587</v>
      </c>
      <c r="F68" s="144">
        <v>40603</v>
      </c>
      <c r="G68" s="189" t="s">
        <v>1478</v>
      </c>
      <c r="H68" s="155">
        <v>12712</v>
      </c>
      <c r="I68" s="147">
        <v>21679</v>
      </c>
      <c r="J68" s="1074" t="s">
        <v>1475</v>
      </c>
      <c r="K68" s="1074" t="s">
        <v>1476</v>
      </c>
      <c r="L68" s="1074" t="s">
        <v>1477</v>
      </c>
      <c r="M68" s="149">
        <v>8</v>
      </c>
      <c r="N68" s="149">
        <v>8</v>
      </c>
      <c r="O68" s="149">
        <v>8</v>
      </c>
      <c r="P68" s="149">
        <v>2</v>
      </c>
      <c r="Q68" s="149">
        <v>26</v>
      </c>
      <c r="R68" s="149">
        <v>217</v>
      </c>
      <c r="S68" s="149">
        <v>0</v>
      </c>
      <c r="T68" s="149">
        <v>214</v>
      </c>
      <c r="U68" s="149">
        <v>0</v>
      </c>
      <c r="V68" s="149">
        <v>230</v>
      </c>
      <c r="W68" s="149">
        <v>0</v>
      </c>
      <c r="X68" s="149">
        <f t="shared" si="0"/>
        <v>661</v>
      </c>
      <c r="Y68" s="149">
        <f t="shared" si="1"/>
        <v>0</v>
      </c>
      <c r="Z68" s="149">
        <v>14</v>
      </c>
      <c r="AA68" s="149"/>
      <c r="AB68" s="150"/>
    </row>
    <row r="69" spans="1:28" s="201" customFormat="1" ht="17.25" customHeight="1">
      <c r="A69" s="1443" t="s">
        <v>351</v>
      </c>
      <c r="B69" s="1443"/>
      <c r="C69" s="1443"/>
      <c r="D69" s="1443"/>
      <c r="E69" s="302">
        <v>8</v>
      </c>
      <c r="F69" s="303"/>
      <c r="G69" s="304"/>
      <c r="H69" s="368"/>
      <c r="I69" s="302"/>
      <c r="J69" s="1076"/>
      <c r="K69" s="1076"/>
      <c r="L69" s="1076"/>
      <c r="M69" s="306">
        <f>SUM(M61:M68)</f>
        <v>70</v>
      </c>
      <c r="N69" s="306">
        <f t="shared" ref="N69:Q69" si="32">SUM(N61:N68)</f>
        <v>76</v>
      </c>
      <c r="O69" s="306">
        <f t="shared" si="32"/>
        <v>69</v>
      </c>
      <c r="P69" s="306">
        <f t="shared" si="32"/>
        <v>12</v>
      </c>
      <c r="Q69" s="306">
        <f t="shared" si="32"/>
        <v>227</v>
      </c>
      <c r="R69" s="306">
        <f t="shared" ref="R69:AA69" si="33">SUM(R61:R68)</f>
        <v>1853</v>
      </c>
      <c r="S69" s="306">
        <f t="shared" si="33"/>
        <v>762</v>
      </c>
      <c r="T69" s="306">
        <f t="shared" si="33"/>
        <v>1937</v>
      </c>
      <c r="U69" s="306">
        <f t="shared" si="33"/>
        <v>764</v>
      </c>
      <c r="V69" s="306">
        <f t="shared" si="33"/>
        <v>1886</v>
      </c>
      <c r="W69" s="306">
        <f t="shared" si="33"/>
        <v>715</v>
      </c>
      <c r="X69" s="1099">
        <f t="shared" si="0"/>
        <v>5676</v>
      </c>
      <c r="Y69" s="1099">
        <f t="shared" si="1"/>
        <v>2241</v>
      </c>
      <c r="Z69" s="306">
        <f t="shared" si="33"/>
        <v>72</v>
      </c>
      <c r="AA69" s="306">
        <f t="shared" si="33"/>
        <v>14</v>
      </c>
      <c r="AB69" s="156"/>
    </row>
    <row r="70" spans="1:28" s="42" customFormat="1">
      <c r="A70" s="296" t="s">
        <v>476</v>
      </c>
      <c r="B70" s="143" t="s">
        <v>508</v>
      </c>
      <c r="C70" s="143" t="s">
        <v>4</v>
      </c>
      <c r="D70" s="143" t="s">
        <v>470</v>
      </c>
      <c r="E70" s="143" t="s">
        <v>698</v>
      </c>
      <c r="F70" s="208">
        <v>22399</v>
      </c>
      <c r="G70" s="1092" t="s">
        <v>1502</v>
      </c>
      <c r="H70" s="171">
        <v>22492</v>
      </c>
      <c r="I70" s="147">
        <v>21521</v>
      </c>
      <c r="J70" s="1074" t="s">
        <v>1503</v>
      </c>
      <c r="K70" s="1074" t="s">
        <v>1504</v>
      </c>
      <c r="L70" s="1074" t="s">
        <v>1505</v>
      </c>
      <c r="M70" s="149">
        <v>8</v>
      </c>
      <c r="N70" s="149">
        <v>9</v>
      </c>
      <c r="O70" s="149">
        <v>9</v>
      </c>
      <c r="P70" s="149">
        <v>2</v>
      </c>
      <c r="Q70" s="149">
        <v>28</v>
      </c>
      <c r="R70" s="297">
        <v>211</v>
      </c>
      <c r="S70" s="297">
        <v>0</v>
      </c>
      <c r="T70" s="297">
        <v>244</v>
      </c>
      <c r="U70" s="297">
        <v>0</v>
      </c>
      <c r="V70" s="297">
        <v>235</v>
      </c>
      <c r="W70" s="297">
        <v>0</v>
      </c>
      <c r="X70" s="149">
        <f t="shared" si="0"/>
        <v>690</v>
      </c>
      <c r="Y70" s="149">
        <f t="shared" si="1"/>
        <v>0</v>
      </c>
      <c r="Z70" s="297">
        <v>10</v>
      </c>
      <c r="AA70" s="149"/>
      <c r="AB70" s="150"/>
    </row>
    <row r="71" spans="1:28" s="201" customFormat="1" ht="17.25" customHeight="1">
      <c r="A71" s="1443" t="s">
        <v>357</v>
      </c>
      <c r="B71" s="1443"/>
      <c r="C71" s="1443"/>
      <c r="D71" s="1443"/>
      <c r="E71" s="307">
        <v>1</v>
      </c>
      <c r="F71" s="308"/>
      <c r="G71" s="309"/>
      <c r="H71" s="369"/>
      <c r="I71" s="307"/>
      <c r="J71" s="1076"/>
      <c r="K71" s="1076"/>
      <c r="L71" s="1076"/>
      <c r="M71" s="311">
        <f t="shared" ref="M71:AA71" si="34">SUM(M70)</f>
        <v>8</v>
      </c>
      <c r="N71" s="311">
        <f t="shared" si="34"/>
        <v>9</v>
      </c>
      <c r="O71" s="311">
        <f t="shared" si="34"/>
        <v>9</v>
      </c>
      <c r="P71" s="311">
        <f t="shared" si="34"/>
        <v>2</v>
      </c>
      <c r="Q71" s="311">
        <f t="shared" ref="Q71:Q118" si="35">SUM(M71:P71)</f>
        <v>28</v>
      </c>
      <c r="R71" s="311">
        <f t="shared" si="34"/>
        <v>211</v>
      </c>
      <c r="S71" s="311">
        <f t="shared" si="34"/>
        <v>0</v>
      </c>
      <c r="T71" s="311">
        <f t="shared" si="34"/>
        <v>244</v>
      </c>
      <c r="U71" s="311">
        <f t="shared" si="34"/>
        <v>0</v>
      </c>
      <c r="V71" s="311">
        <f t="shared" si="34"/>
        <v>235</v>
      </c>
      <c r="W71" s="311">
        <f t="shared" si="34"/>
        <v>0</v>
      </c>
      <c r="X71" s="149">
        <f t="shared" ref="X71:X133" si="36">R71+T71+V71</f>
        <v>690</v>
      </c>
      <c r="Y71" s="149">
        <f t="shared" ref="Y71:Y133" si="37">S71+U71+W71</f>
        <v>0</v>
      </c>
      <c r="Z71" s="311">
        <f t="shared" si="34"/>
        <v>10</v>
      </c>
      <c r="AA71" s="311">
        <f t="shared" si="34"/>
        <v>0</v>
      </c>
      <c r="AB71" s="156"/>
    </row>
    <row r="72" spans="1:28" s="42" customFormat="1">
      <c r="A72" s="143" t="s">
        <v>493</v>
      </c>
      <c r="B72" s="143" t="s">
        <v>127</v>
      </c>
      <c r="C72" s="143" t="s">
        <v>4</v>
      </c>
      <c r="D72" s="143" t="s">
        <v>306</v>
      </c>
      <c r="E72" s="143" t="s">
        <v>582</v>
      </c>
      <c r="F72" s="144">
        <v>40238</v>
      </c>
      <c r="G72" s="189" t="s">
        <v>1425</v>
      </c>
      <c r="H72" s="155">
        <v>15393</v>
      </c>
      <c r="I72" s="147">
        <v>21684</v>
      </c>
      <c r="J72" s="1074" t="s">
        <v>1426</v>
      </c>
      <c r="K72" s="1074" t="s">
        <v>1427</v>
      </c>
      <c r="L72" s="1074" t="s">
        <v>1428</v>
      </c>
      <c r="M72" s="149">
        <v>8</v>
      </c>
      <c r="N72" s="149">
        <v>8</v>
      </c>
      <c r="O72" s="149">
        <v>8</v>
      </c>
      <c r="P72" s="149"/>
      <c r="Q72" s="149">
        <v>24</v>
      </c>
      <c r="R72" s="149">
        <v>194</v>
      </c>
      <c r="S72" s="149">
        <v>154</v>
      </c>
      <c r="T72" s="149">
        <v>195</v>
      </c>
      <c r="U72" s="149">
        <v>144</v>
      </c>
      <c r="V72" s="149">
        <v>178</v>
      </c>
      <c r="W72" s="149">
        <v>132</v>
      </c>
      <c r="X72" s="149">
        <f t="shared" si="36"/>
        <v>567</v>
      </c>
      <c r="Y72" s="149">
        <f t="shared" si="37"/>
        <v>430</v>
      </c>
      <c r="Z72" s="149"/>
      <c r="AA72" s="149"/>
      <c r="AB72" s="150"/>
    </row>
    <row r="73" spans="1:28" s="42" customFormat="1">
      <c r="A73" s="143" t="s">
        <v>545</v>
      </c>
      <c r="B73" s="143" t="s">
        <v>628</v>
      </c>
      <c r="C73" s="143" t="s">
        <v>4</v>
      </c>
      <c r="D73" s="143" t="s">
        <v>456</v>
      </c>
      <c r="E73" s="143" t="s">
        <v>629</v>
      </c>
      <c r="F73" s="144">
        <v>35855</v>
      </c>
      <c r="G73" s="189" t="s">
        <v>1546</v>
      </c>
      <c r="H73" s="155">
        <v>13129</v>
      </c>
      <c r="I73" s="147">
        <v>21551</v>
      </c>
      <c r="J73" s="1074" t="s">
        <v>1547</v>
      </c>
      <c r="K73" s="1074" t="s">
        <v>1548</v>
      </c>
      <c r="L73" s="1074" t="s">
        <v>1549</v>
      </c>
      <c r="M73" s="149">
        <v>5</v>
      </c>
      <c r="N73" s="149">
        <v>5</v>
      </c>
      <c r="O73" s="149">
        <v>5</v>
      </c>
      <c r="P73" s="149">
        <v>0</v>
      </c>
      <c r="Q73" s="149">
        <v>15</v>
      </c>
      <c r="R73" s="149">
        <v>144</v>
      </c>
      <c r="S73" s="149">
        <v>117</v>
      </c>
      <c r="T73" s="149">
        <v>148</v>
      </c>
      <c r="U73" s="149">
        <v>129</v>
      </c>
      <c r="V73" s="149">
        <v>151</v>
      </c>
      <c r="W73" s="149">
        <v>134</v>
      </c>
      <c r="X73" s="149">
        <f t="shared" si="36"/>
        <v>443</v>
      </c>
      <c r="Y73" s="149">
        <f t="shared" si="37"/>
        <v>380</v>
      </c>
      <c r="Z73" s="149">
        <v>0</v>
      </c>
      <c r="AA73" s="149"/>
      <c r="AB73" s="150"/>
    </row>
    <row r="74" spans="1:28" s="201" customFormat="1" ht="17.25" customHeight="1">
      <c r="A74" s="1443" t="s">
        <v>352</v>
      </c>
      <c r="B74" s="1443"/>
      <c r="C74" s="1443"/>
      <c r="D74" s="1443"/>
      <c r="E74" s="302">
        <v>2</v>
      </c>
      <c r="F74" s="303"/>
      <c r="G74" s="304"/>
      <c r="H74" s="305"/>
      <c r="I74" s="302"/>
      <c r="J74" s="1076"/>
      <c r="K74" s="1076"/>
      <c r="L74" s="1076"/>
      <c r="M74" s="306">
        <f>SUM(M72:M73)</f>
        <v>13</v>
      </c>
      <c r="N74" s="306">
        <f t="shared" ref="N74:AA74" si="38">SUM(N72:N73)</f>
        <v>13</v>
      </c>
      <c r="O74" s="306">
        <f t="shared" si="38"/>
        <v>13</v>
      </c>
      <c r="P74" s="306">
        <f t="shared" si="38"/>
        <v>0</v>
      </c>
      <c r="Q74" s="306">
        <f t="shared" si="35"/>
        <v>39</v>
      </c>
      <c r="R74" s="306">
        <f t="shared" si="38"/>
        <v>338</v>
      </c>
      <c r="S74" s="306">
        <f t="shared" si="38"/>
        <v>271</v>
      </c>
      <c r="T74" s="306">
        <f t="shared" si="38"/>
        <v>343</v>
      </c>
      <c r="U74" s="306">
        <f t="shared" si="38"/>
        <v>273</v>
      </c>
      <c r="V74" s="306">
        <f t="shared" si="38"/>
        <v>329</v>
      </c>
      <c r="W74" s="306">
        <f t="shared" si="38"/>
        <v>266</v>
      </c>
      <c r="X74" s="1099">
        <f t="shared" si="36"/>
        <v>1010</v>
      </c>
      <c r="Y74" s="1099">
        <f t="shared" si="37"/>
        <v>810</v>
      </c>
      <c r="Z74" s="306">
        <f t="shared" si="38"/>
        <v>0</v>
      </c>
      <c r="AA74" s="306">
        <f t="shared" si="38"/>
        <v>0</v>
      </c>
      <c r="AB74" s="156"/>
    </row>
    <row r="75" spans="1:28" s="42" customFormat="1" ht="17.25" customHeight="1">
      <c r="A75" s="1446" t="s">
        <v>354</v>
      </c>
      <c r="B75" s="1446"/>
      <c r="C75" s="1446"/>
      <c r="D75" s="1446"/>
      <c r="E75" s="1097">
        <f>E69+E71+E74</f>
        <v>11</v>
      </c>
      <c r="F75" s="327"/>
      <c r="G75" s="328"/>
      <c r="H75" s="314"/>
      <c r="I75" s="327"/>
      <c r="J75" s="1080"/>
      <c r="K75" s="1080"/>
      <c r="L75" s="1080"/>
      <c r="M75" s="315">
        <f>M69+M71+M74</f>
        <v>91</v>
      </c>
      <c r="N75" s="315">
        <f t="shared" ref="N75:Q75" si="39">N69+N71+N74</f>
        <v>98</v>
      </c>
      <c r="O75" s="315">
        <f t="shared" si="39"/>
        <v>91</v>
      </c>
      <c r="P75" s="315">
        <f t="shared" si="39"/>
        <v>14</v>
      </c>
      <c r="Q75" s="315">
        <f t="shared" si="39"/>
        <v>294</v>
      </c>
      <c r="R75" s="315">
        <f t="shared" ref="R75:AA75" si="40">R69+R71+R74</f>
        <v>2402</v>
      </c>
      <c r="S75" s="315">
        <f t="shared" si="40"/>
        <v>1033</v>
      </c>
      <c r="T75" s="315">
        <f t="shared" si="40"/>
        <v>2524</v>
      </c>
      <c r="U75" s="315">
        <f t="shared" si="40"/>
        <v>1037</v>
      </c>
      <c r="V75" s="315">
        <f t="shared" si="40"/>
        <v>2450</v>
      </c>
      <c r="W75" s="315">
        <f t="shared" si="40"/>
        <v>981</v>
      </c>
      <c r="X75" s="1101">
        <f t="shared" si="36"/>
        <v>7376</v>
      </c>
      <c r="Y75" s="1101">
        <f t="shared" si="37"/>
        <v>3051</v>
      </c>
      <c r="Z75" s="315">
        <f t="shared" si="40"/>
        <v>82</v>
      </c>
      <c r="AA75" s="315">
        <f t="shared" si="40"/>
        <v>14</v>
      </c>
      <c r="AB75" s="156"/>
    </row>
    <row r="76" spans="1:28" s="42" customFormat="1">
      <c r="A76" s="143" t="s">
        <v>656</v>
      </c>
      <c r="B76" s="143" t="s">
        <v>657</v>
      </c>
      <c r="C76" s="143" t="s">
        <v>658</v>
      </c>
      <c r="D76" s="143" t="s">
        <v>501</v>
      </c>
      <c r="E76" s="143" t="s">
        <v>659</v>
      </c>
      <c r="F76" s="144">
        <v>31472</v>
      </c>
      <c r="G76" s="189" t="s">
        <v>1719</v>
      </c>
      <c r="H76" s="155">
        <v>13224.5</v>
      </c>
      <c r="I76" s="147">
        <v>21539</v>
      </c>
      <c r="J76" s="1074" t="s">
        <v>1720</v>
      </c>
      <c r="K76" s="1074" t="s">
        <v>1721</v>
      </c>
      <c r="L76" s="1074" t="s">
        <v>1722</v>
      </c>
      <c r="M76" s="149">
        <v>13</v>
      </c>
      <c r="N76" s="149">
        <v>13</v>
      </c>
      <c r="O76" s="149">
        <v>13</v>
      </c>
      <c r="P76" s="149">
        <v>1</v>
      </c>
      <c r="Q76" s="149">
        <v>40</v>
      </c>
      <c r="R76" s="149">
        <v>361</v>
      </c>
      <c r="S76" s="149">
        <v>361</v>
      </c>
      <c r="T76" s="149">
        <v>308</v>
      </c>
      <c r="U76" s="149">
        <v>308</v>
      </c>
      <c r="V76" s="149">
        <v>365</v>
      </c>
      <c r="W76" s="149">
        <v>365</v>
      </c>
      <c r="X76" s="149">
        <f t="shared" si="36"/>
        <v>1034</v>
      </c>
      <c r="Y76" s="149">
        <f t="shared" si="37"/>
        <v>1034</v>
      </c>
      <c r="Z76" s="149">
        <v>8</v>
      </c>
      <c r="AA76" s="149">
        <v>8</v>
      </c>
      <c r="AB76" s="150"/>
    </row>
    <row r="77" spans="1:28" s="42" customFormat="1">
      <c r="A77" s="143" t="s">
        <v>466</v>
      </c>
      <c r="B77" s="143" t="s">
        <v>508</v>
      </c>
      <c r="C77" s="143" t="s">
        <v>636</v>
      </c>
      <c r="D77" s="143" t="s">
        <v>501</v>
      </c>
      <c r="E77" s="143" t="s">
        <v>674</v>
      </c>
      <c r="F77" s="144">
        <v>31472</v>
      </c>
      <c r="G77" s="189" t="s">
        <v>1610</v>
      </c>
      <c r="H77" s="171">
        <v>13617</v>
      </c>
      <c r="I77" s="147">
        <v>21521</v>
      </c>
      <c r="J77" s="1074" t="s">
        <v>1611</v>
      </c>
      <c r="K77" s="1074" t="s">
        <v>1612</v>
      </c>
      <c r="L77" s="1074" t="s">
        <v>1613</v>
      </c>
      <c r="M77" s="149">
        <v>11</v>
      </c>
      <c r="N77" s="149">
        <v>11</v>
      </c>
      <c r="O77" s="149">
        <v>12</v>
      </c>
      <c r="P77" s="149">
        <v>1</v>
      </c>
      <c r="Q77" s="149">
        <v>35</v>
      </c>
      <c r="R77" s="149">
        <v>250</v>
      </c>
      <c r="S77" s="149">
        <v>250</v>
      </c>
      <c r="T77" s="149">
        <v>217</v>
      </c>
      <c r="U77" s="149">
        <v>217</v>
      </c>
      <c r="V77" s="149">
        <v>305</v>
      </c>
      <c r="W77" s="149">
        <v>305</v>
      </c>
      <c r="X77" s="149">
        <f t="shared" si="36"/>
        <v>772</v>
      </c>
      <c r="Y77" s="149">
        <f t="shared" si="37"/>
        <v>772</v>
      </c>
      <c r="Z77" s="149">
        <v>6</v>
      </c>
      <c r="AA77" s="149">
        <v>6</v>
      </c>
      <c r="AB77" s="150"/>
    </row>
    <row r="78" spans="1:28" s="42" customFormat="1">
      <c r="A78" s="143" t="s">
        <v>681</v>
      </c>
      <c r="B78" s="143" t="s">
        <v>682</v>
      </c>
      <c r="C78" s="143" t="s">
        <v>683</v>
      </c>
      <c r="D78" s="143" t="s">
        <v>684</v>
      </c>
      <c r="E78" s="143" t="s">
        <v>685</v>
      </c>
      <c r="F78" s="144">
        <v>26774</v>
      </c>
      <c r="G78" s="189" t="s">
        <v>1829</v>
      </c>
      <c r="H78" s="155">
        <v>15770</v>
      </c>
      <c r="I78" s="147">
        <v>21509</v>
      </c>
      <c r="J78" s="1074" t="s">
        <v>1826</v>
      </c>
      <c r="K78" s="1074" t="s">
        <v>1827</v>
      </c>
      <c r="L78" s="1074" t="s">
        <v>1828</v>
      </c>
      <c r="M78" s="149">
        <v>11</v>
      </c>
      <c r="N78" s="149">
        <v>11</v>
      </c>
      <c r="O78" s="149">
        <v>11</v>
      </c>
      <c r="P78" s="149">
        <v>1</v>
      </c>
      <c r="Q78" s="149">
        <v>34</v>
      </c>
      <c r="R78" s="149">
        <v>272</v>
      </c>
      <c r="S78" s="149">
        <v>272</v>
      </c>
      <c r="T78" s="149">
        <v>260</v>
      </c>
      <c r="U78" s="149">
        <v>260</v>
      </c>
      <c r="V78" s="149">
        <v>264</v>
      </c>
      <c r="W78" s="149">
        <v>264</v>
      </c>
      <c r="X78" s="149">
        <f t="shared" si="36"/>
        <v>796</v>
      </c>
      <c r="Y78" s="149">
        <f t="shared" si="37"/>
        <v>796</v>
      </c>
      <c r="Z78" s="149">
        <v>9</v>
      </c>
      <c r="AA78" s="149">
        <v>9</v>
      </c>
      <c r="AB78" s="150"/>
    </row>
    <row r="79" spans="1:28" s="42" customFormat="1">
      <c r="A79" s="143" t="s">
        <v>594</v>
      </c>
      <c r="B79" s="143" t="s">
        <v>586</v>
      </c>
      <c r="C79" s="143" t="s">
        <v>636</v>
      </c>
      <c r="D79" s="143" t="s">
        <v>470</v>
      </c>
      <c r="E79" s="143" t="s">
        <v>637</v>
      </c>
      <c r="F79" s="144">
        <v>30250</v>
      </c>
      <c r="G79" s="189" t="s">
        <v>1537</v>
      </c>
      <c r="H79" s="155">
        <v>10658</v>
      </c>
      <c r="I79" s="148">
        <v>21545</v>
      </c>
      <c r="J79" s="1074" t="s">
        <v>1538</v>
      </c>
      <c r="K79" s="1074" t="s">
        <v>1539</v>
      </c>
      <c r="L79" s="1074" t="s">
        <v>1540</v>
      </c>
      <c r="M79" s="149">
        <v>11</v>
      </c>
      <c r="N79" s="149">
        <v>11</v>
      </c>
      <c r="O79" s="149">
        <v>11</v>
      </c>
      <c r="P79" s="149">
        <v>1</v>
      </c>
      <c r="Q79" s="149">
        <v>34</v>
      </c>
      <c r="R79" s="149">
        <v>232</v>
      </c>
      <c r="S79" s="149">
        <v>0</v>
      </c>
      <c r="T79" s="149">
        <v>247</v>
      </c>
      <c r="U79" s="149">
        <v>0</v>
      </c>
      <c r="V79" s="149">
        <v>256</v>
      </c>
      <c r="W79" s="149">
        <v>0</v>
      </c>
      <c r="X79" s="149">
        <f t="shared" si="36"/>
        <v>735</v>
      </c>
      <c r="Y79" s="149">
        <f t="shared" si="37"/>
        <v>0</v>
      </c>
      <c r="Z79" s="149">
        <v>7</v>
      </c>
      <c r="AA79" s="149"/>
      <c r="AB79" s="150"/>
    </row>
    <row r="80" spans="1:28" s="201" customFormat="1" ht="17.25" customHeight="1">
      <c r="A80" s="1443" t="s">
        <v>351</v>
      </c>
      <c r="B80" s="1443"/>
      <c r="C80" s="1443"/>
      <c r="D80" s="1443"/>
      <c r="E80" s="302">
        <v>4</v>
      </c>
      <c r="F80" s="303"/>
      <c r="G80" s="304"/>
      <c r="H80" s="373"/>
      <c r="I80" s="302"/>
      <c r="J80" s="1076"/>
      <c r="K80" s="1076"/>
      <c r="L80" s="1076"/>
      <c r="M80" s="306">
        <f>SUM(M76:M79)</f>
        <v>46</v>
      </c>
      <c r="N80" s="306">
        <f t="shared" ref="N80:Q80" si="41">SUM(N76:N79)</f>
        <v>46</v>
      </c>
      <c r="O80" s="306">
        <f t="shared" si="41"/>
        <v>47</v>
      </c>
      <c r="P80" s="306">
        <f t="shared" si="41"/>
        <v>4</v>
      </c>
      <c r="Q80" s="306">
        <f t="shared" si="41"/>
        <v>143</v>
      </c>
      <c r="R80" s="306">
        <f t="shared" ref="R80:AA80" si="42">SUM(R76:R79)</f>
        <v>1115</v>
      </c>
      <c r="S80" s="306">
        <f t="shared" si="42"/>
        <v>883</v>
      </c>
      <c r="T80" s="306">
        <f t="shared" si="42"/>
        <v>1032</v>
      </c>
      <c r="U80" s="306">
        <f t="shared" si="42"/>
        <v>785</v>
      </c>
      <c r="V80" s="306">
        <f>SUM(V76:V79)</f>
        <v>1190</v>
      </c>
      <c r="W80" s="306">
        <f t="shared" si="42"/>
        <v>934</v>
      </c>
      <c r="X80" s="1099">
        <f t="shared" si="36"/>
        <v>3337</v>
      </c>
      <c r="Y80" s="1099">
        <f t="shared" si="37"/>
        <v>2602</v>
      </c>
      <c r="Z80" s="306">
        <f t="shared" si="42"/>
        <v>30</v>
      </c>
      <c r="AA80" s="306">
        <f t="shared" si="42"/>
        <v>23</v>
      </c>
      <c r="AB80" s="156"/>
    </row>
    <row r="81" spans="1:28" s="42" customFormat="1">
      <c r="A81" s="143" t="s">
        <v>643</v>
      </c>
      <c r="B81" s="143" t="s">
        <v>508</v>
      </c>
      <c r="C81" s="143" t="s">
        <v>636</v>
      </c>
      <c r="D81" s="143" t="s">
        <v>501</v>
      </c>
      <c r="E81" s="143" t="s">
        <v>644</v>
      </c>
      <c r="F81" s="144">
        <v>27089</v>
      </c>
      <c r="G81" s="145" t="s">
        <v>1659</v>
      </c>
      <c r="H81" s="789">
        <v>6370.04</v>
      </c>
      <c r="I81" s="143">
        <v>21640</v>
      </c>
      <c r="J81" s="259" t="s">
        <v>1660</v>
      </c>
      <c r="K81" s="259" t="s">
        <v>1661</v>
      </c>
      <c r="L81" s="259" t="s">
        <v>1662</v>
      </c>
      <c r="M81" s="149">
        <v>9</v>
      </c>
      <c r="N81" s="149">
        <v>9</v>
      </c>
      <c r="O81" s="149">
        <v>9</v>
      </c>
      <c r="P81" s="149">
        <v>0</v>
      </c>
      <c r="Q81" s="149">
        <v>27</v>
      </c>
      <c r="R81" s="149">
        <v>193</v>
      </c>
      <c r="S81" s="149">
        <v>193</v>
      </c>
      <c r="T81" s="149">
        <v>195</v>
      </c>
      <c r="U81" s="149">
        <v>195</v>
      </c>
      <c r="V81" s="149">
        <v>200</v>
      </c>
      <c r="W81" s="149">
        <v>200</v>
      </c>
      <c r="X81" s="149">
        <f t="shared" si="36"/>
        <v>588</v>
      </c>
      <c r="Y81" s="149">
        <f t="shared" si="37"/>
        <v>588</v>
      </c>
      <c r="Z81" s="149"/>
      <c r="AA81" s="149"/>
      <c r="AB81" s="150"/>
    </row>
    <row r="82" spans="1:28" s="201" customFormat="1" ht="17.25" customHeight="1">
      <c r="A82" s="1443" t="s">
        <v>353</v>
      </c>
      <c r="B82" s="1443"/>
      <c r="C82" s="1443"/>
      <c r="D82" s="1443"/>
      <c r="E82" s="307">
        <v>1</v>
      </c>
      <c r="F82" s="308"/>
      <c r="G82" s="309"/>
      <c r="H82" s="374"/>
      <c r="I82" s="307"/>
      <c r="J82" s="1076"/>
      <c r="K82" s="1076"/>
      <c r="L82" s="1076"/>
      <c r="M82" s="311">
        <f t="shared" ref="M82:AA82" si="43">SUM(M81)</f>
        <v>9</v>
      </c>
      <c r="N82" s="311">
        <f t="shared" si="43"/>
        <v>9</v>
      </c>
      <c r="O82" s="311">
        <f t="shared" si="43"/>
        <v>9</v>
      </c>
      <c r="P82" s="311">
        <f t="shared" si="43"/>
        <v>0</v>
      </c>
      <c r="Q82" s="311">
        <f t="shared" si="35"/>
        <v>27</v>
      </c>
      <c r="R82" s="311">
        <f t="shared" si="43"/>
        <v>193</v>
      </c>
      <c r="S82" s="311">
        <f t="shared" si="43"/>
        <v>193</v>
      </c>
      <c r="T82" s="311">
        <f t="shared" si="43"/>
        <v>195</v>
      </c>
      <c r="U82" s="311">
        <f t="shared" si="43"/>
        <v>195</v>
      </c>
      <c r="V82" s="311">
        <f t="shared" si="43"/>
        <v>200</v>
      </c>
      <c r="W82" s="311">
        <f t="shared" si="43"/>
        <v>200</v>
      </c>
      <c r="X82" s="1099">
        <f t="shared" si="36"/>
        <v>588</v>
      </c>
      <c r="Y82" s="1099">
        <f t="shared" si="37"/>
        <v>588</v>
      </c>
      <c r="Z82" s="311">
        <f t="shared" si="43"/>
        <v>0</v>
      </c>
      <c r="AA82" s="311">
        <f t="shared" si="43"/>
        <v>0</v>
      </c>
      <c r="AB82" s="156"/>
    </row>
    <row r="83" spans="1:28" s="42" customFormat="1" ht="17.25" customHeight="1">
      <c r="A83" s="1444" t="s">
        <v>355</v>
      </c>
      <c r="B83" s="1444"/>
      <c r="C83" s="1444"/>
      <c r="D83" s="1444"/>
      <c r="E83" s="317">
        <f>E80+E82</f>
        <v>5</v>
      </c>
      <c r="F83" s="329"/>
      <c r="G83" s="330"/>
      <c r="H83" s="341"/>
      <c r="I83" s="329"/>
      <c r="J83" s="331"/>
      <c r="K83" s="331"/>
      <c r="L83" s="331"/>
      <c r="M83" s="320">
        <f>M80+M82</f>
        <v>55</v>
      </c>
      <c r="N83" s="320">
        <f t="shared" ref="N83:Q83" si="44">N80+N82</f>
        <v>55</v>
      </c>
      <c r="O83" s="320">
        <f t="shared" si="44"/>
        <v>56</v>
      </c>
      <c r="P83" s="320">
        <f t="shared" si="44"/>
        <v>4</v>
      </c>
      <c r="Q83" s="320">
        <f t="shared" si="44"/>
        <v>170</v>
      </c>
      <c r="R83" s="320">
        <f t="shared" ref="R83:AA83" si="45">R80+R82</f>
        <v>1308</v>
      </c>
      <c r="S83" s="320">
        <f t="shared" si="45"/>
        <v>1076</v>
      </c>
      <c r="T83" s="320">
        <f t="shared" si="45"/>
        <v>1227</v>
      </c>
      <c r="U83" s="320">
        <f t="shared" si="45"/>
        <v>980</v>
      </c>
      <c r="V83" s="320">
        <f t="shared" si="45"/>
        <v>1390</v>
      </c>
      <c r="W83" s="320">
        <f t="shared" si="45"/>
        <v>1134</v>
      </c>
      <c r="X83" s="351">
        <f t="shared" si="36"/>
        <v>3925</v>
      </c>
      <c r="Y83" s="351">
        <f t="shared" si="37"/>
        <v>3190</v>
      </c>
      <c r="Z83" s="320">
        <f t="shared" si="45"/>
        <v>30</v>
      </c>
      <c r="AA83" s="320">
        <f t="shared" si="45"/>
        <v>23</v>
      </c>
      <c r="AB83" s="156"/>
    </row>
    <row r="84" spans="1:28" s="42" customFormat="1" ht="17.25" customHeight="1">
      <c r="A84" s="1445" t="s">
        <v>358</v>
      </c>
      <c r="B84" s="1445"/>
      <c r="C84" s="1445"/>
      <c r="D84" s="1445"/>
      <c r="E84" s="321">
        <f>E75+E83</f>
        <v>16</v>
      </c>
      <c r="F84" s="322"/>
      <c r="G84" s="323"/>
      <c r="H84" s="344"/>
      <c r="I84" s="321"/>
      <c r="J84" s="1079"/>
      <c r="K84" s="1079"/>
      <c r="L84" s="1079"/>
      <c r="M84" s="325">
        <f>M75+M83</f>
        <v>146</v>
      </c>
      <c r="N84" s="325">
        <f t="shared" ref="N84:Q84" si="46">N75+N83</f>
        <v>153</v>
      </c>
      <c r="O84" s="325">
        <f t="shared" si="46"/>
        <v>147</v>
      </c>
      <c r="P84" s="325">
        <f t="shared" si="46"/>
        <v>18</v>
      </c>
      <c r="Q84" s="325">
        <f t="shared" si="46"/>
        <v>464</v>
      </c>
      <c r="R84" s="325">
        <f t="shared" ref="R84:AA84" si="47">R75+R83</f>
        <v>3710</v>
      </c>
      <c r="S84" s="325">
        <f t="shared" si="47"/>
        <v>2109</v>
      </c>
      <c r="T84" s="325">
        <f t="shared" si="47"/>
        <v>3751</v>
      </c>
      <c r="U84" s="325">
        <f t="shared" si="47"/>
        <v>2017</v>
      </c>
      <c r="V84" s="325">
        <f t="shared" si="47"/>
        <v>3840</v>
      </c>
      <c r="W84" s="325">
        <f t="shared" si="47"/>
        <v>2115</v>
      </c>
      <c r="X84" s="1102">
        <f t="shared" si="36"/>
        <v>11301</v>
      </c>
      <c r="Y84" s="1102">
        <f t="shared" si="37"/>
        <v>6241</v>
      </c>
      <c r="Z84" s="325">
        <f t="shared" si="47"/>
        <v>112</v>
      </c>
      <c r="AA84" s="325">
        <f t="shared" si="47"/>
        <v>37</v>
      </c>
      <c r="AB84" s="156"/>
    </row>
    <row r="85" spans="1:28" s="42" customFormat="1">
      <c r="A85" s="143" t="s">
        <v>466</v>
      </c>
      <c r="B85" s="143" t="s">
        <v>664</v>
      </c>
      <c r="C85" s="143" t="s">
        <v>636</v>
      </c>
      <c r="D85" s="143" t="s">
        <v>470</v>
      </c>
      <c r="E85" s="143" t="s">
        <v>665</v>
      </c>
      <c r="F85" s="144">
        <v>14075</v>
      </c>
      <c r="G85" s="189" t="s">
        <v>1783</v>
      </c>
      <c r="H85" s="171">
        <v>12887</v>
      </c>
      <c r="I85" s="147">
        <v>22559</v>
      </c>
      <c r="J85" s="1074" t="s">
        <v>1780</v>
      </c>
      <c r="K85" s="1074" t="s">
        <v>1781</v>
      </c>
      <c r="L85" s="1074" t="s">
        <v>1782</v>
      </c>
      <c r="M85" s="149">
        <v>8</v>
      </c>
      <c r="N85" s="149">
        <v>8</v>
      </c>
      <c r="O85" s="149">
        <v>8</v>
      </c>
      <c r="P85" s="149">
        <v>1</v>
      </c>
      <c r="Q85" s="149">
        <v>25</v>
      </c>
      <c r="R85" s="149">
        <v>159</v>
      </c>
      <c r="S85" s="149"/>
      <c r="T85" s="149">
        <v>162</v>
      </c>
      <c r="U85" s="149"/>
      <c r="V85" s="149">
        <v>164</v>
      </c>
      <c r="W85" s="149"/>
      <c r="X85" s="149">
        <f t="shared" si="36"/>
        <v>485</v>
      </c>
      <c r="Y85" s="149">
        <f t="shared" si="37"/>
        <v>0</v>
      </c>
      <c r="Z85" s="149">
        <v>7</v>
      </c>
      <c r="AA85" s="149"/>
      <c r="AB85" s="150"/>
    </row>
    <row r="86" spans="1:28" s="201" customFormat="1" ht="17.25" customHeight="1">
      <c r="A86" s="1443" t="s">
        <v>351</v>
      </c>
      <c r="B86" s="1443"/>
      <c r="C86" s="1443"/>
      <c r="D86" s="1443"/>
      <c r="E86" s="302">
        <v>1</v>
      </c>
      <c r="F86" s="303"/>
      <c r="G86" s="304"/>
      <c r="H86" s="373"/>
      <c r="I86" s="302"/>
      <c r="J86" s="1076"/>
      <c r="K86" s="1076"/>
      <c r="L86" s="1076"/>
      <c r="M86" s="306">
        <f>M85</f>
        <v>8</v>
      </c>
      <c r="N86" s="306">
        <f t="shared" ref="N86:AA86" si="48">N85</f>
        <v>8</v>
      </c>
      <c r="O86" s="306">
        <f t="shared" si="48"/>
        <v>8</v>
      </c>
      <c r="P86" s="306">
        <f t="shared" si="48"/>
        <v>1</v>
      </c>
      <c r="Q86" s="306">
        <f t="shared" si="35"/>
        <v>25</v>
      </c>
      <c r="R86" s="306">
        <f t="shared" si="48"/>
        <v>159</v>
      </c>
      <c r="S86" s="306">
        <f t="shared" si="48"/>
        <v>0</v>
      </c>
      <c r="T86" s="306">
        <f t="shared" si="48"/>
        <v>162</v>
      </c>
      <c r="U86" s="306">
        <f t="shared" si="48"/>
        <v>0</v>
      </c>
      <c r="V86" s="306">
        <f t="shared" si="48"/>
        <v>164</v>
      </c>
      <c r="W86" s="306">
        <f t="shared" si="48"/>
        <v>0</v>
      </c>
      <c r="X86" s="1099">
        <f t="shared" si="36"/>
        <v>485</v>
      </c>
      <c r="Y86" s="1099">
        <f t="shared" si="37"/>
        <v>0</v>
      </c>
      <c r="Z86" s="306">
        <f t="shared" si="48"/>
        <v>7</v>
      </c>
      <c r="AA86" s="306">
        <f t="shared" si="48"/>
        <v>0</v>
      </c>
      <c r="AB86" s="156"/>
    </row>
    <row r="87" spans="1:28" s="42" customFormat="1">
      <c r="A87" s="143" t="s">
        <v>671</v>
      </c>
      <c r="B87" s="143" t="s">
        <v>359</v>
      </c>
      <c r="C87" s="143" t="s">
        <v>672</v>
      </c>
      <c r="D87" s="143" t="s">
        <v>103</v>
      </c>
      <c r="E87" s="143" t="s">
        <v>673</v>
      </c>
      <c r="F87" s="144">
        <v>19896</v>
      </c>
      <c r="G87" s="145" t="s">
        <v>1598</v>
      </c>
      <c r="H87" s="158">
        <v>12588</v>
      </c>
      <c r="I87" s="143">
        <v>22573</v>
      </c>
      <c r="J87" s="259" t="s">
        <v>1595</v>
      </c>
      <c r="K87" s="259" t="s">
        <v>1596</v>
      </c>
      <c r="L87" s="259" t="s">
        <v>1597</v>
      </c>
      <c r="M87" s="149">
        <v>10</v>
      </c>
      <c r="N87" s="149">
        <v>10</v>
      </c>
      <c r="O87" s="149">
        <v>10</v>
      </c>
      <c r="P87" s="149">
        <v>0</v>
      </c>
      <c r="Q87" s="149">
        <v>30</v>
      </c>
      <c r="R87" s="149">
        <v>155</v>
      </c>
      <c r="S87" s="149"/>
      <c r="T87" s="149">
        <v>213</v>
      </c>
      <c r="U87" s="149"/>
      <c r="V87" s="149">
        <v>229</v>
      </c>
      <c r="W87" s="149"/>
      <c r="X87" s="149">
        <f t="shared" si="36"/>
        <v>597</v>
      </c>
      <c r="Y87" s="149">
        <f t="shared" si="37"/>
        <v>0</v>
      </c>
      <c r="Z87" s="149">
        <v>0</v>
      </c>
      <c r="AA87" s="149"/>
      <c r="AB87" s="150"/>
    </row>
    <row r="88" spans="1:28" s="42" customFormat="1">
      <c r="A88" s="143" t="s">
        <v>677</v>
      </c>
      <c r="B88" s="143" t="s">
        <v>678</v>
      </c>
      <c r="C88" s="143" t="s">
        <v>679</v>
      </c>
      <c r="D88" s="143" t="s">
        <v>602</v>
      </c>
      <c r="E88" s="143" t="s">
        <v>680</v>
      </c>
      <c r="F88" s="144" t="s">
        <v>1582</v>
      </c>
      <c r="G88" s="189" t="s">
        <v>1583</v>
      </c>
      <c r="H88" s="155">
        <v>9788</v>
      </c>
      <c r="I88" s="147">
        <v>22564</v>
      </c>
      <c r="J88" s="1074" t="s">
        <v>1584</v>
      </c>
      <c r="K88" s="1074" t="s">
        <v>1585</v>
      </c>
      <c r="L88" s="1074" t="s">
        <v>1874</v>
      </c>
      <c r="M88" s="149">
        <v>10</v>
      </c>
      <c r="N88" s="149">
        <v>10</v>
      </c>
      <c r="O88" s="149">
        <v>10</v>
      </c>
      <c r="P88" s="149"/>
      <c r="Q88" s="149">
        <v>30</v>
      </c>
      <c r="R88" s="149">
        <v>184</v>
      </c>
      <c r="S88" s="149">
        <v>184</v>
      </c>
      <c r="T88" s="149">
        <v>218</v>
      </c>
      <c r="U88" s="149">
        <v>218</v>
      </c>
      <c r="V88" s="149">
        <v>217</v>
      </c>
      <c r="W88" s="149">
        <v>217</v>
      </c>
      <c r="X88" s="149">
        <f t="shared" si="36"/>
        <v>619</v>
      </c>
      <c r="Y88" s="149">
        <f t="shared" si="37"/>
        <v>619</v>
      </c>
      <c r="Z88" s="149"/>
      <c r="AA88" s="149"/>
      <c r="AB88" s="150"/>
    </row>
    <row r="89" spans="1:28" s="201" customFormat="1" ht="17.25" customHeight="1">
      <c r="A89" s="1443" t="s">
        <v>353</v>
      </c>
      <c r="B89" s="1443"/>
      <c r="C89" s="1443"/>
      <c r="D89" s="1443"/>
      <c r="E89" s="302">
        <v>2</v>
      </c>
      <c r="F89" s="303"/>
      <c r="G89" s="304"/>
      <c r="H89" s="373"/>
      <c r="I89" s="302"/>
      <c r="J89" s="1076"/>
      <c r="K89" s="1076"/>
      <c r="L89" s="1076"/>
      <c r="M89" s="306">
        <f>SUM(M87:M88)</f>
        <v>20</v>
      </c>
      <c r="N89" s="306">
        <f t="shared" ref="N89:AA89" si="49">SUM(N87:N88)</f>
        <v>20</v>
      </c>
      <c r="O89" s="306">
        <f t="shared" si="49"/>
        <v>20</v>
      </c>
      <c r="P89" s="306">
        <f t="shared" si="49"/>
        <v>0</v>
      </c>
      <c r="Q89" s="306">
        <f t="shared" si="35"/>
        <v>60</v>
      </c>
      <c r="R89" s="306">
        <f t="shared" si="49"/>
        <v>339</v>
      </c>
      <c r="S89" s="306">
        <f t="shared" si="49"/>
        <v>184</v>
      </c>
      <c r="T89" s="306">
        <f t="shared" si="49"/>
        <v>431</v>
      </c>
      <c r="U89" s="306">
        <f t="shared" si="49"/>
        <v>218</v>
      </c>
      <c r="V89" s="306">
        <f t="shared" si="49"/>
        <v>446</v>
      </c>
      <c r="W89" s="306">
        <f t="shared" si="49"/>
        <v>217</v>
      </c>
      <c r="X89" s="1099">
        <f t="shared" si="36"/>
        <v>1216</v>
      </c>
      <c r="Y89" s="1099">
        <f t="shared" si="37"/>
        <v>619</v>
      </c>
      <c r="Z89" s="306">
        <f t="shared" si="49"/>
        <v>0</v>
      </c>
      <c r="AA89" s="306">
        <f t="shared" si="49"/>
        <v>0</v>
      </c>
      <c r="AB89" s="156"/>
    </row>
    <row r="90" spans="1:28" s="42" customFormat="1" ht="17.25" customHeight="1">
      <c r="A90" s="1444" t="s">
        <v>355</v>
      </c>
      <c r="B90" s="1444"/>
      <c r="C90" s="1444"/>
      <c r="D90" s="1444"/>
      <c r="E90" s="331">
        <v>3</v>
      </c>
      <c r="F90" s="329"/>
      <c r="G90" s="330"/>
      <c r="H90" s="319"/>
      <c r="I90" s="329"/>
      <c r="J90" s="331"/>
      <c r="K90" s="331"/>
      <c r="L90" s="331"/>
      <c r="M90" s="320">
        <f>M86+M89</f>
        <v>28</v>
      </c>
      <c r="N90" s="320">
        <f t="shared" ref="N90:Q90" si="50">N86+N89</f>
        <v>28</v>
      </c>
      <c r="O90" s="320">
        <f t="shared" si="50"/>
        <v>28</v>
      </c>
      <c r="P90" s="320">
        <f t="shared" si="50"/>
        <v>1</v>
      </c>
      <c r="Q90" s="320">
        <f t="shared" si="50"/>
        <v>85</v>
      </c>
      <c r="R90" s="320">
        <f t="shared" ref="R90:AA90" si="51">R86+R89</f>
        <v>498</v>
      </c>
      <c r="S90" s="320">
        <f t="shared" si="51"/>
        <v>184</v>
      </c>
      <c r="T90" s="320">
        <f t="shared" si="51"/>
        <v>593</v>
      </c>
      <c r="U90" s="320">
        <f t="shared" si="51"/>
        <v>218</v>
      </c>
      <c r="V90" s="320">
        <f t="shared" si="51"/>
        <v>610</v>
      </c>
      <c r="W90" s="320">
        <f t="shared" si="51"/>
        <v>217</v>
      </c>
      <c r="X90" s="351">
        <f t="shared" si="36"/>
        <v>1701</v>
      </c>
      <c r="Y90" s="351">
        <f t="shared" si="37"/>
        <v>619</v>
      </c>
      <c r="Z90" s="320">
        <f t="shared" si="51"/>
        <v>7</v>
      </c>
      <c r="AA90" s="320">
        <f t="shared" si="51"/>
        <v>0</v>
      </c>
      <c r="AB90" s="156"/>
    </row>
    <row r="91" spans="1:28" s="42" customFormat="1" ht="17.25" customHeight="1">
      <c r="A91" s="1445" t="s">
        <v>360</v>
      </c>
      <c r="B91" s="1445"/>
      <c r="C91" s="1445"/>
      <c r="D91" s="1445"/>
      <c r="E91" s="321">
        <v>3</v>
      </c>
      <c r="F91" s="322"/>
      <c r="G91" s="332"/>
      <c r="H91" s="324"/>
      <c r="I91" s="321"/>
      <c r="J91" s="1079"/>
      <c r="K91" s="1079"/>
      <c r="L91" s="1079"/>
      <c r="M91" s="325">
        <f>M90</f>
        <v>28</v>
      </c>
      <c r="N91" s="325">
        <f t="shared" ref="N91:Q91" si="52">N90</f>
        <v>28</v>
      </c>
      <c r="O91" s="325">
        <f t="shared" si="52"/>
        <v>28</v>
      </c>
      <c r="P91" s="325">
        <f t="shared" si="52"/>
        <v>1</v>
      </c>
      <c r="Q91" s="325">
        <f t="shared" si="52"/>
        <v>85</v>
      </c>
      <c r="R91" s="325">
        <f t="shared" ref="R91:AA91" si="53">R90</f>
        <v>498</v>
      </c>
      <c r="S91" s="325">
        <f t="shared" si="53"/>
        <v>184</v>
      </c>
      <c r="T91" s="325">
        <f t="shared" si="53"/>
        <v>593</v>
      </c>
      <c r="U91" s="325">
        <f t="shared" si="53"/>
        <v>218</v>
      </c>
      <c r="V91" s="325">
        <f t="shared" si="53"/>
        <v>610</v>
      </c>
      <c r="W91" s="325">
        <f t="shared" si="53"/>
        <v>217</v>
      </c>
      <c r="X91" s="1102">
        <f t="shared" si="36"/>
        <v>1701</v>
      </c>
      <c r="Y91" s="1102">
        <f t="shared" si="37"/>
        <v>619</v>
      </c>
      <c r="Z91" s="325">
        <f t="shared" si="53"/>
        <v>7</v>
      </c>
      <c r="AA91" s="325">
        <f t="shared" si="53"/>
        <v>0</v>
      </c>
      <c r="AB91" s="156"/>
    </row>
    <row r="92" spans="1:28" s="42" customFormat="1">
      <c r="A92" s="143" t="s">
        <v>466</v>
      </c>
      <c r="B92" s="143" t="s">
        <v>467</v>
      </c>
      <c r="C92" s="143" t="s">
        <v>4</v>
      </c>
      <c r="D92" s="143" t="s">
        <v>456</v>
      </c>
      <c r="E92" s="143" t="s">
        <v>574</v>
      </c>
      <c r="F92" s="144">
        <v>37985</v>
      </c>
      <c r="G92" s="189" t="s">
        <v>1520</v>
      </c>
      <c r="H92" s="155">
        <v>11815.7</v>
      </c>
      <c r="I92" s="147">
        <v>21401</v>
      </c>
      <c r="J92" s="1074" t="s">
        <v>1518</v>
      </c>
      <c r="K92" s="1074" t="s">
        <v>1518</v>
      </c>
      <c r="L92" s="1074" t="s">
        <v>1519</v>
      </c>
      <c r="M92" s="149">
        <v>7</v>
      </c>
      <c r="N92" s="149">
        <v>8</v>
      </c>
      <c r="O92" s="149">
        <v>9</v>
      </c>
      <c r="P92" s="149">
        <v>1</v>
      </c>
      <c r="Q92" s="149">
        <f>SUM(M92:P92)</f>
        <v>25</v>
      </c>
      <c r="R92" s="149">
        <v>180</v>
      </c>
      <c r="S92" s="149">
        <v>75</v>
      </c>
      <c r="T92" s="149">
        <v>200</v>
      </c>
      <c r="U92" s="149">
        <v>93</v>
      </c>
      <c r="V92" s="149">
        <v>231</v>
      </c>
      <c r="W92" s="149">
        <v>118</v>
      </c>
      <c r="X92" s="149">
        <f t="shared" si="36"/>
        <v>611</v>
      </c>
      <c r="Y92" s="149">
        <f t="shared" si="37"/>
        <v>286</v>
      </c>
      <c r="Z92" s="149">
        <v>7</v>
      </c>
      <c r="AA92" s="149"/>
      <c r="AB92" s="150"/>
    </row>
    <row r="93" spans="1:28" s="42" customFormat="1">
      <c r="A93" s="143" t="s">
        <v>466</v>
      </c>
      <c r="B93" s="143" t="s">
        <v>494</v>
      </c>
      <c r="C93" s="143" t="s">
        <v>4</v>
      </c>
      <c r="D93" s="143" t="s">
        <v>349</v>
      </c>
      <c r="E93" s="143" t="s">
        <v>532</v>
      </c>
      <c r="F93" s="144">
        <v>35129</v>
      </c>
      <c r="G93" s="189" t="s">
        <v>1655</v>
      </c>
      <c r="H93" s="155">
        <v>11152</v>
      </c>
      <c r="I93" s="147">
        <v>21350</v>
      </c>
      <c r="J93" s="1074" t="s">
        <v>1656</v>
      </c>
      <c r="K93" s="1074" t="s">
        <v>1657</v>
      </c>
      <c r="L93" s="1074" t="s">
        <v>1658</v>
      </c>
      <c r="M93" s="149">
        <v>8</v>
      </c>
      <c r="N93" s="149">
        <v>8</v>
      </c>
      <c r="O93" s="149">
        <v>10</v>
      </c>
      <c r="P93" s="149">
        <v>1</v>
      </c>
      <c r="Q93" s="149">
        <f t="shared" ref="Q93:Q101" si="54">SUM(M93:P93)</f>
        <v>27</v>
      </c>
      <c r="R93" s="149">
        <v>155</v>
      </c>
      <c r="S93" s="149">
        <v>155</v>
      </c>
      <c r="T93" s="149">
        <v>150</v>
      </c>
      <c r="U93" s="149">
        <v>150</v>
      </c>
      <c r="V93" s="149">
        <v>207</v>
      </c>
      <c r="W93" s="149">
        <v>207</v>
      </c>
      <c r="X93" s="149">
        <f t="shared" si="36"/>
        <v>512</v>
      </c>
      <c r="Y93" s="149">
        <f t="shared" si="37"/>
        <v>512</v>
      </c>
      <c r="Z93" s="149">
        <v>4</v>
      </c>
      <c r="AA93" s="149">
        <v>4</v>
      </c>
      <c r="AB93" s="150"/>
    </row>
    <row r="94" spans="1:28" s="42" customFormat="1">
      <c r="A94" s="143" t="s">
        <v>466</v>
      </c>
      <c r="B94" s="143" t="s">
        <v>467</v>
      </c>
      <c r="C94" s="143" t="s">
        <v>4</v>
      </c>
      <c r="D94" s="143" t="s">
        <v>510</v>
      </c>
      <c r="E94" s="143" t="s">
        <v>511</v>
      </c>
      <c r="F94" s="144">
        <v>34759</v>
      </c>
      <c r="G94" s="189" t="s">
        <v>1413</v>
      </c>
      <c r="H94" s="155">
        <v>7437</v>
      </c>
      <c r="I94" s="147">
        <v>21383</v>
      </c>
      <c r="J94" s="1074" t="s">
        <v>1414</v>
      </c>
      <c r="K94" s="1074" t="s">
        <v>1415</v>
      </c>
      <c r="L94" s="1074" t="s">
        <v>1416</v>
      </c>
      <c r="M94" s="149">
        <v>8</v>
      </c>
      <c r="N94" s="149">
        <v>9</v>
      </c>
      <c r="O94" s="149">
        <v>9</v>
      </c>
      <c r="P94" s="149">
        <v>1</v>
      </c>
      <c r="Q94" s="149">
        <f t="shared" si="54"/>
        <v>27</v>
      </c>
      <c r="R94" s="149">
        <v>178</v>
      </c>
      <c r="S94" s="149">
        <v>0</v>
      </c>
      <c r="T94" s="149">
        <v>213</v>
      </c>
      <c r="U94" s="149">
        <v>0</v>
      </c>
      <c r="V94" s="149">
        <v>235</v>
      </c>
      <c r="W94" s="149">
        <v>0</v>
      </c>
      <c r="X94" s="149">
        <f t="shared" si="36"/>
        <v>626</v>
      </c>
      <c r="Y94" s="149">
        <f t="shared" si="37"/>
        <v>0</v>
      </c>
      <c r="Z94" s="149">
        <v>11</v>
      </c>
      <c r="AA94" s="149"/>
      <c r="AB94" s="150"/>
    </row>
    <row r="95" spans="1:28" s="42" customFormat="1">
      <c r="A95" s="143" t="s">
        <v>466</v>
      </c>
      <c r="B95" s="143" t="s">
        <v>467</v>
      </c>
      <c r="C95" s="143" t="s">
        <v>350</v>
      </c>
      <c r="D95" s="143" t="s">
        <v>501</v>
      </c>
      <c r="E95" s="143" t="s">
        <v>556</v>
      </c>
      <c r="F95" s="144">
        <v>32203</v>
      </c>
      <c r="G95" s="189" t="s">
        <v>1393</v>
      </c>
      <c r="H95" s="155">
        <v>13576</v>
      </c>
      <c r="I95" s="147">
        <v>21352</v>
      </c>
      <c r="J95" s="1074" t="s">
        <v>1394</v>
      </c>
      <c r="K95" s="1074" t="s">
        <v>1395</v>
      </c>
      <c r="L95" s="1074" t="s">
        <v>1396</v>
      </c>
      <c r="M95" s="149">
        <v>7</v>
      </c>
      <c r="N95" s="149">
        <v>8</v>
      </c>
      <c r="O95" s="149">
        <v>8</v>
      </c>
      <c r="P95" s="149">
        <v>1</v>
      </c>
      <c r="Q95" s="149">
        <f t="shared" si="54"/>
        <v>24</v>
      </c>
      <c r="R95" s="149">
        <v>147</v>
      </c>
      <c r="S95" s="149">
        <v>147</v>
      </c>
      <c r="T95" s="149">
        <v>192</v>
      </c>
      <c r="U95" s="149">
        <v>192</v>
      </c>
      <c r="V95" s="149">
        <v>178</v>
      </c>
      <c r="W95" s="149">
        <v>178</v>
      </c>
      <c r="X95" s="149">
        <f t="shared" si="36"/>
        <v>517</v>
      </c>
      <c r="Y95" s="149">
        <f t="shared" si="37"/>
        <v>517</v>
      </c>
      <c r="Z95" s="149">
        <v>2</v>
      </c>
      <c r="AA95" s="149">
        <v>2</v>
      </c>
      <c r="AB95" s="150"/>
    </row>
    <row r="96" spans="1:28" s="42" customFormat="1">
      <c r="A96" s="143" t="s">
        <v>466</v>
      </c>
      <c r="B96" s="143" t="s">
        <v>467</v>
      </c>
      <c r="C96" s="143" t="s">
        <v>479</v>
      </c>
      <c r="D96" s="143" t="s">
        <v>470</v>
      </c>
      <c r="E96" s="143" t="s">
        <v>631</v>
      </c>
      <c r="F96" s="144">
        <v>26364</v>
      </c>
      <c r="G96" s="145" t="s">
        <v>1830</v>
      </c>
      <c r="H96" s="158">
        <v>19340.919999999998</v>
      </c>
      <c r="I96" s="143">
        <v>21356</v>
      </c>
      <c r="J96" s="259" t="s">
        <v>1831</v>
      </c>
      <c r="K96" s="259" t="s">
        <v>1832</v>
      </c>
      <c r="L96" s="259" t="s">
        <v>1833</v>
      </c>
      <c r="M96" s="149">
        <v>9</v>
      </c>
      <c r="N96" s="149">
        <v>9</v>
      </c>
      <c r="O96" s="149">
        <v>10</v>
      </c>
      <c r="P96" s="149">
        <v>1</v>
      </c>
      <c r="Q96" s="149">
        <f t="shared" si="54"/>
        <v>29</v>
      </c>
      <c r="R96" s="149">
        <v>213</v>
      </c>
      <c r="S96" s="149">
        <v>0</v>
      </c>
      <c r="T96" s="149">
        <v>214</v>
      </c>
      <c r="U96" s="149">
        <v>0</v>
      </c>
      <c r="V96" s="149">
        <v>253</v>
      </c>
      <c r="W96" s="149">
        <v>0</v>
      </c>
      <c r="X96" s="149">
        <f t="shared" si="36"/>
        <v>680</v>
      </c>
      <c r="Y96" s="149">
        <f t="shared" si="37"/>
        <v>0</v>
      </c>
      <c r="Z96" s="149">
        <v>9</v>
      </c>
      <c r="AA96" s="149"/>
      <c r="AB96" s="150"/>
    </row>
    <row r="97" spans="1:28" s="42" customFormat="1">
      <c r="A97" s="143" t="s">
        <v>491</v>
      </c>
      <c r="B97" s="143" t="s">
        <v>7</v>
      </c>
      <c r="C97" s="143" t="s">
        <v>4</v>
      </c>
      <c r="D97" s="143" t="s">
        <v>27</v>
      </c>
      <c r="E97" s="143" t="s">
        <v>630</v>
      </c>
      <c r="F97" s="144">
        <v>30011</v>
      </c>
      <c r="G97" s="189" t="s">
        <v>1436</v>
      </c>
      <c r="H97" s="192">
        <v>21527</v>
      </c>
      <c r="I97" s="148">
        <v>21378</v>
      </c>
      <c r="J97" s="1074" t="s">
        <v>1437</v>
      </c>
      <c r="K97" s="1074" t="s">
        <v>1438</v>
      </c>
      <c r="L97" s="1074" t="s">
        <v>1439</v>
      </c>
      <c r="M97" s="191">
        <v>8</v>
      </c>
      <c r="N97" s="191">
        <v>9</v>
      </c>
      <c r="O97" s="191">
        <v>9</v>
      </c>
      <c r="P97" s="191">
        <v>3</v>
      </c>
      <c r="Q97" s="149">
        <f t="shared" si="54"/>
        <v>29</v>
      </c>
      <c r="R97" s="149">
        <v>175</v>
      </c>
      <c r="S97" s="149">
        <v>175</v>
      </c>
      <c r="T97" s="149">
        <v>213</v>
      </c>
      <c r="U97" s="149">
        <v>213</v>
      </c>
      <c r="V97" s="149">
        <v>212</v>
      </c>
      <c r="W97" s="149">
        <v>212</v>
      </c>
      <c r="X97" s="149">
        <f t="shared" si="36"/>
        <v>600</v>
      </c>
      <c r="Y97" s="149">
        <f t="shared" si="37"/>
        <v>600</v>
      </c>
      <c r="Z97" s="149">
        <v>22</v>
      </c>
      <c r="AA97" s="149">
        <v>22</v>
      </c>
      <c r="AB97" s="150"/>
    </row>
    <row r="98" spans="1:28" s="42" customFormat="1">
      <c r="A98" s="143" t="s">
        <v>466</v>
      </c>
      <c r="B98" s="143" t="s">
        <v>588</v>
      </c>
      <c r="C98" s="143" t="s">
        <v>4</v>
      </c>
      <c r="D98" s="143" t="s">
        <v>456</v>
      </c>
      <c r="E98" s="143" t="s">
        <v>589</v>
      </c>
      <c r="F98" s="144">
        <v>36951</v>
      </c>
      <c r="G98" s="189" t="s">
        <v>1514</v>
      </c>
      <c r="H98" s="155">
        <v>11974</v>
      </c>
      <c r="I98" s="147">
        <v>21319</v>
      </c>
      <c r="J98" s="1074" t="s">
        <v>1515</v>
      </c>
      <c r="K98" s="1074" t="s">
        <v>1516</v>
      </c>
      <c r="L98" s="1074" t="s">
        <v>1517</v>
      </c>
      <c r="M98" s="149">
        <v>7</v>
      </c>
      <c r="N98" s="149">
        <v>8</v>
      </c>
      <c r="O98" s="149">
        <v>8</v>
      </c>
      <c r="P98" s="149">
        <v>1</v>
      </c>
      <c r="Q98" s="149">
        <f t="shared" si="54"/>
        <v>24</v>
      </c>
      <c r="R98" s="149">
        <v>183</v>
      </c>
      <c r="S98" s="149">
        <v>80</v>
      </c>
      <c r="T98" s="149">
        <v>207</v>
      </c>
      <c r="U98" s="149">
        <v>96</v>
      </c>
      <c r="V98" s="149">
        <v>211</v>
      </c>
      <c r="W98" s="149">
        <v>100</v>
      </c>
      <c r="X98" s="149">
        <f t="shared" si="36"/>
        <v>601</v>
      </c>
      <c r="Y98" s="149">
        <f t="shared" si="37"/>
        <v>276</v>
      </c>
      <c r="Z98" s="149">
        <v>8</v>
      </c>
      <c r="AA98" s="149">
        <v>1</v>
      </c>
      <c r="AB98" s="150"/>
    </row>
    <row r="99" spans="1:28" s="42" customFormat="1">
      <c r="A99" s="143" t="s">
        <v>466</v>
      </c>
      <c r="B99" s="143" t="s">
        <v>590</v>
      </c>
      <c r="C99" s="143" t="s">
        <v>479</v>
      </c>
      <c r="D99" s="143" t="s">
        <v>306</v>
      </c>
      <c r="E99" s="143" t="s">
        <v>591</v>
      </c>
      <c r="F99" s="144">
        <v>38387</v>
      </c>
      <c r="G99" s="145" t="s">
        <v>1452</v>
      </c>
      <c r="H99" s="158">
        <v>13039</v>
      </c>
      <c r="I99" s="143">
        <v>21401</v>
      </c>
      <c r="J99" s="259" t="s">
        <v>1453</v>
      </c>
      <c r="K99" s="259" t="s">
        <v>1454</v>
      </c>
      <c r="L99" s="259" t="s">
        <v>1455</v>
      </c>
      <c r="M99" s="149">
        <v>7</v>
      </c>
      <c r="N99" s="149">
        <v>8</v>
      </c>
      <c r="O99" s="149">
        <v>8</v>
      </c>
      <c r="P99" s="149">
        <v>1</v>
      </c>
      <c r="Q99" s="149">
        <f t="shared" si="54"/>
        <v>24</v>
      </c>
      <c r="R99" s="149">
        <v>176</v>
      </c>
      <c r="S99" s="149">
        <v>99</v>
      </c>
      <c r="T99" s="149">
        <v>193</v>
      </c>
      <c r="U99" s="149">
        <v>98</v>
      </c>
      <c r="V99" s="149">
        <v>200</v>
      </c>
      <c r="W99" s="149">
        <v>90</v>
      </c>
      <c r="X99" s="149">
        <f t="shared" si="36"/>
        <v>569</v>
      </c>
      <c r="Y99" s="149">
        <f t="shared" si="37"/>
        <v>287</v>
      </c>
      <c r="Z99" s="149">
        <v>7</v>
      </c>
      <c r="AA99" s="149">
        <v>0</v>
      </c>
      <c r="AB99" s="150"/>
    </row>
    <row r="100" spans="1:28" s="42" customFormat="1">
      <c r="A100" s="143" t="s">
        <v>466</v>
      </c>
      <c r="B100" s="143" t="s">
        <v>467</v>
      </c>
      <c r="C100" s="143" t="s">
        <v>4</v>
      </c>
      <c r="D100" s="143" t="s">
        <v>454</v>
      </c>
      <c r="E100" s="195" t="s">
        <v>468</v>
      </c>
      <c r="F100" s="144">
        <v>38777</v>
      </c>
      <c r="G100" s="189" t="s">
        <v>1847</v>
      </c>
      <c r="H100" s="155">
        <v>11955</v>
      </c>
      <c r="I100" s="147">
        <v>21377</v>
      </c>
      <c r="J100" s="1074" t="s">
        <v>1849</v>
      </c>
      <c r="K100" s="1074" t="s">
        <v>1851</v>
      </c>
      <c r="L100" s="1074" t="s">
        <v>1853</v>
      </c>
      <c r="M100" s="149">
        <v>7</v>
      </c>
      <c r="N100" s="149">
        <v>8</v>
      </c>
      <c r="O100" s="149">
        <v>8</v>
      </c>
      <c r="P100" s="149">
        <v>2</v>
      </c>
      <c r="Q100" s="149">
        <f t="shared" si="54"/>
        <v>25</v>
      </c>
      <c r="R100" s="149">
        <v>183</v>
      </c>
      <c r="S100" s="149">
        <v>84</v>
      </c>
      <c r="T100" s="149">
        <v>196</v>
      </c>
      <c r="U100" s="149">
        <v>97</v>
      </c>
      <c r="V100" s="149">
        <v>201</v>
      </c>
      <c r="W100" s="149">
        <v>96</v>
      </c>
      <c r="X100" s="149">
        <f t="shared" si="36"/>
        <v>580</v>
      </c>
      <c r="Y100" s="149">
        <f t="shared" si="37"/>
        <v>277</v>
      </c>
      <c r="Z100" s="149">
        <v>19</v>
      </c>
      <c r="AA100" s="149">
        <v>3</v>
      </c>
      <c r="AB100" s="150"/>
    </row>
    <row r="101" spans="1:28" s="42" customFormat="1">
      <c r="A101" s="143" t="s">
        <v>491</v>
      </c>
      <c r="B101" s="143" t="s">
        <v>7</v>
      </c>
      <c r="C101" s="143" t="s">
        <v>4</v>
      </c>
      <c r="D101" s="143" t="s">
        <v>36</v>
      </c>
      <c r="E101" s="195" t="s">
        <v>526</v>
      </c>
      <c r="F101" s="144">
        <v>38777</v>
      </c>
      <c r="G101" s="189" t="s">
        <v>1848</v>
      </c>
      <c r="H101" s="155">
        <v>14054</v>
      </c>
      <c r="I101" s="147">
        <v>21325</v>
      </c>
      <c r="J101" s="1074" t="s">
        <v>1850</v>
      </c>
      <c r="K101" s="1074" t="s">
        <v>1852</v>
      </c>
      <c r="L101" s="1074" t="s">
        <v>1854</v>
      </c>
      <c r="M101" s="149">
        <v>8</v>
      </c>
      <c r="N101" s="149">
        <v>8</v>
      </c>
      <c r="O101" s="149">
        <v>9</v>
      </c>
      <c r="P101" s="149">
        <v>2</v>
      </c>
      <c r="Q101" s="149">
        <f t="shared" si="54"/>
        <v>27</v>
      </c>
      <c r="R101" s="149">
        <v>206</v>
      </c>
      <c r="S101" s="149">
        <v>97</v>
      </c>
      <c r="T101" s="149">
        <v>198</v>
      </c>
      <c r="U101" s="149">
        <v>92</v>
      </c>
      <c r="V101" s="149">
        <v>238</v>
      </c>
      <c r="W101" s="149">
        <v>128</v>
      </c>
      <c r="X101" s="149">
        <f t="shared" si="36"/>
        <v>642</v>
      </c>
      <c r="Y101" s="149">
        <f t="shared" si="37"/>
        <v>317</v>
      </c>
      <c r="Z101" s="149">
        <v>14</v>
      </c>
      <c r="AA101" s="149">
        <v>5</v>
      </c>
      <c r="AB101" s="150"/>
    </row>
    <row r="102" spans="1:28" s="201" customFormat="1" ht="17.25" customHeight="1">
      <c r="A102" s="1443" t="s">
        <v>351</v>
      </c>
      <c r="B102" s="1443"/>
      <c r="C102" s="1443"/>
      <c r="D102" s="1443"/>
      <c r="E102" s="302">
        <v>10</v>
      </c>
      <c r="F102" s="303"/>
      <c r="G102" s="304"/>
      <c r="H102" s="368"/>
      <c r="I102" s="302"/>
      <c r="J102" s="1076"/>
      <c r="K102" s="1076"/>
      <c r="L102" s="1076"/>
      <c r="M102" s="306">
        <f t="shared" ref="M102:AA102" si="55">SUM(M92:M101)</f>
        <v>76</v>
      </c>
      <c r="N102" s="306">
        <f t="shared" si="55"/>
        <v>83</v>
      </c>
      <c r="O102" s="306">
        <f t="shared" si="55"/>
        <v>88</v>
      </c>
      <c r="P102" s="306">
        <f t="shared" si="55"/>
        <v>14</v>
      </c>
      <c r="Q102" s="306">
        <f t="shared" si="55"/>
        <v>261</v>
      </c>
      <c r="R102" s="306">
        <f t="shared" si="55"/>
        <v>1796</v>
      </c>
      <c r="S102" s="306">
        <f t="shared" si="55"/>
        <v>912</v>
      </c>
      <c r="T102" s="306">
        <f t="shared" si="55"/>
        <v>1976</v>
      </c>
      <c r="U102" s="306">
        <f t="shared" si="55"/>
        <v>1031</v>
      </c>
      <c r="V102" s="306">
        <f t="shared" si="55"/>
        <v>2166</v>
      </c>
      <c r="W102" s="306">
        <f t="shared" si="55"/>
        <v>1129</v>
      </c>
      <c r="X102" s="1099">
        <f t="shared" si="36"/>
        <v>5938</v>
      </c>
      <c r="Y102" s="1099">
        <f t="shared" si="37"/>
        <v>3072</v>
      </c>
      <c r="Z102" s="306">
        <f t="shared" si="55"/>
        <v>103</v>
      </c>
      <c r="AA102" s="306">
        <f t="shared" si="55"/>
        <v>37</v>
      </c>
      <c r="AB102" s="156"/>
    </row>
    <row r="103" spans="1:28" s="42" customFormat="1">
      <c r="A103" s="143" t="s">
        <v>477</v>
      </c>
      <c r="B103" s="143" t="s">
        <v>467</v>
      </c>
      <c r="C103" s="143" t="s">
        <v>4</v>
      </c>
      <c r="D103" s="143" t="s">
        <v>470</v>
      </c>
      <c r="E103" s="143" t="s">
        <v>527</v>
      </c>
      <c r="F103" s="144">
        <v>39873</v>
      </c>
      <c r="G103" s="189" t="s">
        <v>1682</v>
      </c>
      <c r="H103" s="171">
        <v>13783.6</v>
      </c>
      <c r="I103" s="147">
        <v>21447</v>
      </c>
      <c r="J103" s="1074" t="s">
        <v>1683</v>
      </c>
      <c r="K103" s="1074" t="s">
        <v>1684</v>
      </c>
      <c r="L103" s="1074" t="s">
        <v>1685</v>
      </c>
      <c r="M103" s="149">
        <v>7</v>
      </c>
      <c r="N103" s="149">
        <v>8</v>
      </c>
      <c r="O103" s="149">
        <v>8</v>
      </c>
      <c r="P103" s="149">
        <v>1</v>
      </c>
      <c r="Q103" s="149">
        <v>24</v>
      </c>
      <c r="R103" s="149">
        <v>164</v>
      </c>
      <c r="S103" s="149">
        <v>0</v>
      </c>
      <c r="T103" s="149">
        <v>184</v>
      </c>
      <c r="U103" s="149">
        <v>0</v>
      </c>
      <c r="V103" s="149">
        <v>212</v>
      </c>
      <c r="W103" s="149">
        <v>0</v>
      </c>
      <c r="X103" s="149">
        <f t="shared" si="36"/>
        <v>560</v>
      </c>
      <c r="Y103" s="149">
        <f t="shared" si="37"/>
        <v>0</v>
      </c>
      <c r="Z103" s="149">
        <v>3</v>
      </c>
      <c r="AA103" s="149"/>
      <c r="AB103" s="150"/>
    </row>
    <row r="104" spans="1:28" s="201" customFormat="1" ht="17.25" customHeight="1">
      <c r="A104" s="1443" t="s">
        <v>357</v>
      </c>
      <c r="B104" s="1443"/>
      <c r="C104" s="1443"/>
      <c r="D104" s="1443"/>
      <c r="E104" s="302">
        <v>1</v>
      </c>
      <c r="F104" s="303"/>
      <c r="G104" s="304"/>
      <c r="H104" s="368"/>
      <c r="I104" s="302"/>
      <c r="J104" s="1076"/>
      <c r="K104" s="1076"/>
      <c r="L104" s="1076"/>
      <c r="M104" s="306">
        <f>M103</f>
        <v>7</v>
      </c>
      <c r="N104" s="306">
        <f t="shared" ref="N104:AA104" si="56">N103</f>
        <v>8</v>
      </c>
      <c r="O104" s="306">
        <f t="shared" si="56"/>
        <v>8</v>
      </c>
      <c r="P104" s="306">
        <f t="shared" si="56"/>
        <v>1</v>
      </c>
      <c r="Q104" s="306">
        <f t="shared" si="35"/>
        <v>24</v>
      </c>
      <c r="R104" s="306">
        <f t="shared" si="56"/>
        <v>164</v>
      </c>
      <c r="S104" s="306">
        <f t="shared" si="56"/>
        <v>0</v>
      </c>
      <c r="T104" s="306">
        <f t="shared" si="56"/>
        <v>184</v>
      </c>
      <c r="U104" s="306">
        <f t="shared" si="56"/>
        <v>0</v>
      </c>
      <c r="V104" s="306">
        <f t="shared" si="56"/>
        <v>212</v>
      </c>
      <c r="W104" s="306">
        <f t="shared" si="56"/>
        <v>0</v>
      </c>
      <c r="X104" s="1099">
        <f t="shared" si="36"/>
        <v>560</v>
      </c>
      <c r="Y104" s="149">
        <f t="shared" si="37"/>
        <v>0</v>
      </c>
      <c r="Z104" s="306">
        <f t="shared" si="56"/>
        <v>3</v>
      </c>
      <c r="AA104" s="306">
        <f t="shared" si="56"/>
        <v>0</v>
      </c>
      <c r="AB104" s="156"/>
    </row>
    <row r="105" spans="1:28" s="42" customFormat="1">
      <c r="A105" s="143" t="s">
        <v>493</v>
      </c>
      <c r="B105" s="143" t="s">
        <v>494</v>
      </c>
      <c r="C105" s="143" t="s">
        <v>495</v>
      </c>
      <c r="D105" s="143" t="s">
        <v>496</v>
      </c>
      <c r="E105" s="143" t="s">
        <v>497</v>
      </c>
      <c r="F105" s="144">
        <v>38777</v>
      </c>
      <c r="G105" s="145" t="s">
        <v>1731</v>
      </c>
      <c r="H105" s="158">
        <v>17480</v>
      </c>
      <c r="I105" s="143">
        <v>21342</v>
      </c>
      <c r="J105" s="259" t="s">
        <v>1728</v>
      </c>
      <c r="K105" s="259" t="s">
        <v>1729</v>
      </c>
      <c r="L105" s="259" t="s">
        <v>1730</v>
      </c>
      <c r="M105" s="149">
        <v>4</v>
      </c>
      <c r="N105" s="149">
        <v>4</v>
      </c>
      <c r="O105" s="149">
        <v>4</v>
      </c>
      <c r="P105" s="149">
        <v>0</v>
      </c>
      <c r="Q105" s="149">
        <v>12</v>
      </c>
      <c r="R105" s="149">
        <v>82</v>
      </c>
      <c r="S105" s="149">
        <v>26</v>
      </c>
      <c r="T105" s="149">
        <v>81</v>
      </c>
      <c r="U105" s="149">
        <v>16</v>
      </c>
      <c r="V105" s="149">
        <v>47</v>
      </c>
      <c r="W105" s="149">
        <v>5</v>
      </c>
      <c r="X105" s="149">
        <f t="shared" si="36"/>
        <v>210</v>
      </c>
      <c r="Y105" s="149">
        <f t="shared" si="37"/>
        <v>47</v>
      </c>
      <c r="Z105" s="149">
        <v>0</v>
      </c>
      <c r="AA105" s="149">
        <v>0</v>
      </c>
      <c r="AB105" s="150"/>
    </row>
    <row r="106" spans="1:28" s="201" customFormat="1" ht="17.25" customHeight="1">
      <c r="A106" s="1443" t="s">
        <v>352</v>
      </c>
      <c r="B106" s="1443"/>
      <c r="C106" s="1443"/>
      <c r="D106" s="1443"/>
      <c r="E106" s="302">
        <v>1</v>
      </c>
      <c r="F106" s="303"/>
      <c r="G106" s="304"/>
      <c r="H106" s="368"/>
      <c r="I106" s="302"/>
      <c r="J106" s="1076"/>
      <c r="K106" s="1076"/>
      <c r="L106" s="1076"/>
      <c r="M106" s="306">
        <f>M105</f>
        <v>4</v>
      </c>
      <c r="N106" s="306">
        <f t="shared" ref="N106:AA106" si="57">N105</f>
        <v>4</v>
      </c>
      <c r="O106" s="306">
        <f t="shared" si="57"/>
        <v>4</v>
      </c>
      <c r="P106" s="306">
        <f t="shared" si="57"/>
        <v>0</v>
      </c>
      <c r="Q106" s="306">
        <f t="shared" si="35"/>
        <v>12</v>
      </c>
      <c r="R106" s="306">
        <f t="shared" si="57"/>
        <v>82</v>
      </c>
      <c r="S106" s="306">
        <f t="shared" si="57"/>
        <v>26</v>
      </c>
      <c r="T106" s="306">
        <f t="shared" si="57"/>
        <v>81</v>
      </c>
      <c r="U106" s="306">
        <f t="shared" si="57"/>
        <v>16</v>
      </c>
      <c r="V106" s="306">
        <f t="shared" si="57"/>
        <v>47</v>
      </c>
      <c r="W106" s="306">
        <f t="shared" si="57"/>
        <v>5</v>
      </c>
      <c r="X106" s="1099">
        <f t="shared" si="36"/>
        <v>210</v>
      </c>
      <c r="Y106" s="1099">
        <f t="shared" si="37"/>
        <v>47</v>
      </c>
      <c r="Z106" s="306">
        <f t="shared" si="57"/>
        <v>0</v>
      </c>
      <c r="AA106" s="306">
        <f t="shared" si="57"/>
        <v>0</v>
      </c>
      <c r="AB106" s="156"/>
    </row>
    <row r="107" spans="1:28" s="42" customFormat="1">
      <c r="A107" s="143" t="s">
        <v>523</v>
      </c>
      <c r="B107" s="143" t="s">
        <v>467</v>
      </c>
      <c r="C107" s="143" t="s">
        <v>4</v>
      </c>
      <c r="D107" s="143" t="s">
        <v>470</v>
      </c>
      <c r="E107" s="143" t="s">
        <v>539</v>
      </c>
      <c r="F107" s="144">
        <v>34394</v>
      </c>
      <c r="G107" s="189" t="s">
        <v>1678</v>
      </c>
      <c r="H107" s="192">
        <v>12561.6</v>
      </c>
      <c r="I107" s="147">
        <v>21331</v>
      </c>
      <c r="J107" s="1074" t="s">
        <v>1679</v>
      </c>
      <c r="K107" s="1074" t="s">
        <v>1680</v>
      </c>
      <c r="L107" s="1074" t="s">
        <v>1681</v>
      </c>
      <c r="M107" s="149">
        <v>10</v>
      </c>
      <c r="N107" s="149">
        <v>10</v>
      </c>
      <c r="O107" s="149">
        <v>10</v>
      </c>
      <c r="P107" s="149">
        <v>2</v>
      </c>
      <c r="Q107" s="149">
        <v>32</v>
      </c>
      <c r="R107" s="149">
        <v>208</v>
      </c>
      <c r="S107" s="149"/>
      <c r="T107" s="149">
        <v>209</v>
      </c>
      <c r="U107" s="149"/>
      <c r="V107" s="149">
        <v>221</v>
      </c>
      <c r="W107" s="149"/>
      <c r="X107" s="149">
        <f t="shared" si="36"/>
        <v>638</v>
      </c>
      <c r="Y107" s="149">
        <f t="shared" si="37"/>
        <v>0</v>
      </c>
      <c r="Z107" s="149">
        <v>15</v>
      </c>
      <c r="AA107" s="149"/>
      <c r="AB107" s="150"/>
    </row>
    <row r="108" spans="1:28" s="42" customFormat="1">
      <c r="A108" s="143" t="s">
        <v>572</v>
      </c>
      <c r="B108" s="143" t="s">
        <v>7</v>
      </c>
      <c r="C108" s="143" t="s">
        <v>4</v>
      </c>
      <c r="D108" s="143" t="s">
        <v>27</v>
      </c>
      <c r="E108" s="143" t="s">
        <v>573</v>
      </c>
      <c r="F108" s="144">
        <v>35125</v>
      </c>
      <c r="G108" s="189" t="s">
        <v>1739</v>
      </c>
      <c r="H108" s="155">
        <v>11951.9</v>
      </c>
      <c r="I108" s="147">
        <v>21347</v>
      </c>
      <c r="J108" s="1074" t="s">
        <v>1740</v>
      </c>
      <c r="K108" s="1074" t="s">
        <v>1741</v>
      </c>
      <c r="L108" s="1074" t="s">
        <v>1742</v>
      </c>
      <c r="M108" s="149">
        <v>10</v>
      </c>
      <c r="N108" s="149">
        <v>10</v>
      </c>
      <c r="O108" s="149">
        <v>10</v>
      </c>
      <c r="P108" s="149">
        <v>1</v>
      </c>
      <c r="Q108" s="149">
        <v>31</v>
      </c>
      <c r="R108" s="149">
        <v>201</v>
      </c>
      <c r="S108" s="149">
        <v>201</v>
      </c>
      <c r="T108" s="149">
        <v>204</v>
      </c>
      <c r="U108" s="149">
        <v>204</v>
      </c>
      <c r="V108" s="149">
        <v>169</v>
      </c>
      <c r="W108" s="149">
        <v>169</v>
      </c>
      <c r="X108" s="149">
        <f t="shared" si="36"/>
        <v>574</v>
      </c>
      <c r="Y108" s="149">
        <f t="shared" si="37"/>
        <v>574</v>
      </c>
      <c r="Z108" s="149">
        <v>13</v>
      </c>
      <c r="AA108" s="149">
        <v>13</v>
      </c>
      <c r="AB108" s="150"/>
    </row>
    <row r="109" spans="1:28" s="201" customFormat="1" ht="17.25" customHeight="1">
      <c r="A109" s="1443" t="s">
        <v>353</v>
      </c>
      <c r="B109" s="1443"/>
      <c r="C109" s="1443"/>
      <c r="D109" s="1443"/>
      <c r="E109" s="302">
        <v>2</v>
      </c>
      <c r="F109" s="303"/>
      <c r="G109" s="304"/>
      <c r="H109" s="368"/>
      <c r="I109" s="302"/>
      <c r="J109" s="1076"/>
      <c r="K109" s="1076"/>
      <c r="L109" s="1076"/>
      <c r="M109" s="306">
        <f>SUM(M107:M108)</f>
        <v>20</v>
      </c>
      <c r="N109" s="306">
        <f t="shared" ref="N109:Q109" si="58">SUM(N107:N108)</f>
        <v>20</v>
      </c>
      <c r="O109" s="306">
        <f t="shared" si="58"/>
        <v>20</v>
      </c>
      <c r="P109" s="306">
        <f t="shared" si="58"/>
        <v>3</v>
      </c>
      <c r="Q109" s="306">
        <f t="shared" si="58"/>
        <v>63</v>
      </c>
      <c r="R109" s="306">
        <f t="shared" ref="R109:AA109" si="59">SUM(R107:R108)</f>
        <v>409</v>
      </c>
      <c r="S109" s="306">
        <f t="shared" si="59"/>
        <v>201</v>
      </c>
      <c r="T109" s="306">
        <f t="shared" si="59"/>
        <v>413</v>
      </c>
      <c r="U109" s="306">
        <f t="shared" si="59"/>
        <v>204</v>
      </c>
      <c r="V109" s="306">
        <f t="shared" si="59"/>
        <v>390</v>
      </c>
      <c r="W109" s="306">
        <f t="shared" si="59"/>
        <v>169</v>
      </c>
      <c r="X109" s="1099">
        <f t="shared" si="36"/>
        <v>1212</v>
      </c>
      <c r="Y109" s="1099">
        <f t="shared" si="37"/>
        <v>574</v>
      </c>
      <c r="Z109" s="306">
        <f t="shared" si="59"/>
        <v>28</v>
      </c>
      <c r="AA109" s="306">
        <f t="shared" si="59"/>
        <v>13</v>
      </c>
      <c r="AB109" s="156"/>
    </row>
    <row r="110" spans="1:28" s="42" customFormat="1" ht="17.25" customHeight="1">
      <c r="A110" s="1446" t="s">
        <v>354</v>
      </c>
      <c r="B110" s="1446"/>
      <c r="C110" s="1446"/>
      <c r="D110" s="1446"/>
      <c r="E110" s="1097">
        <f>E102+E104+E106+E109</f>
        <v>14</v>
      </c>
      <c r="F110" s="327"/>
      <c r="G110" s="328"/>
      <c r="H110" s="314"/>
      <c r="I110" s="327"/>
      <c r="J110" s="1080"/>
      <c r="K110" s="1080"/>
      <c r="L110" s="1080"/>
      <c r="M110" s="315">
        <f t="shared" ref="M110:P110" si="60">M102+M104+M106+M109</f>
        <v>107</v>
      </c>
      <c r="N110" s="315">
        <f t="shared" si="60"/>
        <v>115</v>
      </c>
      <c r="O110" s="315">
        <f t="shared" si="60"/>
        <v>120</v>
      </c>
      <c r="P110" s="315">
        <f t="shared" si="60"/>
        <v>18</v>
      </c>
      <c r="Q110" s="315">
        <f>Q102+Q104+Q106+Q109</f>
        <v>360</v>
      </c>
      <c r="R110" s="315">
        <f t="shared" ref="R110:AA110" si="61">R102+R104+R106+R109</f>
        <v>2451</v>
      </c>
      <c r="S110" s="315">
        <f t="shared" si="61"/>
        <v>1139</v>
      </c>
      <c r="T110" s="315">
        <f t="shared" si="61"/>
        <v>2654</v>
      </c>
      <c r="U110" s="315">
        <f t="shared" si="61"/>
        <v>1251</v>
      </c>
      <c r="V110" s="315">
        <f t="shared" si="61"/>
        <v>2815</v>
      </c>
      <c r="W110" s="315">
        <f t="shared" si="61"/>
        <v>1303</v>
      </c>
      <c r="X110" s="1101">
        <f t="shared" si="36"/>
        <v>7920</v>
      </c>
      <c r="Y110" s="1101">
        <f t="shared" si="37"/>
        <v>3693</v>
      </c>
      <c r="Z110" s="315">
        <f t="shared" si="61"/>
        <v>134</v>
      </c>
      <c r="AA110" s="315">
        <f t="shared" si="61"/>
        <v>50</v>
      </c>
      <c r="AB110" s="156"/>
    </row>
    <row r="111" spans="1:28" s="42" customFormat="1">
      <c r="A111" s="143" t="s">
        <v>640</v>
      </c>
      <c r="B111" s="143" t="s">
        <v>439</v>
      </c>
      <c r="C111" s="143" t="s">
        <v>308</v>
      </c>
      <c r="D111" s="143" t="s">
        <v>641</v>
      </c>
      <c r="E111" s="143" t="s">
        <v>642</v>
      </c>
      <c r="F111" s="144">
        <v>25996</v>
      </c>
      <c r="G111" s="145" t="s">
        <v>1550</v>
      </c>
      <c r="H111" s="158">
        <v>39321</v>
      </c>
      <c r="I111" s="143">
        <v>21371</v>
      </c>
      <c r="J111" s="259" t="s">
        <v>1551</v>
      </c>
      <c r="K111" s="259" t="s">
        <v>1552</v>
      </c>
      <c r="L111" s="259" t="s">
        <v>1553</v>
      </c>
      <c r="M111" s="149">
        <v>8</v>
      </c>
      <c r="N111" s="149">
        <v>9</v>
      </c>
      <c r="O111" s="149">
        <v>9</v>
      </c>
      <c r="P111" s="149">
        <v>0</v>
      </c>
      <c r="Q111" s="149">
        <v>26</v>
      </c>
      <c r="R111" s="149">
        <v>166</v>
      </c>
      <c r="S111" s="149">
        <v>166</v>
      </c>
      <c r="T111" s="149">
        <v>176</v>
      </c>
      <c r="U111" s="149">
        <v>176</v>
      </c>
      <c r="V111" s="149">
        <v>203</v>
      </c>
      <c r="W111" s="149">
        <v>203</v>
      </c>
      <c r="X111" s="149">
        <f t="shared" si="36"/>
        <v>545</v>
      </c>
      <c r="Y111" s="149">
        <f t="shared" si="37"/>
        <v>545</v>
      </c>
      <c r="Z111" s="149">
        <v>0</v>
      </c>
      <c r="AA111" s="149">
        <v>0</v>
      </c>
      <c r="AB111" s="150"/>
    </row>
    <row r="112" spans="1:28" s="42" customFormat="1">
      <c r="A112" s="143" t="s">
        <v>464</v>
      </c>
      <c r="B112" s="143" t="s">
        <v>439</v>
      </c>
      <c r="C112" s="143" t="s">
        <v>652</v>
      </c>
      <c r="D112" s="143" t="s">
        <v>103</v>
      </c>
      <c r="E112" s="143" t="s">
        <v>653</v>
      </c>
      <c r="F112" s="144">
        <v>30376</v>
      </c>
      <c r="G112" s="189" t="s">
        <v>1487</v>
      </c>
      <c r="H112" s="155">
        <v>10652</v>
      </c>
      <c r="I112" s="147">
        <v>21368</v>
      </c>
      <c r="J112" s="1074" t="s">
        <v>1488</v>
      </c>
      <c r="K112" s="1074" t="s">
        <v>1489</v>
      </c>
      <c r="L112" s="1074" t="s">
        <v>1490</v>
      </c>
      <c r="M112" s="149">
        <v>9</v>
      </c>
      <c r="N112" s="149">
        <v>9</v>
      </c>
      <c r="O112" s="149">
        <v>9</v>
      </c>
      <c r="P112" s="149">
        <v>0</v>
      </c>
      <c r="Q112" s="149">
        <v>27</v>
      </c>
      <c r="R112" s="149">
        <v>205</v>
      </c>
      <c r="S112" s="149">
        <v>0</v>
      </c>
      <c r="T112" s="149">
        <v>222</v>
      </c>
      <c r="U112" s="149">
        <v>0</v>
      </c>
      <c r="V112" s="149">
        <v>223</v>
      </c>
      <c r="W112" s="149">
        <v>0</v>
      </c>
      <c r="X112" s="149">
        <f t="shared" si="36"/>
        <v>650</v>
      </c>
      <c r="Y112" s="149">
        <f t="shared" si="37"/>
        <v>0</v>
      </c>
      <c r="Z112" s="149"/>
      <c r="AA112" s="149"/>
      <c r="AB112" s="150"/>
    </row>
    <row r="113" spans="1:28" s="42" customFormat="1">
      <c r="A113" s="143" t="s">
        <v>466</v>
      </c>
      <c r="B113" s="143" t="s">
        <v>467</v>
      </c>
      <c r="C113" s="143" t="s">
        <v>636</v>
      </c>
      <c r="D113" s="143" t="s">
        <v>470</v>
      </c>
      <c r="E113" s="143" t="s">
        <v>645</v>
      </c>
      <c r="F113" s="144">
        <v>30011</v>
      </c>
      <c r="G113" s="189" t="s">
        <v>1697</v>
      </c>
      <c r="H113" s="155">
        <v>18785</v>
      </c>
      <c r="I113" s="147">
        <v>21435</v>
      </c>
      <c r="J113" s="1074" t="s">
        <v>1698</v>
      </c>
      <c r="K113" s="1074" t="s">
        <v>1699</v>
      </c>
      <c r="L113" s="1074" t="s">
        <v>1700</v>
      </c>
      <c r="M113" s="149">
        <v>8</v>
      </c>
      <c r="N113" s="149">
        <v>8</v>
      </c>
      <c r="O113" s="149">
        <v>8</v>
      </c>
      <c r="P113" s="149"/>
      <c r="Q113" s="149">
        <v>24</v>
      </c>
      <c r="R113" s="149">
        <v>171</v>
      </c>
      <c r="S113" s="149">
        <v>0</v>
      </c>
      <c r="T113" s="149">
        <v>160</v>
      </c>
      <c r="U113" s="149">
        <v>0</v>
      </c>
      <c r="V113" s="149">
        <v>166</v>
      </c>
      <c r="W113" s="149">
        <v>0</v>
      </c>
      <c r="X113" s="149">
        <f t="shared" si="36"/>
        <v>497</v>
      </c>
      <c r="Y113" s="149">
        <f t="shared" si="37"/>
        <v>0</v>
      </c>
      <c r="Z113" s="149"/>
      <c r="AA113" s="149"/>
      <c r="AB113" s="150"/>
    </row>
    <row r="114" spans="1:28" s="201" customFormat="1" ht="17.25" customHeight="1">
      <c r="A114" s="1443" t="s">
        <v>351</v>
      </c>
      <c r="B114" s="1443"/>
      <c r="C114" s="1443"/>
      <c r="D114" s="1443"/>
      <c r="E114" s="302">
        <v>3</v>
      </c>
      <c r="F114" s="303"/>
      <c r="G114" s="304"/>
      <c r="H114" s="373"/>
      <c r="I114" s="302"/>
      <c r="J114" s="1076"/>
      <c r="K114" s="1076"/>
      <c r="L114" s="1076"/>
      <c r="M114" s="306">
        <f>SUM(M111:M113)</f>
        <v>25</v>
      </c>
      <c r="N114" s="306">
        <f t="shared" ref="N114:AA114" si="62">SUM(N111:N113)</f>
        <v>26</v>
      </c>
      <c r="O114" s="306">
        <f t="shared" si="62"/>
        <v>26</v>
      </c>
      <c r="P114" s="306">
        <f t="shared" si="62"/>
        <v>0</v>
      </c>
      <c r="Q114" s="306">
        <f t="shared" si="35"/>
        <v>77</v>
      </c>
      <c r="R114" s="306">
        <f t="shared" si="62"/>
        <v>542</v>
      </c>
      <c r="S114" s="306">
        <f t="shared" si="62"/>
        <v>166</v>
      </c>
      <c r="T114" s="306">
        <f t="shared" si="62"/>
        <v>558</v>
      </c>
      <c r="U114" s="306">
        <f t="shared" si="62"/>
        <v>176</v>
      </c>
      <c r="V114" s="306">
        <f t="shared" si="62"/>
        <v>592</v>
      </c>
      <c r="W114" s="306">
        <f t="shared" si="62"/>
        <v>203</v>
      </c>
      <c r="X114" s="1099">
        <f t="shared" si="36"/>
        <v>1692</v>
      </c>
      <c r="Y114" s="1099">
        <f t="shared" si="37"/>
        <v>545</v>
      </c>
      <c r="Z114" s="306">
        <f t="shared" si="62"/>
        <v>0</v>
      </c>
      <c r="AA114" s="306">
        <f t="shared" si="62"/>
        <v>0</v>
      </c>
      <c r="AB114" s="156"/>
    </row>
    <row r="115" spans="1:28" s="42" customFormat="1">
      <c r="A115" s="143" t="s">
        <v>493</v>
      </c>
      <c r="B115" s="143" t="s">
        <v>494</v>
      </c>
      <c r="C115" s="143" t="s">
        <v>636</v>
      </c>
      <c r="D115" s="143" t="s">
        <v>306</v>
      </c>
      <c r="E115" s="143" t="s">
        <v>666</v>
      </c>
      <c r="F115" s="144">
        <v>31112</v>
      </c>
      <c r="G115" s="145" t="s">
        <v>1766</v>
      </c>
      <c r="H115" s="158">
        <v>17146</v>
      </c>
      <c r="I115" s="143">
        <v>21371</v>
      </c>
      <c r="J115" s="259" t="s">
        <v>1764</v>
      </c>
      <c r="K115" s="259" t="s">
        <v>1764</v>
      </c>
      <c r="L115" s="259" t="s">
        <v>1765</v>
      </c>
      <c r="M115" s="149">
        <v>9</v>
      </c>
      <c r="N115" s="149">
        <v>9</v>
      </c>
      <c r="O115" s="149">
        <v>9</v>
      </c>
      <c r="P115" s="149"/>
      <c r="Q115" s="149">
        <v>27</v>
      </c>
      <c r="R115" s="149">
        <v>191</v>
      </c>
      <c r="S115" s="149">
        <v>108</v>
      </c>
      <c r="T115" s="149">
        <v>198</v>
      </c>
      <c r="U115" s="149">
        <v>127</v>
      </c>
      <c r="V115" s="149">
        <v>191</v>
      </c>
      <c r="W115" s="149">
        <v>114</v>
      </c>
      <c r="X115" s="149">
        <f t="shared" si="36"/>
        <v>580</v>
      </c>
      <c r="Y115" s="149">
        <f t="shared" si="37"/>
        <v>349</v>
      </c>
      <c r="Z115" s="149"/>
      <c r="AA115" s="149"/>
      <c r="AB115" s="150"/>
    </row>
    <row r="116" spans="1:28" s="201" customFormat="1" ht="17.25" customHeight="1">
      <c r="A116" s="1443" t="s">
        <v>352</v>
      </c>
      <c r="B116" s="1443"/>
      <c r="C116" s="1443"/>
      <c r="D116" s="1443"/>
      <c r="E116" s="302">
        <v>1</v>
      </c>
      <c r="F116" s="303"/>
      <c r="G116" s="304"/>
      <c r="H116" s="373"/>
      <c r="I116" s="302"/>
      <c r="J116" s="1076"/>
      <c r="K116" s="1076"/>
      <c r="L116" s="1076"/>
      <c r="M116" s="306">
        <f>M115</f>
        <v>9</v>
      </c>
      <c r="N116" s="306">
        <f t="shared" ref="N116:AA116" si="63">N115</f>
        <v>9</v>
      </c>
      <c r="O116" s="306">
        <f t="shared" si="63"/>
        <v>9</v>
      </c>
      <c r="P116" s="306">
        <f t="shared" si="63"/>
        <v>0</v>
      </c>
      <c r="Q116" s="306">
        <f t="shared" si="35"/>
        <v>27</v>
      </c>
      <c r="R116" s="306">
        <f t="shared" si="63"/>
        <v>191</v>
      </c>
      <c r="S116" s="306">
        <f t="shared" si="63"/>
        <v>108</v>
      </c>
      <c r="T116" s="306">
        <f t="shared" si="63"/>
        <v>198</v>
      </c>
      <c r="U116" s="306">
        <f t="shared" si="63"/>
        <v>127</v>
      </c>
      <c r="V116" s="306">
        <f t="shared" si="63"/>
        <v>191</v>
      </c>
      <c r="W116" s="306">
        <f t="shared" si="63"/>
        <v>114</v>
      </c>
      <c r="X116" s="1099">
        <f t="shared" si="36"/>
        <v>580</v>
      </c>
      <c r="Y116" s="1099">
        <f t="shared" si="37"/>
        <v>349</v>
      </c>
      <c r="Z116" s="306">
        <f t="shared" si="63"/>
        <v>0</v>
      </c>
      <c r="AA116" s="306">
        <f t="shared" si="63"/>
        <v>0</v>
      </c>
      <c r="AB116" s="156"/>
    </row>
    <row r="117" spans="1:28" s="42" customFormat="1">
      <c r="A117" s="143" t="s">
        <v>523</v>
      </c>
      <c r="B117" s="143" t="s">
        <v>467</v>
      </c>
      <c r="C117" s="143" t="s">
        <v>636</v>
      </c>
      <c r="D117" s="143" t="s">
        <v>470</v>
      </c>
      <c r="E117" s="143" t="s">
        <v>676</v>
      </c>
      <c r="F117" s="144">
        <v>30642</v>
      </c>
      <c r="G117" s="189" t="s">
        <v>1525</v>
      </c>
      <c r="H117" s="155">
        <v>7406</v>
      </c>
      <c r="I117" s="147">
        <v>21373</v>
      </c>
      <c r="J117" s="1074" t="s">
        <v>1460</v>
      </c>
      <c r="K117" s="1074" t="s">
        <v>1461</v>
      </c>
      <c r="L117" s="1074" t="s">
        <v>1462</v>
      </c>
      <c r="M117" s="149">
        <v>6</v>
      </c>
      <c r="N117" s="149">
        <v>6</v>
      </c>
      <c r="O117" s="149">
        <v>6</v>
      </c>
      <c r="P117" s="149">
        <v>0</v>
      </c>
      <c r="Q117" s="149">
        <v>18</v>
      </c>
      <c r="R117" s="149">
        <v>129</v>
      </c>
      <c r="S117" s="149">
        <v>0</v>
      </c>
      <c r="T117" s="149">
        <v>135</v>
      </c>
      <c r="U117" s="149">
        <v>0</v>
      </c>
      <c r="V117" s="149">
        <v>142</v>
      </c>
      <c r="W117" s="149">
        <v>0</v>
      </c>
      <c r="X117" s="149">
        <f t="shared" si="36"/>
        <v>406</v>
      </c>
      <c r="Y117" s="149">
        <f t="shared" si="37"/>
        <v>0</v>
      </c>
      <c r="Z117" s="149"/>
      <c r="AA117" s="149"/>
      <c r="AB117" s="150"/>
    </row>
    <row r="118" spans="1:28" s="201" customFormat="1" ht="17.25" customHeight="1">
      <c r="A118" s="1443" t="s">
        <v>353</v>
      </c>
      <c r="B118" s="1443"/>
      <c r="C118" s="1443"/>
      <c r="D118" s="1443"/>
      <c r="E118" s="302">
        <v>1</v>
      </c>
      <c r="F118" s="303"/>
      <c r="G118" s="304"/>
      <c r="H118" s="373"/>
      <c r="I118" s="302"/>
      <c r="J118" s="1076"/>
      <c r="K118" s="1076"/>
      <c r="L118" s="1076"/>
      <c r="M118" s="306">
        <f>M117</f>
        <v>6</v>
      </c>
      <c r="N118" s="306">
        <f t="shared" ref="N118:AA118" si="64">N117</f>
        <v>6</v>
      </c>
      <c r="O118" s="306">
        <f t="shared" si="64"/>
        <v>6</v>
      </c>
      <c r="P118" s="306">
        <f t="shared" si="64"/>
        <v>0</v>
      </c>
      <c r="Q118" s="306">
        <f t="shared" si="35"/>
        <v>18</v>
      </c>
      <c r="R118" s="306">
        <f t="shared" si="64"/>
        <v>129</v>
      </c>
      <c r="S118" s="306">
        <f t="shared" si="64"/>
        <v>0</v>
      </c>
      <c r="T118" s="306">
        <f t="shared" si="64"/>
        <v>135</v>
      </c>
      <c r="U118" s="306">
        <f t="shared" si="64"/>
        <v>0</v>
      </c>
      <c r="V118" s="306">
        <f t="shared" si="64"/>
        <v>142</v>
      </c>
      <c r="W118" s="306">
        <f t="shared" si="64"/>
        <v>0</v>
      </c>
      <c r="X118" s="149">
        <f t="shared" si="36"/>
        <v>406</v>
      </c>
      <c r="Y118" s="149">
        <f t="shared" si="37"/>
        <v>0</v>
      </c>
      <c r="Z118" s="306">
        <f t="shared" si="64"/>
        <v>0</v>
      </c>
      <c r="AA118" s="306">
        <f t="shared" si="64"/>
        <v>0</v>
      </c>
      <c r="AB118" s="156"/>
    </row>
    <row r="119" spans="1:28" s="42" customFormat="1" ht="17.25" customHeight="1">
      <c r="A119" s="1444" t="s">
        <v>355</v>
      </c>
      <c r="B119" s="1444"/>
      <c r="C119" s="1444"/>
      <c r="D119" s="1444"/>
      <c r="E119" s="317">
        <f>E114+E116+E118</f>
        <v>5</v>
      </c>
      <c r="F119" s="329"/>
      <c r="G119" s="330"/>
      <c r="H119" s="319"/>
      <c r="I119" s="329"/>
      <c r="J119" s="331"/>
      <c r="K119" s="331"/>
      <c r="L119" s="331"/>
      <c r="M119" s="320">
        <f>M114+M116+M118</f>
        <v>40</v>
      </c>
      <c r="N119" s="320">
        <f t="shared" ref="N119:Q119" si="65">N114+N116+N118</f>
        <v>41</v>
      </c>
      <c r="O119" s="320">
        <f t="shared" si="65"/>
        <v>41</v>
      </c>
      <c r="P119" s="320">
        <f t="shared" si="65"/>
        <v>0</v>
      </c>
      <c r="Q119" s="320">
        <f t="shared" si="65"/>
        <v>122</v>
      </c>
      <c r="R119" s="320">
        <f t="shared" ref="R119:AA119" si="66">R114+R116+R118</f>
        <v>862</v>
      </c>
      <c r="S119" s="320">
        <f t="shared" si="66"/>
        <v>274</v>
      </c>
      <c r="T119" s="320">
        <f t="shared" si="66"/>
        <v>891</v>
      </c>
      <c r="U119" s="320">
        <f t="shared" si="66"/>
        <v>303</v>
      </c>
      <c r="V119" s="320">
        <f t="shared" si="66"/>
        <v>925</v>
      </c>
      <c r="W119" s="320">
        <f t="shared" si="66"/>
        <v>317</v>
      </c>
      <c r="X119" s="351">
        <f t="shared" si="36"/>
        <v>2678</v>
      </c>
      <c r="Y119" s="351">
        <f t="shared" si="37"/>
        <v>894</v>
      </c>
      <c r="Z119" s="320">
        <f t="shared" si="66"/>
        <v>0</v>
      </c>
      <c r="AA119" s="320">
        <f t="shared" si="66"/>
        <v>0</v>
      </c>
      <c r="AB119" s="156"/>
    </row>
    <row r="120" spans="1:28" s="42" customFormat="1" ht="17.25" customHeight="1">
      <c r="A120" s="1445" t="s">
        <v>361</v>
      </c>
      <c r="B120" s="1445"/>
      <c r="C120" s="1445"/>
      <c r="D120" s="1445"/>
      <c r="E120" s="321">
        <f>E110+E119</f>
        <v>19</v>
      </c>
      <c r="F120" s="322"/>
      <c r="G120" s="323"/>
      <c r="H120" s="324"/>
      <c r="I120" s="321"/>
      <c r="J120" s="1079"/>
      <c r="K120" s="1079"/>
      <c r="L120" s="1079"/>
      <c r="M120" s="325">
        <f>M110+M119</f>
        <v>147</v>
      </c>
      <c r="N120" s="325">
        <f t="shared" ref="N120:Q120" si="67">N110+N119</f>
        <v>156</v>
      </c>
      <c r="O120" s="325">
        <f t="shared" si="67"/>
        <v>161</v>
      </c>
      <c r="P120" s="325">
        <f t="shared" si="67"/>
        <v>18</v>
      </c>
      <c r="Q120" s="325">
        <f t="shared" si="67"/>
        <v>482</v>
      </c>
      <c r="R120" s="325">
        <f t="shared" ref="R120:AA120" si="68">R110+R119</f>
        <v>3313</v>
      </c>
      <c r="S120" s="325">
        <f t="shared" si="68"/>
        <v>1413</v>
      </c>
      <c r="T120" s="325">
        <f t="shared" si="68"/>
        <v>3545</v>
      </c>
      <c r="U120" s="325">
        <f t="shared" si="68"/>
        <v>1554</v>
      </c>
      <c r="V120" s="325">
        <f t="shared" si="68"/>
        <v>3740</v>
      </c>
      <c r="W120" s="325">
        <f t="shared" si="68"/>
        <v>1620</v>
      </c>
      <c r="X120" s="1102">
        <f t="shared" si="36"/>
        <v>10598</v>
      </c>
      <c r="Y120" s="1102">
        <f t="shared" si="37"/>
        <v>4587</v>
      </c>
      <c r="Z120" s="325">
        <f t="shared" si="68"/>
        <v>134</v>
      </c>
      <c r="AA120" s="325">
        <f t="shared" si="68"/>
        <v>50</v>
      </c>
      <c r="AB120" s="156"/>
    </row>
    <row r="121" spans="1:28" s="42" customFormat="1">
      <c r="A121" s="143" t="s">
        <v>491</v>
      </c>
      <c r="B121" s="143" t="s">
        <v>290</v>
      </c>
      <c r="C121" s="143" t="s">
        <v>4</v>
      </c>
      <c r="D121" s="143" t="s">
        <v>36</v>
      </c>
      <c r="E121" s="143" t="s">
        <v>584</v>
      </c>
      <c r="F121" s="144">
        <v>37681</v>
      </c>
      <c r="G121" s="189" t="s">
        <v>585</v>
      </c>
      <c r="H121" s="155">
        <v>14618</v>
      </c>
      <c r="I121" s="147">
        <v>22815</v>
      </c>
      <c r="J121" s="1074" t="s">
        <v>1397</v>
      </c>
      <c r="K121" s="1074" t="s">
        <v>1398</v>
      </c>
      <c r="L121" s="1074" t="s">
        <v>1399</v>
      </c>
      <c r="M121" s="149">
        <v>11</v>
      </c>
      <c r="N121" s="149">
        <v>11</v>
      </c>
      <c r="O121" s="149">
        <v>11</v>
      </c>
      <c r="P121" s="149">
        <v>2</v>
      </c>
      <c r="Q121" s="149">
        <v>35</v>
      </c>
      <c r="R121" s="149">
        <v>245</v>
      </c>
      <c r="S121" s="149">
        <v>117</v>
      </c>
      <c r="T121" s="149">
        <v>271</v>
      </c>
      <c r="U121" s="149">
        <v>113</v>
      </c>
      <c r="V121" s="149">
        <v>305</v>
      </c>
      <c r="W121" s="149">
        <v>135</v>
      </c>
      <c r="X121" s="149">
        <f t="shared" si="36"/>
        <v>821</v>
      </c>
      <c r="Y121" s="149">
        <f t="shared" si="37"/>
        <v>365</v>
      </c>
      <c r="Z121" s="149">
        <v>15</v>
      </c>
      <c r="AA121" s="149">
        <v>0</v>
      </c>
      <c r="AB121" s="150"/>
    </row>
    <row r="122" spans="1:28" s="42" customFormat="1">
      <c r="A122" s="143" t="s">
        <v>491</v>
      </c>
      <c r="B122" s="143" t="s">
        <v>290</v>
      </c>
      <c r="C122" s="143" t="s">
        <v>4</v>
      </c>
      <c r="D122" s="143" t="s">
        <v>36</v>
      </c>
      <c r="E122" s="195" t="s">
        <v>534</v>
      </c>
      <c r="F122" s="144">
        <v>35125</v>
      </c>
      <c r="G122" s="189" t="s">
        <v>1858</v>
      </c>
      <c r="H122" s="155">
        <v>17137</v>
      </c>
      <c r="I122" s="147">
        <v>22799</v>
      </c>
      <c r="J122" s="1074" t="s">
        <v>1859</v>
      </c>
      <c r="K122" s="1074" t="s">
        <v>1860</v>
      </c>
      <c r="L122" s="1074" t="s">
        <v>1861</v>
      </c>
      <c r="M122" s="149">
        <v>10</v>
      </c>
      <c r="N122" s="149">
        <v>10</v>
      </c>
      <c r="O122" s="149">
        <v>10</v>
      </c>
      <c r="P122" s="149">
        <v>2</v>
      </c>
      <c r="Q122" s="149">
        <v>32</v>
      </c>
      <c r="R122" s="149">
        <v>271</v>
      </c>
      <c r="S122" s="149">
        <v>134</v>
      </c>
      <c r="T122" s="149">
        <v>246</v>
      </c>
      <c r="U122" s="149">
        <v>137</v>
      </c>
      <c r="V122" s="149">
        <v>279</v>
      </c>
      <c r="W122" s="149">
        <v>138</v>
      </c>
      <c r="X122" s="149">
        <f t="shared" si="36"/>
        <v>796</v>
      </c>
      <c r="Y122" s="149">
        <f t="shared" si="37"/>
        <v>409</v>
      </c>
      <c r="Z122" s="149">
        <v>14</v>
      </c>
      <c r="AA122" s="149">
        <v>4</v>
      </c>
      <c r="AB122" s="150"/>
    </row>
    <row r="123" spans="1:28" s="42" customFormat="1">
      <c r="A123" s="143" t="s">
        <v>491</v>
      </c>
      <c r="B123" s="143" t="s">
        <v>290</v>
      </c>
      <c r="C123" s="143" t="s">
        <v>4</v>
      </c>
      <c r="D123" s="143" t="s">
        <v>36</v>
      </c>
      <c r="E123" s="143" t="s">
        <v>503</v>
      </c>
      <c r="F123" s="144">
        <v>38047</v>
      </c>
      <c r="G123" s="189" t="s">
        <v>504</v>
      </c>
      <c r="H123" s="155">
        <v>12208</v>
      </c>
      <c r="I123" s="147">
        <v>22820</v>
      </c>
      <c r="J123" s="1074" t="s">
        <v>1433</v>
      </c>
      <c r="K123" s="1074" t="s">
        <v>1434</v>
      </c>
      <c r="L123" s="1074" t="s">
        <v>1435</v>
      </c>
      <c r="M123" s="149">
        <v>10</v>
      </c>
      <c r="N123" s="149">
        <v>12</v>
      </c>
      <c r="O123" s="149">
        <v>10</v>
      </c>
      <c r="P123" s="149">
        <v>2</v>
      </c>
      <c r="Q123" s="149">
        <v>34</v>
      </c>
      <c r="R123" s="149">
        <v>275</v>
      </c>
      <c r="S123" s="149">
        <v>136</v>
      </c>
      <c r="T123" s="149">
        <v>325</v>
      </c>
      <c r="U123" s="149">
        <v>171</v>
      </c>
      <c r="V123" s="149">
        <v>291</v>
      </c>
      <c r="W123" s="149">
        <v>152</v>
      </c>
      <c r="X123" s="149">
        <f t="shared" si="36"/>
        <v>891</v>
      </c>
      <c r="Y123" s="149">
        <f t="shared" si="37"/>
        <v>459</v>
      </c>
      <c r="Z123" s="149">
        <v>13</v>
      </c>
      <c r="AA123" s="149">
        <v>4</v>
      </c>
      <c r="AB123" s="150"/>
    </row>
    <row r="124" spans="1:28" s="42" customFormat="1">
      <c r="A124" s="143" t="s">
        <v>464</v>
      </c>
      <c r="B124" s="143" t="s">
        <v>163</v>
      </c>
      <c r="C124" s="143" t="s">
        <v>350</v>
      </c>
      <c r="D124" s="143" t="s">
        <v>349</v>
      </c>
      <c r="E124" s="143" t="s">
        <v>705</v>
      </c>
      <c r="F124" s="144">
        <v>37319</v>
      </c>
      <c r="G124" s="145" t="s">
        <v>1524</v>
      </c>
      <c r="H124" s="158">
        <v>12510</v>
      </c>
      <c r="I124" s="143">
        <v>22633</v>
      </c>
      <c r="J124" s="259" t="s">
        <v>1521</v>
      </c>
      <c r="K124" s="259" t="s">
        <v>1522</v>
      </c>
      <c r="L124" s="259" t="s">
        <v>1523</v>
      </c>
      <c r="M124" s="149">
        <v>10</v>
      </c>
      <c r="N124" s="149">
        <v>10</v>
      </c>
      <c r="O124" s="149">
        <v>10</v>
      </c>
      <c r="P124" s="149">
        <v>1</v>
      </c>
      <c r="Q124" s="149">
        <v>31</v>
      </c>
      <c r="R124" s="149">
        <v>271</v>
      </c>
      <c r="S124" s="149">
        <v>271</v>
      </c>
      <c r="T124" s="149">
        <v>290</v>
      </c>
      <c r="U124" s="149">
        <v>290</v>
      </c>
      <c r="V124" s="149">
        <v>257</v>
      </c>
      <c r="W124" s="149">
        <v>257</v>
      </c>
      <c r="X124" s="149">
        <f t="shared" si="36"/>
        <v>818</v>
      </c>
      <c r="Y124" s="149">
        <f t="shared" si="37"/>
        <v>818</v>
      </c>
      <c r="Z124" s="149">
        <v>7</v>
      </c>
      <c r="AA124" s="149">
        <v>7</v>
      </c>
      <c r="AB124" s="150"/>
    </row>
    <row r="125" spans="1:28" s="42" customFormat="1">
      <c r="A125" s="143" t="s">
        <v>491</v>
      </c>
      <c r="B125" s="143" t="s">
        <v>290</v>
      </c>
      <c r="C125" s="143" t="s">
        <v>4</v>
      </c>
      <c r="D125" s="143" t="s">
        <v>36</v>
      </c>
      <c r="E125" s="143" t="s">
        <v>492</v>
      </c>
      <c r="F125" s="144">
        <v>35490</v>
      </c>
      <c r="G125" s="189" t="s">
        <v>1709</v>
      </c>
      <c r="H125" s="155">
        <v>12924</v>
      </c>
      <c r="I125" s="147">
        <v>22687</v>
      </c>
      <c r="J125" s="1074" t="s">
        <v>1710</v>
      </c>
      <c r="K125" s="1074" t="s">
        <v>1710</v>
      </c>
      <c r="L125" s="1074" t="s">
        <v>1711</v>
      </c>
      <c r="M125" s="149">
        <v>12</v>
      </c>
      <c r="N125" s="149">
        <v>12</v>
      </c>
      <c r="O125" s="149">
        <v>12</v>
      </c>
      <c r="P125" s="149">
        <v>2</v>
      </c>
      <c r="Q125" s="149">
        <v>38</v>
      </c>
      <c r="R125" s="149">
        <v>344</v>
      </c>
      <c r="S125" s="149">
        <v>182</v>
      </c>
      <c r="T125" s="149">
        <v>343</v>
      </c>
      <c r="U125" s="149">
        <v>186</v>
      </c>
      <c r="V125" s="149">
        <v>335</v>
      </c>
      <c r="W125" s="149">
        <v>182</v>
      </c>
      <c r="X125" s="149">
        <f t="shared" si="36"/>
        <v>1022</v>
      </c>
      <c r="Y125" s="149">
        <f t="shared" si="37"/>
        <v>550</v>
      </c>
      <c r="Z125" s="149">
        <v>8</v>
      </c>
      <c r="AA125" s="149">
        <v>2</v>
      </c>
      <c r="AB125" s="150"/>
    </row>
    <row r="126" spans="1:28" s="42" customFormat="1">
      <c r="A126" s="143" t="s">
        <v>466</v>
      </c>
      <c r="B126" s="143" t="s">
        <v>469</v>
      </c>
      <c r="C126" s="143" t="s">
        <v>4</v>
      </c>
      <c r="D126" s="143" t="s">
        <v>470</v>
      </c>
      <c r="E126" s="143" t="s">
        <v>471</v>
      </c>
      <c r="F126" s="144">
        <v>42430</v>
      </c>
      <c r="G126" s="189" t="s">
        <v>1485</v>
      </c>
      <c r="H126" s="171">
        <v>13246</v>
      </c>
      <c r="I126" s="147">
        <v>22610</v>
      </c>
      <c r="J126" s="1074" t="s">
        <v>1483</v>
      </c>
      <c r="K126" s="1074" t="s">
        <v>1484</v>
      </c>
      <c r="L126" s="1074" t="s">
        <v>1486</v>
      </c>
      <c r="M126" s="149">
        <v>8</v>
      </c>
      <c r="N126" s="149">
        <v>8</v>
      </c>
      <c r="O126" s="149">
        <v>8</v>
      </c>
      <c r="P126" s="149">
        <v>2</v>
      </c>
      <c r="Q126" s="149">
        <v>26</v>
      </c>
      <c r="R126" s="149">
        <v>233</v>
      </c>
      <c r="S126" s="149">
        <v>0</v>
      </c>
      <c r="T126" s="149">
        <v>221</v>
      </c>
      <c r="U126" s="149">
        <v>0</v>
      </c>
      <c r="V126" s="149">
        <v>204</v>
      </c>
      <c r="W126" s="149">
        <v>0</v>
      </c>
      <c r="X126" s="149">
        <f t="shared" si="36"/>
        <v>658</v>
      </c>
      <c r="Y126" s="149">
        <f t="shared" si="37"/>
        <v>0</v>
      </c>
      <c r="Z126" s="149">
        <v>13</v>
      </c>
      <c r="AA126" s="149"/>
      <c r="AB126" s="150"/>
    </row>
    <row r="127" spans="1:28" s="33" customFormat="1">
      <c r="A127" s="446" t="s">
        <v>783</v>
      </c>
      <c r="B127" s="446" t="s">
        <v>784</v>
      </c>
      <c r="C127" s="446" t="s">
        <v>4</v>
      </c>
      <c r="D127" s="446" t="s">
        <v>785</v>
      </c>
      <c r="E127" s="446" t="s">
        <v>786</v>
      </c>
      <c r="F127" s="35">
        <v>39508</v>
      </c>
      <c r="G127" s="68" t="s">
        <v>1574</v>
      </c>
      <c r="H127" s="225">
        <v>12427</v>
      </c>
      <c r="I127" s="37">
        <v>22779</v>
      </c>
      <c r="J127" s="1077" t="s">
        <v>1575</v>
      </c>
      <c r="K127" s="1077" t="s">
        <v>1576</v>
      </c>
      <c r="L127" s="1077" t="s">
        <v>1577</v>
      </c>
      <c r="M127" s="39">
        <v>10</v>
      </c>
      <c r="N127" s="39">
        <v>10</v>
      </c>
      <c r="O127" s="39">
        <v>10</v>
      </c>
      <c r="P127" s="39">
        <v>1</v>
      </c>
      <c r="Q127" s="39">
        <v>31</v>
      </c>
      <c r="R127" s="39">
        <v>207</v>
      </c>
      <c r="S127" s="39">
        <v>207</v>
      </c>
      <c r="T127" s="39">
        <v>263</v>
      </c>
      <c r="U127" s="39">
        <v>263</v>
      </c>
      <c r="V127" s="39">
        <v>290</v>
      </c>
      <c r="W127" s="39">
        <v>290</v>
      </c>
      <c r="X127" s="149">
        <f>R127+T127+V127</f>
        <v>760</v>
      </c>
      <c r="Y127" s="149">
        <f>S127+U127+W127</f>
        <v>760</v>
      </c>
      <c r="Z127" s="39">
        <v>4</v>
      </c>
      <c r="AA127" s="39">
        <v>4</v>
      </c>
      <c r="AB127" s="40"/>
    </row>
    <row r="128" spans="1:28" s="42" customFormat="1">
      <c r="A128" s="143" t="s">
        <v>466</v>
      </c>
      <c r="B128" s="143" t="s">
        <v>469</v>
      </c>
      <c r="C128" s="143" t="s">
        <v>4</v>
      </c>
      <c r="D128" s="143" t="s">
        <v>456</v>
      </c>
      <c r="E128" s="143" t="s">
        <v>533</v>
      </c>
      <c r="F128" s="144">
        <v>38777</v>
      </c>
      <c r="G128" s="189" t="s">
        <v>1609</v>
      </c>
      <c r="H128" s="155">
        <v>12053</v>
      </c>
      <c r="I128" s="147">
        <v>22625</v>
      </c>
      <c r="J128" s="1074" t="s">
        <v>1606</v>
      </c>
      <c r="K128" s="1074" t="s">
        <v>1607</v>
      </c>
      <c r="L128" s="1074" t="s">
        <v>1608</v>
      </c>
      <c r="M128" s="149">
        <v>10</v>
      </c>
      <c r="N128" s="149">
        <v>10</v>
      </c>
      <c r="O128" s="149">
        <v>10</v>
      </c>
      <c r="P128" s="149">
        <v>1</v>
      </c>
      <c r="Q128" s="149">
        <v>31</v>
      </c>
      <c r="R128" s="149">
        <v>299</v>
      </c>
      <c r="S128" s="149">
        <v>148</v>
      </c>
      <c r="T128" s="149">
        <v>296</v>
      </c>
      <c r="U128" s="149">
        <v>151</v>
      </c>
      <c r="V128" s="149">
        <v>278</v>
      </c>
      <c r="W128" s="149">
        <v>132</v>
      </c>
      <c r="X128" s="149">
        <f t="shared" si="36"/>
        <v>873</v>
      </c>
      <c r="Y128" s="149">
        <f t="shared" si="37"/>
        <v>431</v>
      </c>
      <c r="Z128" s="149">
        <v>7</v>
      </c>
      <c r="AA128" s="149">
        <v>4</v>
      </c>
      <c r="AB128" s="150"/>
    </row>
    <row r="129" spans="1:28" s="42" customFormat="1">
      <c r="A129" s="143" t="s">
        <v>466</v>
      </c>
      <c r="B129" s="143" t="s">
        <v>469</v>
      </c>
      <c r="C129" s="143" t="s">
        <v>4</v>
      </c>
      <c r="D129" s="143" t="s">
        <v>470</v>
      </c>
      <c r="E129" s="143" t="s">
        <v>472</v>
      </c>
      <c r="F129" s="144">
        <v>40603</v>
      </c>
      <c r="G129" s="189" t="s">
        <v>1779</v>
      </c>
      <c r="H129" s="155">
        <v>12000</v>
      </c>
      <c r="I129" s="147">
        <v>22733</v>
      </c>
      <c r="J129" s="1074" t="s">
        <v>1776</v>
      </c>
      <c r="K129" s="1074" t="s">
        <v>1777</v>
      </c>
      <c r="L129" s="1074" t="s">
        <v>1778</v>
      </c>
      <c r="M129" s="149">
        <v>10</v>
      </c>
      <c r="N129" s="149">
        <v>10</v>
      </c>
      <c r="O129" s="149">
        <v>10</v>
      </c>
      <c r="P129" s="149">
        <v>1</v>
      </c>
      <c r="Q129" s="149">
        <v>31</v>
      </c>
      <c r="R129" s="149">
        <v>310</v>
      </c>
      <c r="S129" s="149">
        <v>0</v>
      </c>
      <c r="T129" s="149">
        <v>303</v>
      </c>
      <c r="U129" s="149">
        <v>0</v>
      </c>
      <c r="V129" s="149">
        <v>299</v>
      </c>
      <c r="W129" s="149">
        <v>0</v>
      </c>
      <c r="X129" s="149">
        <f t="shared" si="36"/>
        <v>912</v>
      </c>
      <c r="Y129" s="149">
        <f t="shared" si="37"/>
        <v>0</v>
      </c>
      <c r="Z129" s="149">
        <v>8</v>
      </c>
      <c r="AA129" s="149"/>
      <c r="AB129" s="150"/>
    </row>
    <row r="130" spans="1:28" s="42" customFormat="1">
      <c r="A130" s="143" t="s">
        <v>608</v>
      </c>
      <c r="B130" s="143" t="s">
        <v>609</v>
      </c>
      <c r="C130" s="143" t="s">
        <v>4</v>
      </c>
      <c r="D130" s="143" t="s">
        <v>610</v>
      </c>
      <c r="E130" s="143" t="s">
        <v>611</v>
      </c>
      <c r="F130" s="144">
        <v>40603</v>
      </c>
      <c r="G130" s="189" t="s">
        <v>1409</v>
      </c>
      <c r="H130" s="155">
        <v>12000</v>
      </c>
      <c r="I130" s="147">
        <v>22740</v>
      </c>
      <c r="J130" s="1074" t="s">
        <v>1410</v>
      </c>
      <c r="K130" s="1074" t="s">
        <v>1411</v>
      </c>
      <c r="L130" s="1074" t="s">
        <v>1412</v>
      </c>
      <c r="M130" s="149">
        <v>10</v>
      </c>
      <c r="N130" s="149">
        <v>10</v>
      </c>
      <c r="O130" s="149">
        <v>10</v>
      </c>
      <c r="P130" s="149">
        <v>1</v>
      </c>
      <c r="Q130" s="149">
        <v>31</v>
      </c>
      <c r="R130" s="149">
        <v>305</v>
      </c>
      <c r="S130" s="149">
        <v>305</v>
      </c>
      <c r="T130" s="149">
        <v>290</v>
      </c>
      <c r="U130" s="149">
        <v>290</v>
      </c>
      <c r="V130" s="149">
        <v>296</v>
      </c>
      <c r="W130" s="149">
        <v>296</v>
      </c>
      <c r="X130" s="149">
        <f t="shared" si="36"/>
        <v>891</v>
      </c>
      <c r="Y130" s="149">
        <f t="shared" si="37"/>
        <v>891</v>
      </c>
      <c r="Z130" s="149">
        <v>4</v>
      </c>
      <c r="AA130" s="149">
        <v>4</v>
      </c>
      <c r="AB130" s="150"/>
    </row>
    <row r="131" spans="1:28" s="42" customFormat="1">
      <c r="A131" s="143" t="s">
        <v>466</v>
      </c>
      <c r="B131" s="143" t="s">
        <v>516</v>
      </c>
      <c r="C131" s="143" t="s">
        <v>4</v>
      </c>
      <c r="D131" s="143" t="s">
        <v>454</v>
      </c>
      <c r="E131" s="143" t="s">
        <v>517</v>
      </c>
      <c r="F131" s="144">
        <v>41337</v>
      </c>
      <c r="G131" s="189" t="s">
        <v>1743</v>
      </c>
      <c r="H131" s="155">
        <v>14394.62</v>
      </c>
      <c r="I131" s="147">
        <v>22765</v>
      </c>
      <c r="J131" s="1074" t="s">
        <v>1744</v>
      </c>
      <c r="K131" s="1074" t="s">
        <v>1745</v>
      </c>
      <c r="L131" s="1074" t="s">
        <v>1746</v>
      </c>
      <c r="M131" s="149">
        <v>9</v>
      </c>
      <c r="N131" s="149">
        <v>9</v>
      </c>
      <c r="O131" s="149">
        <v>9</v>
      </c>
      <c r="P131" s="149">
        <v>1</v>
      </c>
      <c r="Q131" s="149">
        <v>28</v>
      </c>
      <c r="R131" s="149">
        <v>275</v>
      </c>
      <c r="S131" s="149">
        <v>122</v>
      </c>
      <c r="T131" s="149">
        <v>267</v>
      </c>
      <c r="U131" s="149">
        <v>121</v>
      </c>
      <c r="V131" s="149">
        <v>268</v>
      </c>
      <c r="W131" s="149">
        <v>122</v>
      </c>
      <c r="X131" s="149">
        <f t="shared" si="36"/>
        <v>810</v>
      </c>
      <c r="Y131" s="149">
        <f t="shared" si="37"/>
        <v>365</v>
      </c>
      <c r="Z131" s="149">
        <v>1</v>
      </c>
      <c r="AA131" s="149">
        <v>0</v>
      </c>
      <c r="AB131" s="150"/>
    </row>
    <row r="132" spans="1:28" s="201" customFormat="1" ht="17.25" customHeight="1">
      <c r="A132" s="1443" t="s">
        <v>351</v>
      </c>
      <c r="B132" s="1443"/>
      <c r="C132" s="1443"/>
      <c r="D132" s="1443"/>
      <c r="E132" s="302">
        <v>11</v>
      </c>
      <c r="F132" s="303"/>
      <c r="G132" s="304"/>
      <c r="H132" s="373"/>
      <c r="I132" s="302"/>
      <c r="J132" s="1076"/>
      <c r="K132" s="1076"/>
      <c r="L132" s="1076"/>
      <c r="M132" s="306">
        <f t="shared" ref="M132:W132" si="69">SUM(M121:M131)</f>
        <v>110</v>
      </c>
      <c r="N132" s="306">
        <f t="shared" si="69"/>
        <v>112</v>
      </c>
      <c r="O132" s="306">
        <f t="shared" si="69"/>
        <v>110</v>
      </c>
      <c r="P132" s="306">
        <f t="shared" si="69"/>
        <v>16</v>
      </c>
      <c r="Q132" s="306">
        <f t="shared" si="69"/>
        <v>348</v>
      </c>
      <c r="R132" s="306">
        <f t="shared" si="69"/>
        <v>3035</v>
      </c>
      <c r="S132" s="306">
        <f t="shared" si="69"/>
        <v>1622</v>
      </c>
      <c r="T132" s="306">
        <f t="shared" si="69"/>
        <v>3115</v>
      </c>
      <c r="U132" s="306">
        <f t="shared" si="69"/>
        <v>1722</v>
      </c>
      <c r="V132" s="306">
        <f t="shared" si="69"/>
        <v>3102</v>
      </c>
      <c r="W132" s="306">
        <f t="shared" si="69"/>
        <v>1704</v>
      </c>
      <c r="X132" s="1099">
        <f>R132+T132+V132</f>
        <v>9252</v>
      </c>
      <c r="Y132" s="1099">
        <f>S132+U132+W132</f>
        <v>5048</v>
      </c>
      <c r="Z132" s="306">
        <f>SUM(Z121:Z131)</f>
        <v>94</v>
      </c>
      <c r="AA132" s="306">
        <f>SUM(AA121:AA131)</f>
        <v>29</v>
      </c>
      <c r="AB132" s="156"/>
    </row>
    <row r="133" spans="1:28" s="42" customFormat="1" ht="17.25">
      <c r="A133" s="143" t="s">
        <v>604</v>
      </c>
      <c r="B133" s="143" t="s">
        <v>605</v>
      </c>
      <c r="C133" s="143" t="s">
        <v>4</v>
      </c>
      <c r="D133" s="143" t="s">
        <v>306</v>
      </c>
      <c r="E133" s="143" t="s">
        <v>606</v>
      </c>
      <c r="F133" s="144">
        <v>27712</v>
      </c>
      <c r="G133" s="1092" t="s">
        <v>1784</v>
      </c>
      <c r="H133" s="375">
        <v>66000</v>
      </c>
      <c r="I133" s="147">
        <v>22755</v>
      </c>
      <c r="J133" s="1074" t="s">
        <v>1785</v>
      </c>
      <c r="K133" s="1074" t="s">
        <v>1786</v>
      </c>
      <c r="L133" s="1074" t="s">
        <v>1787</v>
      </c>
      <c r="M133" s="149">
        <v>3</v>
      </c>
      <c r="N133" s="149">
        <v>3</v>
      </c>
      <c r="O133" s="149">
        <v>3</v>
      </c>
      <c r="P133" s="149">
        <v>0</v>
      </c>
      <c r="Q133" s="149">
        <v>9</v>
      </c>
      <c r="R133" s="149">
        <v>101</v>
      </c>
      <c r="S133" s="149">
        <v>38</v>
      </c>
      <c r="T133" s="149">
        <v>88</v>
      </c>
      <c r="U133" s="149">
        <v>32</v>
      </c>
      <c r="V133" s="149">
        <v>100</v>
      </c>
      <c r="W133" s="149">
        <v>37</v>
      </c>
      <c r="X133" s="149">
        <f t="shared" si="36"/>
        <v>289</v>
      </c>
      <c r="Y133" s="149">
        <f t="shared" si="37"/>
        <v>107</v>
      </c>
      <c r="Z133" s="149"/>
      <c r="AA133" s="149"/>
      <c r="AB133" s="150"/>
    </row>
    <row r="134" spans="1:28" s="201" customFormat="1" ht="17.25" customHeight="1">
      <c r="A134" s="1443" t="s">
        <v>352</v>
      </c>
      <c r="B134" s="1443"/>
      <c r="C134" s="1443"/>
      <c r="D134" s="1443"/>
      <c r="E134" s="302">
        <v>1</v>
      </c>
      <c r="F134" s="303"/>
      <c r="G134" s="304"/>
      <c r="H134" s="373"/>
      <c r="I134" s="302"/>
      <c r="J134" s="1076"/>
      <c r="K134" s="1076"/>
      <c r="L134" s="1076"/>
      <c r="M134" s="306">
        <f>M133</f>
        <v>3</v>
      </c>
      <c r="N134" s="306">
        <f t="shared" ref="N134:AA134" si="70">N133</f>
        <v>3</v>
      </c>
      <c r="O134" s="306">
        <f t="shared" si="70"/>
        <v>3</v>
      </c>
      <c r="P134" s="306">
        <f t="shared" si="70"/>
        <v>0</v>
      </c>
      <c r="Q134" s="306">
        <f t="shared" ref="Q134:Q196" si="71">SUM(M134:P134)</f>
        <v>9</v>
      </c>
      <c r="R134" s="306">
        <f t="shared" si="70"/>
        <v>101</v>
      </c>
      <c r="S134" s="306">
        <f t="shared" si="70"/>
        <v>38</v>
      </c>
      <c r="T134" s="306">
        <f t="shared" si="70"/>
        <v>88</v>
      </c>
      <c r="U134" s="306">
        <f t="shared" si="70"/>
        <v>32</v>
      </c>
      <c r="V134" s="306">
        <f t="shared" si="70"/>
        <v>100</v>
      </c>
      <c r="W134" s="306">
        <f t="shared" si="70"/>
        <v>37</v>
      </c>
      <c r="X134" s="1099">
        <f t="shared" ref="X134:X197" si="72">R134+T134+V134</f>
        <v>289</v>
      </c>
      <c r="Y134" s="1099">
        <f t="shared" ref="Y134:Y197" si="73">S134+U134+W134</f>
        <v>107</v>
      </c>
      <c r="Z134" s="306">
        <f t="shared" si="70"/>
        <v>0</v>
      </c>
      <c r="AA134" s="306">
        <f t="shared" si="70"/>
        <v>0</v>
      </c>
      <c r="AB134" s="156"/>
    </row>
    <row r="135" spans="1:28" s="42" customFormat="1">
      <c r="A135" s="143" t="s">
        <v>550</v>
      </c>
      <c r="B135" s="143" t="s">
        <v>599</v>
      </c>
      <c r="C135" s="143" t="s">
        <v>4</v>
      </c>
      <c r="D135" s="143" t="s">
        <v>306</v>
      </c>
      <c r="E135" s="143" t="s">
        <v>600</v>
      </c>
      <c r="F135" s="144">
        <v>34759</v>
      </c>
      <c r="G135" s="189" t="s">
        <v>1578</v>
      </c>
      <c r="H135" s="155">
        <v>11523</v>
      </c>
      <c r="I135" s="147">
        <v>22723</v>
      </c>
      <c r="J135" s="1074" t="s">
        <v>1579</v>
      </c>
      <c r="K135" s="1074" t="s">
        <v>1580</v>
      </c>
      <c r="L135" s="1074" t="s">
        <v>1581</v>
      </c>
      <c r="M135" s="149">
        <v>10</v>
      </c>
      <c r="N135" s="149">
        <v>10</v>
      </c>
      <c r="O135" s="149">
        <v>10</v>
      </c>
      <c r="P135" s="149">
        <v>2</v>
      </c>
      <c r="Q135" s="149">
        <v>32</v>
      </c>
      <c r="R135" s="149">
        <v>220</v>
      </c>
      <c r="S135" s="149">
        <v>134</v>
      </c>
      <c r="T135" s="149">
        <v>223</v>
      </c>
      <c r="U135" s="149">
        <v>139</v>
      </c>
      <c r="V135" s="149">
        <v>232</v>
      </c>
      <c r="W135" s="149">
        <v>129</v>
      </c>
      <c r="X135" s="149">
        <f t="shared" si="72"/>
        <v>675</v>
      </c>
      <c r="Y135" s="149">
        <f t="shared" si="73"/>
        <v>402</v>
      </c>
      <c r="Z135" s="149">
        <v>13</v>
      </c>
      <c r="AA135" s="149">
        <v>6</v>
      </c>
      <c r="AB135" s="150"/>
    </row>
    <row r="136" spans="1:28" s="201" customFormat="1" ht="17.25" customHeight="1">
      <c r="A136" s="1443" t="s">
        <v>353</v>
      </c>
      <c r="B136" s="1443"/>
      <c r="C136" s="1443"/>
      <c r="D136" s="1443"/>
      <c r="E136" s="302">
        <v>1</v>
      </c>
      <c r="F136" s="303"/>
      <c r="G136" s="304"/>
      <c r="H136" s="305"/>
      <c r="I136" s="302"/>
      <c r="J136" s="1076"/>
      <c r="K136" s="1076"/>
      <c r="L136" s="1076"/>
      <c r="M136" s="306">
        <f>M135</f>
        <v>10</v>
      </c>
      <c r="N136" s="306">
        <f t="shared" ref="N136:AA136" si="74">N135</f>
        <v>10</v>
      </c>
      <c r="O136" s="306">
        <f t="shared" si="74"/>
        <v>10</v>
      </c>
      <c r="P136" s="306">
        <f t="shared" si="74"/>
        <v>2</v>
      </c>
      <c r="Q136" s="306">
        <f t="shared" si="71"/>
        <v>32</v>
      </c>
      <c r="R136" s="306">
        <f t="shared" si="74"/>
        <v>220</v>
      </c>
      <c r="S136" s="306">
        <f t="shared" si="74"/>
        <v>134</v>
      </c>
      <c r="T136" s="306">
        <f t="shared" si="74"/>
        <v>223</v>
      </c>
      <c r="U136" s="306">
        <f t="shared" si="74"/>
        <v>139</v>
      </c>
      <c r="V136" s="306">
        <f t="shared" si="74"/>
        <v>232</v>
      </c>
      <c r="W136" s="306">
        <f t="shared" si="74"/>
        <v>129</v>
      </c>
      <c r="X136" s="1099">
        <f t="shared" si="72"/>
        <v>675</v>
      </c>
      <c r="Y136" s="1099">
        <f t="shared" si="73"/>
        <v>402</v>
      </c>
      <c r="Z136" s="306">
        <f t="shared" si="74"/>
        <v>13</v>
      </c>
      <c r="AA136" s="306">
        <f t="shared" si="74"/>
        <v>6</v>
      </c>
      <c r="AB136" s="156"/>
    </row>
    <row r="137" spans="1:28" s="42" customFormat="1" ht="17.25" customHeight="1">
      <c r="A137" s="1446" t="s">
        <v>354</v>
      </c>
      <c r="B137" s="1446"/>
      <c r="C137" s="1446"/>
      <c r="D137" s="1446"/>
      <c r="E137" s="312">
        <f>E132+E134+E136</f>
        <v>13</v>
      </c>
      <c r="F137" s="327"/>
      <c r="G137" s="328"/>
      <c r="H137" s="314"/>
      <c r="I137" s="327"/>
      <c r="J137" s="1080"/>
      <c r="K137" s="1080"/>
      <c r="L137" s="1080"/>
      <c r="M137" s="315">
        <f>M132+M134+M136</f>
        <v>123</v>
      </c>
      <c r="N137" s="315">
        <f t="shared" ref="N137:AB137" si="75">N132+N134+N136</f>
        <v>125</v>
      </c>
      <c r="O137" s="315">
        <f t="shared" si="75"/>
        <v>123</v>
      </c>
      <c r="P137" s="315">
        <f t="shared" si="75"/>
        <v>18</v>
      </c>
      <c r="Q137" s="315">
        <f t="shared" si="75"/>
        <v>389</v>
      </c>
      <c r="R137" s="315">
        <f t="shared" si="75"/>
        <v>3356</v>
      </c>
      <c r="S137" s="315">
        <f t="shared" si="75"/>
        <v>1794</v>
      </c>
      <c r="T137" s="315">
        <f t="shared" si="75"/>
        <v>3426</v>
      </c>
      <c r="U137" s="315">
        <f t="shared" si="75"/>
        <v>1893</v>
      </c>
      <c r="V137" s="315">
        <f t="shared" si="75"/>
        <v>3434</v>
      </c>
      <c r="W137" s="315">
        <f t="shared" si="75"/>
        <v>1870</v>
      </c>
      <c r="X137" s="315">
        <f t="shared" si="75"/>
        <v>10216</v>
      </c>
      <c r="Y137" s="315">
        <f t="shared" si="75"/>
        <v>5557</v>
      </c>
      <c r="Z137" s="315">
        <f t="shared" si="75"/>
        <v>107</v>
      </c>
      <c r="AA137" s="315">
        <f t="shared" si="75"/>
        <v>35</v>
      </c>
      <c r="AB137" s="315">
        <f t="shared" si="75"/>
        <v>0</v>
      </c>
    </row>
    <row r="138" spans="1:28" s="42" customFormat="1">
      <c r="A138" s="143" t="s">
        <v>466</v>
      </c>
      <c r="B138" s="143" t="s">
        <v>469</v>
      </c>
      <c r="C138" s="143" t="s">
        <v>636</v>
      </c>
      <c r="D138" s="143" t="s">
        <v>470</v>
      </c>
      <c r="E138" s="143" t="s">
        <v>655</v>
      </c>
      <c r="F138" s="144">
        <v>33298</v>
      </c>
      <c r="G138" s="189" t="s">
        <v>1456</v>
      </c>
      <c r="H138" s="171">
        <v>16601</v>
      </c>
      <c r="I138" s="147">
        <v>22706</v>
      </c>
      <c r="J138" s="1074" t="s">
        <v>1457</v>
      </c>
      <c r="K138" s="1074" t="s">
        <v>1458</v>
      </c>
      <c r="L138" s="1074" t="s">
        <v>1459</v>
      </c>
      <c r="M138" s="149">
        <v>12</v>
      </c>
      <c r="N138" s="149">
        <v>12</v>
      </c>
      <c r="O138" s="149">
        <v>12</v>
      </c>
      <c r="P138" s="149">
        <v>0</v>
      </c>
      <c r="Q138" s="149">
        <v>36</v>
      </c>
      <c r="R138" s="149">
        <v>326</v>
      </c>
      <c r="S138" s="149">
        <v>0</v>
      </c>
      <c r="T138" s="149">
        <v>334</v>
      </c>
      <c r="U138" s="149">
        <v>0</v>
      </c>
      <c r="V138" s="149">
        <v>348</v>
      </c>
      <c r="W138" s="149">
        <v>0</v>
      </c>
      <c r="X138" s="149">
        <f t="shared" si="72"/>
        <v>1008</v>
      </c>
      <c r="Y138" s="149">
        <f t="shared" si="73"/>
        <v>0</v>
      </c>
      <c r="Z138" s="149"/>
      <c r="AA138" s="149"/>
      <c r="AB138" s="150"/>
    </row>
    <row r="139" spans="1:28" s="42" customFormat="1">
      <c r="A139" s="143" t="s">
        <v>464</v>
      </c>
      <c r="B139" s="143" t="s">
        <v>163</v>
      </c>
      <c r="C139" s="143" t="s">
        <v>672</v>
      </c>
      <c r="D139" s="143" t="s">
        <v>306</v>
      </c>
      <c r="E139" s="143" t="s">
        <v>1803</v>
      </c>
      <c r="F139" s="144">
        <v>31017</v>
      </c>
      <c r="G139" s="189" t="s">
        <v>1807</v>
      </c>
      <c r="H139" s="171">
        <v>24412</v>
      </c>
      <c r="I139" s="147">
        <v>22698</v>
      </c>
      <c r="J139" s="1074" t="s">
        <v>1804</v>
      </c>
      <c r="K139" s="1074" t="s">
        <v>1805</v>
      </c>
      <c r="L139" s="1074" t="s">
        <v>1806</v>
      </c>
      <c r="M139" s="149">
        <v>14</v>
      </c>
      <c r="N139" s="149">
        <v>14</v>
      </c>
      <c r="O139" s="149">
        <v>14</v>
      </c>
      <c r="P139" s="149">
        <v>0</v>
      </c>
      <c r="Q139" s="149">
        <v>42</v>
      </c>
      <c r="R139" s="149">
        <v>397</v>
      </c>
      <c r="S139" s="149">
        <v>202</v>
      </c>
      <c r="T139" s="149">
        <v>413</v>
      </c>
      <c r="U139" s="149">
        <v>207</v>
      </c>
      <c r="V139" s="149">
        <v>393</v>
      </c>
      <c r="W139" s="149">
        <v>203</v>
      </c>
      <c r="X139" s="149">
        <f t="shared" si="72"/>
        <v>1203</v>
      </c>
      <c r="Y139" s="149">
        <f t="shared" si="73"/>
        <v>612</v>
      </c>
      <c r="Z139" s="149"/>
      <c r="AA139" s="149"/>
      <c r="AB139" s="150"/>
    </row>
    <row r="140" spans="1:28" s="201" customFormat="1" ht="17.25" customHeight="1">
      <c r="A140" s="1443" t="s">
        <v>351</v>
      </c>
      <c r="B140" s="1443"/>
      <c r="C140" s="1443"/>
      <c r="D140" s="1443"/>
      <c r="E140" s="302">
        <v>2</v>
      </c>
      <c r="F140" s="303"/>
      <c r="G140" s="304"/>
      <c r="H140" s="373"/>
      <c r="I140" s="302"/>
      <c r="J140" s="1076"/>
      <c r="K140" s="1076"/>
      <c r="L140" s="1076"/>
      <c r="M140" s="306">
        <f>SUM(M138:M139)</f>
        <v>26</v>
      </c>
      <c r="N140" s="306">
        <f t="shared" ref="N140:AA140" si="76">SUM(N138:N139)</f>
        <v>26</v>
      </c>
      <c r="O140" s="306">
        <f t="shared" si="76"/>
        <v>26</v>
      </c>
      <c r="P140" s="306">
        <f t="shared" si="76"/>
        <v>0</v>
      </c>
      <c r="Q140" s="306">
        <f t="shared" si="71"/>
        <v>78</v>
      </c>
      <c r="R140" s="306">
        <f t="shared" si="76"/>
        <v>723</v>
      </c>
      <c r="S140" s="306">
        <f t="shared" si="76"/>
        <v>202</v>
      </c>
      <c r="T140" s="306">
        <f t="shared" si="76"/>
        <v>747</v>
      </c>
      <c r="U140" s="306">
        <f t="shared" si="76"/>
        <v>207</v>
      </c>
      <c r="V140" s="306">
        <f t="shared" si="76"/>
        <v>741</v>
      </c>
      <c r="W140" s="306">
        <f t="shared" si="76"/>
        <v>203</v>
      </c>
      <c r="X140" s="149">
        <f t="shared" si="72"/>
        <v>2211</v>
      </c>
      <c r="Y140" s="149">
        <f t="shared" si="73"/>
        <v>612</v>
      </c>
      <c r="Z140" s="306">
        <f t="shared" si="76"/>
        <v>0</v>
      </c>
      <c r="AA140" s="306">
        <f t="shared" si="76"/>
        <v>0</v>
      </c>
      <c r="AB140" s="156"/>
    </row>
    <row r="141" spans="1:28" s="42" customFormat="1">
      <c r="A141" s="143" t="s">
        <v>550</v>
      </c>
      <c r="B141" s="143" t="s">
        <v>668</v>
      </c>
      <c r="C141" s="143" t="s">
        <v>308</v>
      </c>
      <c r="D141" s="143" t="s">
        <v>669</v>
      </c>
      <c r="E141" s="195" t="s">
        <v>670</v>
      </c>
      <c r="F141" s="144">
        <v>26370</v>
      </c>
      <c r="G141" s="189" t="s">
        <v>1862</v>
      </c>
      <c r="H141" s="155">
        <v>38525</v>
      </c>
      <c r="I141" s="147">
        <v>22805</v>
      </c>
      <c r="J141" s="1074" t="s">
        <v>1863</v>
      </c>
      <c r="K141" s="1074" t="s">
        <v>1864</v>
      </c>
      <c r="L141" s="1074" t="s">
        <v>1865</v>
      </c>
      <c r="M141" s="149">
        <v>8</v>
      </c>
      <c r="N141" s="149">
        <v>8</v>
      </c>
      <c r="O141" s="149">
        <v>8</v>
      </c>
      <c r="P141" s="149"/>
      <c r="Q141" s="149">
        <v>24</v>
      </c>
      <c r="R141" s="149">
        <v>151</v>
      </c>
      <c r="S141" s="149">
        <v>151</v>
      </c>
      <c r="T141" s="149">
        <v>163</v>
      </c>
      <c r="U141" s="149">
        <v>163</v>
      </c>
      <c r="V141" s="149">
        <v>172</v>
      </c>
      <c r="W141" s="149">
        <v>172</v>
      </c>
      <c r="X141" s="149">
        <f t="shared" si="72"/>
        <v>486</v>
      </c>
      <c r="Y141" s="149">
        <f t="shared" si="73"/>
        <v>486</v>
      </c>
      <c r="Z141" s="149"/>
      <c r="AA141" s="149"/>
      <c r="AB141" s="150"/>
    </row>
    <row r="142" spans="1:28" s="42" customFormat="1">
      <c r="A142" s="143" t="s">
        <v>643</v>
      </c>
      <c r="B142" s="143" t="s">
        <v>469</v>
      </c>
      <c r="C142" s="143" t="s">
        <v>308</v>
      </c>
      <c r="D142" s="143" t="s">
        <v>349</v>
      </c>
      <c r="E142" s="143" t="s">
        <v>692</v>
      </c>
      <c r="F142" s="144">
        <v>27820</v>
      </c>
      <c r="G142" s="145" t="s">
        <v>1712</v>
      </c>
      <c r="H142" s="158">
        <v>20491</v>
      </c>
      <c r="I142" s="143">
        <v>22675</v>
      </c>
      <c r="J142" s="259" t="s">
        <v>1713</v>
      </c>
      <c r="K142" s="259" t="s">
        <v>1714</v>
      </c>
      <c r="L142" s="259" t="s">
        <v>1715</v>
      </c>
      <c r="M142" s="149">
        <v>10</v>
      </c>
      <c r="N142" s="149">
        <v>10</v>
      </c>
      <c r="O142" s="149">
        <v>10</v>
      </c>
      <c r="P142" s="149">
        <v>0</v>
      </c>
      <c r="Q142" s="149">
        <v>30</v>
      </c>
      <c r="R142" s="149">
        <v>185</v>
      </c>
      <c r="S142" s="149">
        <v>185</v>
      </c>
      <c r="T142" s="149">
        <v>209</v>
      </c>
      <c r="U142" s="149">
        <v>209</v>
      </c>
      <c r="V142" s="149">
        <v>224</v>
      </c>
      <c r="W142" s="149">
        <v>224</v>
      </c>
      <c r="X142" s="149">
        <f t="shared" si="72"/>
        <v>618</v>
      </c>
      <c r="Y142" s="149">
        <f t="shared" si="73"/>
        <v>618</v>
      </c>
      <c r="Z142" s="149"/>
      <c r="AA142" s="149"/>
      <c r="AB142" s="150"/>
    </row>
    <row r="143" spans="1:28" s="42" customFormat="1">
      <c r="A143" s="143" t="s">
        <v>498</v>
      </c>
      <c r="B143" s="143" t="s">
        <v>163</v>
      </c>
      <c r="C143" s="143" t="s">
        <v>308</v>
      </c>
      <c r="D143" s="143" t="s">
        <v>306</v>
      </c>
      <c r="E143" s="143" t="s">
        <v>651</v>
      </c>
      <c r="F143" s="144">
        <v>36220</v>
      </c>
      <c r="G143" s="189" t="s">
        <v>1770</v>
      </c>
      <c r="H143" s="159">
        <v>5292</v>
      </c>
      <c r="I143" s="147">
        <v>22687</v>
      </c>
      <c r="J143" s="1074" t="s">
        <v>1767</v>
      </c>
      <c r="K143" s="1074" t="s">
        <v>1768</v>
      </c>
      <c r="L143" s="1074" t="s">
        <v>1769</v>
      </c>
      <c r="M143" s="149">
        <v>4</v>
      </c>
      <c r="N143" s="149">
        <v>4</v>
      </c>
      <c r="O143" s="149">
        <v>4</v>
      </c>
      <c r="P143" s="149">
        <v>0</v>
      </c>
      <c r="Q143" s="149">
        <v>12</v>
      </c>
      <c r="R143" s="149">
        <v>85</v>
      </c>
      <c r="S143" s="149">
        <v>42</v>
      </c>
      <c r="T143" s="149">
        <v>92</v>
      </c>
      <c r="U143" s="149">
        <v>50</v>
      </c>
      <c r="V143" s="149">
        <v>83</v>
      </c>
      <c r="W143" s="149">
        <v>34</v>
      </c>
      <c r="X143" s="149">
        <f t="shared" si="72"/>
        <v>260</v>
      </c>
      <c r="Y143" s="149">
        <f t="shared" si="73"/>
        <v>126</v>
      </c>
      <c r="Z143" s="149"/>
      <c r="AA143" s="149"/>
      <c r="AB143" s="150"/>
    </row>
    <row r="144" spans="1:28" s="201" customFormat="1" ht="17.25" customHeight="1">
      <c r="A144" s="1443" t="s">
        <v>353</v>
      </c>
      <c r="B144" s="1443"/>
      <c r="C144" s="1443"/>
      <c r="D144" s="1443"/>
      <c r="E144" s="302">
        <v>3</v>
      </c>
      <c r="F144" s="303"/>
      <c r="G144" s="304"/>
      <c r="H144" s="373"/>
      <c r="I144" s="302"/>
      <c r="J144" s="1076"/>
      <c r="K144" s="1076"/>
      <c r="L144" s="1076"/>
      <c r="M144" s="306">
        <f>SUM(M141:M143)</f>
        <v>22</v>
      </c>
      <c r="N144" s="306">
        <f t="shared" ref="N144:AA144" si="77">SUM(N141:N143)</f>
        <v>22</v>
      </c>
      <c r="O144" s="306">
        <f t="shared" si="77"/>
        <v>22</v>
      </c>
      <c r="P144" s="306">
        <f t="shared" si="77"/>
        <v>0</v>
      </c>
      <c r="Q144" s="306">
        <f t="shared" si="71"/>
        <v>66</v>
      </c>
      <c r="R144" s="306">
        <f t="shared" si="77"/>
        <v>421</v>
      </c>
      <c r="S144" s="306">
        <f t="shared" si="77"/>
        <v>378</v>
      </c>
      <c r="T144" s="306">
        <f t="shared" si="77"/>
        <v>464</v>
      </c>
      <c r="U144" s="306">
        <f t="shared" si="77"/>
        <v>422</v>
      </c>
      <c r="V144" s="306">
        <f t="shared" si="77"/>
        <v>479</v>
      </c>
      <c r="W144" s="306">
        <f t="shared" si="77"/>
        <v>430</v>
      </c>
      <c r="X144" s="1099">
        <f t="shared" si="72"/>
        <v>1364</v>
      </c>
      <c r="Y144" s="1099">
        <f t="shared" si="73"/>
        <v>1230</v>
      </c>
      <c r="Z144" s="306">
        <f t="shared" si="77"/>
        <v>0</v>
      </c>
      <c r="AA144" s="306">
        <f t="shared" si="77"/>
        <v>0</v>
      </c>
      <c r="AB144" s="156"/>
    </row>
    <row r="145" spans="1:28" s="42" customFormat="1" ht="17.25" customHeight="1">
      <c r="A145" s="1444" t="s">
        <v>355</v>
      </c>
      <c r="B145" s="1444"/>
      <c r="C145" s="1444"/>
      <c r="D145" s="1444"/>
      <c r="E145" s="317">
        <f>E140+E144</f>
        <v>5</v>
      </c>
      <c r="F145" s="329"/>
      <c r="G145" s="330"/>
      <c r="H145" s="319"/>
      <c r="I145" s="329"/>
      <c r="J145" s="331"/>
      <c r="K145" s="331"/>
      <c r="L145" s="331"/>
      <c r="M145" s="320">
        <f t="shared" ref="M145" si="78">M140+M144</f>
        <v>48</v>
      </c>
      <c r="N145" s="320">
        <f t="shared" ref="N145:Q145" si="79">N140+N144</f>
        <v>48</v>
      </c>
      <c r="O145" s="320">
        <f t="shared" si="79"/>
        <v>48</v>
      </c>
      <c r="P145" s="320">
        <f t="shared" si="79"/>
        <v>0</v>
      </c>
      <c r="Q145" s="320">
        <f t="shared" si="79"/>
        <v>144</v>
      </c>
      <c r="R145" s="320">
        <f t="shared" ref="R145:AA145" si="80">R140+R144</f>
        <v>1144</v>
      </c>
      <c r="S145" s="320">
        <f t="shared" si="80"/>
        <v>580</v>
      </c>
      <c r="T145" s="320">
        <f t="shared" si="80"/>
        <v>1211</v>
      </c>
      <c r="U145" s="320">
        <f t="shared" si="80"/>
        <v>629</v>
      </c>
      <c r="V145" s="320">
        <f t="shared" si="80"/>
        <v>1220</v>
      </c>
      <c r="W145" s="320">
        <f t="shared" si="80"/>
        <v>633</v>
      </c>
      <c r="X145" s="351">
        <f t="shared" si="72"/>
        <v>3575</v>
      </c>
      <c r="Y145" s="351">
        <f t="shared" si="73"/>
        <v>1842</v>
      </c>
      <c r="Z145" s="320">
        <f t="shared" si="80"/>
        <v>0</v>
      </c>
      <c r="AA145" s="320">
        <f t="shared" si="80"/>
        <v>0</v>
      </c>
      <c r="AB145" s="156"/>
    </row>
    <row r="146" spans="1:28" s="42" customFormat="1" ht="17.25" customHeight="1">
      <c r="A146" s="1445" t="s">
        <v>362</v>
      </c>
      <c r="B146" s="1445"/>
      <c r="C146" s="1445"/>
      <c r="D146" s="1445"/>
      <c r="E146" s="321">
        <f>E137+E145</f>
        <v>18</v>
      </c>
      <c r="F146" s="322"/>
      <c r="G146" s="323"/>
      <c r="H146" s="324"/>
      <c r="I146" s="321"/>
      <c r="J146" s="1079"/>
      <c r="K146" s="1079"/>
      <c r="L146" s="1079"/>
      <c r="M146" s="325">
        <f t="shared" ref="M146:Q146" si="81">M137+M145</f>
        <v>171</v>
      </c>
      <c r="N146" s="325">
        <f t="shared" si="81"/>
        <v>173</v>
      </c>
      <c r="O146" s="325">
        <f t="shared" si="81"/>
        <v>171</v>
      </c>
      <c r="P146" s="325">
        <f t="shared" si="81"/>
        <v>18</v>
      </c>
      <c r="Q146" s="325">
        <f t="shared" si="81"/>
        <v>533</v>
      </c>
      <c r="R146" s="325">
        <f t="shared" ref="R146:AA146" si="82">R137+R145</f>
        <v>4500</v>
      </c>
      <c r="S146" s="325">
        <f t="shared" si="82"/>
        <v>2374</v>
      </c>
      <c r="T146" s="325">
        <f t="shared" si="82"/>
        <v>4637</v>
      </c>
      <c r="U146" s="325">
        <f t="shared" si="82"/>
        <v>2522</v>
      </c>
      <c r="V146" s="325">
        <f t="shared" si="82"/>
        <v>4654</v>
      </c>
      <c r="W146" s="325">
        <f t="shared" si="82"/>
        <v>2503</v>
      </c>
      <c r="X146" s="1102">
        <f t="shared" si="72"/>
        <v>13791</v>
      </c>
      <c r="Y146" s="1102">
        <f t="shared" si="73"/>
        <v>7399</v>
      </c>
      <c r="Z146" s="325">
        <f t="shared" si="82"/>
        <v>107</v>
      </c>
      <c r="AA146" s="325">
        <f t="shared" si="82"/>
        <v>35</v>
      </c>
      <c r="AB146" s="156"/>
    </row>
    <row r="147" spans="1:28" s="42" customFormat="1">
      <c r="A147" s="143" t="s">
        <v>466</v>
      </c>
      <c r="B147" s="143" t="s">
        <v>455</v>
      </c>
      <c r="C147" s="143" t="s">
        <v>4</v>
      </c>
      <c r="D147" s="143" t="s">
        <v>470</v>
      </c>
      <c r="E147" s="143" t="s">
        <v>593</v>
      </c>
      <c r="F147" s="144">
        <v>38412</v>
      </c>
      <c r="G147" s="189" t="s">
        <v>1526</v>
      </c>
      <c r="H147" s="155">
        <v>15001</v>
      </c>
      <c r="I147" s="147">
        <v>21994</v>
      </c>
      <c r="J147" s="1074" t="s">
        <v>1527</v>
      </c>
      <c r="K147" s="1074" t="s">
        <v>1528</v>
      </c>
      <c r="L147" s="1074" t="s">
        <v>1529</v>
      </c>
      <c r="M147" s="149">
        <v>10</v>
      </c>
      <c r="N147" s="149">
        <v>11</v>
      </c>
      <c r="O147" s="149">
        <v>10</v>
      </c>
      <c r="P147" s="149">
        <v>2</v>
      </c>
      <c r="Q147" s="149">
        <v>33</v>
      </c>
      <c r="R147" s="149">
        <v>273</v>
      </c>
      <c r="S147" s="149">
        <v>0</v>
      </c>
      <c r="T147" s="149">
        <v>302</v>
      </c>
      <c r="U147" s="149">
        <v>0</v>
      </c>
      <c r="V147" s="149">
        <v>270</v>
      </c>
      <c r="W147" s="149">
        <v>0</v>
      </c>
      <c r="X147" s="149">
        <f t="shared" si="72"/>
        <v>845</v>
      </c>
      <c r="Y147" s="149">
        <f t="shared" si="73"/>
        <v>0</v>
      </c>
      <c r="Z147" s="149">
        <v>12</v>
      </c>
      <c r="AA147" s="149"/>
      <c r="AB147" s="150"/>
    </row>
    <row r="148" spans="1:28" s="42" customFormat="1">
      <c r="A148" s="143" t="s">
        <v>466</v>
      </c>
      <c r="B148" s="143" t="s">
        <v>455</v>
      </c>
      <c r="C148" s="143" t="s">
        <v>4</v>
      </c>
      <c r="D148" s="143" t="s">
        <v>470</v>
      </c>
      <c r="E148" s="143" t="s">
        <v>512</v>
      </c>
      <c r="F148" s="144">
        <v>34652</v>
      </c>
      <c r="G148" s="189" t="s">
        <v>1754</v>
      </c>
      <c r="H148" s="155">
        <v>13489.8</v>
      </c>
      <c r="I148" s="147">
        <v>21930</v>
      </c>
      <c r="J148" s="1074" t="s">
        <v>1751</v>
      </c>
      <c r="K148" s="1074" t="s">
        <v>1752</v>
      </c>
      <c r="L148" s="1074" t="s">
        <v>1753</v>
      </c>
      <c r="M148" s="149">
        <v>11</v>
      </c>
      <c r="N148" s="149">
        <v>11</v>
      </c>
      <c r="O148" s="149">
        <v>11</v>
      </c>
      <c r="P148" s="149">
        <v>2</v>
      </c>
      <c r="Q148" s="149">
        <v>35</v>
      </c>
      <c r="R148" s="149">
        <v>308</v>
      </c>
      <c r="S148" s="149">
        <v>308</v>
      </c>
      <c r="T148" s="149">
        <v>311</v>
      </c>
      <c r="U148" s="149">
        <v>311</v>
      </c>
      <c r="V148" s="149">
        <v>290</v>
      </c>
      <c r="W148" s="149">
        <v>290</v>
      </c>
      <c r="X148" s="149">
        <f t="shared" si="72"/>
        <v>909</v>
      </c>
      <c r="Y148" s="149">
        <f t="shared" si="73"/>
        <v>909</v>
      </c>
      <c r="Z148" s="149">
        <v>11</v>
      </c>
      <c r="AA148" s="149">
        <v>11</v>
      </c>
      <c r="AB148" s="150"/>
    </row>
    <row r="149" spans="1:28" s="42" customFormat="1">
      <c r="A149" s="143" t="s">
        <v>466</v>
      </c>
      <c r="B149" s="143" t="s">
        <v>455</v>
      </c>
      <c r="C149" s="143" t="s">
        <v>4</v>
      </c>
      <c r="D149" s="143" t="s">
        <v>501</v>
      </c>
      <c r="E149" s="143" t="s">
        <v>535</v>
      </c>
      <c r="F149" s="144">
        <v>35490</v>
      </c>
      <c r="G149" s="189" t="s">
        <v>1775</v>
      </c>
      <c r="H149" s="155">
        <v>13529</v>
      </c>
      <c r="I149" s="147">
        <v>21966</v>
      </c>
      <c r="J149" s="1074" t="s">
        <v>1494</v>
      </c>
      <c r="K149" s="1074" t="s">
        <v>1495</v>
      </c>
      <c r="L149" s="1074" t="s">
        <v>1496</v>
      </c>
      <c r="M149" s="149">
        <v>10</v>
      </c>
      <c r="N149" s="149">
        <v>11</v>
      </c>
      <c r="O149" s="149">
        <v>10</v>
      </c>
      <c r="P149" s="149">
        <v>1</v>
      </c>
      <c r="Q149" s="149">
        <v>32</v>
      </c>
      <c r="R149" s="149">
        <v>300</v>
      </c>
      <c r="S149" s="149">
        <v>0</v>
      </c>
      <c r="T149" s="149">
        <v>299</v>
      </c>
      <c r="U149" s="149">
        <v>0</v>
      </c>
      <c r="V149" s="149">
        <v>290</v>
      </c>
      <c r="W149" s="149">
        <v>0</v>
      </c>
      <c r="X149" s="149">
        <f t="shared" si="72"/>
        <v>889</v>
      </c>
      <c r="Y149" s="149">
        <f t="shared" si="73"/>
        <v>0</v>
      </c>
      <c r="Z149" s="149">
        <v>5</v>
      </c>
      <c r="AA149" s="149">
        <v>5</v>
      </c>
      <c r="AB149" s="150"/>
    </row>
    <row r="150" spans="1:28" s="42" customFormat="1">
      <c r="A150" s="143" t="s">
        <v>466</v>
      </c>
      <c r="B150" s="143" t="s">
        <v>455</v>
      </c>
      <c r="C150" s="143" t="s">
        <v>4</v>
      </c>
      <c r="D150" s="143" t="s">
        <v>501</v>
      </c>
      <c r="E150" s="143" t="s">
        <v>502</v>
      </c>
      <c r="F150" s="144">
        <v>38047</v>
      </c>
      <c r="G150" s="189" t="s">
        <v>1774</v>
      </c>
      <c r="H150" s="155">
        <v>21061</v>
      </c>
      <c r="I150" s="147">
        <v>21900</v>
      </c>
      <c r="J150" s="1074" t="s">
        <v>1771</v>
      </c>
      <c r="K150" s="1074" t="s">
        <v>1772</v>
      </c>
      <c r="L150" s="1074" t="s">
        <v>1773</v>
      </c>
      <c r="M150" s="149">
        <v>9</v>
      </c>
      <c r="N150" s="149">
        <v>11</v>
      </c>
      <c r="O150" s="149">
        <v>9</v>
      </c>
      <c r="P150" s="149">
        <v>0</v>
      </c>
      <c r="Q150" s="149">
        <v>29</v>
      </c>
      <c r="R150" s="149">
        <v>254</v>
      </c>
      <c r="S150" s="149">
        <v>254</v>
      </c>
      <c r="T150" s="149">
        <v>289</v>
      </c>
      <c r="U150" s="149">
        <v>289</v>
      </c>
      <c r="V150" s="149">
        <v>257</v>
      </c>
      <c r="W150" s="149">
        <v>257</v>
      </c>
      <c r="X150" s="149">
        <f t="shared" si="72"/>
        <v>800</v>
      </c>
      <c r="Y150" s="149">
        <f t="shared" si="73"/>
        <v>800</v>
      </c>
      <c r="Z150" s="149">
        <v>0</v>
      </c>
      <c r="AA150" s="149" t="s">
        <v>1500</v>
      </c>
      <c r="AB150" s="150"/>
    </row>
    <row r="151" spans="1:28" s="42" customFormat="1">
      <c r="A151" s="143" t="s">
        <v>466</v>
      </c>
      <c r="B151" s="143" t="s">
        <v>455</v>
      </c>
      <c r="C151" s="143" t="s">
        <v>4</v>
      </c>
      <c r="D151" s="143" t="s">
        <v>501</v>
      </c>
      <c r="E151" s="143" t="s">
        <v>592</v>
      </c>
      <c r="F151" s="144">
        <v>3019</v>
      </c>
      <c r="G151" s="189" t="s">
        <v>1573</v>
      </c>
      <c r="H151" s="155">
        <v>15084</v>
      </c>
      <c r="I151" s="147">
        <v>21936</v>
      </c>
      <c r="J151" s="1074" t="s">
        <v>1570</v>
      </c>
      <c r="K151" s="1074" t="s">
        <v>1571</v>
      </c>
      <c r="L151" s="1074" t="s">
        <v>1572</v>
      </c>
      <c r="M151" s="149">
        <v>10</v>
      </c>
      <c r="N151" s="149">
        <v>11</v>
      </c>
      <c r="O151" s="149">
        <v>10</v>
      </c>
      <c r="P151" s="149">
        <v>1</v>
      </c>
      <c r="Q151" s="149">
        <v>32</v>
      </c>
      <c r="R151" s="149">
        <v>283</v>
      </c>
      <c r="S151" s="149">
        <v>283</v>
      </c>
      <c r="T151" s="149">
        <v>287</v>
      </c>
      <c r="U151" s="149">
        <v>287</v>
      </c>
      <c r="V151" s="149">
        <v>270</v>
      </c>
      <c r="W151" s="149">
        <v>270</v>
      </c>
      <c r="X151" s="149">
        <f t="shared" si="72"/>
        <v>840</v>
      </c>
      <c r="Y151" s="149">
        <f t="shared" si="73"/>
        <v>840</v>
      </c>
      <c r="Z151" s="149">
        <v>2</v>
      </c>
      <c r="AA151" s="149">
        <v>2</v>
      </c>
      <c r="AB151" s="150"/>
    </row>
    <row r="152" spans="1:28" s="42" customFormat="1">
      <c r="A152" s="143" t="s">
        <v>632</v>
      </c>
      <c r="B152" s="143" t="s">
        <v>633</v>
      </c>
      <c r="C152" s="143" t="s">
        <v>4</v>
      </c>
      <c r="D152" s="143" t="s">
        <v>552</v>
      </c>
      <c r="E152" s="143" t="s">
        <v>634</v>
      </c>
      <c r="F152" s="144">
        <v>41334</v>
      </c>
      <c r="G152" s="189" t="s">
        <v>1732</v>
      </c>
      <c r="H152" s="155">
        <v>11999.9</v>
      </c>
      <c r="I152" s="147">
        <v>22001</v>
      </c>
      <c r="J152" s="1074" t="s">
        <v>1733</v>
      </c>
      <c r="K152" s="1074" t="s">
        <v>1734</v>
      </c>
      <c r="L152" s="1074" t="s">
        <v>1735</v>
      </c>
      <c r="M152" s="149">
        <v>9</v>
      </c>
      <c r="N152" s="149">
        <v>9</v>
      </c>
      <c r="O152" s="149">
        <v>9</v>
      </c>
      <c r="P152" s="149">
        <v>2</v>
      </c>
      <c r="Q152" s="149">
        <v>29</v>
      </c>
      <c r="R152" s="149">
        <v>235</v>
      </c>
      <c r="S152" s="149">
        <v>0</v>
      </c>
      <c r="T152" s="149">
        <v>232</v>
      </c>
      <c r="U152" s="149">
        <v>0</v>
      </c>
      <c r="V152" s="149">
        <v>244</v>
      </c>
      <c r="W152" s="149">
        <v>0</v>
      </c>
      <c r="X152" s="149">
        <f t="shared" si="72"/>
        <v>711</v>
      </c>
      <c r="Y152" s="149">
        <f t="shared" si="73"/>
        <v>0</v>
      </c>
      <c r="Z152" s="149">
        <v>7</v>
      </c>
      <c r="AA152" s="149"/>
      <c r="AB152" s="150"/>
    </row>
    <row r="153" spans="1:28" s="42" customFormat="1">
      <c r="A153" s="143" t="s">
        <v>464</v>
      </c>
      <c r="B153" s="143" t="s">
        <v>217</v>
      </c>
      <c r="C153" s="143" t="s">
        <v>4</v>
      </c>
      <c r="D153" s="143" t="s">
        <v>349</v>
      </c>
      <c r="E153" s="143" t="s">
        <v>465</v>
      </c>
      <c r="F153" s="144">
        <v>40239</v>
      </c>
      <c r="G153" s="189" t="s">
        <v>1471</v>
      </c>
      <c r="H153" s="155">
        <v>15001.1</v>
      </c>
      <c r="I153" s="147">
        <v>22000</v>
      </c>
      <c r="J153" s="1074" t="s">
        <v>1472</v>
      </c>
      <c r="K153" s="1074" t="s">
        <v>1473</v>
      </c>
      <c r="L153" s="1074" t="s">
        <v>1474</v>
      </c>
      <c r="M153" s="149">
        <v>10</v>
      </c>
      <c r="N153" s="149">
        <v>10</v>
      </c>
      <c r="O153" s="149">
        <v>10</v>
      </c>
      <c r="P153" s="149">
        <v>1</v>
      </c>
      <c r="Q153" s="149">
        <v>31</v>
      </c>
      <c r="R153" s="149">
        <v>298</v>
      </c>
      <c r="S153" s="149">
        <v>298</v>
      </c>
      <c r="T153" s="149">
        <v>292</v>
      </c>
      <c r="U153" s="149">
        <v>292</v>
      </c>
      <c r="V153" s="149">
        <v>304</v>
      </c>
      <c r="W153" s="149">
        <v>304</v>
      </c>
      <c r="X153" s="149">
        <f t="shared" si="72"/>
        <v>894</v>
      </c>
      <c r="Y153" s="149">
        <f t="shared" si="73"/>
        <v>894</v>
      </c>
      <c r="Z153" s="149">
        <v>3</v>
      </c>
      <c r="AA153" s="149">
        <v>3</v>
      </c>
      <c r="AB153" s="150"/>
    </row>
    <row r="154" spans="1:28" s="201" customFormat="1" ht="17.25" customHeight="1">
      <c r="A154" s="1443" t="s">
        <v>351</v>
      </c>
      <c r="B154" s="1443"/>
      <c r="C154" s="1443"/>
      <c r="D154" s="1443"/>
      <c r="E154" s="302">
        <v>7</v>
      </c>
      <c r="F154" s="303"/>
      <c r="G154" s="304"/>
      <c r="H154" s="368"/>
      <c r="I154" s="302"/>
      <c r="J154" s="1076"/>
      <c r="K154" s="1076"/>
      <c r="L154" s="1076"/>
      <c r="M154" s="306">
        <f t="shared" ref="M154:AA154" si="83">SUM(M147:M153)</f>
        <v>69</v>
      </c>
      <c r="N154" s="306">
        <f t="shared" si="83"/>
        <v>74</v>
      </c>
      <c r="O154" s="306">
        <f t="shared" si="83"/>
        <v>69</v>
      </c>
      <c r="P154" s="306">
        <f t="shared" si="83"/>
        <v>9</v>
      </c>
      <c r="Q154" s="306">
        <f t="shared" si="83"/>
        <v>221</v>
      </c>
      <c r="R154" s="306">
        <f t="shared" si="83"/>
        <v>1951</v>
      </c>
      <c r="S154" s="306">
        <f t="shared" si="83"/>
        <v>1143</v>
      </c>
      <c r="T154" s="306">
        <f t="shared" si="83"/>
        <v>2012</v>
      </c>
      <c r="U154" s="306">
        <f t="shared" si="83"/>
        <v>1179</v>
      </c>
      <c r="V154" s="306">
        <f t="shared" si="83"/>
        <v>1925</v>
      </c>
      <c r="W154" s="306">
        <f t="shared" si="83"/>
        <v>1121</v>
      </c>
      <c r="X154" s="1099">
        <f t="shared" si="72"/>
        <v>5888</v>
      </c>
      <c r="Y154" s="1099">
        <f t="shared" si="73"/>
        <v>3443</v>
      </c>
      <c r="Z154" s="306">
        <f t="shared" si="83"/>
        <v>40</v>
      </c>
      <c r="AA154" s="306">
        <f t="shared" si="83"/>
        <v>21</v>
      </c>
      <c r="AB154" s="156"/>
    </row>
    <row r="155" spans="1:28" s="42" customFormat="1">
      <c r="A155" s="143" t="s">
        <v>498</v>
      </c>
      <c r="B155" s="143" t="s">
        <v>455</v>
      </c>
      <c r="C155" s="143" t="s">
        <v>4</v>
      </c>
      <c r="D155" s="143" t="s">
        <v>596</v>
      </c>
      <c r="E155" s="143" t="s">
        <v>597</v>
      </c>
      <c r="F155" s="144">
        <v>34394</v>
      </c>
      <c r="G155" s="189" t="s">
        <v>1603</v>
      </c>
      <c r="H155" s="155">
        <v>8441.34</v>
      </c>
      <c r="I155" s="147">
        <v>21981</v>
      </c>
      <c r="J155" s="1074" t="s">
        <v>1604</v>
      </c>
      <c r="K155" s="1074" t="s">
        <v>1604</v>
      </c>
      <c r="L155" s="1074" t="s">
        <v>1605</v>
      </c>
      <c r="M155" s="149">
        <v>8</v>
      </c>
      <c r="N155" s="149">
        <v>8</v>
      </c>
      <c r="O155" s="149">
        <v>8</v>
      </c>
      <c r="P155" s="149">
        <v>2</v>
      </c>
      <c r="Q155" s="149">
        <v>26</v>
      </c>
      <c r="R155" s="149">
        <v>172</v>
      </c>
      <c r="S155" s="149">
        <v>172</v>
      </c>
      <c r="T155" s="149">
        <v>176</v>
      </c>
      <c r="U155" s="149">
        <v>176</v>
      </c>
      <c r="V155" s="149">
        <v>178</v>
      </c>
      <c r="W155" s="149">
        <v>178</v>
      </c>
      <c r="X155" s="149">
        <f t="shared" si="72"/>
        <v>526</v>
      </c>
      <c r="Y155" s="149">
        <f t="shared" si="73"/>
        <v>526</v>
      </c>
      <c r="Z155" s="149">
        <v>10</v>
      </c>
      <c r="AA155" s="149">
        <v>10</v>
      </c>
      <c r="AB155" s="150"/>
    </row>
    <row r="156" spans="1:28" s="42" customFormat="1">
      <c r="A156" s="143" t="s">
        <v>523</v>
      </c>
      <c r="B156" s="143" t="s">
        <v>217</v>
      </c>
      <c r="C156" s="143" t="s">
        <v>4</v>
      </c>
      <c r="D156" s="143" t="s">
        <v>306</v>
      </c>
      <c r="E156" s="143" t="s">
        <v>601</v>
      </c>
      <c r="F156" s="144">
        <v>36951</v>
      </c>
      <c r="G156" s="189" t="s">
        <v>1506</v>
      </c>
      <c r="H156" s="155">
        <v>13471</v>
      </c>
      <c r="I156" s="147">
        <v>21922</v>
      </c>
      <c r="J156" s="1074" t="s">
        <v>1507</v>
      </c>
      <c r="K156" s="1074" t="s">
        <v>1508</v>
      </c>
      <c r="L156" s="1074" t="s">
        <v>1509</v>
      </c>
      <c r="M156" s="149">
        <v>8</v>
      </c>
      <c r="N156" s="149">
        <v>8</v>
      </c>
      <c r="O156" s="149">
        <v>8</v>
      </c>
      <c r="P156" s="149">
        <v>2</v>
      </c>
      <c r="Q156" s="149">
        <v>26</v>
      </c>
      <c r="R156" s="149">
        <v>181</v>
      </c>
      <c r="S156" s="149">
        <v>126</v>
      </c>
      <c r="T156" s="149">
        <v>184</v>
      </c>
      <c r="U156" s="149">
        <v>113</v>
      </c>
      <c r="V156" s="149">
        <v>198</v>
      </c>
      <c r="W156" s="149">
        <v>122</v>
      </c>
      <c r="X156" s="149">
        <f t="shared" si="72"/>
        <v>563</v>
      </c>
      <c r="Y156" s="149">
        <f t="shared" si="73"/>
        <v>361</v>
      </c>
      <c r="Z156" s="149">
        <v>25</v>
      </c>
      <c r="AA156" s="149">
        <v>7</v>
      </c>
      <c r="AB156" s="150"/>
    </row>
    <row r="157" spans="1:28" s="42" customFormat="1">
      <c r="A157" s="143" t="s">
        <v>498</v>
      </c>
      <c r="B157" s="143" t="s">
        <v>500</v>
      </c>
      <c r="C157" s="143" t="s">
        <v>4</v>
      </c>
      <c r="D157" s="143" t="s">
        <v>470</v>
      </c>
      <c r="E157" s="143" t="s">
        <v>499</v>
      </c>
      <c r="F157" s="144">
        <v>9664</v>
      </c>
      <c r="G157" s="189" t="s">
        <v>1755</v>
      </c>
      <c r="H157" s="155">
        <v>22642</v>
      </c>
      <c r="I157" s="147">
        <v>21956</v>
      </c>
      <c r="J157" s="1074" t="s">
        <v>1756</v>
      </c>
      <c r="K157" s="1074" t="s">
        <v>1757</v>
      </c>
      <c r="L157" s="1074" t="s">
        <v>1758</v>
      </c>
      <c r="M157" s="149">
        <v>10</v>
      </c>
      <c r="N157" s="149">
        <v>10</v>
      </c>
      <c r="O157" s="149">
        <v>10</v>
      </c>
      <c r="P157" s="149">
        <v>1</v>
      </c>
      <c r="Q157" s="149">
        <v>31</v>
      </c>
      <c r="R157" s="149">
        <v>192</v>
      </c>
      <c r="S157" s="149">
        <v>0</v>
      </c>
      <c r="T157" s="149">
        <v>206</v>
      </c>
      <c r="U157" s="149">
        <v>0</v>
      </c>
      <c r="V157" s="149">
        <v>185</v>
      </c>
      <c r="W157" s="149">
        <v>0</v>
      </c>
      <c r="X157" s="149">
        <f t="shared" si="72"/>
        <v>583</v>
      </c>
      <c r="Y157" s="149">
        <f t="shared" si="73"/>
        <v>0</v>
      </c>
      <c r="Z157" s="149">
        <v>3</v>
      </c>
      <c r="AA157" s="149"/>
      <c r="AB157" s="150"/>
    </row>
    <row r="158" spans="1:28" s="42" customFormat="1">
      <c r="A158" s="143" t="s">
        <v>513</v>
      </c>
      <c r="B158" s="143" t="s">
        <v>635</v>
      </c>
      <c r="C158" s="143" t="s">
        <v>4</v>
      </c>
      <c r="D158" s="143" t="s">
        <v>514</v>
      </c>
      <c r="E158" s="143" t="s">
        <v>515</v>
      </c>
      <c r="F158" s="144">
        <v>34652</v>
      </c>
      <c r="G158" s="189" t="s">
        <v>1686</v>
      </c>
      <c r="H158" s="155">
        <v>13440</v>
      </c>
      <c r="I158" s="147">
        <v>21915</v>
      </c>
      <c r="J158" s="1074" t="s">
        <v>1687</v>
      </c>
      <c r="K158" s="1074" t="s">
        <v>1688</v>
      </c>
      <c r="L158" s="1074" t="s">
        <v>1689</v>
      </c>
      <c r="M158" s="149">
        <v>8</v>
      </c>
      <c r="N158" s="149">
        <v>9</v>
      </c>
      <c r="O158" s="149">
        <v>10</v>
      </c>
      <c r="P158" s="149">
        <v>1</v>
      </c>
      <c r="Q158" s="149">
        <v>28</v>
      </c>
      <c r="R158" s="149">
        <v>133</v>
      </c>
      <c r="S158" s="149"/>
      <c r="T158" s="149">
        <v>153</v>
      </c>
      <c r="U158" s="149"/>
      <c r="V158" s="149">
        <v>143</v>
      </c>
      <c r="W158" s="149"/>
      <c r="X158" s="149">
        <f t="shared" si="72"/>
        <v>429</v>
      </c>
      <c r="Y158" s="149">
        <f t="shared" si="73"/>
        <v>0</v>
      </c>
      <c r="Z158" s="156">
        <v>7</v>
      </c>
      <c r="AA158" s="149"/>
      <c r="AB158" s="150"/>
    </row>
    <row r="159" spans="1:28" s="201" customFormat="1" ht="17.25" customHeight="1">
      <c r="A159" s="1443" t="s">
        <v>353</v>
      </c>
      <c r="B159" s="1443"/>
      <c r="C159" s="1443"/>
      <c r="D159" s="1443"/>
      <c r="E159" s="302">
        <v>4</v>
      </c>
      <c r="F159" s="303"/>
      <c r="G159" s="304"/>
      <c r="H159" s="368"/>
      <c r="I159" s="302"/>
      <c r="J159" s="1076"/>
      <c r="K159" s="1076"/>
      <c r="L159" s="1076"/>
      <c r="M159" s="306">
        <f t="shared" ref="M159:AA159" si="84">SUM(M155:M158)</f>
        <v>34</v>
      </c>
      <c r="N159" s="306">
        <f t="shared" si="84"/>
        <v>35</v>
      </c>
      <c r="O159" s="306">
        <f t="shared" si="84"/>
        <v>36</v>
      </c>
      <c r="P159" s="306">
        <f t="shared" si="84"/>
        <v>6</v>
      </c>
      <c r="Q159" s="306">
        <f t="shared" si="71"/>
        <v>111</v>
      </c>
      <c r="R159" s="306">
        <f t="shared" si="84"/>
        <v>678</v>
      </c>
      <c r="S159" s="306">
        <f t="shared" si="84"/>
        <v>298</v>
      </c>
      <c r="T159" s="306">
        <f t="shared" si="84"/>
        <v>719</v>
      </c>
      <c r="U159" s="306">
        <f t="shared" si="84"/>
        <v>289</v>
      </c>
      <c r="V159" s="306">
        <f t="shared" si="84"/>
        <v>704</v>
      </c>
      <c r="W159" s="306">
        <f t="shared" si="84"/>
        <v>300</v>
      </c>
      <c r="X159" s="1099">
        <f t="shared" si="72"/>
        <v>2101</v>
      </c>
      <c r="Y159" s="1099">
        <f t="shared" si="73"/>
        <v>887</v>
      </c>
      <c r="Z159" s="306">
        <f t="shared" si="84"/>
        <v>45</v>
      </c>
      <c r="AA159" s="306">
        <f t="shared" si="84"/>
        <v>17</v>
      </c>
      <c r="AB159" s="156"/>
    </row>
    <row r="160" spans="1:28" s="42" customFormat="1">
      <c r="A160" s="143" t="s">
        <v>493</v>
      </c>
      <c r="B160" s="143" t="s">
        <v>623</v>
      </c>
      <c r="C160" s="143" t="s">
        <v>4</v>
      </c>
      <c r="D160" s="143" t="s">
        <v>624</v>
      </c>
      <c r="E160" s="143" t="s">
        <v>625</v>
      </c>
      <c r="F160" s="144">
        <v>42430</v>
      </c>
      <c r="G160" s="189" t="s">
        <v>1561</v>
      </c>
      <c r="H160" s="155">
        <v>23607</v>
      </c>
      <c r="I160" s="147">
        <v>22009</v>
      </c>
      <c r="J160" s="1074" t="s">
        <v>1558</v>
      </c>
      <c r="K160" s="1074" t="s">
        <v>1559</v>
      </c>
      <c r="L160" s="1074" t="s">
        <v>1560</v>
      </c>
      <c r="M160" s="149">
        <v>5</v>
      </c>
      <c r="N160" s="149">
        <v>5</v>
      </c>
      <c r="O160" s="149">
        <v>5</v>
      </c>
      <c r="P160" s="149">
        <v>0</v>
      </c>
      <c r="Q160" s="149">
        <v>15</v>
      </c>
      <c r="R160" s="149">
        <v>80</v>
      </c>
      <c r="S160" s="149">
        <v>15</v>
      </c>
      <c r="T160" s="149">
        <v>79</v>
      </c>
      <c r="U160" s="149">
        <v>11</v>
      </c>
      <c r="V160" s="149">
        <v>75</v>
      </c>
      <c r="W160" s="149">
        <v>12</v>
      </c>
      <c r="X160" s="149">
        <f t="shared" si="72"/>
        <v>234</v>
      </c>
      <c r="Y160" s="149">
        <f t="shared" si="73"/>
        <v>38</v>
      </c>
      <c r="Z160" s="149"/>
      <c r="AA160" s="149"/>
      <c r="AB160" s="150"/>
    </row>
    <row r="161" spans="1:28" s="201" customFormat="1" ht="17.25" customHeight="1">
      <c r="A161" s="1447" t="s">
        <v>352</v>
      </c>
      <c r="B161" s="1447"/>
      <c r="C161" s="1447"/>
      <c r="D161" s="1447"/>
      <c r="E161" s="302">
        <v>1</v>
      </c>
      <c r="F161" s="303"/>
      <c r="G161" s="304"/>
      <c r="H161" s="368"/>
      <c r="I161" s="302"/>
      <c r="J161" s="1076"/>
      <c r="K161" s="1076"/>
      <c r="L161" s="1076"/>
      <c r="M161" s="306">
        <f>M160</f>
        <v>5</v>
      </c>
      <c r="N161" s="306">
        <f t="shared" ref="N161:Q161" si="85">N160</f>
        <v>5</v>
      </c>
      <c r="O161" s="306">
        <f t="shared" si="85"/>
        <v>5</v>
      </c>
      <c r="P161" s="306">
        <f t="shared" si="85"/>
        <v>0</v>
      </c>
      <c r="Q161" s="306">
        <f t="shared" si="85"/>
        <v>15</v>
      </c>
      <c r="R161" s="306">
        <f t="shared" ref="R161:AA161" si="86">R160</f>
        <v>80</v>
      </c>
      <c r="S161" s="306">
        <f t="shared" si="86"/>
        <v>15</v>
      </c>
      <c r="T161" s="306">
        <f t="shared" si="86"/>
        <v>79</v>
      </c>
      <c r="U161" s="306">
        <f t="shared" si="86"/>
        <v>11</v>
      </c>
      <c r="V161" s="306">
        <f t="shared" si="86"/>
        <v>75</v>
      </c>
      <c r="W161" s="306">
        <f t="shared" si="86"/>
        <v>12</v>
      </c>
      <c r="X161" s="1099">
        <f t="shared" si="72"/>
        <v>234</v>
      </c>
      <c r="Y161" s="1099">
        <f t="shared" si="73"/>
        <v>38</v>
      </c>
      <c r="Z161" s="306">
        <f t="shared" si="86"/>
        <v>0</v>
      </c>
      <c r="AA161" s="306">
        <f t="shared" si="86"/>
        <v>0</v>
      </c>
      <c r="AB161" s="156"/>
    </row>
    <row r="162" spans="1:28" s="42" customFormat="1" ht="17.25" customHeight="1">
      <c r="A162" s="1446" t="s">
        <v>354</v>
      </c>
      <c r="B162" s="1446"/>
      <c r="C162" s="1446"/>
      <c r="D162" s="1446"/>
      <c r="E162" s="312">
        <f>E154+E159+E161</f>
        <v>12</v>
      </c>
      <c r="F162" s="327"/>
      <c r="G162" s="328"/>
      <c r="H162" s="314"/>
      <c r="I162" s="327"/>
      <c r="J162" s="1080"/>
      <c r="K162" s="1080"/>
      <c r="L162" s="1080"/>
      <c r="M162" s="315">
        <f t="shared" ref="M162:AA162" si="87">M154+M159+M161</f>
        <v>108</v>
      </c>
      <c r="N162" s="315">
        <f t="shared" ref="N162:Q162" si="88">N154+N159+N161</f>
        <v>114</v>
      </c>
      <c r="O162" s="315">
        <f t="shared" si="88"/>
        <v>110</v>
      </c>
      <c r="P162" s="315">
        <f t="shared" si="88"/>
        <v>15</v>
      </c>
      <c r="Q162" s="315">
        <f t="shared" si="88"/>
        <v>347</v>
      </c>
      <c r="R162" s="315">
        <f t="shared" si="87"/>
        <v>2709</v>
      </c>
      <c r="S162" s="315">
        <f t="shared" si="87"/>
        <v>1456</v>
      </c>
      <c r="T162" s="315">
        <f t="shared" si="87"/>
        <v>2810</v>
      </c>
      <c r="U162" s="315">
        <f t="shared" si="87"/>
        <v>1479</v>
      </c>
      <c r="V162" s="315">
        <f t="shared" si="87"/>
        <v>2704</v>
      </c>
      <c r="W162" s="315">
        <f t="shared" si="87"/>
        <v>1433</v>
      </c>
      <c r="X162" s="1101">
        <f t="shared" si="72"/>
        <v>8223</v>
      </c>
      <c r="Y162" s="1101">
        <f t="shared" si="73"/>
        <v>4368</v>
      </c>
      <c r="Z162" s="315">
        <f t="shared" si="87"/>
        <v>85</v>
      </c>
      <c r="AA162" s="315">
        <f t="shared" si="87"/>
        <v>38</v>
      </c>
      <c r="AB162" s="156"/>
    </row>
    <row r="163" spans="1:28" s="42" customFormat="1">
      <c r="A163" s="143" t="s">
        <v>464</v>
      </c>
      <c r="B163" s="143" t="s">
        <v>217</v>
      </c>
      <c r="C163" s="143" t="s">
        <v>308</v>
      </c>
      <c r="D163" s="143" t="s">
        <v>694</v>
      </c>
      <c r="E163" s="143" t="s">
        <v>695</v>
      </c>
      <c r="F163" s="144">
        <v>14749</v>
      </c>
      <c r="G163" s="189" t="s">
        <v>1373</v>
      </c>
      <c r="H163" s="163">
        <v>14002</v>
      </c>
      <c r="I163" s="147">
        <v>21983</v>
      </c>
      <c r="J163" s="148" t="s">
        <v>1374</v>
      </c>
      <c r="K163" s="148" t="s">
        <v>1375</v>
      </c>
      <c r="L163" s="148" t="s">
        <v>1376</v>
      </c>
      <c r="M163" s="149">
        <v>10</v>
      </c>
      <c r="N163" s="149">
        <v>9</v>
      </c>
      <c r="O163" s="149">
        <v>9</v>
      </c>
      <c r="P163" s="149">
        <v>1</v>
      </c>
      <c r="Q163" s="149">
        <f>SUM(M163:P163)</f>
        <v>29</v>
      </c>
      <c r="R163" s="149">
        <v>212</v>
      </c>
      <c r="S163" s="149">
        <v>212</v>
      </c>
      <c r="T163" s="149">
        <v>231</v>
      </c>
      <c r="U163" s="149">
        <v>231</v>
      </c>
      <c r="V163" s="149">
        <v>256</v>
      </c>
      <c r="W163" s="149">
        <v>256</v>
      </c>
      <c r="X163" s="149">
        <f t="shared" si="72"/>
        <v>699</v>
      </c>
      <c r="Y163" s="149">
        <f t="shared" si="73"/>
        <v>699</v>
      </c>
      <c r="Z163" s="149">
        <v>7</v>
      </c>
      <c r="AA163" s="149">
        <v>7</v>
      </c>
      <c r="AB163" s="1090"/>
    </row>
    <row r="164" spans="1:28" s="42" customFormat="1">
      <c r="A164" s="143" t="s">
        <v>466</v>
      </c>
      <c r="B164" s="143" t="s">
        <v>455</v>
      </c>
      <c r="C164" s="143" t="s">
        <v>636</v>
      </c>
      <c r="D164" s="143" t="s">
        <v>470</v>
      </c>
      <c r="E164" s="143" t="s">
        <v>675</v>
      </c>
      <c r="F164" s="144">
        <v>2468</v>
      </c>
      <c r="G164" s="189" t="s">
        <v>1643</v>
      </c>
      <c r="H164" s="155">
        <v>30292</v>
      </c>
      <c r="I164" s="147">
        <v>21955</v>
      </c>
      <c r="J164" s="1074" t="s">
        <v>1644</v>
      </c>
      <c r="K164" s="1074" t="s">
        <v>1645</v>
      </c>
      <c r="L164" s="1074" t="s">
        <v>1646</v>
      </c>
      <c r="M164" s="149">
        <v>11</v>
      </c>
      <c r="N164" s="149">
        <v>12</v>
      </c>
      <c r="O164" s="149">
        <v>12</v>
      </c>
      <c r="P164" s="149">
        <v>0</v>
      </c>
      <c r="Q164" s="149">
        <v>35</v>
      </c>
      <c r="R164" s="149">
        <v>251</v>
      </c>
      <c r="S164" s="149">
        <v>0</v>
      </c>
      <c r="T164" s="149">
        <v>325</v>
      </c>
      <c r="U164" s="149">
        <v>0</v>
      </c>
      <c r="V164" s="149">
        <v>280</v>
      </c>
      <c r="W164" s="149">
        <v>0</v>
      </c>
      <c r="X164" s="149">
        <f t="shared" si="72"/>
        <v>856</v>
      </c>
      <c r="Y164" s="149">
        <f t="shared" si="73"/>
        <v>0</v>
      </c>
      <c r="Z164" s="149">
        <v>0</v>
      </c>
      <c r="AA164" s="149"/>
      <c r="AB164" s="150"/>
    </row>
    <row r="165" spans="1:28" s="42" customFormat="1">
      <c r="A165" s="143" t="s">
        <v>594</v>
      </c>
      <c r="B165" s="143" t="s">
        <v>660</v>
      </c>
      <c r="C165" s="143" t="s">
        <v>308</v>
      </c>
      <c r="D165" s="143" t="s">
        <v>470</v>
      </c>
      <c r="E165" s="143" t="s">
        <v>686</v>
      </c>
      <c r="F165" s="144">
        <v>17096</v>
      </c>
      <c r="G165" s="189" t="s">
        <v>1694</v>
      </c>
      <c r="H165" s="155">
        <v>39684</v>
      </c>
      <c r="I165" s="147">
        <v>21970</v>
      </c>
      <c r="J165" s="1074" t="s">
        <v>1695</v>
      </c>
      <c r="K165" s="1074" t="s">
        <v>1695</v>
      </c>
      <c r="L165" s="1074" t="s">
        <v>1696</v>
      </c>
      <c r="M165" s="149">
        <v>10</v>
      </c>
      <c r="N165" s="149">
        <v>10</v>
      </c>
      <c r="O165" s="149">
        <v>10</v>
      </c>
      <c r="P165" s="149">
        <v>0</v>
      </c>
      <c r="Q165" s="149">
        <v>30</v>
      </c>
      <c r="R165" s="149">
        <v>253</v>
      </c>
      <c r="S165" s="149">
        <v>0</v>
      </c>
      <c r="T165" s="149">
        <v>276</v>
      </c>
      <c r="U165" s="149">
        <v>0</v>
      </c>
      <c r="V165" s="149">
        <v>257</v>
      </c>
      <c r="W165" s="149">
        <v>0</v>
      </c>
      <c r="X165" s="149">
        <f t="shared" si="72"/>
        <v>786</v>
      </c>
      <c r="Y165" s="149">
        <f t="shared" si="73"/>
        <v>0</v>
      </c>
      <c r="Z165" s="149">
        <v>0</v>
      </c>
      <c r="AA165" s="149">
        <v>0</v>
      </c>
      <c r="AB165" s="150"/>
    </row>
    <row r="166" spans="1:28" s="201" customFormat="1" ht="17.25" customHeight="1">
      <c r="A166" s="1443" t="s">
        <v>351</v>
      </c>
      <c r="B166" s="1443"/>
      <c r="C166" s="1443"/>
      <c r="D166" s="1443"/>
      <c r="E166" s="302">
        <v>3</v>
      </c>
      <c r="F166" s="303"/>
      <c r="G166" s="304"/>
      <c r="H166" s="373"/>
      <c r="I166" s="302"/>
      <c r="J166" s="1076"/>
      <c r="K166" s="1076"/>
      <c r="L166" s="1076"/>
      <c r="M166" s="306">
        <f>SUM(M163:M165)</f>
        <v>31</v>
      </c>
      <c r="N166" s="306">
        <f t="shared" ref="N166:AA166" si="89">SUM(N163:N165)</f>
        <v>31</v>
      </c>
      <c r="O166" s="306">
        <f t="shared" si="89"/>
        <v>31</v>
      </c>
      <c r="P166" s="306">
        <f t="shared" si="89"/>
        <v>1</v>
      </c>
      <c r="Q166" s="306">
        <f t="shared" si="71"/>
        <v>94</v>
      </c>
      <c r="R166" s="306">
        <f t="shared" si="89"/>
        <v>716</v>
      </c>
      <c r="S166" s="306">
        <f t="shared" si="89"/>
        <v>212</v>
      </c>
      <c r="T166" s="306">
        <f t="shared" si="89"/>
        <v>832</v>
      </c>
      <c r="U166" s="306">
        <f t="shared" si="89"/>
        <v>231</v>
      </c>
      <c r="V166" s="306">
        <f t="shared" si="89"/>
        <v>793</v>
      </c>
      <c r="W166" s="306">
        <f t="shared" si="89"/>
        <v>256</v>
      </c>
      <c r="X166" s="1099">
        <f t="shared" si="72"/>
        <v>2341</v>
      </c>
      <c r="Y166" s="1099">
        <f t="shared" si="73"/>
        <v>699</v>
      </c>
      <c r="Z166" s="306">
        <f t="shared" si="89"/>
        <v>7</v>
      </c>
      <c r="AA166" s="306">
        <f t="shared" si="89"/>
        <v>7</v>
      </c>
      <c r="AB166" s="156"/>
    </row>
    <row r="167" spans="1:28" s="42" customFormat="1">
      <c r="A167" s="143" t="s">
        <v>477</v>
      </c>
      <c r="B167" s="143" t="s">
        <v>660</v>
      </c>
      <c r="C167" s="143" t="s">
        <v>661</v>
      </c>
      <c r="D167" s="143" t="s">
        <v>662</v>
      </c>
      <c r="E167" s="143" t="s">
        <v>663</v>
      </c>
      <c r="F167" s="144">
        <v>42064</v>
      </c>
      <c r="G167" s="189" t="s">
        <v>1591</v>
      </c>
      <c r="H167" s="155">
        <v>25005</v>
      </c>
      <c r="I167" s="148">
        <v>22001</v>
      </c>
      <c r="J167" s="1074" t="s">
        <v>1592</v>
      </c>
      <c r="K167" s="1074" t="s">
        <v>1593</v>
      </c>
      <c r="L167" s="1074" t="s">
        <v>1594</v>
      </c>
      <c r="M167" s="149">
        <v>8</v>
      </c>
      <c r="N167" s="149">
        <v>8</v>
      </c>
      <c r="O167" s="149">
        <v>8</v>
      </c>
      <c r="P167" s="149">
        <v>0</v>
      </c>
      <c r="Q167" s="149">
        <v>24</v>
      </c>
      <c r="R167" s="149">
        <v>218</v>
      </c>
      <c r="S167" s="149">
        <v>118</v>
      </c>
      <c r="T167" s="149">
        <v>218</v>
      </c>
      <c r="U167" s="149">
        <v>121</v>
      </c>
      <c r="V167" s="149">
        <v>198</v>
      </c>
      <c r="W167" s="149">
        <v>104</v>
      </c>
      <c r="X167" s="149">
        <f t="shared" si="72"/>
        <v>634</v>
      </c>
      <c r="Y167" s="149">
        <f t="shared" si="73"/>
        <v>343</v>
      </c>
      <c r="Z167" s="149"/>
      <c r="AA167" s="149"/>
      <c r="AB167" s="150"/>
    </row>
    <row r="168" spans="1:28" s="201" customFormat="1" ht="17.25" customHeight="1">
      <c r="A168" s="1443" t="s">
        <v>357</v>
      </c>
      <c r="B168" s="1443"/>
      <c r="C168" s="1443"/>
      <c r="D168" s="1443"/>
      <c r="E168" s="302">
        <v>1</v>
      </c>
      <c r="F168" s="303"/>
      <c r="G168" s="304"/>
      <c r="H168" s="373"/>
      <c r="I168" s="302"/>
      <c r="J168" s="1076"/>
      <c r="K168" s="1076"/>
      <c r="L168" s="1076"/>
      <c r="M168" s="306">
        <f>M167</f>
        <v>8</v>
      </c>
      <c r="N168" s="306">
        <f t="shared" ref="N168:AA168" si="90">N167</f>
        <v>8</v>
      </c>
      <c r="O168" s="306">
        <f t="shared" si="90"/>
        <v>8</v>
      </c>
      <c r="P168" s="306">
        <f t="shared" si="90"/>
        <v>0</v>
      </c>
      <c r="Q168" s="306">
        <f t="shared" si="71"/>
        <v>24</v>
      </c>
      <c r="R168" s="306">
        <f t="shared" si="90"/>
        <v>218</v>
      </c>
      <c r="S168" s="306">
        <f t="shared" si="90"/>
        <v>118</v>
      </c>
      <c r="T168" s="306">
        <f t="shared" si="90"/>
        <v>218</v>
      </c>
      <c r="U168" s="306">
        <f t="shared" si="90"/>
        <v>121</v>
      </c>
      <c r="V168" s="306">
        <f t="shared" si="90"/>
        <v>198</v>
      </c>
      <c r="W168" s="306">
        <f t="shared" si="90"/>
        <v>104</v>
      </c>
      <c r="X168" s="1099">
        <f t="shared" si="72"/>
        <v>634</v>
      </c>
      <c r="Y168" s="1099">
        <f t="shared" si="73"/>
        <v>343</v>
      </c>
      <c r="Z168" s="306">
        <f t="shared" si="90"/>
        <v>0</v>
      </c>
      <c r="AA168" s="306">
        <f t="shared" si="90"/>
        <v>0</v>
      </c>
      <c r="AB168" s="156"/>
    </row>
    <row r="169" spans="1:28" s="42" customFormat="1" ht="17.25" customHeight="1">
      <c r="A169" s="1444" t="s">
        <v>355</v>
      </c>
      <c r="B169" s="1444"/>
      <c r="C169" s="1444"/>
      <c r="D169" s="1444"/>
      <c r="E169" s="317">
        <f>E166+E168</f>
        <v>4</v>
      </c>
      <c r="F169" s="329"/>
      <c r="G169" s="330"/>
      <c r="H169" s="341"/>
      <c r="I169" s="329"/>
      <c r="J169" s="331"/>
      <c r="K169" s="331"/>
      <c r="L169" s="331"/>
      <c r="M169" s="320">
        <f t="shared" ref="M169:Q169" si="91">M166+M168</f>
        <v>39</v>
      </c>
      <c r="N169" s="320">
        <f t="shared" si="91"/>
        <v>39</v>
      </c>
      <c r="O169" s="320">
        <f t="shared" si="91"/>
        <v>39</v>
      </c>
      <c r="P169" s="320">
        <f t="shared" si="91"/>
        <v>1</v>
      </c>
      <c r="Q169" s="320">
        <f t="shared" si="91"/>
        <v>118</v>
      </c>
      <c r="R169" s="320">
        <f t="shared" ref="R169:AA169" si="92">R166+R168</f>
        <v>934</v>
      </c>
      <c r="S169" s="320">
        <f t="shared" si="92"/>
        <v>330</v>
      </c>
      <c r="T169" s="320">
        <f t="shared" si="92"/>
        <v>1050</v>
      </c>
      <c r="U169" s="320">
        <f t="shared" si="92"/>
        <v>352</v>
      </c>
      <c r="V169" s="320">
        <f t="shared" si="92"/>
        <v>991</v>
      </c>
      <c r="W169" s="320">
        <f t="shared" si="92"/>
        <v>360</v>
      </c>
      <c r="X169" s="351">
        <f t="shared" si="72"/>
        <v>2975</v>
      </c>
      <c r="Y169" s="351">
        <f t="shared" si="73"/>
        <v>1042</v>
      </c>
      <c r="Z169" s="320">
        <f t="shared" si="92"/>
        <v>7</v>
      </c>
      <c r="AA169" s="320">
        <f t="shared" si="92"/>
        <v>7</v>
      </c>
      <c r="AB169" s="156"/>
    </row>
    <row r="170" spans="1:28" s="42" customFormat="1" ht="17.25" customHeight="1">
      <c r="A170" s="1445" t="s">
        <v>363</v>
      </c>
      <c r="B170" s="1445"/>
      <c r="C170" s="1445"/>
      <c r="D170" s="1445"/>
      <c r="E170" s="321">
        <f>E162+E169</f>
        <v>16</v>
      </c>
      <c r="F170" s="322"/>
      <c r="G170" s="323"/>
      <c r="H170" s="344"/>
      <c r="I170" s="321"/>
      <c r="J170" s="1079"/>
      <c r="K170" s="1079"/>
      <c r="L170" s="1079"/>
      <c r="M170" s="325">
        <f>M162+M169</f>
        <v>147</v>
      </c>
      <c r="N170" s="325">
        <f t="shared" ref="N170:Q170" si="93">N162+N169</f>
        <v>153</v>
      </c>
      <c r="O170" s="325">
        <f t="shared" si="93"/>
        <v>149</v>
      </c>
      <c r="P170" s="325">
        <f t="shared" si="93"/>
        <v>16</v>
      </c>
      <c r="Q170" s="325">
        <f t="shared" si="93"/>
        <v>465</v>
      </c>
      <c r="R170" s="325">
        <f t="shared" ref="R170:AA170" si="94">R162+R169</f>
        <v>3643</v>
      </c>
      <c r="S170" s="325">
        <f t="shared" si="94"/>
        <v>1786</v>
      </c>
      <c r="T170" s="325">
        <f t="shared" si="94"/>
        <v>3860</v>
      </c>
      <c r="U170" s="325">
        <f t="shared" si="94"/>
        <v>1831</v>
      </c>
      <c r="V170" s="325">
        <f t="shared" si="94"/>
        <v>3695</v>
      </c>
      <c r="W170" s="325">
        <f t="shared" si="94"/>
        <v>1793</v>
      </c>
      <c r="X170" s="1102">
        <f t="shared" si="72"/>
        <v>11198</v>
      </c>
      <c r="Y170" s="1102">
        <f t="shared" si="73"/>
        <v>5410</v>
      </c>
      <c r="Z170" s="325">
        <f t="shared" si="94"/>
        <v>92</v>
      </c>
      <c r="AA170" s="325">
        <f t="shared" si="94"/>
        <v>45</v>
      </c>
      <c r="AB170" s="156"/>
    </row>
    <row r="171" spans="1:28" s="42" customFormat="1">
      <c r="A171" s="143" t="s">
        <v>464</v>
      </c>
      <c r="B171" s="143" t="s">
        <v>473</v>
      </c>
      <c r="C171" s="143" t="s">
        <v>4</v>
      </c>
      <c r="D171" s="143" t="s">
        <v>474</v>
      </c>
      <c r="E171" s="195" t="s">
        <v>475</v>
      </c>
      <c r="F171" s="144">
        <v>28915</v>
      </c>
      <c r="G171" s="189" t="s">
        <v>1866</v>
      </c>
      <c r="H171" s="171">
        <v>16460</v>
      </c>
      <c r="I171" s="147">
        <v>23105</v>
      </c>
      <c r="J171" s="1074" t="s">
        <v>1868</v>
      </c>
      <c r="K171" s="1074" t="s">
        <v>1870</v>
      </c>
      <c r="L171" s="1074" t="s">
        <v>1872</v>
      </c>
      <c r="M171" s="149">
        <v>1</v>
      </c>
      <c r="N171" s="149">
        <v>1</v>
      </c>
      <c r="O171" s="149">
        <v>1</v>
      </c>
      <c r="P171" s="149">
        <v>0</v>
      </c>
      <c r="Q171" s="149">
        <v>3</v>
      </c>
      <c r="R171" s="149">
        <v>2</v>
      </c>
      <c r="S171" s="149">
        <v>0</v>
      </c>
      <c r="T171" s="149">
        <v>4</v>
      </c>
      <c r="U171" s="149">
        <v>3</v>
      </c>
      <c r="V171" s="149">
        <v>6</v>
      </c>
      <c r="W171" s="149">
        <v>6</v>
      </c>
      <c r="X171" s="149">
        <f t="shared" si="72"/>
        <v>12</v>
      </c>
      <c r="Y171" s="149">
        <f t="shared" si="73"/>
        <v>9</v>
      </c>
      <c r="Z171" s="149">
        <v>1</v>
      </c>
      <c r="AA171" s="149">
        <v>1</v>
      </c>
      <c r="AB171" s="150"/>
    </row>
    <row r="172" spans="1:28" s="42" customFormat="1">
      <c r="A172" s="143" t="s">
        <v>466</v>
      </c>
      <c r="B172" s="143" t="s">
        <v>484</v>
      </c>
      <c r="C172" s="143" t="s">
        <v>479</v>
      </c>
      <c r="D172" s="143" t="s">
        <v>486</v>
      </c>
      <c r="E172" s="195" t="s">
        <v>487</v>
      </c>
      <c r="F172" s="144">
        <v>29284</v>
      </c>
      <c r="G172" s="145" t="s">
        <v>1867</v>
      </c>
      <c r="H172" s="789">
        <v>26516</v>
      </c>
      <c r="I172" s="143">
        <v>23130</v>
      </c>
      <c r="J172" s="259" t="s">
        <v>1869</v>
      </c>
      <c r="K172" s="259" t="s">
        <v>1871</v>
      </c>
      <c r="L172" s="259" t="s">
        <v>1873</v>
      </c>
      <c r="M172" s="149">
        <v>1</v>
      </c>
      <c r="N172" s="149">
        <v>1</v>
      </c>
      <c r="O172" s="149">
        <v>1</v>
      </c>
      <c r="P172" s="149">
        <v>1</v>
      </c>
      <c r="Q172" s="149">
        <v>4</v>
      </c>
      <c r="R172" s="149">
        <v>1</v>
      </c>
      <c r="S172" s="149">
        <v>0</v>
      </c>
      <c r="T172" s="149">
        <v>7</v>
      </c>
      <c r="U172" s="149">
        <v>7</v>
      </c>
      <c r="V172" s="149">
        <v>6</v>
      </c>
      <c r="W172" s="149">
        <v>2</v>
      </c>
      <c r="X172" s="149">
        <f t="shared" si="72"/>
        <v>14</v>
      </c>
      <c r="Y172" s="149">
        <f t="shared" si="73"/>
        <v>9</v>
      </c>
      <c r="Z172" s="149">
        <v>2</v>
      </c>
      <c r="AA172" s="149">
        <v>0</v>
      </c>
      <c r="AB172" s="150"/>
    </row>
    <row r="173" spans="1:28" s="42" customFormat="1">
      <c r="A173" s="143" t="s">
        <v>594</v>
      </c>
      <c r="B173" s="143" t="s">
        <v>484</v>
      </c>
      <c r="C173" s="143" t="s">
        <v>4</v>
      </c>
      <c r="D173" s="143" t="s">
        <v>456</v>
      </c>
      <c r="E173" s="143" t="s">
        <v>595</v>
      </c>
      <c r="F173" s="144">
        <v>21702</v>
      </c>
      <c r="G173" s="189" t="s">
        <v>1834</v>
      </c>
      <c r="H173" s="171">
        <v>68890</v>
      </c>
      <c r="I173" s="147">
        <v>23103</v>
      </c>
      <c r="J173" s="1074" t="s">
        <v>1835</v>
      </c>
      <c r="K173" s="1074" t="s">
        <v>1836</v>
      </c>
      <c r="L173" s="1074" t="s">
        <v>1837</v>
      </c>
      <c r="M173" s="149">
        <v>2</v>
      </c>
      <c r="N173" s="149">
        <v>2</v>
      </c>
      <c r="O173" s="149">
        <v>2</v>
      </c>
      <c r="P173" s="149">
        <v>0</v>
      </c>
      <c r="Q173" s="149">
        <v>6</v>
      </c>
      <c r="R173" s="149">
        <v>22</v>
      </c>
      <c r="S173" s="149">
        <v>9</v>
      </c>
      <c r="T173" s="149">
        <v>22</v>
      </c>
      <c r="U173" s="149">
        <v>13</v>
      </c>
      <c r="V173" s="149">
        <v>23</v>
      </c>
      <c r="W173" s="149">
        <v>13</v>
      </c>
      <c r="X173" s="149">
        <f t="shared" si="72"/>
        <v>67</v>
      </c>
      <c r="Y173" s="149">
        <f t="shared" si="73"/>
        <v>35</v>
      </c>
      <c r="Z173" s="149">
        <v>3</v>
      </c>
      <c r="AA173" s="149">
        <v>3</v>
      </c>
      <c r="AB173" s="150"/>
    </row>
    <row r="174" spans="1:28" s="42" customFormat="1">
      <c r="A174" s="143" t="s">
        <v>710</v>
      </c>
      <c r="B174" s="143" t="s">
        <v>364</v>
      </c>
      <c r="C174" s="143" t="s">
        <v>4</v>
      </c>
      <c r="D174" s="143" t="s">
        <v>306</v>
      </c>
      <c r="E174" s="143" t="s">
        <v>707</v>
      </c>
      <c r="F174" s="144">
        <v>28919</v>
      </c>
      <c r="G174" s="189" t="s">
        <v>1400</v>
      </c>
      <c r="H174" s="171">
        <v>23156</v>
      </c>
      <c r="I174" s="148">
        <v>23108</v>
      </c>
      <c r="J174" s="1074" t="s">
        <v>1377</v>
      </c>
      <c r="K174" s="1074" t="s">
        <v>1378</v>
      </c>
      <c r="L174" s="1074" t="s">
        <v>1379</v>
      </c>
      <c r="M174" s="149">
        <v>1</v>
      </c>
      <c r="N174" s="149">
        <v>1</v>
      </c>
      <c r="O174" s="149">
        <v>1</v>
      </c>
      <c r="P174" s="149"/>
      <c r="Q174" s="149">
        <v>3</v>
      </c>
      <c r="R174" s="149">
        <v>6</v>
      </c>
      <c r="S174" s="149">
        <v>2</v>
      </c>
      <c r="T174" s="149">
        <v>7</v>
      </c>
      <c r="U174" s="149">
        <v>3</v>
      </c>
      <c r="V174" s="149">
        <v>12</v>
      </c>
      <c r="W174" s="149">
        <v>2</v>
      </c>
      <c r="X174" s="149">
        <f t="shared" si="72"/>
        <v>25</v>
      </c>
      <c r="Y174" s="149">
        <f t="shared" si="73"/>
        <v>7</v>
      </c>
      <c r="Z174" s="149"/>
      <c r="AA174" s="149"/>
      <c r="AB174" s="150"/>
    </row>
    <row r="175" spans="1:28" s="42" customFormat="1">
      <c r="A175" s="143" t="s">
        <v>466</v>
      </c>
      <c r="B175" s="143" t="s">
        <v>484</v>
      </c>
      <c r="C175" s="143" t="s">
        <v>4</v>
      </c>
      <c r="D175" s="143" t="s">
        <v>456</v>
      </c>
      <c r="E175" s="143" t="s">
        <v>485</v>
      </c>
      <c r="F175" s="144">
        <v>40969</v>
      </c>
      <c r="G175" s="189" t="s">
        <v>1795</v>
      </c>
      <c r="H175" s="155">
        <v>16924</v>
      </c>
      <c r="I175" s="147">
        <v>23118</v>
      </c>
      <c r="J175" s="1074" t="s">
        <v>1796</v>
      </c>
      <c r="K175" s="1074" t="s">
        <v>1797</v>
      </c>
      <c r="L175" s="1074" t="s">
        <v>1798</v>
      </c>
      <c r="M175" s="149">
        <v>2</v>
      </c>
      <c r="N175" s="149">
        <v>2</v>
      </c>
      <c r="O175" s="149">
        <v>2</v>
      </c>
      <c r="P175" s="149">
        <v>1</v>
      </c>
      <c r="Q175" s="149">
        <v>7</v>
      </c>
      <c r="R175" s="149">
        <v>31</v>
      </c>
      <c r="S175" s="149">
        <v>9</v>
      </c>
      <c r="T175" s="149">
        <v>32</v>
      </c>
      <c r="U175" s="149">
        <v>13</v>
      </c>
      <c r="V175" s="149">
        <v>26</v>
      </c>
      <c r="W175" s="149">
        <v>14</v>
      </c>
      <c r="X175" s="149">
        <f t="shared" si="72"/>
        <v>89</v>
      </c>
      <c r="Y175" s="149">
        <f t="shared" si="73"/>
        <v>36</v>
      </c>
      <c r="Z175" s="149">
        <v>1</v>
      </c>
      <c r="AA175" s="149">
        <v>0</v>
      </c>
      <c r="AB175" s="150"/>
    </row>
    <row r="176" spans="1:28" s="201" customFormat="1" ht="17.25" customHeight="1">
      <c r="A176" s="1443" t="s">
        <v>351</v>
      </c>
      <c r="B176" s="1443"/>
      <c r="C176" s="1443"/>
      <c r="D176" s="1443"/>
      <c r="E176" s="302">
        <v>5</v>
      </c>
      <c r="F176" s="303"/>
      <c r="G176" s="304"/>
      <c r="H176" s="305"/>
      <c r="I176" s="302"/>
      <c r="J176" s="1076"/>
      <c r="K176" s="1076"/>
      <c r="L176" s="1076"/>
      <c r="M176" s="306">
        <f>SUM(M171:M175)</f>
        <v>7</v>
      </c>
      <c r="N176" s="306">
        <f t="shared" ref="N176:AA176" si="95">SUM(N171:N175)</f>
        <v>7</v>
      </c>
      <c r="O176" s="306">
        <f t="shared" si="95"/>
        <v>7</v>
      </c>
      <c r="P176" s="306">
        <f t="shared" si="95"/>
        <v>2</v>
      </c>
      <c r="Q176" s="306">
        <f t="shared" si="71"/>
        <v>23</v>
      </c>
      <c r="R176" s="306">
        <f t="shared" si="95"/>
        <v>62</v>
      </c>
      <c r="S176" s="306">
        <f t="shared" si="95"/>
        <v>20</v>
      </c>
      <c r="T176" s="306">
        <f t="shared" si="95"/>
        <v>72</v>
      </c>
      <c r="U176" s="306">
        <f t="shared" si="95"/>
        <v>39</v>
      </c>
      <c r="V176" s="306">
        <f t="shared" si="95"/>
        <v>73</v>
      </c>
      <c r="W176" s="306">
        <f t="shared" si="95"/>
        <v>37</v>
      </c>
      <c r="X176" s="1099">
        <f t="shared" si="72"/>
        <v>207</v>
      </c>
      <c r="Y176" s="1099">
        <f t="shared" si="73"/>
        <v>96</v>
      </c>
      <c r="Z176" s="306">
        <f t="shared" si="95"/>
        <v>7</v>
      </c>
      <c r="AA176" s="306">
        <f t="shared" si="95"/>
        <v>4</v>
      </c>
      <c r="AB176" s="156"/>
    </row>
    <row r="177" spans="1:28" s="201" customFormat="1" ht="17.25" customHeight="1">
      <c r="A177" s="1446" t="s">
        <v>354</v>
      </c>
      <c r="B177" s="1448"/>
      <c r="C177" s="1448"/>
      <c r="D177" s="1448"/>
      <c r="E177" s="312">
        <v>5</v>
      </c>
      <c r="F177" s="334"/>
      <c r="G177" s="313"/>
      <c r="H177" s="314"/>
      <c r="I177" s="312"/>
      <c r="J177" s="1078"/>
      <c r="K177" s="1078"/>
      <c r="L177" s="1078"/>
      <c r="M177" s="315">
        <f>M176</f>
        <v>7</v>
      </c>
      <c r="N177" s="315">
        <f t="shared" ref="N177:AA178" si="96">N176</f>
        <v>7</v>
      </c>
      <c r="O177" s="315">
        <f t="shared" si="96"/>
        <v>7</v>
      </c>
      <c r="P177" s="315">
        <f t="shared" si="96"/>
        <v>2</v>
      </c>
      <c r="Q177" s="315">
        <f t="shared" si="71"/>
        <v>23</v>
      </c>
      <c r="R177" s="315">
        <f t="shared" si="96"/>
        <v>62</v>
      </c>
      <c r="S177" s="315">
        <f t="shared" si="96"/>
        <v>20</v>
      </c>
      <c r="T177" s="315">
        <f t="shared" si="96"/>
        <v>72</v>
      </c>
      <c r="U177" s="315">
        <f t="shared" si="96"/>
        <v>39</v>
      </c>
      <c r="V177" s="315">
        <f t="shared" si="96"/>
        <v>73</v>
      </c>
      <c r="W177" s="315">
        <f t="shared" si="96"/>
        <v>37</v>
      </c>
      <c r="X177" s="1101">
        <f t="shared" si="72"/>
        <v>207</v>
      </c>
      <c r="Y177" s="1101">
        <f t="shared" si="73"/>
        <v>96</v>
      </c>
      <c r="Z177" s="315">
        <f t="shared" si="96"/>
        <v>7</v>
      </c>
      <c r="AA177" s="315">
        <f t="shared" si="96"/>
        <v>4</v>
      </c>
      <c r="AB177" s="156"/>
    </row>
    <row r="178" spans="1:28" s="201" customFormat="1" ht="17.25" customHeight="1">
      <c r="A178" s="1445" t="s">
        <v>365</v>
      </c>
      <c r="B178" s="1449"/>
      <c r="C178" s="1449"/>
      <c r="D178" s="1449"/>
      <c r="E178" s="321">
        <v>5</v>
      </c>
      <c r="F178" s="322"/>
      <c r="G178" s="323"/>
      <c r="H178" s="324"/>
      <c r="I178" s="321"/>
      <c r="J178" s="1079"/>
      <c r="K178" s="1079"/>
      <c r="L178" s="1079"/>
      <c r="M178" s="325">
        <f>M177</f>
        <v>7</v>
      </c>
      <c r="N178" s="325">
        <f t="shared" si="96"/>
        <v>7</v>
      </c>
      <c r="O178" s="325">
        <f t="shared" si="96"/>
        <v>7</v>
      </c>
      <c r="P178" s="325">
        <f t="shared" si="96"/>
        <v>2</v>
      </c>
      <c r="Q178" s="325">
        <f t="shared" si="71"/>
        <v>23</v>
      </c>
      <c r="R178" s="325">
        <f t="shared" si="96"/>
        <v>62</v>
      </c>
      <c r="S178" s="325">
        <f t="shared" si="96"/>
        <v>20</v>
      </c>
      <c r="T178" s="325">
        <f t="shared" si="96"/>
        <v>72</v>
      </c>
      <c r="U178" s="325">
        <f t="shared" si="96"/>
        <v>39</v>
      </c>
      <c r="V178" s="325">
        <f t="shared" si="96"/>
        <v>73</v>
      </c>
      <c r="W178" s="325">
        <f t="shared" si="96"/>
        <v>37</v>
      </c>
      <c r="X178" s="1102">
        <f t="shared" si="72"/>
        <v>207</v>
      </c>
      <c r="Y178" s="1102">
        <f t="shared" si="73"/>
        <v>96</v>
      </c>
      <c r="Z178" s="325">
        <f t="shared" si="96"/>
        <v>7</v>
      </c>
      <c r="AA178" s="325">
        <f t="shared" si="96"/>
        <v>4</v>
      </c>
      <c r="AB178" s="156"/>
    </row>
    <row r="179" spans="1:28" s="42" customFormat="1">
      <c r="A179" s="143" t="s">
        <v>646</v>
      </c>
      <c r="B179" s="143" t="s">
        <v>1285</v>
      </c>
      <c r="C179" s="143" t="s">
        <v>647</v>
      </c>
      <c r="D179" s="143" t="s">
        <v>648</v>
      </c>
      <c r="E179" s="143" t="s">
        <v>649</v>
      </c>
      <c r="F179" s="144">
        <v>29675</v>
      </c>
      <c r="G179" s="154" t="s">
        <v>708</v>
      </c>
      <c r="H179" s="163">
        <v>66084</v>
      </c>
      <c r="I179" s="147">
        <v>22304</v>
      </c>
      <c r="J179" s="1074" t="s">
        <v>1821</v>
      </c>
      <c r="K179" s="1074" t="s">
        <v>1819</v>
      </c>
      <c r="L179" s="1074" t="s">
        <v>1820</v>
      </c>
      <c r="M179" s="149">
        <v>6</v>
      </c>
      <c r="N179" s="149">
        <v>6</v>
      </c>
      <c r="O179" s="149">
        <v>6</v>
      </c>
      <c r="P179" s="149">
        <v>0</v>
      </c>
      <c r="Q179" s="149">
        <v>18</v>
      </c>
      <c r="R179" s="149">
        <v>120</v>
      </c>
      <c r="S179" s="149">
        <v>12</v>
      </c>
      <c r="T179" s="149">
        <v>115</v>
      </c>
      <c r="U179" s="149">
        <v>10</v>
      </c>
      <c r="V179" s="149">
        <v>108</v>
      </c>
      <c r="W179" s="149">
        <v>7</v>
      </c>
      <c r="X179" s="149">
        <f t="shared" si="72"/>
        <v>343</v>
      </c>
      <c r="Y179" s="149">
        <f t="shared" si="73"/>
        <v>29</v>
      </c>
      <c r="Z179" s="149"/>
      <c r="AA179" s="149"/>
      <c r="AB179" s="150"/>
    </row>
    <row r="180" spans="1:28" s="201" customFormat="1" ht="17.25" customHeight="1">
      <c r="A180" s="1443" t="s">
        <v>352</v>
      </c>
      <c r="B180" s="1443"/>
      <c r="C180" s="1443"/>
      <c r="D180" s="1443"/>
      <c r="E180" s="307">
        <v>1</v>
      </c>
      <c r="F180" s="308"/>
      <c r="G180" s="309"/>
      <c r="H180" s="310"/>
      <c r="I180" s="307"/>
      <c r="J180" s="1076"/>
      <c r="K180" s="1076"/>
      <c r="L180" s="1076"/>
      <c r="M180" s="311">
        <f t="shared" ref="M180:AA180" si="97">SUM(M179)</f>
        <v>6</v>
      </c>
      <c r="N180" s="311">
        <f t="shared" si="97"/>
        <v>6</v>
      </c>
      <c r="O180" s="311">
        <f t="shared" si="97"/>
        <v>6</v>
      </c>
      <c r="P180" s="311">
        <f t="shared" si="97"/>
        <v>0</v>
      </c>
      <c r="Q180" s="311">
        <f t="shared" si="71"/>
        <v>18</v>
      </c>
      <c r="R180" s="311">
        <f t="shared" si="97"/>
        <v>120</v>
      </c>
      <c r="S180" s="311">
        <f t="shared" si="97"/>
        <v>12</v>
      </c>
      <c r="T180" s="311">
        <f t="shared" si="97"/>
        <v>115</v>
      </c>
      <c r="U180" s="311">
        <f t="shared" si="97"/>
        <v>10</v>
      </c>
      <c r="V180" s="311">
        <f t="shared" si="97"/>
        <v>108</v>
      </c>
      <c r="W180" s="311">
        <f t="shared" si="97"/>
        <v>7</v>
      </c>
      <c r="X180" s="149">
        <f t="shared" si="72"/>
        <v>343</v>
      </c>
      <c r="Y180" s="149">
        <f t="shared" si="73"/>
        <v>29</v>
      </c>
      <c r="Z180" s="311">
        <f t="shared" si="97"/>
        <v>0</v>
      </c>
      <c r="AA180" s="311">
        <f t="shared" si="97"/>
        <v>0</v>
      </c>
      <c r="AB180" s="156"/>
    </row>
    <row r="181" spans="1:28" s="42" customFormat="1" ht="17.25" customHeight="1">
      <c r="A181" s="1450" t="s">
        <v>366</v>
      </c>
      <c r="B181" s="1450"/>
      <c r="C181" s="1450"/>
      <c r="D181" s="1450"/>
      <c r="E181" s="335">
        <v>1</v>
      </c>
      <c r="F181" s="336"/>
      <c r="G181" s="337"/>
      <c r="H181" s="338"/>
      <c r="I181" s="336"/>
      <c r="J181" s="335"/>
      <c r="K181" s="335"/>
      <c r="L181" s="335"/>
      <c r="M181" s="339">
        <f t="shared" ref="M181:AA181" si="98">M180</f>
        <v>6</v>
      </c>
      <c r="N181" s="339">
        <f t="shared" si="98"/>
        <v>6</v>
      </c>
      <c r="O181" s="339">
        <f t="shared" si="98"/>
        <v>6</v>
      </c>
      <c r="P181" s="339">
        <f t="shared" si="98"/>
        <v>0</v>
      </c>
      <c r="Q181" s="339">
        <f t="shared" si="71"/>
        <v>18</v>
      </c>
      <c r="R181" s="339">
        <f t="shared" si="98"/>
        <v>120</v>
      </c>
      <c r="S181" s="339">
        <f t="shared" si="98"/>
        <v>12</v>
      </c>
      <c r="T181" s="339">
        <f t="shared" si="98"/>
        <v>115</v>
      </c>
      <c r="U181" s="339">
        <f t="shared" si="98"/>
        <v>10</v>
      </c>
      <c r="V181" s="339">
        <f t="shared" si="98"/>
        <v>108</v>
      </c>
      <c r="W181" s="339">
        <f t="shared" si="98"/>
        <v>7</v>
      </c>
      <c r="X181" s="346">
        <f t="shared" si="72"/>
        <v>343</v>
      </c>
      <c r="Y181" s="346">
        <f t="shared" si="73"/>
        <v>29</v>
      </c>
      <c r="Z181" s="339">
        <f t="shared" si="98"/>
        <v>0</v>
      </c>
      <c r="AA181" s="339">
        <f t="shared" si="98"/>
        <v>0</v>
      </c>
      <c r="AB181" s="156"/>
    </row>
    <row r="182" spans="1:28" s="42" customFormat="1">
      <c r="A182" s="143" t="s">
        <v>464</v>
      </c>
      <c r="B182" s="143" t="s">
        <v>524</v>
      </c>
      <c r="C182" s="143" t="s">
        <v>4</v>
      </c>
      <c r="D182" s="143" t="s">
        <v>501</v>
      </c>
      <c r="E182" s="143" t="s">
        <v>549</v>
      </c>
      <c r="F182" s="144">
        <v>22378</v>
      </c>
      <c r="G182" s="189" t="s">
        <v>1429</v>
      </c>
      <c r="H182" s="163">
        <v>35365</v>
      </c>
      <c r="I182" s="147">
        <v>22310</v>
      </c>
      <c r="J182" s="1074" t="s">
        <v>1430</v>
      </c>
      <c r="K182" s="1074" t="s">
        <v>1431</v>
      </c>
      <c r="L182" s="1074" t="s">
        <v>1432</v>
      </c>
      <c r="M182" s="149">
        <v>8</v>
      </c>
      <c r="N182" s="149">
        <v>9</v>
      </c>
      <c r="O182" s="149">
        <v>10</v>
      </c>
      <c r="P182" s="149">
        <v>1</v>
      </c>
      <c r="Q182" s="149">
        <v>28</v>
      </c>
      <c r="R182" s="149">
        <v>169</v>
      </c>
      <c r="S182" s="149">
        <v>169</v>
      </c>
      <c r="T182" s="149">
        <v>186</v>
      </c>
      <c r="U182" s="149">
        <v>186</v>
      </c>
      <c r="V182" s="149">
        <v>228</v>
      </c>
      <c r="W182" s="149">
        <v>228</v>
      </c>
      <c r="X182" s="149">
        <f t="shared" si="72"/>
        <v>583</v>
      </c>
      <c r="Y182" s="149">
        <f t="shared" si="73"/>
        <v>583</v>
      </c>
      <c r="Z182" s="149">
        <v>4</v>
      </c>
      <c r="AA182" s="149">
        <v>4</v>
      </c>
      <c r="AB182" s="150"/>
    </row>
    <row r="183" spans="1:28" s="42" customFormat="1">
      <c r="A183" s="143" t="s">
        <v>491</v>
      </c>
      <c r="B183" s="143" t="s">
        <v>193</v>
      </c>
      <c r="C183" s="143" t="s">
        <v>4</v>
      </c>
      <c r="D183" s="143" t="s">
        <v>36</v>
      </c>
      <c r="E183" s="143" t="s">
        <v>1701</v>
      </c>
      <c r="F183" s="144">
        <v>44256</v>
      </c>
      <c r="G183" s="189" t="s">
        <v>1702</v>
      </c>
      <c r="H183" s="163">
        <v>15092</v>
      </c>
      <c r="I183" s="147">
        <v>22393</v>
      </c>
      <c r="J183" s="1074" t="s">
        <v>1703</v>
      </c>
      <c r="K183" s="1074" t="s">
        <v>1704</v>
      </c>
      <c r="L183" s="1074" t="s">
        <v>1705</v>
      </c>
      <c r="M183" s="149">
        <v>10</v>
      </c>
      <c r="N183" s="149"/>
      <c r="O183" s="149"/>
      <c r="P183" s="149"/>
      <c r="Q183" s="149">
        <v>10</v>
      </c>
      <c r="R183" s="149">
        <v>273</v>
      </c>
      <c r="S183" s="149">
        <v>128</v>
      </c>
      <c r="T183" s="149"/>
      <c r="U183" s="149"/>
      <c r="V183" s="149"/>
      <c r="W183" s="149"/>
      <c r="X183" s="149">
        <f t="shared" si="72"/>
        <v>273</v>
      </c>
      <c r="Y183" s="149">
        <f t="shared" si="73"/>
        <v>128</v>
      </c>
      <c r="Z183" s="149"/>
      <c r="AA183" s="149"/>
      <c r="AB183" s="150"/>
    </row>
    <row r="184" spans="1:28" s="42" customFormat="1">
      <c r="A184" s="143" t="s">
        <v>466</v>
      </c>
      <c r="B184" s="143" t="s">
        <v>505</v>
      </c>
      <c r="C184" s="143" t="s">
        <v>479</v>
      </c>
      <c r="D184" s="143" t="s">
        <v>506</v>
      </c>
      <c r="E184" s="143" t="s">
        <v>507</v>
      </c>
      <c r="F184" s="144">
        <v>41334</v>
      </c>
      <c r="G184" s="145" t="s">
        <v>1822</v>
      </c>
      <c r="H184" s="158">
        <v>15273.2</v>
      </c>
      <c r="I184" s="143">
        <v>22376</v>
      </c>
      <c r="J184" s="259" t="s">
        <v>1823</v>
      </c>
      <c r="K184" s="259" t="s">
        <v>1824</v>
      </c>
      <c r="L184" s="259" t="s">
        <v>1825</v>
      </c>
      <c r="M184" s="149">
        <v>9</v>
      </c>
      <c r="N184" s="149">
        <v>14</v>
      </c>
      <c r="O184" s="149">
        <v>12</v>
      </c>
      <c r="P184" s="149">
        <v>1</v>
      </c>
      <c r="Q184" s="149">
        <v>36</v>
      </c>
      <c r="R184" s="149">
        <v>166</v>
      </c>
      <c r="S184" s="149">
        <v>85</v>
      </c>
      <c r="T184" s="149">
        <v>377</v>
      </c>
      <c r="U184" s="149">
        <v>154</v>
      </c>
      <c r="V184" s="149">
        <v>285</v>
      </c>
      <c r="W184" s="149">
        <v>132</v>
      </c>
      <c r="X184" s="149">
        <f t="shared" si="72"/>
        <v>828</v>
      </c>
      <c r="Y184" s="149">
        <f t="shared" si="73"/>
        <v>371</v>
      </c>
      <c r="Z184" s="149">
        <v>7</v>
      </c>
      <c r="AA184" s="149">
        <v>2</v>
      </c>
      <c r="AB184" s="150"/>
    </row>
    <row r="185" spans="1:28" s="42" customFormat="1">
      <c r="A185" s="143" t="s">
        <v>464</v>
      </c>
      <c r="B185" s="143" t="s">
        <v>315</v>
      </c>
      <c r="C185" s="143" t="s">
        <v>4</v>
      </c>
      <c r="D185" s="143" t="s">
        <v>614</v>
      </c>
      <c r="E185" s="143" t="s">
        <v>615</v>
      </c>
      <c r="F185" s="144">
        <v>19949</v>
      </c>
      <c r="G185" s="189" t="s">
        <v>1621</v>
      </c>
      <c r="H185" s="155">
        <v>57962</v>
      </c>
      <c r="I185" s="147">
        <v>22310</v>
      </c>
      <c r="J185" s="1074" t="s">
        <v>1618</v>
      </c>
      <c r="K185" s="1074" t="s">
        <v>1619</v>
      </c>
      <c r="L185" s="1074" t="s">
        <v>1620</v>
      </c>
      <c r="M185" s="149">
        <v>7</v>
      </c>
      <c r="N185" s="149">
        <v>7</v>
      </c>
      <c r="O185" s="149">
        <v>8</v>
      </c>
      <c r="P185" s="149"/>
      <c r="Q185" s="149">
        <v>22</v>
      </c>
      <c r="R185" s="149">
        <v>130</v>
      </c>
      <c r="S185" s="149">
        <v>0</v>
      </c>
      <c r="T185" s="149">
        <v>134</v>
      </c>
      <c r="U185" s="149">
        <v>0</v>
      </c>
      <c r="V185" s="149">
        <v>152</v>
      </c>
      <c r="W185" s="149">
        <v>0</v>
      </c>
      <c r="X185" s="149">
        <f t="shared" si="72"/>
        <v>416</v>
      </c>
      <c r="Y185" s="149">
        <f t="shared" si="73"/>
        <v>0</v>
      </c>
      <c r="Z185" s="149"/>
      <c r="AA185" s="149"/>
      <c r="AB185" s="150"/>
    </row>
    <row r="186" spans="1:28" s="201" customFormat="1" ht="17.25" customHeight="1">
      <c r="A186" s="1443" t="s">
        <v>367</v>
      </c>
      <c r="B186" s="1443"/>
      <c r="C186" s="1443"/>
      <c r="D186" s="1443"/>
      <c r="E186" s="302">
        <v>4</v>
      </c>
      <c r="F186" s="303"/>
      <c r="G186" s="304"/>
      <c r="H186" s="368"/>
      <c r="I186" s="302"/>
      <c r="J186" s="1076"/>
      <c r="K186" s="1076"/>
      <c r="L186" s="1076"/>
      <c r="M186" s="306">
        <f>SUM(M182:M185)</f>
        <v>34</v>
      </c>
      <c r="N186" s="306">
        <f t="shared" ref="N186:AA186" si="99">SUM(N182:N185)</f>
        <v>30</v>
      </c>
      <c r="O186" s="306">
        <f t="shared" si="99"/>
        <v>30</v>
      </c>
      <c r="P186" s="306">
        <f t="shared" si="99"/>
        <v>2</v>
      </c>
      <c r="Q186" s="306">
        <f t="shared" si="71"/>
        <v>96</v>
      </c>
      <c r="R186" s="306">
        <f t="shared" si="99"/>
        <v>738</v>
      </c>
      <c r="S186" s="306">
        <f t="shared" si="99"/>
        <v>382</v>
      </c>
      <c r="T186" s="306">
        <f t="shared" si="99"/>
        <v>697</v>
      </c>
      <c r="U186" s="306">
        <f t="shared" si="99"/>
        <v>340</v>
      </c>
      <c r="V186" s="306">
        <f t="shared" si="99"/>
        <v>665</v>
      </c>
      <c r="W186" s="306">
        <f t="shared" si="99"/>
        <v>360</v>
      </c>
      <c r="X186" s="149">
        <f t="shared" si="72"/>
        <v>2100</v>
      </c>
      <c r="Y186" s="149">
        <f t="shared" si="73"/>
        <v>1082</v>
      </c>
      <c r="Z186" s="306">
        <f t="shared" si="99"/>
        <v>11</v>
      </c>
      <c r="AA186" s="306">
        <f t="shared" si="99"/>
        <v>6</v>
      </c>
      <c r="AB186" s="156"/>
    </row>
    <row r="187" spans="1:28" s="42" customFormat="1">
      <c r="A187" s="143" t="s">
        <v>477</v>
      </c>
      <c r="B187" s="143" t="s">
        <v>524</v>
      </c>
      <c r="C187" s="143" t="s">
        <v>4</v>
      </c>
      <c r="D187" s="143" t="s">
        <v>456</v>
      </c>
      <c r="E187" s="195" t="s">
        <v>598</v>
      </c>
      <c r="F187" s="144">
        <v>37320</v>
      </c>
      <c r="G187" s="189" t="s">
        <v>1855</v>
      </c>
      <c r="H187" s="155">
        <v>14250</v>
      </c>
      <c r="I187" s="147">
        <v>22367</v>
      </c>
      <c r="J187" s="1074" t="s">
        <v>1857</v>
      </c>
      <c r="K187" s="1074" t="s">
        <v>1856</v>
      </c>
      <c r="L187" s="1074" t="s">
        <v>1875</v>
      </c>
      <c r="M187" s="149">
        <v>7</v>
      </c>
      <c r="N187" s="149">
        <v>9</v>
      </c>
      <c r="O187" s="149">
        <v>10</v>
      </c>
      <c r="P187" s="149">
        <v>1</v>
      </c>
      <c r="Q187" s="149">
        <v>27</v>
      </c>
      <c r="R187" s="149">
        <v>196</v>
      </c>
      <c r="S187" s="149">
        <v>91</v>
      </c>
      <c r="T187" s="149">
        <v>271</v>
      </c>
      <c r="U187" s="149">
        <v>140</v>
      </c>
      <c r="V187" s="149">
        <v>287</v>
      </c>
      <c r="W187" s="149">
        <v>142</v>
      </c>
      <c r="X187" s="149">
        <f t="shared" si="72"/>
        <v>754</v>
      </c>
      <c r="Y187" s="149">
        <f t="shared" si="73"/>
        <v>373</v>
      </c>
      <c r="Z187" s="149">
        <v>7</v>
      </c>
      <c r="AA187" s="149">
        <v>5</v>
      </c>
      <c r="AB187" s="150"/>
    </row>
    <row r="188" spans="1:28" s="201" customFormat="1" ht="17.25" customHeight="1">
      <c r="A188" s="1443" t="s">
        <v>368</v>
      </c>
      <c r="B188" s="1443"/>
      <c r="C188" s="1443"/>
      <c r="D188" s="1443"/>
      <c r="E188" s="302">
        <v>1</v>
      </c>
      <c r="F188" s="303"/>
      <c r="G188" s="304"/>
      <c r="H188" s="368"/>
      <c r="I188" s="302"/>
      <c r="J188" s="1076"/>
      <c r="K188" s="1076"/>
      <c r="L188" s="1076"/>
      <c r="M188" s="306">
        <f>M187</f>
        <v>7</v>
      </c>
      <c r="N188" s="306">
        <f t="shared" ref="N188:AA188" si="100">N187</f>
        <v>9</v>
      </c>
      <c r="O188" s="306">
        <f t="shared" si="100"/>
        <v>10</v>
      </c>
      <c r="P188" s="306">
        <f t="shared" si="100"/>
        <v>1</v>
      </c>
      <c r="Q188" s="306">
        <f t="shared" si="71"/>
        <v>27</v>
      </c>
      <c r="R188" s="306">
        <f t="shared" si="100"/>
        <v>196</v>
      </c>
      <c r="S188" s="306">
        <f t="shared" si="100"/>
        <v>91</v>
      </c>
      <c r="T188" s="306">
        <f t="shared" si="100"/>
        <v>271</v>
      </c>
      <c r="U188" s="306">
        <f t="shared" si="100"/>
        <v>140</v>
      </c>
      <c r="V188" s="306">
        <f t="shared" si="100"/>
        <v>287</v>
      </c>
      <c r="W188" s="306">
        <f t="shared" si="100"/>
        <v>142</v>
      </c>
      <c r="X188" s="149">
        <f t="shared" si="72"/>
        <v>754</v>
      </c>
      <c r="Y188" s="149">
        <f t="shared" si="73"/>
        <v>373</v>
      </c>
      <c r="Z188" s="306">
        <f t="shared" si="100"/>
        <v>7</v>
      </c>
      <c r="AA188" s="306">
        <f t="shared" si="100"/>
        <v>5</v>
      </c>
      <c r="AB188" s="156"/>
    </row>
    <row r="189" spans="1:28" s="42" customFormat="1" ht="16.5" customHeight="1">
      <c r="A189" s="143" t="s">
        <v>545</v>
      </c>
      <c r="B189" s="143" t="s">
        <v>524</v>
      </c>
      <c r="C189" s="143" t="s">
        <v>4</v>
      </c>
      <c r="D189" s="143" t="s">
        <v>456</v>
      </c>
      <c r="E189" s="143" t="s">
        <v>546</v>
      </c>
      <c r="F189" s="144">
        <v>34396</v>
      </c>
      <c r="G189" s="189" t="s">
        <v>1513</v>
      </c>
      <c r="H189" s="171">
        <v>41565</v>
      </c>
      <c r="I189" s="147">
        <v>22361</v>
      </c>
      <c r="J189" s="1074" t="s">
        <v>1510</v>
      </c>
      <c r="K189" s="1074" t="s">
        <v>1511</v>
      </c>
      <c r="L189" s="1074" t="s">
        <v>1512</v>
      </c>
      <c r="M189" s="149">
        <v>4</v>
      </c>
      <c r="N189" s="149">
        <v>4</v>
      </c>
      <c r="O189" s="149">
        <v>4</v>
      </c>
      <c r="P189" s="149">
        <v>0</v>
      </c>
      <c r="Q189" s="149">
        <v>12</v>
      </c>
      <c r="R189" s="149">
        <v>82</v>
      </c>
      <c r="S189" s="149">
        <v>16</v>
      </c>
      <c r="T189" s="149">
        <v>79</v>
      </c>
      <c r="U189" s="149">
        <v>17</v>
      </c>
      <c r="V189" s="149">
        <v>52</v>
      </c>
      <c r="W189" s="149">
        <v>11</v>
      </c>
      <c r="X189" s="149">
        <f t="shared" si="72"/>
        <v>213</v>
      </c>
      <c r="Y189" s="149">
        <f t="shared" si="73"/>
        <v>44</v>
      </c>
      <c r="Z189" s="149">
        <v>0</v>
      </c>
      <c r="AA189" s="149">
        <v>0</v>
      </c>
      <c r="AB189" s="150"/>
    </row>
    <row r="190" spans="1:28" s="42" customFormat="1">
      <c r="A190" s="143" t="s">
        <v>493</v>
      </c>
      <c r="B190" s="143" t="s">
        <v>524</v>
      </c>
      <c r="C190" s="143" t="s">
        <v>350</v>
      </c>
      <c r="D190" s="143" t="s">
        <v>530</v>
      </c>
      <c r="E190" s="143" t="s">
        <v>531</v>
      </c>
      <c r="F190" s="144">
        <v>39508</v>
      </c>
      <c r="G190" s="189" t="s">
        <v>1401</v>
      </c>
      <c r="H190" s="171">
        <v>76182</v>
      </c>
      <c r="I190" s="147">
        <v>22361</v>
      </c>
      <c r="J190" s="1074" t="s">
        <v>1402</v>
      </c>
      <c r="K190" s="1074" t="s">
        <v>1403</v>
      </c>
      <c r="L190" s="1074" t="s">
        <v>1404</v>
      </c>
      <c r="M190" s="149">
        <v>6</v>
      </c>
      <c r="N190" s="149">
        <v>6</v>
      </c>
      <c r="O190" s="149">
        <v>6</v>
      </c>
      <c r="P190" s="149"/>
      <c r="Q190" s="149">
        <v>18</v>
      </c>
      <c r="R190" s="149">
        <v>142</v>
      </c>
      <c r="S190" s="149">
        <v>91</v>
      </c>
      <c r="T190" s="149">
        <v>123</v>
      </c>
      <c r="U190" s="149">
        <v>87</v>
      </c>
      <c r="V190" s="149">
        <v>138</v>
      </c>
      <c r="W190" s="149">
        <v>92</v>
      </c>
      <c r="X190" s="149">
        <f t="shared" si="72"/>
        <v>403</v>
      </c>
      <c r="Y190" s="149">
        <f t="shared" si="73"/>
        <v>270</v>
      </c>
      <c r="Z190" s="149">
        <v>0</v>
      </c>
      <c r="AA190" s="149">
        <v>0</v>
      </c>
      <c r="AB190" s="150"/>
    </row>
    <row r="191" spans="1:28" s="201" customFormat="1" ht="17.25" customHeight="1">
      <c r="A191" s="1443" t="s">
        <v>369</v>
      </c>
      <c r="B191" s="1443"/>
      <c r="C191" s="1443"/>
      <c r="D191" s="1443"/>
      <c r="E191" s="302">
        <v>2</v>
      </c>
      <c r="F191" s="303"/>
      <c r="G191" s="304"/>
      <c r="H191" s="368"/>
      <c r="I191" s="302"/>
      <c r="J191" s="1076"/>
      <c r="K191" s="1076"/>
      <c r="L191" s="1076"/>
      <c r="M191" s="306">
        <f>SUM(M189:M190)</f>
        <v>10</v>
      </c>
      <c r="N191" s="306">
        <f t="shared" ref="N191:AA191" si="101">SUM(N189:N190)</f>
        <v>10</v>
      </c>
      <c r="O191" s="306">
        <f t="shared" si="101"/>
        <v>10</v>
      </c>
      <c r="P191" s="306">
        <f t="shared" si="101"/>
        <v>0</v>
      </c>
      <c r="Q191" s="306">
        <f t="shared" si="71"/>
        <v>30</v>
      </c>
      <c r="R191" s="306">
        <f t="shared" si="101"/>
        <v>224</v>
      </c>
      <c r="S191" s="306">
        <f t="shared" si="101"/>
        <v>107</v>
      </c>
      <c r="T191" s="306">
        <f t="shared" si="101"/>
        <v>202</v>
      </c>
      <c r="U191" s="306">
        <f t="shared" si="101"/>
        <v>104</v>
      </c>
      <c r="V191" s="306">
        <f t="shared" si="101"/>
        <v>190</v>
      </c>
      <c r="W191" s="306">
        <f t="shared" si="101"/>
        <v>103</v>
      </c>
      <c r="X191" s="149">
        <f t="shared" si="72"/>
        <v>616</v>
      </c>
      <c r="Y191" s="149">
        <f t="shared" si="73"/>
        <v>314</v>
      </c>
      <c r="Z191" s="306">
        <f t="shared" si="101"/>
        <v>0</v>
      </c>
      <c r="AA191" s="306">
        <f t="shared" si="101"/>
        <v>0</v>
      </c>
      <c r="AB191" s="156"/>
    </row>
    <row r="192" spans="1:28" s="42" customFormat="1">
      <c r="A192" s="143" t="s">
        <v>523</v>
      </c>
      <c r="B192" s="143" t="s">
        <v>1286</v>
      </c>
      <c r="C192" s="143" t="s">
        <v>4</v>
      </c>
      <c r="D192" s="143" t="s">
        <v>306</v>
      </c>
      <c r="E192" s="143" t="s">
        <v>566</v>
      </c>
      <c r="F192" s="144">
        <v>26664</v>
      </c>
      <c r="G192" s="189" t="s">
        <v>3717</v>
      </c>
      <c r="H192" s="155" t="s">
        <v>3718</v>
      </c>
      <c r="I192" s="147">
        <v>22372</v>
      </c>
      <c r="J192" s="1074" t="s">
        <v>3719</v>
      </c>
      <c r="K192" s="1074" t="s">
        <v>3720</v>
      </c>
      <c r="L192" s="1074" t="s">
        <v>3721</v>
      </c>
      <c r="M192" s="149">
        <v>3</v>
      </c>
      <c r="N192" s="149">
        <v>3</v>
      </c>
      <c r="O192" s="149">
        <v>3</v>
      </c>
      <c r="P192" s="149"/>
      <c r="Q192" s="149">
        <v>9</v>
      </c>
      <c r="R192" s="149">
        <v>63</v>
      </c>
      <c r="S192" s="149">
        <v>18</v>
      </c>
      <c r="T192" s="149">
        <v>65</v>
      </c>
      <c r="U192" s="149">
        <v>31</v>
      </c>
      <c r="V192" s="149">
        <v>67</v>
      </c>
      <c r="W192" s="149">
        <v>25</v>
      </c>
      <c r="X192" s="149">
        <f t="shared" si="72"/>
        <v>195</v>
      </c>
      <c r="Y192" s="149">
        <f t="shared" si="73"/>
        <v>74</v>
      </c>
      <c r="Z192" s="149"/>
      <c r="AA192" s="149"/>
      <c r="AB192" s="150"/>
    </row>
    <row r="193" spans="1:28" s="42" customFormat="1">
      <c r="A193" s="143" t="s">
        <v>523</v>
      </c>
      <c r="B193" s="143" t="s">
        <v>524</v>
      </c>
      <c r="C193" s="143" t="s">
        <v>4</v>
      </c>
      <c r="D193" s="143" t="s">
        <v>501</v>
      </c>
      <c r="E193" s="143" t="s">
        <v>525</v>
      </c>
      <c r="F193" s="144">
        <v>16539</v>
      </c>
      <c r="G193" s="189" t="s">
        <v>1802</v>
      </c>
      <c r="H193" s="155">
        <v>21533</v>
      </c>
      <c r="I193" s="147">
        <v>22323</v>
      </c>
      <c r="J193" s="1074" t="s">
        <v>1799</v>
      </c>
      <c r="K193" s="1074" t="s">
        <v>1800</v>
      </c>
      <c r="L193" s="1074" t="s">
        <v>1801</v>
      </c>
      <c r="M193" s="149">
        <v>8</v>
      </c>
      <c r="N193" s="149">
        <v>12</v>
      </c>
      <c r="O193" s="149">
        <v>12</v>
      </c>
      <c r="P193" s="149">
        <v>0</v>
      </c>
      <c r="Q193" s="149">
        <v>32</v>
      </c>
      <c r="R193" s="149">
        <v>142</v>
      </c>
      <c r="S193" s="149">
        <v>142</v>
      </c>
      <c r="T193" s="149">
        <v>239</v>
      </c>
      <c r="U193" s="149">
        <v>239</v>
      </c>
      <c r="V193" s="149">
        <v>260</v>
      </c>
      <c r="W193" s="149">
        <v>260</v>
      </c>
      <c r="X193" s="149">
        <f t="shared" si="72"/>
        <v>641</v>
      </c>
      <c r="Y193" s="149">
        <f t="shared" si="73"/>
        <v>641</v>
      </c>
      <c r="Z193" s="149"/>
      <c r="AA193" s="149"/>
      <c r="AB193" s="150"/>
    </row>
    <row r="194" spans="1:28" s="42" customFormat="1">
      <c r="A194" s="143" t="s">
        <v>520</v>
      </c>
      <c r="B194" s="143" t="s">
        <v>522</v>
      </c>
      <c r="C194" s="143" t="s">
        <v>4</v>
      </c>
      <c r="D194" s="143" t="s">
        <v>521</v>
      </c>
      <c r="E194" s="143" t="s">
        <v>1545</v>
      </c>
      <c r="F194" s="144">
        <v>34759</v>
      </c>
      <c r="G194" s="189" t="s">
        <v>1541</v>
      </c>
      <c r="H194" s="155">
        <v>19756</v>
      </c>
      <c r="I194" s="147">
        <v>22319</v>
      </c>
      <c r="J194" s="1074" t="s">
        <v>1542</v>
      </c>
      <c r="K194" s="1074" t="s">
        <v>1543</v>
      </c>
      <c r="L194" s="1074" t="s">
        <v>1544</v>
      </c>
      <c r="M194" s="149">
        <v>12</v>
      </c>
      <c r="N194" s="149">
        <v>12</v>
      </c>
      <c r="O194" s="149">
        <v>12</v>
      </c>
      <c r="P194" s="149">
        <v>2</v>
      </c>
      <c r="Q194" s="149">
        <v>38</v>
      </c>
      <c r="R194" s="149">
        <v>224</v>
      </c>
      <c r="S194" s="149">
        <v>0</v>
      </c>
      <c r="T194" s="149">
        <v>206</v>
      </c>
      <c r="U194" s="149">
        <v>0</v>
      </c>
      <c r="V194" s="149">
        <v>253</v>
      </c>
      <c r="W194" s="149">
        <v>0</v>
      </c>
      <c r="X194" s="149">
        <f t="shared" si="72"/>
        <v>683</v>
      </c>
      <c r="Y194" s="149">
        <f t="shared" si="73"/>
        <v>0</v>
      </c>
      <c r="Z194" s="149">
        <v>15</v>
      </c>
      <c r="AA194" s="149"/>
      <c r="AB194" s="150"/>
    </row>
    <row r="195" spans="1:28" s="201" customFormat="1" ht="17.25" customHeight="1">
      <c r="A195" s="1443" t="s">
        <v>346</v>
      </c>
      <c r="B195" s="1443"/>
      <c r="C195" s="1443"/>
      <c r="D195" s="1443"/>
      <c r="E195" s="302">
        <v>3</v>
      </c>
      <c r="F195" s="303"/>
      <c r="G195" s="304"/>
      <c r="H195" s="368"/>
      <c r="I195" s="302"/>
      <c r="J195" s="1076"/>
      <c r="K195" s="1076"/>
      <c r="L195" s="1076"/>
      <c r="M195" s="306">
        <f>SUM(M192:M194)</f>
        <v>23</v>
      </c>
      <c r="N195" s="306">
        <f t="shared" ref="N195:AA195" si="102">SUM(N192:N194)</f>
        <v>27</v>
      </c>
      <c r="O195" s="306">
        <f t="shared" si="102"/>
        <v>27</v>
      </c>
      <c r="P195" s="306">
        <f t="shared" si="102"/>
        <v>2</v>
      </c>
      <c r="Q195" s="306">
        <f t="shared" si="71"/>
        <v>79</v>
      </c>
      <c r="R195" s="306">
        <f t="shared" si="102"/>
        <v>429</v>
      </c>
      <c r="S195" s="306">
        <f t="shared" si="102"/>
        <v>160</v>
      </c>
      <c r="T195" s="306">
        <f t="shared" si="102"/>
        <v>510</v>
      </c>
      <c r="U195" s="306">
        <f t="shared" si="102"/>
        <v>270</v>
      </c>
      <c r="V195" s="306">
        <f t="shared" si="102"/>
        <v>580</v>
      </c>
      <c r="W195" s="306">
        <f t="shared" si="102"/>
        <v>285</v>
      </c>
      <c r="X195" s="149">
        <f t="shared" si="72"/>
        <v>1519</v>
      </c>
      <c r="Y195" s="149">
        <f t="shared" si="73"/>
        <v>715</v>
      </c>
      <c r="Z195" s="306">
        <f t="shared" si="102"/>
        <v>15</v>
      </c>
      <c r="AA195" s="306">
        <f t="shared" si="102"/>
        <v>0</v>
      </c>
      <c r="AB195" s="156"/>
    </row>
    <row r="196" spans="1:28" s="201" customFormat="1" ht="17.25" customHeight="1">
      <c r="A196" s="1446" t="s">
        <v>307</v>
      </c>
      <c r="B196" s="1448"/>
      <c r="C196" s="1448"/>
      <c r="D196" s="1448"/>
      <c r="E196" s="312">
        <v>10</v>
      </c>
      <c r="F196" s="334"/>
      <c r="G196" s="313"/>
      <c r="H196" s="376"/>
      <c r="I196" s="312"/>
      <c r="J196" s="1078"/>
      <c r="K196" s="1078"/>
      <c r="L196" s="1078"/>
      <c r="M196" s="315">
        <f>SUM(M186,M188,M191,M195)</f>
        <v>74</v>
      </c>
      <c r="N196" s="315">
        <f t="shared" ref="N196:AA196" si="103">SUM(N186,N188,N191,N195)</f>
        <v>76</v>
      </c>
      <c r="O196" s="315">
        <f t="shared" si="103"/>
        <v>77</v>
      </c>
      <c r="P196" s="315">
        <f t="shared" si="103"/>
        <v>5</v>
      </c>
      <c r="Q196" s="315">
        <f t="shared" si="71"/>
        <v>232</v>
      </c>
      <c r="R196" s="315">
        <f t="shared" si="103"/>
        <v>1587</v>
      </c>
      <c r="S196" s="315">
        <f t="shared" si="103"/>
        <v>740</v>
      </c>
      <c r="T196" s="315">
        <f t="shared" si="103"/>
        <v>1680</v>
      </c>
      <c r="U196" s="315">
        <f t="shared" si="103"/>
        <v>854</v>
      </c>
      <c r="V196" s="315">
        <f t="shared" si="103"/>
        <v>1722</v>
      </c>
      <c r="W196" s="315">
        <f t="shared" si="103"/>
        <v>890</v>
      </c>
      <c r="X196" s="1101">
        <f t="shared" si="72"/>
        <v>4989</v>
      </c>
      <c r="Y196" s="1101">
        <f t="shared" si="73"/>
        <v>2484</v>
      </c>
      <c r="Z196" s="315">
        <f t="shared" si="103"/>
        <v>33</v>
      </c>
      <c r="AA196" s="315">
        <f t="shared" si="103"/>
        <v>11</v>
      </c>
      <c r="AB196" s="156"/>
    </row>
    <row r="197" spans="1:28" s="42" customFormat="1">
      <c r="A197" s="143" t="s">
        <v>466</v>
      </c>
      <c r="B197" s="143" t="s">
        <v>524</v>
      </c>
      <c r="C197" s="143" t="s">
        <v>636</v>
      </c>
      <c r="D197" s="143" t="s">
        <v>470</v>
      </c>
      <c r="E197" s="143" t="s">
        <v>693</v>
      </c>
      <c r="F197" s="144">
        <v>26323</v>
      </c>
      <c r="G197" s="189" t="s">
        <v>1501</v>
      </c>
      <c r="H197" s="155">
        <v>32305</v>
      </c>
      <c r="I197" s="147">
        <v>22327</v>
      </c>
      <c r="J197" s="1074" t="s">
        <v>1497</v>
      </c>
      <c r="K197" s="1074" t="s">
        <v>1498</v>
      </c>
      <c r="L197" s="1074" t="s">
        <v>1499</v>
      </c>
      <c r="M197" s="149">
        <v>8</v>
      </c>
      <c r="N197" s="149">
        <v>8</v>
      </c>
      <c r="O197" s="149">
        <v>9</v>
      </c>
      <c r="P197" s="149">
        <v>0</v>
      </c>
      <c r="Q197" s="149">
        <v>25</v>
      </c>
      <c r="R197" s="149">
        <v>167</v>
      </c>
      <c r="S197" s="149">
        <v>0</v>
      </c>
      <c r="T197" s="149">
        <v>166</v>
      </c>
      <c r="U197" s="149">
        <v>0</v>
      </c>
      <c r="V197" s="149">
        <v>195</v>
      </c>
      <c r="W197" s="149">
        <v>0</v>
      </c>
      <c r="X197" s="149">
        <f t="shared" si="72"/>
        <v>528</v>
      </c>
      <c r="Y197" s="149">
        <f t="shared" si="73"/>
        <v>0</v>
      </c>
      <c r="Z197" s="149" t="s">
        <v>1500</v>
      </c>
      <c r="AA197" s="149" t="s">
        <v>1500</v>
      </c>
      <c r="AB197" s="150"/>
    </row>
    <row r="198" spans="1:28" s="42" customFormat="1">
      <c r="A198" s="143" t="s">
        <v>466</v>
      </c>
      <c r="B198" s="143" t="s">
        <v>687</v>
      </c>
      <c r="C198" s="143" t="s">
        <v>661</v>
      </c>
      <c r="D198" s="143" t="s">
        <v>688</v>
      </c>
      <c r="E198" s="143" t="s">
        <v>689</v>
      </c>
      <c r="F198" s="144">
        <v>22319</v>
      </c>
      <c r="G198" s="145" t="s">
        <v>1669</v>
      </c>
      <c r="H198" s="158">
        <v>12644</v>
      </c>
      <c r="I198" s="143">
        <v>22315</v>
      </c>
      <c r="J198" s="259" t="s">
        <v>1666</v>
      </c>
      <c r="K198" s="259" t="s">
        <v>1667</v>
      </c>
      <c r="L198" s="259" t="s">
        <v>1668</v>
      </c>
      <c r="M198" s="149">
        <v>8</v>
      </c>
      <c r="N198" s="149">
        <v>8</v>
      </c>
      <c r="O198" s="149">
        <v>8</v>
      </c>
      <c r="P198" s="149"/>
      <c r="Q198" s="149">
        <v>24</v>
      </c>
      <c r="R198" s="149">
        <v>168</v>
      </c>
      <c r="S198" s="149">
        <v>168</v>
      </c>
      <c r="T198" s="149">
        <v>197</v>
      </c>
      <c r="U198" s="149">
        <v>197</v>
      </c>
      <c r="V198" s="149">
        <v>175</v>
      </c>
      <c r="W198" s="149">
        <v>175</v>
      </c>
      <c r="X198" s="149">
        <f t="shared" ref="X198:X214" si="104">R198+T198+V198</f>
        <v>540</v>
      </c>
      <c r="Y198" s="149">
        <f t="shared" ref="Y198:Y214" si="105">S198+U198+W198</f>
        <v>540</v>
      </c>
      <c r="Z198" s="149"/>
      <c r="AA198" s="149"/>
      <c r="AB198" s="150"/>
    </row>
    <row r="199" spans="1:28" s="201" customFormat="1" ht="17.25" customHeight="1">
      <c r="A199" s="1443" t="s">
        <v>345</v>
      </c>
      <c r="B199" s="1443"/>
      <c r="C199" s="1443"/>
      <c r="D199" s="1443"/>
      <c r="E199" s="302">
        <v>2</v>
      </c>
      <c r="F199" s="303"/>
      <c r="G199" s="304"/>
      <c r="H199" s="305"/>
      <c r="I199" s="302"/>
      <c r="J199" s="1076"/>
      <c r="K199" s="1076"/>
      <c r="L199" s="1076"/>
      <c r="M199" s="306">
        <f>SUM(M197:M198)</f>
        <v>16</v>
      </c>
      <c r="N199" s="306">
        <f t="shared" ref="N199:Q199" si="106">SUM(N197:N198)</f>
        <v>16</v>
      </c>
      <c r="O199" s="306">
        <f t="shared" si="106"/>
        <v>17</v>
      </c>
      <c r="P199" s="306">
        <f t="shared" si="106"/>
        <v>0</v>
      </c>
      <c r="Q199" s="306">
        <f t="shared" si="106"/>
        <v>49</v>
      </c>
      <c r="R199" s="306">
        <f>SUM(R197:R198)</f>
        <v>335</v>
      </c>
      <c r="S199" s="306">
        <f t="shared" ref="S199:AA199" si="107">SUM(S197:S198)</f>
        <v>168</v>
      </c>
      <c r="T199" s="306">
        <f t="shared" si="107"/>
        <v>363</v>
      </c>
      <c r="U199" s="306">
        <f t="shared" si="107"/>
        <v>197</v>
      </c>
      <c r="V199" s="306">
        <f t="shared" si="107"/>
        <v>370</v>
      </c>
      <c r="W199" s="306">
        <f t="shared" si="107"/>
        <v>175</v>
      </c>
      <c r="X199" s="149">
        <f t="shared" si="104"/>
        <v>1068</v>
      </c>
      <c r="Y199" s="149">
        <f t="shared" si="105"/>
        <v>540</v>
      </c>
      <c r="Z199" s="306">
        <f t="shared" si="107"/>
        <v>0</v>
      </c>
      <c r="AA199" s="306">
        <f t="shared" si="107"/>
        <v>0</v>
      </c>
      <c r="AB199" s="156"/>
    </row>
    <row r="200" spans="1:28" s="42" customFormat="1">
      <c r="A200" s="143" t="s">
        <v>477</v>
      </c>
      <c r="B200" s="143" t="s">
        <v>699</v>
      </c>
      <c r="C200" s="143" t="s">
        <v>636</v>
      </c>
      <c r="D200" s="143" t="s">
        <v>456</v>
      </c>
      <c r="E200" s="143" t="s">
        <v>639</v>
      </c>
      <c r="F200" s="144">
        <v>40604</v>
      </c>
      <c r="G200" s="145" t="s">
        <v>1451</v>
      </c>
      <c r="H200" s="377">
        <v>31082</v>
      </c>
      <c r="I200" s="143">
        <v>22361</v>
      </c>
      <c r="J200" s="259" t="s">
        <v>1448</v>
      </c>
      <c r="K200" s="259" t="s">
        <v>1449</v>
      </c>
      <c r="L200" s="259" t="s">
        <v>1450</v>
      </c>
      <c r="M200" s="149">
        <v>8</v>
      </c>
      <c r="N200" s="149">
        <v>8</v>
      </c>
      <c r="O200" s="149">
        <v>8</v>
      </c>
      <c r="P200" s="149">
        <v>0</v>
      </c>
      <c r="Q200" s="149">
        <v>24</v>
      </c>
      <c r="R200" s="149">
        <v>231</v>
      </c>
      <c r="S200" s="149">
        <v>130</v>
      </c>
      <c r="T200" s="149">
        <v>224</v>
      </c>
      <c r="U200" s="149">
        <v>136</v>
      </c>
      <c r="V200" s="149">
        <v>217</v>
      </c>
      <c r="W200" s="149">
        <v>118</v>
      </c>
      <c r="X200" s="149">
        <f t="shared" si="104"/>
        <v>672</v>
      </c>
      <c r="Y200" s="149">
        <f t="shared" si="105"/>
        <v>384</v>
      </c>
      <c r="Z200" s="149"/>
      <c r="AA200" s="149"/>
      <c r="AB200" s="150"/>
    </row>
    <row r="201" spans="1:28" s="201" customFormat="1" ht="17.25" customHeight="1">
      <c r="A201" s="1443" t="s">
        <v>343</v>
      </c>
      <c r="B201" s="1443"/>
      <c r="C201" s="1443"/>
      <c r="D201" s="1443"/>
      <c r="E201" s="302">
        <v>1</v>
      </c>
      <c r="F201" s="303"/>
      <c r="G201" s="304"/>
      <c r="H201" s="305"/>
      <c r="I201" s="302"/>
      <c r="J201" s="1076"/>
      <c r="K201" s="1076"/>
      <c r="L201" s="1076"/>
      <c r="M201" s="306">
        <f>M200</f>
        <v>8</v>
      </c>
      <c r="N201" s="306">
        <f t="shared" ref="N201:AA201" si="108">N200</f>
        <v>8</v>
      </c>
      <c r="O201" s="306">
        <f t="shared" si="108"/>
        <v>8</v>
      </c>
      <c r="P201" s="306">
        <f t="shared" si="108"/>
        <v>0</v>
      </c>
      <c r="Q201" s="306">
        <f t="shared" ref="Q201:Q214" si="109">SUM(M201:P201)</f>
        <v>24</v>
      </c>
      <c r="R201" s="306">
        <f t="shared" si="108"/>
        <v>231</v>
      </c>
      <c r="S201" s="306">
        <f t="shared" si="108"/>
        <v>130</v>
      </c>
      <c r="T201" s="306">
        <f t="shared" si="108"/>
        <v>224</v>
      </c>
      <c r="U201" s="306">
        <f t="shared" si="108"/>
        <v>136</v>
      </c>
      <c r="V201" s="306">
        <f t="shared" si="108"/>
        <v>217</v>
      </c>
      <c r="W201" s="306">
        <f t="shared" si="108"/>
        <v>118</v>
      </c>
      <c r="X201" s="149">
        <f t="shared" si="104"/>
        <v>672</v>
      </c>
      <c r="Y201" s="149">
        <f t="shared" si="105"/>
        <v>384</v>
      </c>
      <c r="Z201" s="306">
        <f t="shared" si="108"/>
        <v>0</v>
      </c>
      <c r="AA201" s="306">
        <f t="shared" si="108"/>
        <v>0</v>
      </c>
      <c r="AB201" s="156"/>
    </row>
    <row r="202" spans="1:28" s="42" customFormat="1">
      <c r="A202" s="143" t="s">
        <v>523</v>
      </c>
      <c r="B202" s="143" t="s">
        <v>524</v>
      </c>
      <c r="C202" s="143" t="s">
        <v>636</v>
      </c>
      <c r="D202" s="143" t="s">
        <v>501</v>
      </c>
      <c r="E202" s="143" t="s">
        <v>1586</v>
      </c>
      <c r="F202" s="144">
        <v>27034</v>
      </c>
      <c r="G202" s="189" t="s">
        <v>1590</v>
      </c>
      <c r="H202" s="221">
        <v>6963</v>
      </c>
      <c r="I202" s="143">
        <v>22327</v>
      </c>
      <c r="J202" s="259" t="s">
        <v>1587</v>
      </c>
      <c r="K202" s="259" t="s">
        <v>1588</v>
      </c>
      <c r="L202" s="259" t="s">
        <v>1589</v>
      </c>
      <c r="M202" s="149">
        <v>8</v>
      </c>
      <c r="N202" s="149">
        <v>8</v>
      </c>
      <c r="O202" s="149">
        <v>8</v>
      </c>
      <c r="P202" s="149">
        <v>0</v>
      </c>
      <c r="Q202" s="149">
        <v>24</v>
      </c>
      <c r="R202" s="149">
        <v>166</v>
      </c>
      <c r="S202" s="149">
        <v>166</v>
      </c>
      <c r="T202" s="149">
        <v>163</v>
      </c>
      <c r="U202" s="149">
        <v>163</v>
      </c>
      <c r="V202" s="149">
        <v>182</v>
      </c>
      <c r="W202" s="149">
        <v>182</v>
      </c>
      <c r="X202" s="149">
        <f t="shared" si="104"/>
        <v>511</v>
      </c>
      <c r="Y202" s="149">
        <f t="shared" si="105"/>
        <v>511</v>
      </c>
      <c r="Z202" s="149"/>
      <c r="AA202" s="149"/>
      <c r="AB202" s="150"/>
    </row>
    <row r="203" spans="1:28" s="201" customFormat="1" ht="17.25" customHeight="1">
      <c r="A203" s="1443" t="s">
        <v>370</v>
      </c>
      <c r="B203" s="1443"/>
      <c r="C203" s="1443"/>
      <c r="D203" s="1443"/>
      <c r="E203" s="302">
        <v>1</v>
      </c>
      <c r="F203" s="303"/>
      <c r="G203" s="304"/>
      <c r="H203" s="340"/>
      <c r="I203" s="302"/>
      <c r="J203" s="1081"/>
      <c r="K203" s="1081"/>
      <c r="L203" s="1081"/>
      <c r="M203" s="306">
        <f>M202</f>
        <v>8</v>
      </c>
      <c r="N203" s="306">
        <f t="shared" ref="N203:AA203" si="110">N202</f>
        <v>8</v>
      </c>
      <c r="O203" s="306">
        <f t="shared" si="110"/>
        <v>8</v>
      </c>
      <c r="P203" s="306">
        <f t="shared" si="110"/>
        <v>0</v>
      </c>
      <c r="Q203" s="306">
        <f t="shared" si="109"/>
        <v>24</v>
      </c>
      <c r="R203" s="306">
        <f t="shared" si="110"/>
        <v>166</v>
      </c>
      <c r="S203" s="306">
        <f t="shared" si="110"/>
        <v>166</v>
      </c>
      <c r="T203" s="306">
        <f t="shared" si="110"/>
        <v>163</v>
      </c>
      <c r="U203" s="306">
        <f t="shared" si="110"/>
        <v>163</v>
      </c>
      <c r="V203" s="306">
        <f t="shared" si="110"/>
        <v>182</v>
      </c>
      <c r="W203" s="306">
        <f t="shared" si="110"/>
        <v>182</v>
      </c>
      <c r="X203" s="149">
        <f t="shared" si="104"/>
        <v>511</v>
      </c>
      <c r="Y203" s="149">
        <f t="shared" si="105"/>
        <v>511</v>
      </c>
      <c r="Z203" s="306">
        <f t="shared" si="110"/>
        <v>0</v>
      </c>
      <c r="AA203" s="306">
        <f t="shared" si="110"/>
        <v>0</v>
      </c>
      <c r="AB203" s="156"/>
    </row>
    <row r="204" spans="1:28" s="42" customFormat="1" ht="17.25" customHeight="1">
      <c r="A204" s="1444" t="s">
        <v>371</v>
      </c>
      <c r="B204" s="1444"/>
      <c r="C204" s="1444"/>
      <c r="D204" s="1444"/>
      <c r="E204" s="317">
        <v>4</v>
      </c>
      <c r="F204" s="329"/>
      <c r="G204" s="330"/>
      <c r="H204" s="341"/>
      <c r="I204" s="329"/>
      <c r="J204" s="331"/>
      <c r="K204" s="331"/>
      <c r="L204" s="331"/>
      <c r="M204" s="320">
        <f>SUM(M199,M201,M203)</f>
        <v>32</v>
      </c>
      <c r="N204" s="320">
        <f t="shared" ref="N204:AA204" si="111">SUM(N199,N201,N203)</f>
        <v>32</v>
      </c>
      <c r="O204" s="320">
        <f t="shared" si="111"/>
        <v>33</v>
      </c>
      <c r="P204" s="320">
        <f t="shared" si="111"/>
        <v>0</v>
      </c>
      <c r="Q204" s="320">
        <f t="shared" si="109"/>
        <v>97</v>
      </c>
      <c r="R204" s="320">
        <f t="shared" si="111"/>
        <v>732</v>
      </c>
      <c r="S204" s="320">
        <f t="shared" si="111"/>
        <v>464</v>
      </c>
      <c r="T204" s="320">
        <f t="shared" si="111"/>
        <v>750</v>
      </c>
      <c r="U204" s="320">
        <f t="shared" si="111"/>
        <v>496</v>
      </c>
      <c r="V204" s="320">
        <f t="shared" si="111"/>
        <v>769</v>
      </c>
      <c r="W204" s="320">
        <f t="shared" si="111"/>
        <v>475</v>
      </c>
      <c r="X204" s="351">
        <f t="shared" si="104"/>
        <v>2251</v>
      </c>
      <c r="Y204" s="351">
        <f t="shared" si="105"/>
        <v>1435</v>
      </c>
      <c r="Z204" s="320">
        <f t="shared" si="111"/>
        <v>0</v>
      </c>
      <c r="AA204" s="320">
        <f t="shared" si="111"/>
        <v>0</v>
      </c>
      <c r="AB204" s="156"/>
    </row>
    <row r="205" spans="1:28" s="42" customFormat="1" ht="17.25" customHeight="1">
      <c r="A205" s="1445" t="s">
        <v>372</v>
      </c>
      <c r="B205" s="1445"/>
      <c r="C205" s="1445"/>
      <c r="D205" s="1445"/>
      <c r="E205" s="342">
        <v>15</v>
      </c>
      <c r="F205" s="343"/>
      <c r="G205" s="365"/>
      <c r="H205" s="344"/>
      <c r="I205" s="343"/>
      <c r="J205" s="1082"/>
      <c r="K205" s="1082"/>
      <c r="L205" s="1082"/>
      <c r="M205" s="325">
        <f>SUM(M181,M196,M204)</f>
        <v>112</v>
      </c>
      <c r="N205" s="325">
        <f t="shared" ref="N205:AA205" si="112">SUM(N181,N196,N204)</f>
        <v>114</v>
      </c>
      <c r="O205" s="325">
        <f>SUM(O181,O196,O204)</f>
        <v>116</v>
      </c>
      <c r="P205" s="325">
        <f>SUM(P181,P196,P204)</f>
        <v>5</v>
      </c>
      <c r="Q205" s="325">
        <f>SUM(M205:P205)</f>
        <v>347</v>
      </c>
      <c r="R205" s="325">
        <f>SUM(R181,R196,R204)</f>
        <v>2439</v>
      </c>
      <c r="S205" s="325">
        <f t="shared" si="112"/>
        <v>1216</v>
      </c>
      <c r="T205" s="325">
        <f t="shared" si="112"/>
        <v>2545</v>
      </c>
      <c r="U205" s="325">
        <f t="shared" si="112"/>
        <v>1360</v>
      </c>
      <c r="V205" s="325">
        <f t="shared" si="112"/>
        <v>2599</v>
      </c>
      <c r="W205" s="325">
        <f t="shared" si="112"/>
        <v>1372</v>
      </c>
      <c r="X205" s="1102">
        <f t="shared" si="104"/>
        <v>7583</v>
      </c>
      <c r="Y205" s="1102">
        <f t="shared" si="105"/>
        <v>3948</v>
      </c>
      <c r="Z205" s="325">
        <f t="shared" si="112"/>
        <v>33</v>
      </c>
      <c r="AA205" s="325">
        <f t="shared" si="112"/>
        <v>11</v>
      </c>
      <c r="AB205" s="156"/>
    </row>
    <row r="206" spans="1:28" s="42" customFormat="1" ht="17.25" customHeight="1">
      <c r="A206" s="1450" t="s">
        <v>373</v>
      </c>
      <c r="B206" s="1450"/>
      <c r="C206" s="1450"/>
      <c r="D206" s="1450"/>
      <c r="E206" s="345">
        <f>E181</f>
        <v>1</v>
      </c>
      <c r="F206" s="346"/>
      <c r="G206" s="337"/>
      <c r="H206" s="347"/>
      <c r="I206" s="346"/>
      <c r="J206" s="335"/>
      <c r="K206" s="335"/>
      <c r="L206" s="335"/>
      <c r="M206" s="339">
        <f t="shared" ref="M206:AA206" si="113">M181</f>
        <v>6</v>
      </c>
      <c r="N206" s="339">
        <f t="shared" si="113"/>
        <v>6</v>
      </c>
      <c r="O206" s="339">
        <f>O181</f>
        <v>6</v>
      </c>
      <c r="P206" s="339">
        <f t="shared" si="113"/>
        <v>0</v>
      </c>
      <c r="Q206" s="339">
        <f t="shared" si="109"/>
        <v>18</v>
      </c>
      <c r="R206" s="339">
        <f t="shared" si="113"/>
        <v>120</v>
      </c>
      <c r="S206" s="339">
        <f t="shared" si="113"/>
        <v>12</v>
      </c>
      <c r="T206" s="339">
        <f t="shared" si="113"/>
        <v>115</v>
      </c>
      <c r="U206" s="339">
        <f t="shared" si="113"/>
        <v>10</v>
      </c>
      <c r="V206" s="339">
        <f t="shared" si="113"/>
        <v>108</v>
      </c>
      <c r="W206" s="339">
        <f t="shared" si="113"/>
        <v>7</v>
      </c>
      <c r="X206" s="346">
        <f t="shared" si="104"/>
        <v>343</v>
      </c>
      <c r="Y206" s="346">
        <f t="shared" si="105"/>
        <v>29</v>
      </c>
      <c r="Z206" s="339">
        <f t="shared" si="113"/>
        <v>0</v>
      </c>
      <c r="AA206" s="339">
        <f t="shared" si="113"/>
        <v>0</v>
      </c>
      <c r="AB206" s="156"/>
    </row>
    <row r="207" spans="1:28" s="42" customFormat="1" ht="17.25" customHeight="1">
      <c r="A207" s="1446" t="s">
        <v>374</v>
      </c>
      <c r="B207" s="1446"/>
      <c r="C207" s="1446"/>
      <c r="D207" s="1446"/>
      <c r="E207" s="348">
        <f>SUM(E14,E36,E52,E75,E110,E137,E162,E177,E196,)</f>
        <v>92</v>
      </c>
      <c r="F207" s="327"/>
      <c r="G207" s="328"/>
      <c r="H207" s="349"/>
      <c r="I207" s="327"/>
      <c r="J207" s="1080"/>
      <c r="K207" s="1080"/>
      <c r="L207" s="1080"/>
      <c r="M207" s="315">
        <f t="shared" ref="M207:W207" si="114">SUM(M14,M36,M52,M75,M110,M137,M162,M177,M196,)</f>
        <v>706</v>
      </c>
      <c r="N207" s="315">
        <f t="shared" si="114"/>
        <v>747</v>
      </c>
      <c r="O207" s="315">
        <f t="shared" si="114"/>
        <v>745</v>
      </c>
      <c r="P207" s="315">
        <f t="shared" si="114"/>
        <v>104</v>
      </c>
      <c r="Q207" s="315">
        <f t="shared" si="114"/>
        <v>2302</v>
      </c>
      <c r="R207" s="315">
        <f t="shared" si="114"/>
        <v>16957</v>
      </c>
      <c r="S207" s="315">
        <f t="shared" si="114"/>
        <v>7785</v>
      </c>
      <c r="T207" s="315">
        <f t="shared" si="114"/>
        <v>17953</v>
      </c>
      <c r="U207" s="315">
        <f t="shared" si="114"/>
        <v>8261</v>
      </c>
      <c r="V207" s="315">
        <f t="shared" si="114"/>
        <v>18066</v>
      </c>
      <c r="W207" s="315">
        <f t="shared" si="114"/>
        <v>8323</v>
      </c>
      <c r="X207" s="1101">
        <f t="shared" si="104"/>
        <v>52976</v>
      </c>
      <c r="Y207" s="1101">
        <f t="shared" si="105"/>
        <v>24369</v>
      </c>
      <c r="Z207" s="315">
        <f>SUM(Z14,Z36,Z52,Z75,Z110,Z137,Z162,Z177,Z196,)</f>
        <v>629</v>
      </c>
      <c r="AA207" s="315">
        <f>SUM(AA14,AA36,AA52,AA75,AA110,AA137,AA162,AA177,AA196,)</f>
        <v>202</v>
      </c>
      <c r="AB207" s="156"/>
    </row>
    <row r="208" spans="1:28" s="42" customFormat="1" ht="17.25" customHeight="1">
      <c r="A208" s="1444" t="s">
        <v>375</v>
      </c>
      <c r="B208" s="1444"/>
      <c r="C208" s="1444"/>
      <c r="D208" s="1444"/>
      <c r="E208" s="350">
        <f>SUM(E20,E59,E83,E90,E119,E145,E169,E204)</f>
        <v>33</v>
      </c>
      <c r="F208" s="351"/>
      <c r="G208" s="330"/>
      <c r="H208" s="341"/>
      <c r="I208" s="351"/>
      <c r="J208" s="331"/>
      <c r="K208" s="331"/>
      <c r="L208" s="331"/>
      <c r="M208" s="320">
        <f t="shared" ref="M208:W208" si="115">SUM(M20,M59,M83,M90,M119,M145,M169,M204)</f>
        <v>288</v>
      </c>
      <c r="N208" s="320">
        <f t="shared" si="115"/>
        <v>289</v>
      </c>
      <c r="O208" s="320">
        <f t="shared" si="115"/>
        <v>290</v>
      </c>
      <c r="P208" s="320">
        <f t="shared" si="115"/>
        <v>6</v>
      </c>
      <c r="Q208" s="320">
        <f t="shared" si="115"/>
        <v>873</v>
      </c>
      <c r="R208" s="320">
        <f t="shared" si="115"/>
        <v>6469</v>
      </c>
      <c r="S208" s="320">
        <f t="shared" si="115"/>
        <v>3241</v>
      </c>
      <c r="T208" s="320">
        <f t="shared" si="115"/>
        <v>6833</v>
      </c>
      <c r="U208" s="320">
        <f t="shared" si="115"/>
        <v>3395</v>
      </c>
      <c r="V208" s="320">
        <f t="shared" si="115"/>
        <v>6957</v>
      </c>
      <c r="W208" s="320">
        <f t="shared" si="115"/>
        <v>3547</v>
      </c>
      <c r="X208" s="351">
        <f t="shared" si="104"/>
        <v>20259</v>
      </c>
      <c r="Y208" s="351">
        <f t="shared" si="105"/>
        <v>10183</v>
      </c>
      <c r="Z208" s="320">
        <f>SUM(Z20,Z59,Z83,Z90,Z119,Z145,Z169,Z204)</f>
        <v>44</v>
      </c>
      <c r="AA208" s="320">
        <f>SUM(AA20,AA59,AA83,AA90,AA119,AA145,AA169,AA204)</f>
        <v>30</v>
      </c>
      <c r="AB208" s="156"/>
    </row>
    <row r="209" spans="1:28" s="42" customFormat="1" ht="17.25" customHeight="1">
      <c r="A209" s="1451" t="s">
        <v>376</v>
      </c>
      <c r="B209" s="1451"/>
      <c r="C209" s="1451"/>
      <c r="D209" s="1451"/>
      <c r="E209" s="352">
        <f>SUM(E206:E208)</f>
        <v>126</v>
      </c>
      <c r="F209" s="353"/>
      <c r="G209" s="366"/>
      <c r="H209" s="168"/>
      <c r="I209" s="353"/>
      <c r="J209" s="1088"/>
      <c r="K209" s="1088"/>
      <c r="L209" s="1088"/>
      <c r="M209" s="354">
        <f>SUM(M206:M208)</f>
        <v>1000</v>
      </c>
      <c r="N209" s="354">
        <f t="shared" ref="N209:Q209" si="116">SUM(N206:N208)</f>
        <v>1042</v>
      </c>
      <c r="O209" s="354">
        <f t="shared" si="116"/>
        <v>1041</v>
      </c>
      <c r="P209" s="354">
        <f t="shared" si="116"/>
        <v>110</v>
      </c>
      <c r="Q209" s="354">
        <f t="shared" si="116"/>
        <v>3193</v>
      </c>
      <c r="R209" s="354">
        <f t="shared" ref="R209:AA209" si="117">SUM(R206:R208)</f>
        <v>23546</v>
      </c>
      <c r="S209" s="354">
        <f t="shared" si="117"/>
        <v>11038</v>
      </c>
      <c r="T209" s="354">
        <f t="shared" si="117"/>
        <v>24901</v>
      </c>
      <c r="U209" s="354">
        <f t="shared" si="117"/>
        <v>11666</v>
      </c>
      <c r="V209" s="354">
        <f t="shared" si="117"/>
        <v>25131</v>
      </c>
      <c r="W209" s="354">
        <f t="shared" si="117"/>
        <v>11877</v>
      </c>
      <c r="X209" s="353">
        <f t="shared" si="104"/>
        <v>73578</v>
      </c>
      <c r="Y209" s="353">
        <f t="shared" si="105"/>
        <v>34581</v>
      </c>
      <c r="Z209" s="354">
        <f t="shared" si="117"/>
        <v>673</v>
      </c>
      <c r="AA209" s="354">
        <f t="shared" si="117"/>
        <v>232</v>
      </c>
      <c r="AB209" s="156"/>
    </row>
    <row r="210" spans="1:28" s="201" customFormat="1" ht="17.25" customHeight="1">
      <c r="A210" s="355"/>
      <c r="B210" s="355"/>
      <c r="C210" s="355"/>
      <c r="D210" s="355" t="s">
        <v>377</v>
      </c>
      <c r="E210" s="355">
        <f>SUM(E9,E17,E31,E43,E56,E69,E80,E86,E102,E114,E132,E140,E154,E166,E176,E186,E199,)</f>
        <v>82</v>
      </c>
      <c r="F210" s="356"/>
      <c r="G210" s="1093"/>
      <c r="H210" s="357"/>
      <c r="I210" s="356"/>
      <c r="J210" s="1083"/>
      <c r="K210" s="1083"/>
      <c r="L210" s="1083"/>
      <c r="M210" s="358">
        <f>SUM(M9,M17,M31,M43,M56,M69,M80,M86,M102,M114,M132,M140,M154,M166,M176,M186,M199,)</f>
        <v>673</v>
      </c>
      <c r="N210" s="358">
        <f>SUM(N9,N17,N31,N43,N56,N69,N80,N86,N102,N114,N132,N140,N154,N166,N176,N186,N199,)</f>
        <v>697</v>
      </c>
      <c r="O210" s="358">
        <f>SUM(O9,O17,O31,O43,O56,O69,O80,O86,O102,O114,O132,O140,O154,O166,O176,O186,O199,)</f>
        <v>696</v>
      </c>
      <c r="P210" s="358">
        <f>SUM(P9,P17,P31,P43,P56,P69,P80,P86,P102,P114,P132,P140,P154,P166,P176,P186,P199,)</f>
        <v>82</v>
      </c>
      <c r="Q210" s="358">
        <f t="shared" si="109"/>
        <v>2148</v>
      </c>
      <c r="R210" s="358">
        <f t="shared" ref="R210:W210" si="118">SUM(R9,R17,R31,R43,R56,R69,R80,R86,R102,R114,R132,R140,R154,R166,R176,R186,R199,)</f>
        <v>16700</v>
      </c>
      <c r="S210" s="358">
        <f t="shared" si="118"/>
        <v>8074</v>
      </c>
      <c r="T210" s="358">
        <f t="shared" si="118"/>
        <v>17607</v>
      </c>
      <c r="U210" s="358">
        <f t="shared" si="118"/>
        <v>8443</v>
      </c>
      <c r="V210" s="358">
        <f t="shared" si="118"/>
        <v>17712</v>
      </c>
      <c r="W210" s="358">
        <f t="shared" si="118"/>
        <v>8713</v>
      </c>
      <c r="X210" s="1099">
        <f t="shared" si="104"/>
        <v>52019</v>
      </c>
      <c r="Y210" s="1099">
        <f t="shared" si="105"/>
        <v>25230</v>
      </c>
      <c r="Z210" s="358">
        <f>SUM(Z9,Z17,Z31,Z43,Z56,Z69,Z80,Z86,Z102,Z114,Z132,Z140,Z154,Z166,Z176,Z186,Z199,)</f>
        <v>480</v>
      </c>
      <c r="AA210" s="358">
        <f>SUM(AA9,AA17,AA31,AA43,AA56,AA69,AA80,AA86,AA102,AA114,AA132,AA140,AA154,AA166,AA176,AA186,AA199,)</f>
        <v>181</v>
      </c>
      <c r="AB210" s="333"/>
    </row>
    <row r="211" spans="1:28" s="201" customFormat="1" ht="17.25" customHeight="1">
      <c r="A211" s="355"/>
      <c r="B211" s="355"/>
      <c r="C211" s="355"/>
      <c r="D211" s="355" t="s">
        <v>378</v>
      </c>
      <c r="E211" s="355">
        <f>SUM(E11,E33,E71,E104,E168,E188,E201)</f>
        <v>7</v>
      </c>
      <c r="F211" s="359"/>
      <c r="G211" s="1093"/>
      <c r="H211" s="357"/>
      <c r="I211" s="359"/>
      <c r="J211" s="1083"/>
      <c r="K211" s="1083"/>
      <c r="L211" s="1083"/>
      <c r="M211" s="358">
        <f>SUM(M11,M33,M71,M104,M168,M188,M201)</f>
        <v>52</v>
      </c>
      <c r="N211" s="358">
        <f>SUM(N11,N33,N71,N104,N168,N188,N201)</f>
        <v>56</v>
      </c>
      <c r="O211" s="358">
        <f t="shared" ref="O211:AA211" si="119">SUM(O11,O33,O71,O104,O168,O188,O201)</f>
        <v>58</v>
      </c>
      <c r="P211" s="358">
        <f t="shared" si="119"/>
        <v>7</v>
      </c>
      <c r="Q211" s="358">
        <f t="shared" si="119"/>
        <v>173</v>
      </c>
      <c r="R211" s="358">
        <f t="shared" si="119"/>
        <v>1400</v>
      </c>
      <c r="S211" s="358">
        <f t="shared" si="119"/>
        <v>461</v>
      </c>
      <c r="T211" s="358">
        <f t="shared" si="119"/>
        <v>1499</v>
      </c>
      <c r="U211" s="358">
        <f t="shared" si="119"/>
        <v>515</v>
      </c>
      <c r="V211" s="358">
        <f t="shared" si="119"/>
        <v>1540</v>
      </c>
      <c r="W211" s="358">
        <f t="shared" si="119"/>
        <v>515</v>
      </c>
      <c r="X211" s="358">
        <f t="shared" si="119"/>
        <v>4439</v>
      </c>
      <c r="Y211" s="358">
        <f t="shared" si="119"/>
        <v>1491</v>
      </c>
      <c r="Z211" s="358">
        <f t="shared" si="119"/>
        <v>36</v>
      </c>
      <c r="AA211" s="358">
        <f t="shared" si="119"/>
        <v>7</v>
      </c>
      <c r="AB211" s="333"/>
    </row>
    <row r="212" spans="1:28" s="201" customFormat="1" ht="17.25" customHeight="1">
      <c r="A212" s="355"/>
      <c r="B212" s="355"/>
      <c r="C212" s="355"/>
      <c r="D212" s="355" t="s">
        <v>379</v>
      </c>
      <c r="E212" s="355">
        <f>SUM(E45,E74,E106,E116,E134,E161,E180,E191,)</f>
        <v>10</v>
      </c>
      <c r="F212" s="359"/>
      <c r="G212" s="1093"/>
      <c r="H212" s="357"/>
      <c r="I212" s="359"/>
      <c r="J212" s="1083"/>
      <c r="K212" s="1083"/>
      <c r="L212" s="1083"/>
      <c r="M212" s="359">
        <f>SUM(M45,M74,M106,M116,M134,M161,M180,M191,)</f>
        <v>58</v>
      </c>
      <c r="N212" s="359">
        <f>SUM(N45,N74,N106,N116,N134,N161,N180,N191,)</f>
        <v>58</v>
      </c>
      <c r="O212" s="359">
        <f>SUM(O45,O74,O106,O116,O134,O161,O180,O191,)</f>
        <v>58</v>
      </c>
      <c r="P212" s="359">
        <f>SUM(P45,P74,P106,P116,P134,P161,P180,P191,)</f>
        <v>0</v>
      </c>
      <c r="Q212" s="359">
        <f t="shared" si="109"/>
        <v>174</v>
      </c>
      <c r="R212" s="359">
        <f t="shared" ref="R212:W212" si="120">SUM(R45,R74,R106,R116,R134,R161,R180,R191,)</f>
        <v>1264</v>
      </c>
      <c r="S212" s="359">
        <f t="shared" si="120"/>
        <v>596</v>
      </c>
      <c r="T212" s="359">
        <f t="shared" si="120"/>
        <v>1260</v>
      </c>
      <c r="U212" s="359">
        <f t="shared" si="120"/>
        <v>592</v>
      </c>
      <c r="V212" s="359">
        <f t="shared" si="120"/>
        <v>1189</v>
      </c>
      <c r="W212" s="359">
        <f t="shared" si="120"/>
        <v>570</v>
      </c>
      <c r="X212" s="1099">
        <f t="shared" si="104"/>
        <v>3713</v>
      </c>
      <c r="Y212" s="1099">
        <f t="shared" si="105"/>
        <v>1758</v>
      </c>
      <c r="Z212" s="359">
        <f>SUM(Z45,Z74,Z106,Z116,Z134,Z161,Z180,Z191,)</f>
        <v>0</v>
      </c>
      <c r="AA212" s="359">
        <f>SUM(AA45,AA74,AA106,AA116,AA134,AA161,AA180,AA191,)</f>
        <v>0</v>
      </c>
      <c r="AB212" s="333"/>
    </row>
    <row r="213" spans="1:28" s="201" customFormat="1" ht="17.25" customHeight="1">
      <c r="A213" s="355"/>
      <c r="B213" s="355"/>
      <c r="C213" s="355"/>
      <c r="D213" s="355" t="s">
        <v>380</v>
      </c>
      <c r="E213" s="355">
        <f>SUM(E13,E19,E35,E51,E58,E82,E89,E109,E118,E136,E144,E159,E195,E203)</f>
        <v>27</v>
      </c>
      <c r="F213" s="359"/>
      <c r="G213" s="1093"/>
      <c r="H213" s="357"/>
      <c r="I213" s="359"/>
      <c r="J213" s="1083"/>
      <c r="K213" s="1083"/>
      <c r="L213" s="1083"/>
      <c r="M213" s="358">
        <f>SUM(M13,M19,M35,M51,M58,M82,M89,M109,M118,M136,M144,M159,M195,M203)</f>
        <v>217</v>
      </c>
      <c r="N213" s="358">
        <f>SUM(N13,N19,N35,N51,N58,N82,N89,N109,N118,N136,N144,N159,N195,N203)</f>
        <v>231</v>
      </c>
      <c r="O213" s="358">
        <f>SUM(O13,O19,O35,O51,O58,O82,O89,O109,O118,O136,O144,O159,O195,O203)</f>
        <v>229</v>
      </c>
      <c r="P213" s="358">
        <f>SUM(P13,P19,P35,P51,P58,P82,P89,P109,P118,P136,P144,P159,P195,P203)</f>
        <v>21</v>
      </c>
      <c r="Q213" s="358">
        <f t="shared" si="109"/>
        <v>698</v>
      </c>
      <c r="R213" s="358">
        <f t="shared" ref="R213:W213" si="121">SUM(R13,R19,R35,R51,R58,R82,R89,R109,R118,R136,R144,R159,R195,R203)</f>
        <v>4182</v>
      </c>
      <c r="S213" s="358">
        <f t="shared" si="121"/>
        <v>1907</v>
      </c>
      <c r="T213" s="358">
        <f t="shared" si="121"/>
        <v>4535</v>
      </c>
      <c r="U213" s="358">
        <f t="shared" si="121"/>
        <v>2116</v>
      </c>
      <c r="V213" s="358">
        <f t="shared" si="121"/>
        <v>4690</v>
      </c>
      <c r="W213" s="358">
        <f t="shared" si="121"/>
        <v>2079</v>
      </c>
      <c r="X213" s="1099">
        <f t="shared" si="104"/>
        <v>13407</v>
      </c>
      <c r="Y213" s="1099">
        <f t="shared" si="105"/>
        <v>6102</v>
      </c>
      <c r="Z213" s="358">
        <f>SUM(Z13,Z19,Z35,Z51,Z58,Z82,Z89,Z109,Z118,Z136,Z144,Z159,Z195,Z203)</f>
        <v>157</v>
      </c>
      <c r="AA213" s="358">
        <f>SUM(AA13,AA19,AA35,AA51,AA58,AA82,AA89,AA109,AA118,AA136,AA144,AA159,AA195,AA203)</f>
        <v>44</v>
      </c>
      <c r="AB213" s="333"/>
    </row>
    <row r="214" spans="1:28" s="201" customFormat="1" ht="17.25" customHeight="1">
      <c r="A214" s="355"/>
      <c r="B214" s="355"/>
      <c r="C214" s="355"/>
      <c r="D214" s="360" t="s">
        <v>381</v>
      </c>
      <c r="E214" s="361">
        <f>SUM(E210:E213)</f>
        <v>126</v>
      </c>
      <c r="F214" s="362"/>
      <c r="G214" s="366"/>
      <c r="H214" s="363"/>
      <c r="I214" s="362"/>
      <c r="J214" s="1084"/>
      <c r="K214" s="1084"/>
      <c r="L214" s="1084"/>
      <c r="M214" s="364">
        <f>SUM(M210:M213)</f>
        <v>1000</v>
      </c>
      <c r="N214" s="364">
        <f>SUM(N210:N213)</f>
        <v>1042</v>
      </c>
      <c r="O214" s="364">
        <f t="shared" ref="O214:P214" si="122">SUM(O210:O213)</f>
        <v>1041</v>
      </c>
      <c r="P214" s="364">
        <f t="shared" si="122"/>
        <v>110</v>
      </c>
      <c r="Q214" s="1055">
        <f t="shared" si="109"/>
        <v>3193</v>
      </c>
      <c r="R214" s="364">
        <f t="shared" ref="R214" si="123">SUM(R210:R213)</f>
        <v>23546</v>
      </c>
      <c r="S214" s="364">
        <f t="shared" ref="S214" si="124">SUM(S210:S213)</f>
        <v>11038</v>
      </c>
      <c r="T214" s="364">
        <f t="shared" ref="T214" si="125">SUM(T210:T213)</f>
        <v>24901</v>
      </c>
      <c r="U214" s="364">
        <f t="shared" ref="U214" si="126">SUM(U210:U213)</f>
        <v>11666</v>
      </c>
      <c r="V214" s="364">
        <f t="shared" ref="V214" si="127">SUM(V210:V213)</f>
        <v>25131</v>
      </c>
      <c r="W214" s="364">
        <f t="shared" ref="W214" si="128">SUM(W210:W213)</f>
        <v>11877</v>
      </c>
      <c r="X214" s="1103">
        <f t="shared" si="104"/>
        <v>73578</v>
      </c>
      <c r="Y214" s="353">
        <f t="shared" si="105"/>
        <v>34581</v>
      </c>
      <c r="Z214" s="364">
        <f t="shared" ref="Z214" si="129">SUM(Z210:Z213)</f>
        <v>673</v>
      </c>
      <c r="AA214" s="364">
        <f t="shared" ref="AA214" si="130">SUM(AA210:AA213)</f>
        <v>232</v>
      </c>
      <c r="AB214" s="333"/>
    </row>
    <row r="217" spans="1:28">
      <c r="R217" s="1104"/>
      <c r="U217" s="773"/>
      <c r="V217" s="773"/>
    </row>
  </sheetData>
  <autoFilter ref="A5:AB5" xr:uid="{00000000-0009-0000-0000-000006000000}"/>
  <sortState ref="A16:AB16">
    <sortCondition ref="E16"/>
  </sortState>
  <mergeCells count="100">
    <mergeCell ref="A206:D206"/>
    <mergeCell ref="A207:D207"/>
    <mergeCell ref="A208:D208"/>
    <mergeCell ref="A209:D209"/>
    <mergeCell ref="A199:D199"/>
    <mergeCell ref="A201:D201"/>
    <mergeCell ref="A203:D203"/>
    <mergeCell ref="A204:D204"/>
    <mergeCell ref="A205:D205"/>
    <mergeCell ref="A176:D176"/>
    <mergeCell ref="A177:D177"/>
    <mergeCell ref="A178:D178"/>
    <mergeCell ref="A180:D180"/>
    <mergeCell ref="A181:D181"/>
    <mergeCell ref="A186:D186"/>
    <mergeCell ref="A188:D188"/>
    <mergeCell ref="A191:D191"/>
    <mergeCell ref="A195:D195"/>
    <mergeCell ref="A196:D196"/>
    <mergeCell ref="A166:D166"/>
    <mergeCell ref="A168:D168"/>
    <mergeCell ref="A169:D169"/>
    <mergeCell ref="A170:D170"/>
    <mergeCell ref="A145:D145"/>
    <mergeCell ref="A146:D146"/>
    <mergeCell ref="A154:D154"/>
    <mergeCell ref="A159:D159"/>
    <mergeCell ref="A161:D161"/>
    <mergeCell ref="A118:D118"/>
    <mergeCell ref="A119:D119"/>
    <mergeCell ref="A120:D120"/>
    <mergeCell ref="A132:D132"/>
    <mergeCell ref="A162:D162"/>
    <mergeCell ref="A134:D134"/>
    <mergeCell ref="A136:D136"/>
    <mergeCell ref="A137:D137"/>
    <mergeCell ref="A140:D140"/>
    <mergeCell ref="A144:D144"/>
    <mergeCell ref="A89:D89"/>
    <mergeCell ref="A90:D90"/>
    <mergeCell ref="A91:D91"/>
    <mergeCell ref="A102:D102"/>
    <mergeCell ref="A104:D104"/>
    <mergeCell ref="A106:D106"/>
    <mergeCell ref="A109:D109"/>
    <mergeCell ref="A110:D110"/>
    <mergeCell ref="A114:D114"/>
    <mergeCell ref="A116:D116"/>
    <mergeCell ref="A60:D60"/>
    <mergeCell ref="A69:D69"/>
    <mergeCell ref="A71:D71"/>
    <mergeCell ref="A74:D74"/>
    <mergeCell ref="A75:D75"/>
    <mergeCell ref="A80:D80"/>
    <mergeCell ref="A82:D82"/>
    <mergeCell ref="A83:D83"/>
    <mergeCell ref="A84:D84"/>
    <mergeCell ref="A86:D86"/>
    <mergeCell ref="A35:D35"/>
    <mergeCell ref="A36:D36"/>
    <mergeCell ref="A37:D37"/>
    <mergeCell ref="A43:D43"/>
    <mergeCell ref="A45:D45"/>
    <mergeCell ref="A51:D51"/>
    <mergeCell ref="A52:D52"/>
    <mergeCell ref="A56:D56"/>
    <mergeCell ref="A58:D58"/>
    <mergeCell ref="A59:D59"/>
    <mergeCell ref="A9:D9"/>
    <mergeCell ref="A11:D11"/>
    <mergeCell ref="A13:D13"/>
    <mergeCell ref="A14:D14"/>
    <mergeCell ref="A17:D17"/>
    <mergeCell ref="A19:D19"/>
    <mergeCell ref="A20:D20"/>
    <mergeCell ref="A21:D21"/>
    <mergeCell ref="A31:D31"/>
    <mergeCell ref="A33:D33"/>
    <mergeCell ref="M3:Q4"/>
    <mergeCell ref="A1:F1"/>
    <mergeCell ref="A3:A5"/>
    <mergeCell ref="B3:B5"/>
    <mergeCell ref="C3:C5"/>
    <mergeCell ref="D3:D5"/>
    <mergeCell ref="E3:E5"/>
    <mergeCell ref="F3:F5"/>
    <mergeCell ref="G3:G5"/>
    <mergeCell ref="I3:I5"/>
    <mergeCell ref="J3:J5"/>
    <mergeCell ref="K3:K5"/>
    <mergeCell ref="L3:L5"/>
    <mergeCell ref="H3:H5"/>
    <mergeCell ref="R3:Y3"/>
    <mergeCell ref="AB3:AB5"/>
    <mergeCell ref="R4:S4"/>
    <mergeCell ref="T4:U4"/>
    <mergeCell ref="V4:W4"/>
    <mergeCell ref="X4:Y4"/>
    <mergeCell ref="Z3:AA3"/>
    <mergeCell ref="Z4:AA4"/>
  </mergeCells>
  <phoneticPr fontId="25" type="noConversion"/>
  <pageMargins left="0.25" right="0.25" top="0.75" bottom="0.75" header="0.3" footer="0.3"/>
  <pageSetup paperSize="8" scale="5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94"/>
  <sheetViews>
    <sheetView zoomScale="80" zoomScaleNormal="80" workbookViewId="0">
      <pane ySplit="13" topLeftCell="A77" activePane="bottomLeft" state="frozen"/>
      <selection pane="bottomLeft" activeCell="G96" sqref="G96:K96"/>
    </sheetView>
  </sheetViews>
  <sheetFormatPr defaultRowHeight="16.5"/>
  <cols>
    <col min="1" max="1" width="5.25" bestFit="1" customWidth="1"/>
    <col min="3" max="3" width="7.125" bestFit="1" customWidth="1"/>
    <col min="4" max="4" width="7.75" bestFit="1" customWidth="1"/>
    <col min="5" max="5" width="3.75" bestFit="1" customWidth="1"/>
    <col min="6" max="10" width="18.375" customWidth="1"/>
    <col min="11" max="11" width="18.375" style="42" customWidth="1"/>
    <col min="12" max="15" width="18.375" customWidth="1"/>
    <col min="16" max="16" width="18.375" style="383" customWidth="1"/>
    <col min="17" max="18" width="18.375" customWidth="1"/>
  </cols>
  <sheetData>
    <row r="1" spans="1:24" ht="20.25">
      <c r="A1" s="1383" t="s">
        <v>37</v>
      </c>
      <c r="B1" s="1383"/>
      <c r="C1" s="1383"/>
      <c r="D1" s="1383"/>
      <c r="E1" s="1383"/>
      <c r="F1" s="1"/>
      <c r="G1" s="1"/>
      <c r="H1" s="1"/>
      <c r="I1" s="1"/>
      <c r="J1" s="1"/>
      <c r="L1" s="1"/>
      <c r="M1" s="1"/>
      <c r="N1" s="1"/>
      <c r="O1" s="1"/>
      <c r="P1" s="381"/>
      <c r="Q1" s="1"/>
      <c r="R1" s="1"/>
    </row>
    <row r="2" spans="1:24" s="8" customFormat="1" ht="28.5" customHeight="1" thickBot="1">
      <c r="A2" s="21" t="s">
        <v>1371</v>
      </c>
      <c r="B2" s="22"/>
      <c r="C2" s="22"/>
      <c r="D2" s="22"/>
      <c r="E2" s="23"/>
      <c r="F2" s="24"/>
      <c r="G2" s="24"/>
      <c r="H2" s="4"/>
      <c r="I2" s="4"/>
      <c r="J2" s="4"/>
      <c r="K2" s="379"/>
      <c r="L2" s="3"/>
      <c r="M2" s="4"/>
      <c r="N2" s="4"/>
      <c r="O2" s="5"/>
      <c r="P2" s="382"/>
      <c r="Q2" s="5"/>
      <c r="R2" s="5"/>
      <c r="S2" s="5"/>
      <c r="T2" s="5"/>
      <c r="U2" s="5"/>
      <c r="V2" s="6"/>
      <c r="W2" s="7"/>
      <c r="X2" s="6"/>
    </row>
    <row r="3" spans="1:24">
      <c r="A3" s="1454" t="s">
        <v>38</v>
      </c>
      <c r="B3" s="1455"/>
      <c r="C3" s="1455"/>
      <c r="D3" s="1455"/>
      <c r="E3" s="1455"/>
      <c r="F3" s="1485" t="s">
        <v>4</v>
      </c>
      <c r="G3" s="1486"/>
      <c r="H3" s="1486"/>
      <c r="I3" s="1486"/>
      <c r="J3" s="1486"/>
      <c r="K3" s="1487"/>
      <c r="L3" s="1475" t="s">
        <v>1</v>
      </c>
      <c r="M3" s="1474" t="s">
        <v>5</v>
      </c>
      <c r="N3" s="1474"/>
      <c r="O3" s="1474"/>
      <c r="P3" s="1474"/>
      <c r="Q3" s="1474" t="s">
        <v>1</v>
      </c>
      <c r="R3" s="1469" t="s">
        <v>6</v>
      </c>
    </row>
    <row r="4" spans="1:24">
      <c r="A4" s="1456" t="s">
        <v>39</v>
      </c>
      <c r="B4" s="1453"/>
      <c r="C4" s="1453"/>
      <c r="D4" s="1453"/>
      <c r="E4" s="1453"/>
      <c r="F4" s="384" t="s">
        <v>10</v>
      </c>
      <c r="G4" s="384" t="s">
        <v>721</v>
      </c>
      <c r="H4" s="384" t="s">
        <v>9</v>
      </c>
      <c r="I4" s="384" t="s">
        <v>8</v>
      </c>
      <c r="J4" s="384" t="s">
        <v>127</v>
      </c>
      <c r="K4" s="384" t="s">
        <v>717</v>
      </c>
      <c r="L4" s="1476"/>
      <c r="M4" s="1473" t="s">
        <v>7</v>
      </c>
      <c r="N4" s="1473"/>
      <c r="O4" s="1473"/>
      <c r="P4" s="1473"/>
      <c r="Q4" s="1473"/>
      <c r="R4" s="1470"/>
    </row>
    <row r="5" spans="1:24">
      <c r="A5" s="1456" t="s">
        <v>40</v>
      </c>
      <c r="B5" s="1453"/>
      <c r="C5" s="1453"/>
      <c r="D5" s="1453"/>
      <c r="E5" s="1453"/>
      <c r="F5" s="385" t="s">
        <v>41</v>
      </c>
      <c r="G5" s="385" t="s">
        <v>722</v>
      </c>
      <c r="H5" s="385" t="s">
        <v>43</v>
      </c>
      <c r="I5" s="385" t="s">
        <v>42</v>
      </c>
      <c r="J5" s="385" t="s">
        <v>724</v>
      </c>
      <c r="K5" s="385" t="s">
        <v>718</v>
      </c>
      <c r="L5" s="1476"/>
      <c r="M5" s="1095" t="s">
        <v>44</v>
      </c>
      <c r="N5" s="428" t="s">
        <v>45</v>
      </c>
      <c r="O5" s="428" t="s">
        <v>46</v>
      </c>
      <c r="P5" s="429" t="s">
        <v>47</v>
      </c>
      <c r="Q5" s="1473"/>
      <c r="R5" s="1470"/>
    </row>
    <row r="6" spans="1:24">
      <c r="A6" s="1456" t="s">
        <v>48</v>
      </c>
      <c r="B6" s="1453"/>
      <c r="C6" s="1453"/>
      <c r="D6" s="1453"/>
      <c r="E6" s="1453"/>
      <c r="F6" s="386">
        <v>33664</v>
      </c>
      <c r="G6" s="386">
        <v>43891</v>
      </c>
      <c r="H6" s="386">
        <v>35490</v>
      </c>
      <c r="I6" s="386">
        <v>39508</v>
      </c>
      <c r="J6" s="386">
        <v>42795</v>
      </c>
      <c r="K6" s="386">
        <v>43160</v>
      </c>
      <c r="L6" s="1476"/>
      <c r="M6" s="430">
        <v>27099</v>
      </c>
      <c r="N6" s="430">
        <v>22374</v>
      </c>
      <c r="O6" s="430">
        <v>22343</v>
      </c>
      <c r="P6" s="430">
        <v>29559</v>
      </c>
      <c r="Q6" s="1473"/>
      <c r="R6" s="1470"/>
    </row>
    <row r="7" spans="1:24">
      <c r="A7" s="1456" t="s">
        <v>49</v>
      </c>
      <c r="B7" s="1453"/>
      <c r="C7" s="1453"/>
      <c r="D7" s="1453"/>
      <c r="E7" s="1453"/>
      <c r="F7" s="385" t="s">
        <v>725</v>
      </c>
      <c r="G7" s="385" t="s">
        <v>723</v>
      </c>
      <c r="H7" s="385" t="s">
        <v>726</v>
      </c>
      <c r="I7" s="385" t="s">
        <v>719</v>
      </c>
      <c r="J7" s="385" t="s">
        <v>128</v>
      </c>
      <c r="K7" s="385" t="s">
        <v>719</v>
      </c>
      <c r="L7" s="1476"/>
      <c r="M7" s="428" t="s">
        <v>719</v>
      </c>
      <c r="N7" s="428" t="s">
        <v>50</v>
      </c>
      <c r="O7" s="428" t="s">
        <v>51</v>
      </c>
      <c r="P7" s="429" t="s">
        <v>52</v>
      </c>
      <c r="Q7" s="1473"/>
      <c r="R7" s="1470"/>
    </row>
    <row r="8" spans="1:24" ht="27">
      <c r="A8" s="1456" t="s">
        <v>53</v>
      </c>
      <c r="B8" s="1453"/>
      <c r="C8" s="1453"/>
      <c r="D8" s="1453"/>
      <c r="E8" s="1453"/>
      <c r="F8" s="387" t="s">
        <v>733</v>
      </c>
      <c r="G8" s="387" t="s">
        <v>734</v>
      </c>
      <c r="H8" s="387" t="s">
        <v>125</v>
      </c>
      <c r="I8" s="387" t="s">
        <v>730</v>
      </c>
      <c r="J8" s="431" t="s">
        <v>729</v>
      </c>
      <c r="K8" s="431" t="s">
        <v>728</v>
      </c>
      <c r="L8" s="1476"/>
      <c r="M8" s="432" t="s">
        <v>731</v>
      </c>
      <c r="N8" s="432" t="s">
        <v>727</v>
      </c>
      <c r="O8" s="432" t="s">
        <v>720</v>
      </c>
      <c r="P8" s="433" t="s">
        <v>732</v>
      </c>
      <c r="Q8" s="1473"/>
      <c r="R8" s="1470"/>
    </row>
    <row r="9" spans="1:24">
      <c r="A9" s="1464" t="s">
        <v>146</v>
      </c>
      <c r="B9" s="1483"/>
      <c r="C9" s="1483"/>
      <c r="D9" s="1483"/>
      <c r="E9" s="1484"/>
      <c r="F9" s="439">
        <v>12555.4</v>
      </c>
      <c r="G9" s="439">
        <v>12000</v>
      </c>
      <c r="H9" s="439">
        <v>11000</v>
      </c>
      <c r="I9" s="439">
        <v>12447</v>
      </c>
      <c r="J9" s="440">
        <v>11089.5</v>
      </c>
      <c r="K9" s="440">
        <v>10000.200000000001</v>
      </c>
      <c r="L9" s="1476"/>
      <c r="M9" s="441">
        <v>4379</v>
      </c>
      <c r="N9" s="441">
        <v>7449</v>
      </c>
      <c r="O9" s="441">
        <v>10503</v>
      </c>
      <c r="P9" s="441">
        <v>3074.3</v>
      </c>
      <c r="Q9" s="1473"/>
      <c r="R9" s="1470"/>
    </row>
    <row r="10" spans="1:24">
      <c r="A10" s="1456" t="s">
        <v>54</v>
      </c>
      <c r="B10" s="1453"/>
      <c r="C10" s="1453"/>
      <c r="D10" s="1453"/>
      <c r="E10" s="1453"/>
      <c r="F10" s="385">
        <v>21007</v>
      </c>
      <c r="G10" s="385">
        <v>22686</v>
      </c>
      <c r="H10" s="385">
        <v>21935</v>
      </c>
      <c r="I10" s="385">
        <v>21521</v>
      </c>
      <c r="J10" s="385">
        <v>21951</v>
      </c>
      <c r="K10" s="385">
        <v>22100</v>
      </c>
      <c r="L10" s="1476"/>
      <c r="M10" s="428">
        <v>21425</v>
      </c>
      <c r="N10" s="428">
        <v>21435</v>
      </c>
      <c r="O10" s="428">
        <v>21428</v>
      </c>
      <c r="P10" s="429">
        <v>21421</v>
      </c>
      <c r="Q10" s="1473"/>
      <c r="R10" s="1470"/>
    </row>
    <row r="11" spans="1:24">
      <c r="A11" s="1456" t="s">
        <v>55</v>
      </c>
      <c r="B11" s="1453"/>
      <c r="C11" s="1453"/>
      <c r="D11" s="1453"/>
      <c r="E11" s="1453"/>
      <c r="F11" s="385" t="s">
        <v>1335</v>
      </c>
      <c r="G11" s="385" t="s">
        <v>1337</v>
      </c>
      <c r="H11" s="385" t="s">
        <v>1339</v>
      </c>
      <c r="I11" s="385" t="s">
        <v>1341</v>
      </c>
      <c r="J11" s="434" t="s">
        <v>1343</v>
      </c>
      <c r="K11" s="434" t="s">
        <v>1345</v>
      </c>
      <c r="L11" s="1476"/>
      <c r="M11" s="428" t="s">
        <v>1347</v>
      </c>
      <c r="N11" s="428" t="s">
        <v>1350</v>
      </c>
      <c r="O11" s="428" t="s">
        <v>1353</v>
      </c>
      <c r="P11" s="429" t="s">
        <v>1356</v>
      </c>
      <c r="Q11" s="1473"/>
      <c r="R11" s="1470"/>
    </row>
    <row r="12" spans="1:24">
      <c r="A12" s="1456" t="s">
        <v>124</v>
      </c>
      <c r="B12" s="1453"/>
      <c r="C12" s="1453"/>
      <c r="D12" s="1453"/>
      <c r="E12" s="1453"/>
      <c r="F12" s="434" t="s">
        <v>1336</v>
      </c>
      <c r="G12" s="385" t="s">
        <v>1338</v>
      </c>
      <c r="H12" s="434" t="s">
        <v>1340</v>
      </c>
      <c r="I12" s="434" t="s">
        <v>1342</v>
      </c>
      <c r="J12" s="434" t="s">
        <v>1344</v>
      </c>
      <c r="K12" s="434" t="s">
        <v>1346</v>
      </c>
      <c r="L12" s="1477"/>
      <c r="M12" s="435" t="s">
        <v>1348</v>
      </c>
      <c r="N12" s="435" t="s">
        <v>1351</v>
      </c>
      <c r="O12" s="435" t="s">
        <v>1354</v>
      </c>
      <c r="P12" s="436" t="s">
        <v>1357</v>
      </c>
      <c r="Q12" s="1481"/>
      <c r="R12" s="1471"/>
    </row>
    <row r="13" spans="1:24" ht="17.25" thickBot="1">
      <c r="A13" s="1479" t="s">
        <v>123</v>
      </c>
      <c r="B13" s="1480"/>
      <c r="C13" s="1480"/>
      <c r="D13" s="1480"/>
      <c r="E13" s="1480"/>
      <c r="F13" s="388" t="s">
        <v>3722</v>
      </c>
      <c r="G13" s="388" t="s">
        <v>3723</v>
      </c>
      <c r="H13" s="388" t="s">
        <v>3724</v>
      </c>
      <c r="I13" s="388" t="s">
        <v>3725</v>
      </c>
      <c r="J13" s="388" t="s">
        <v>3726</v>
      </c>
      <c r="K13" s="388" t="s">
        <v>3727</v>
      </c>
      <c r="L13" s="1478"/>
      <c r="M13" s="437" t="s">
        <v>1349</v>
      </c>
      <c r="N13" s="437" t="s">
        <v>1352</v>
      </c>
      <c r="O13" s="437" t="s">
        <v>1355</v>
      </c>
      <c r="P13" s="438" t="s">
        <v>1358</v>
      </c>
      <c r="Q13" s="1482"/>
      <c r="R13" s="1472"/>
    </row>
    <row r="14" spans="1:24">
      <c r="A14" s="1463" t="s">
        <v>56</v>
      </c>
      <c r="B14" s="1466" t="s">
        <v>57</v>
      </c>
      <c r="C14" s="1467" t="s">
        <v>2</v>
      </c>
      <c r="D14" s="1467"/>
      <c r="E14" s="1467"/>
      <c r="F14" s="398">
        <v>1</v>
      </c>
      <c r="G14" s="398">
        <v>3</v>
      </c>
      <c r="H14" s="398">
        <v>1</v>
      </c>
      <c r="I14" s="398"/>
      <c r="J14" s="398">
        <v>1</v>
      </c>
      <c r="K14" s="399">
        <v>2</v>
      </c>
      <c r="L14" s="400">
        <f t="shared" ref="L14:L22" si="0">SUM(F14:K14)</f>
        <v>8</v>
      </c>
      <c r="M14" s="398">
        <v>0</v>
      </c>
      <c r="N14" s="398">
        <v>1</v>
      </c>
      <c r="O14" s="398">
        <v>2</v>
      </c>
      <c r="P14" s="401">
        <v>0</v>
      </c>
      <c r="Q14" s="400">
        <f t="shared" ref="Q14:Q43" si="1">SUM(M14:P14)</f>
        <v>3</v>
      </c>
      <c r="R14" s="402">
        <f>SUM(Q14,L14)</f>
        <v>11</v>
      </c>
    </row>
    <row r="15" spans="1:24">
      <c r="A15" s="1464"/>
      <c r="B15" s="1453"/>
      <c r="C15" s="1452" t="s">
        <v>3</v>
      </c>
      <c r="D15" s="1452" t="s">
        <v>1</v>
      </c>
      <c r="E15" s="1452"/>
      <c r="F15" s="403">
        <v>3</v>
      </c>
      <c r="G15" s="403">
        <v>9</v>
      </c>
      <c r="H15" s="403">
        <v>4</v>
      </c>
      <c r="I15" s="403"/>
      <c r="J15" s="403">
        <v>4</v>
      </c>
      <c r="K15" s="403">
        <v>8</v>
      </c>
      <c r="L15" s="403">
        <f t="shared" si="0"/>
        <v>28</v>
      </c>
      <c r="M15" s="403">
        <v>0</v>
      </c>
      <c r="N15" s="403">
        <v>3</v>
      </c>
      <c r="O15" s="403">
        <v>5</v>
      </c>
      <c r="P15" s="404">
        <v>0</v>
      </c>
      <c r="Q15" s="403">
        <f t="shared" si="1"/>
        <v>8</v>
      </c>
      <c r="R15" s="405">
        <f t="shared" ref="R15:R78" si="2">SUM(Q15,L15)</f>
        <v>36</v>
      </c>
    </row>
    <row r="16" spans="1:24" ht="17.25" thickBot="1">
      <c r="A16" s="1464"/>
      <c r="B16" s="1453"/>
      <c r="C16" s="1452"/>
      <c r="D16" s="1452" t="s">
        <v>27</v>
      </c>
      <c r="E16" s="1452"/>
      <c r="F16" s="406"/>
      <c r="G16" s="406">
        <v>4</v>
      </c>
      <c r="H16" s="406">
        <v>2</v>
      </c>
      <c r="I16" s="406"/>
      <c r="J16" s="406">
        <v>1</v>
      </c>
      <c r="K16" s="407">
        <v>4</v>
      </c>
      <c r="L16" s="407">
        <f t="shared" si="0"/>
        <v>11</v>
      </c>
      <c r="M16" s="406">
        <v>0</v>
      </c>
      <c r="N16" s="406">
        <v>2</v>
      </c>
      <c r="O16" s="406">
        <v>2</v>
      </c>
      <c r="P16" s="408">
        <v>0</v>
      </c>
      <c r="Q16" s="406">
        <f t="shared" si="1"/>
        <v>4</v>
      </c>
      <c r="R16" s="409">
        <f t="shared" si="2"/>
        <v>15</v>
      </c>
    </row>
    <row r="17" spans="1:18" ht="18.75" customHeight="1">
      <c r="A17" s="1464"/>
      <c r="B17" s="1468" t="s">
        <v>122</v>
      </c>
      <c r="C17" s="1452" t="s">
        <v>121</v>
      </c>
      <c r="D17" s="1452" t="s">
        <v>113</v>
      </c>
      <c r="E17" s="1452"/>
      <c r="F17" s="398">
        <v>3</v>
      </c>
      <c r="G17" s="398">
        <v>2</v>
      </c>
      <c r="H17" s="398">
        <v>7</v>
      </c>
      <c r="I17" s="398">
        <v>1</v>
      </c>
      <c r="J17" s="398">
        <v>3</v>
      </c>
      <c r="K17" s="410">
        <v>4</v>
      </c>
      <c r="L17" s="411">
        <f t="shared" si="0"/>
        <v>20</v>
      </c>
      <c r="M17" s="398">
        <v>0</v>
      </c>
      <c r="N17" s="398">
        <v>0</v>
      </c>
      <c r="O17" s="398"/>
      <c r="P17" s="401">
        <v>6</v>
      </c>
      <c r="Q17" s="400">
        <f t="shared" si="1"/>
        <v>6</v>
      </c>
      <c r="R17" s="402">
        <f t="shared" si="2"/>
        <v>26</v>
      </c>
    </row>
    <row r="18" spans="1:18">
      <c r="A18" s="1464"/>
      <c r="B18" s="1468"/>
      <c r="C18" s="1452"/>
      <c r="D18" s="1452" t="s">
        <v>109</v>
      </c>
      <c r="E18" s="30" t="s">
        <v>111</v>
      </c>
      <c r="F18" s="412">
        <v>12</v>
      </c>
      <c r="G18" s="412">
        <v>9</v>
      </c>
      <c r="H18" s="412">
        <v>26</v>
      </c>
      <c r="I18" s="412">
        <v>2</v>
      </c>
      <c r="J18" s="412">
        <v>12</v>
      </c>
      <c r="K18" s="412">
        <v>16</v>
      </c>
      <c r="L18" s="403">
        <f t="shared" si="0"/>
        <v>77</v>
      </c>
      <c r="M18" s="412">
        <v>0</v>
      </c>
      <c r="N18" s="412">
        <v>0</v>
      </c>
      <c r="O18" s="412"/>
      <c r="P18" s="413">
        <v>24</v>
      </c>
      <c r="Q18" s="403">
        <f t="shared" si="1"/>
        <v>24</v>
      </c>
      <c r="R18" s="405">
        <f t="shared" si="2"/>
        <v>101</v>
      </c>
    </row>
    <row r="19" spans="1:18">
      <c r="A19" s="1464"/>
      <c r="B19" s="1468"/>
      <c r="C19" s="1452"/>
      <c r="D19" s="1452"/>
      <c r="E19" s="30" t="s">
        <v>117</v>
      </c>
      <c r="F19" s="412">
        <v>6</v>
      </c>
      <c r="G19" s="412">
        <v>7</v>
      </c>
      <c r="H19" s="412">
        <v>9</v>
      </c>
      <c r="I19" s="412">
        <v>0</v>
      </c>
      <c r="J19" s="412">
        <v>7</v>
      </c>
      <c r="K19" s="412">
        <v>8</v>
      </c>
      <c r="L19" s="403">
        <f t="shared" si="0"/>
        <v>37</v>
      </c>
      <c r="M19" s="412">
        <v>0</v>
      </c>
      <c r="N19" s="412">
        <v>0</v>
      </c>
      <c r="O19" s="412"/>
      <c r="P19" s="413">
        <v>13</v>
      </c>
      <c r="Q19" s="403">
        <f t="shared" si="1"/>
        <v>13</v>
      </c>
      <c r="R19" s="405">
        <f t="shared" si="2"/>
        <v>50</v>
      </c>
    </row>
    <row r="20" spans="1:18">
      <c r="A20" s="1464"/>
      <c r="B20" s="1468"/>
      <c r="C20" s="1452" t="s">
        <v>120</v>
      </c>
      <c r="D20" s="1452" t="s">
        <v>110</v>
      </c>
      <c r="E20" s="1452"/>
      <c r="F20" s="412"/>
      <c r="G20" s="412">
        <v>0</v>
      </c>
      <c r="H20" s="412">
        <v>1</v>
      </c>
      <c r="I20" s="412"/>
      <c r="J20" s="412"/>
      <c r="K20" s="412">
        <v>0</v>
      </c>
      <c r="L20" s="403">
        <f t="shared" si="0"/>
        <v>1</v>
      </c>
      <c r="M20" s="412">
        <v>0</v>
      </c>
      <c r="N20" s="412">
        <v>0</v>
      </c>
      <c r="O20" s="412"/>
      <c r="P20" s="413">
        <v>0</v>
      </c>
      <c r="Q20" s="403">
        <f t="shared" si="1"/>
        <v>0</v>
      </c>
      <c r="R20" s="405">
        <f t="shared" si="2"/>
        <v>1</v>
      </c>
    </row>
    <row r="21" spans="1:18">
      <c r="A21" s="1464"/>
      <c r="B21" s="1468"/>
      <c r="C21" s="1452"/>
      <c r="D21" s="1452" t="s">
        <v>118</v>
      </c>
      <c r="E21" s="30" t="s">
        <v>119</v>
      </c>
      <c r="F21" s="412"/>
      <c r="G21" s="412">
        <v>0</v>
      </c>
      <c r="H21" s="412">
        <v>0</v>
      </c>
      <c r="I21" s="412"/>
      <c r="J21" s="412"/>
      <c r="K21" s="412">
        <v>0</v>
      </c>
      <c r="L21" s="403">
        <f t="shared" si="0"/>
        <v>0</v>
      </c>
      <c r="M21" s="412">
        <v>0</v>
      </c>
      <c r="N21" s="412">
        <v>0</v>
      </c>
      <c r="O21" s="412"/>
      <c r="P21" s="413">
        <v>0</v>
      </c>
      <c r="Q21" s="403">
        <f t="shared" si="1"/>
        <v>0</v>
      </c>
      <c r="R21" s="405">
        <f t="shared" si="2"/>
        <v>0</v>
      </c>
    </row>
    <row r="22" spans="1:18">
      <c r="A22" s="1464"/>
      <c r="B22" s="1468"/>
      <c r="C22" s="1452"/>
      <c r="D22" s="1452"/>
      <c r="E22" s="30" t="s">
        <v>117</v>
      </c>
      <c r="F22" s="412"/>
      <c r="G22" s="412">
        <v>0</v>
      </c>
      <c r="H22" s="412">
        <v>0</v>
      </c>
      <c r="I22" s="412"/>
      <c r="J22" s="412"/>
      <c r="K22" s="412">
        <v>0</v>
      </c>
      <c r="L22" s="403">
        <f t="shared" si="0"/>
        <v>0</v>
      </c>
      <c r="M22" s="412">
        <v>0</v>
      </c>
      <c r="N22" s="412">
        <v>0</v>
      </c>
      <c r="O22" s="412"/>
      <c r="P22" s="413">
        <v>0</v>
      </c>
      <c r="Q22" s="403">
        <f t="shared" si="1"/>
        <v>0</v>
      </c>
      <c r="R22" s="405">
        <f t="shared" si="2"/>
        <v>0</v>
      </c>
    </row>
    <row r="23" spans="1:18">
      <c r="A23" s="1464"/>
      <c r="B23" s="1468"/>
      <c r="C23" s="1453" t="s">
        <v>119</v>
      </c>
      <c r="D23" s="1453" t="s">
        <v>110</v>
      </c>
      <c r="E23" s="1453"/>
      <c r="F23" s="403">
        <v>3</v>
      </c>
      <c r="G23" s="403">
        <v>2</v>
      </c>
      <c r="H23" s="403">
        <v>8</v>
      </c>
      <c r="I23" s="403">
        <v>1</v>
      </c>
      <c r="J23" s="403">
        <v>3</v>
      </c>
      <c r="K23" s="403">
        <v>4</v>
      </c>
      <c r="L23" s="403">
        <f t="shared" ref="L23" si="3">L17+L20</f>
        <v>21</v>
      </c>
      <c r="M23" s="403">
        <v>0</v>
      </c>
      <c r="N23" s="403">
        <v>0</v>
      </c>
      <c r="O23" s="403">
        <v>0</v>
      </c>
      <c r="P23" s="403">
        <v>6</v>
      </c>
      <c r="Q23" s="403">
        <f t="shared" ref="Q23:R25" si="4">Q17+Q20</f>
        <v>6</v>
      </c>
      <c r="R23" s="405">
        <f t="shared" si="4"/>
        <v>27</v>
      </c>
    </row>
    <row r="24" spans="1:18">
      <c r="A24" s="1464"/>
      <c r="B24" s="1468"/>
      <c r="C24" s="1453"/>
      <c r="D24" s="1453" t="s">
        <v>118</v>
      </c>
      <c r="E24" s="29" t="s">
        <v>111</v>
      </c>
      <c r="F24" s="403">
        <v>12</v>
      </c>
      <c r="G24" s="403">
        <v>9</v>
      </c>
      <c r="H24" s="403">
        <v>26</v>
      </c>
      <c r="I24" s="403">
        <v>2</v>
      </c>
      <c r="J24" s="403">
        <v>12</v>
      </c>
      <c r="K24" s="403">
        <v>16</v>
      </c>
      <c r="L24" s="403">
        <f t="shared" ref="L24" si="5">L18+L21</f>
        <v>77</v>
      </c>
      <c r="M24" s="403">
        <v>0</v>
      </c>
      <c r="N24" s="403">
        <v>0</v>
      </c>
      <c r="O24" s="403">
        <v>0</v>
      </c>
      <c r="P24" s="403">
        <v>24</v>
      </c>
      <c r="Q24" s="403">
        <f t="shared" si="4"/>
        <v>24</v>
      </c>
      <c r="R24" s="405">
        <f t="shared" si="4"/>
        <v>101</v>
      </c>
    </row>
    <row r="25" spans="1:18" ht="17.25" thickBot="1">
      <c r="A25" s="1464"/>
      <c r="B25" s="1468"/>
      <c r="C25" s="1453"/>
      <c r="D25" s="1453"/>
      <c r="E25" s="29" t="s">
        <v>117</v>
      </c>
      <c r="F25" s="400">
        <v>6</v>
      </c>
      <c r="G25" s="400">
        <v>7</v>
      </c>
      <c r="H25" s="400">
        <v>9</v>
      </c>
      <c r="I25" s="400">
        <v>0</v>
      </c>
      <c r="J25" s="400">
        <v>7</v>
      </c>
      <c r="K25" s="407">
        <v>8</v>
      </c>
      <c r="L25" s="407">
        <f t="shared" ref="L25" si="6">L19+L22</f>
        <v>37</v>
      </c>
      <c r="M25" s="400">
        <v>0</v>
      </c>
      <c r="N25" s="400">
        <v>0</v>
      </c>
      <c r="O25" s="400">
        <v>0</v>
      </c>
      <c r="P25" s="400">
        <v>13</v>
      </c>
      <c r="Q25" s="400">
        <f t="shared" si="4"/>
        <v>13</v>
      </c>
      <c r="R25" s="402">
        <f t="shared" si="4"/>
        <v>50</v>
      </c>
    </row>
    <row r="26" spans="1:18">
      <c r="A26" s="1464"/>
      <c r="B26" s="1468" t="s">
        <v>58</v>
      </c>
      <c r="C26" s="1452" t="s">
        <v>20</v>
      </c>
      <c r="D26" s="1452" t="s">
        <v>2</v>
      </c>
      <c r="E26" s="1452"/>
      <c r="F26" s="414">
        <v>1</v>
      </c>
      <c r="G26" s="414">
        <v>4</v>
      </c>
      <c r="H26" s="414">
        <v>3</v>
      </c>
      <c r="I26" s="414"/>
      <c r="J26" s="754">
        <v>3</v>
      </c>
      <c r="K26" s="410">
        <v>2</v>
      </c>
      <c r="L26" s="411">
        <f>SUM(F26:K26)</f>
        <v>13</v>
      </c>
      <c r="M26" s="414">
        <v>1</v>
      </c>
      <c r="N26" s="414">
        <v>1</v>
      </c>
      <c r="O26" s="414">
        <v>1</v>
      </c>
      <c r="P26" s="415">
        <v>1</v>
      </c>
      <c r="Q26" s="416">
        <f t="shared" si="1"/>
        <v>4</v>
      </c>
      <c r="R26" s="417">
        <f t="shared" si="2"/>
        <v>17</v>
      </c>
    </row>
    <row r="27" spans="1:18">
      <c r="A27" s="1464"/>
      <c r="B27" s="1453"/>
      <c r="C27" s="1452"/>
      <c r="D27" s="1452" t="s">
        <v>3</v>
      </c>
      <c r="E27" s="30" t="s">
        <v>1</v>
      </c>
      <c r="F27" s="412">
        <v>6</v>
      </c>
      <c r="G27" s="412">
        <v>22</v>
      </c>
      <c r="H27" s="412">
        <v>16</v>
      </c>
      <c r="I27" s="412"/>
      <c r="J27" s="412">
        <v>18</v>
      </c>
      <c r="K27" s="412">
        <v>12</v>
      </c>
      <c r="L27" s="403">
        <f t="shared" ref="L27:L46" si="7">SUM(F27:K27)</f>
        <v>74</v>
      </c>
      <c r="M27" s="412">
        <v>6</v>
      </c>
      <c r="N27" s="412">
        <v>3</v>
      </c>
      <c r="O27" s="412">
        <v>6</v>
      </c>
      <c r="P27" s="413">
        <v>4</v>
      </c>
      <c r="Q27" s="403">
        <f t="shared" si="1"/>
        <v>19</v>
      </c>
      <c r="R27" s="405">
        <f t="shared" si="2"/>
        <v>93</v>
      </c>
    </row>
    <row r="28" spans="1:18">
      <c r="A28" s="1464"/>
      <c r="B28" s="1453"/>
      <c r="C28" s="1452"/>
      <c r="D28" s="1452"/>
      <c r="E28" s="30" t="s">
        <v>27</v>
      </c>
      <c r="F28" s="412"/>
      <c r="G28" s="412">
        <v>3</v>
      </c>
      <c r="H28" s="412">
        <v>2</v>
      </c>
      <c r="I28" s="412"/>
      <c r="J28" s="412">
        <v>4</v>
      </c>
      <c r="K28" s="412">
        <v>2</v>
      </c>
      <c r="L28" s="403">
        <f t="shared" si="7"/>
        <v>11</v>
      </c>
      <c r="M28" s="412">
        <v>3</v>
      </c>
      <c r="N28" s="412">
        <v>1</v>
      </c>
      <c r="O28" s="412">
        <v>4</v>
      </c>
      <c r="P28" s="413">
        <v>2</v>
      </c>
      <c r="Q28" s="403">
        <f t="shared" si="1"/>
        <v>10</v>
      </c>
      <c r="R28" s="405">
        <f t="shared" si="2"/>
        <v>21</v>
      </c>
    </row>
    <row r="29" spans="1:18">
      <c r="A29" s="1464"/>
      <c r="B29" s="1453"/>
      <c r="C29" s="1452" t="s">
        <v>21</v>
      </c>
      <c r="D29" s="1452" t="s">
        <v>2</v>
      </c>
      <c r="E29" s="1452"/>
      <c r="F29" s="412">
        <v>3</v>
      </c>
      <c r="G29" s="412">
        <v>4</v>
      </c>
      <c r="H29" s="412">
        <v>3</v>
      </c>
      <c r="I29" s="412"/>
      <c r="J29" s="412">
        <v>4</v>
      </c>
      <c r="K29" s="412">
        <v>3</v>
      </c>
      <c r="L29" s="403">
        <f t="shared" si="7"/>
        <v>17</v>
      </c>
      <c r="M29" s="412">
        <v>1</v>
      </c>
      <c r="N29" s="412">
        <v>1</v>
      </c>
      <c r="O29" s="412">
        <v>1</v>
      </c>
      <c r="P29" s="413">
        <v>1</v>
      </c>
      <c r="Q29" s="403">
        <f t="shared" si="1"/>
        <v>4</v>
      </c>
      <c r="R29" s="405">
        <f t="shared" si="2"/>
        <v>21</v>
      </c>
    </row>
    <row r="30" spans="1:18">
      <c r="A30" s="1464"/>
      <c r="B30" s="1453"/>
      <c r="C30" s="1452"/>
      <c r="D30" s="1452" t="s">
        <v>3</v>
      </c>
      <c r="E30" s="30" t="s">
        <v>1</v>
      </c>
      <c r="F30" s="412">
        <v>15</v>
      </c>
      <c r="G30" s="412">
        <v>21</v>
      </c>
      <c r="H30" s="412">
        <v>18</v>
      </c>
      <c r="I30" s="412"/>
      <c r="J30" s="412">
        <v>22</v>
      </c>
      <c r="K30" s="412">
        <v>18</v>
      </c>
      <c r="L30" s="403">
        <f t="shared" si="7"/>
        <v>94</v>
      </c>
      <c r="M30" s="412">
        <v>6</v>
      </c>
      <c r="N30" s="412">
        <v>4</v>
      </c>
      <c r="O30" s="412">
        <v>6</v>
      </c>
      <c r="P30" s="413">
        <v>4</v>
      </c>
      <c r="Q30" s="403">
        <f t="shared" si="1"/>
        <v>20</v>
      </c>
      <c r="R30" s="405">
        <f t="shared" si="2"/>
        <v>114</v>
      </c>
    </row>
    <row r="31" spans="1:18">
      <c r="A31" s="1464"/>
      <c r="B31" s="1453"/>
      <c r="C31" s="1452"/>
      <c r="D31" s="1452"/>
      <c r="E31" s="30" t="s">
        <v>27</v>
      </c>
      <c r="F31" s="412">
        <v>2</v>
      </c>
      <c r="G31" s="412">
        <v>4</v>
      </c>
      <c r="H31" s="412">
        <v>4</v>
      </c>
      <c r="I31" s="412"/>
      <c r="J31" s="412">
        <v>8</v>
      </c>
      <c r="K31" s="412">
        <v>1</v>
      </c>
      <c r="L31" s="403">
        <f t="shared" si="7"/>
        <v>19</v>
      </c>
      <c r="M31" s="412">
        <v>3</v>
      </c>
      <c r="N31" s="412">
        <v>3</v>
      </c>
      <c r="O31" s="412">
        <v>5</v>
      </c>
      <c r="P31" s="413">
        <v>3</v>
      </c>
      <c r="Q31" s="403">
        <f t="shared" si="1"/>
        <v>14</v>
      </c>
      <c r="R31" s="405">
        <f t="shared" si="2"/>
        <v>33</v>
      </c>
    </row>
    <row r="32" spans="1:18">
      <c r="A32" s="1464"/>
      <c r="B32" s="1453"/>
      <c r="C32" s="1452" t="s">
        <v>22</v>
      </c>
      <c r="D32" s="1452" t="s">
        <v>2</v>
      </c>
      <c r="E32" s="1452"/>
      <c r="F32" s="412">
        <v>2</v>
      </c>
      <c r="G32" s="412">
        <v>3</v>
      </c>
      <c r="H32" s="412">
        <v>1</v>
      </c>
      <c r="I32" s="412"/>
      <c r="J32" s="412">
        <v>4</v>
      </c>
      <c r="K32" s="412">
        <v>3</v>
      </c>
      <c r="L32" s="403">
        <f t="shared" si="7"/>
        <v>13</v>
      </c>
      <c r="M32" s="412">
        <v>1</v>
      </c>
      <c r="N32" s="412">
        <v>1</v>
      </c>
      <c r="O32" s="412">
        <v>1</v>
      </c>
      <c r="P32" s="413">
        <v>1</v>
      </c>
      <c r="Q32" s="403">
        <f t="shared" si="1"/>
        <v>4</v>
      </c>
      <c r="R32" s="405">
        <f t="shared" si="2"/>
        <v>17</v>
      </c>
    </row>
    <row r="33" spans="1:18">
      <c r="A33" s="1464"/>
      <c r="B33" s="1453"/>
      <c r="C33" s="1452"/>
      <c r="D33" s="1452" t="s">
        <v>3</v>
      </c>
      <c r="E33" s="30" t="s">
        <v>1</v>
      </c>
      <c r="F33" s="412">
        <v>10</v>
      </c>
      <c r="G33" s="412">
        <v>16</v>
      </c>
      <c r="H33" s="412">
        <v>7</v>
      </c>
      <c r="I33" s="412"/>
      <c r="J33" s="412">
        <v>24</v>
      </c>
      <c r="K33" s="412">
        <v>19</v>
      </c>
      <c r="L33" s="403">
        <f t="shared" si="7"/>
        <v>76</v>
      </c>
      <c r="M33" s="412">
        <v>2</v>
      </c>
      <c r="N33" s="412">
        <v>2</v>
      </c>
      <c r="O33" s="412">
        <v>3</v>
      </c>
      <c r="P33" s="413">
        <v>4</v>
      </c>
      <c r="Q33" s="403">
        <f t="shared" si="1"/>
        <v>11</v>
      </c>
      <c r="R33" s="405">
        <f t="shared" si="2"/>
        <v>87</v>
      </c>
    </row>
    <row r="34" spans="1:18">
      <c r="A34" s="1464"/>
      <c r="B34" s="1453"/>
      <c r="C34" s="1452"/>
      <c r="D34" s="1452"/>
      <c r="E34" s="30" t="s">
        <v>27</v>
      </c>
      <c r="F34" s="412">
        <v>2</v>
      </c>
      <c r="G34" s="412">
        <v>1</v>
      </c>
      <c r="H34" s="412">
        <v>2</v>
      </c>
      <c r="I34" s="412"/>
      <c r="J34" s="412">
        <v>7</v>
      </c>
      <c r="K34" s="412">
        <v>4</v>
      </c>
      <c r="L34" s="403">
        <f t="shared" si="7"/>
        <v>16</v>
      </c>
      <c r="M34" s="412">
        <v>2</v>
      </c>
      <c r="N34" s="412">
        <v>1</v>
      </c>
      <c r="O34" s="412">
        <v>0</v>
      </c>
      <c r="P34" s="413">
        <v>2</v>
      </c>
      <c r="Q34" s="403">
        <f t="shared" si="1"/>
        <v>5</v>
      </c>
      <c r="R34" s="405">
        <f t="shared" si="2"/>
        <v>21</v>
      </c>
    </row>
    <row r="35" spans="1:18">
      <c r="A35" s="1464"/>
      <c r="B35" s="1453"/>
      <c r="C35" s="1452" t="s">
        <v>23</v>
      </c>
      <c r="D35" s="1452" t="s">
        <v>2</v>
      </c>
      <c r="E35" s="1452"/>
      <c r="F35" s="412">
        <v>1</v>
      </c>
      <c r="G35" s="412">
        <v>3</v>
      </c>
      <c r="H35" s="412">
        <v>4</v>
      </c>
      <c r="I35" s="412"/>
      <c r="J35" s="412">
        <v>4</v>
      </c>
      <c r="K35" s="412">
        <v>3</v>
      </c>
      <c r="L35" s="403">
        <f t="shared" si="7"/>
        <v>15</v>
      </c>
      <c r="M35" s="412">
        <v>1</v>
      </c>
      <c r="N35" s="412">
        <v>1</v>
      </c>
      <c r="O35" s="412">
        <v>1</v>
      </c>
      <c r="P35" s="413">
        <v>1</v>
      </c>
      <c r="Q35" s="403">
        <f t="shared" si="1"/>
        <v>4</v>
      </c>
      <c r="R35" s="405">
        <f t="shared" si="2"/>
        <v>19</v>
      </c>
    </row>
    <row r="36" spans="1:18">
      <c r="A36" s="1464"/>
      <c r="B36" s="1453"/>
      <c r="C36" s="1452"/>
      <c r="D36" s="1452" t="s">
        <v>3</v>
      </c>
      <c r="E36" s="30" t="s">
        <v>1</v>
      </c>
      <c r="F36" s="412">
        <v>4</v>
      </c>
      <c r="G36" s="412">
        <v>14</v>
      </c>
      <c r="H36" s="412">
        <v>21</v>
      </c>
      <c r="I36" s="412"/>
      <c r="J36" s="412">
        <v>23</v>
      </c>
      <c r="K36" s="412">
        <v>18</v>
      </c>
      <c r="L36" s="403">
        <f t="shared" si="7"/>
        <v>80</v>
      </c>
      <c r="M36" s="412">
        <v>7</v>
      </c>
      <c r="N36" s="412">
        <v>3</v>
      </c>
      <c r="O36" s="412">
        <v>4</v>
      </c>
      <c r="P36" s="413">
        <v>5</v>
      </c>
      <c r="Q36" s="403">
        <f t="shared" si="1"/>
        <v>19</v>
      </c>
      <c r="R36" s="405">
        <f t="shared" si="2"/>
        <v>99</v>
      </c>
    </row>
    <row r="37" spans="1:18">
      <c r="A37" s="1464"/>
      <c r="B37" s="1453"/>
      <c r="C37" s="1452"/>
      <c r="D37" s="1452"/>
      <c r="E37" s="30" t="s">
        <v>27</v>
      </c>
      <c r="F37" s="412">
        <v>2</v>
      </c>
      <c r="G37" s="412">
        <v>5</v>
      </c>
      <c r="H37" s="412">
        <v>3</v>
      </c>
      <c r="I37" s="412"/>
      <c r="J37" s="412">
        <v>6</v>
      </c>
      <c r="K37" s="412">
        <v>3</v>
      </c>
      <c r="L37" s="403">
        <f t="shared" si="7"/>
        <v>19</v>
      </c>
      <c r="M37" s="412">
        <v>1</v>
      </c>
      <c r="N37" s="412">
        <v>1</v>
      </c>
      <c r="O37" s="412">
        <v>1</v>
      </c>
      <c r="P37" s="413">
        <v>3</v>
      </c>
      <c r="Q37" s="403">
        <f t="shared" si="1"/>
        <v>6</v>
      </c>
      <c r="R37" s="405">
        <f t="shared" si="2"/>
        <v>25</v>
      </c>
    </row>
    <row r="38" spans="1:18">
      <c r="A38" s="1464"/>
      <c r="B38" s="1453"/>
      <c r="C38" s="1452" t="s">
        <v>24</v>
      </c>
      <c r="D38" s="1452" t="s">
        <v>2</v>
      </c>
      <c r="E38" s="1452"/>
      <c r="F38" s="412">
        <v>3</v>
      </c>
      <c r="G38" s="412">
        <v>3</v>
      </c>
      <c r="H38" s="412">
        <v>3</v>
      </c>
      <c r="I38" s="412"/>
      <c r="J38" s="412">
        <v>4</v>
      </c>
      <c r="K38" s="412">
        <v>4</v>
      </c>
      <c r="L38" s="403">
        <f t="shared" si="7"/>
        <v>17</v>
      </c>
      <c r="M38" s="412">
        <v>1</v>
      </c>
      <c r="N38" s="412">
        <v>1</v>
      </c>
      <c r="O38" s="412">
        <v>1</v>
      </c>
      <c r="P38" s="413">
        <v>1</v>
      </c>
      <c r="Q38" s="403">
        <f t="shared" si="1"/>
        <v>4</v>
      </c>
      <c r="R38" s="405">
        <f t="shared" si="2"/>
        <v>21</v>
      </c>
    </row>
    <row r="39" spans="1:18">
      <c r="A39" s="1464"/>
      <c r="B39" s="1453"/>
      <c r="C39" s="1452"/>
      <c r="D39" s="1452" t="s">
        <v>3</v>
      </c>
      <c r="E39" s="30" t="s">
        <v>1</v>
      </c>
      <c r="F39" s="412">
        <v>13</v>
      </c>
      <c r="G39" s="412">
        <v>16</v>
      </c>
      <c r="H39" s="412">
        <v>18</v>
      </c>
      <c r="I39" s="412"/>
      <c r="J39" s="412">
        <v>23</v>
      </c>
      <c r="K39" s="412">
        <v>24</v>
      </c>
      <c r="L39" s="403">
        <f t="shared" si="7"/>
        <v>94</v>
      </c>
      <c r="M39" s="412">
        <v>8</v>
      </c>
      <c r="N39" s="412">
        <v>3</v>
      </c>
      <c r="O39" s="412">
        <v>3</v>
      </c>
      <c r="P39" s="413">
        <v>6</v>
      </c>
      <c r="Q39" s="403">
        <f t="shared" si="1"/>
        <v>20</v>
      </c>
      <c r="R39" s="405">
        <f t="shared" si="2"/>
        <v>114</v>
      </c>
    </row>
    <row r="40" spans="1:18">
      <c r="A40" s="1464"/>
      <c r="B40" s="1453"/>
      <c r="C40" s="1452"/>
      <c r="D40" s="1452"/>
      <c r="E40" s="30" t="s">
        <v>27</v>
      </c>
      <c r="F40" s="412">
        <v>2</v>
      </c>
      <c r="G40" s="412">
        <v>4</v>
      </c>
      <c r="H40" s="412">
        <v>3</v>
      </c>
      <c r="I40" s="412"/>
      <c r="J40" s="412">
        <v>8</v>
      </c>
      <c r="K40" s="412">
        <v>9</v>
      </c>
      <c r="L40" s="403">
        <f t="shared" si="7"/>
        <v>26</v>
      </c>
      <c r="M40" s="412">
        <v>2</v>
      </c>
      <c r="N40" s="412">
        <v>1</v>
      </c>
      <c r="O40" s="412">
        <v>1</v>
      </c>
      <c r="P40" s="413">
        <v>1</v>
      </c>
      <c r="Q40" s="403">
        <f t="shared" si="1"/>
        <v>5</v>
      </c>
      <c r="R40" s="405">
        <f t="shared" si="2"/>
        <v>31</v>
      </c>
    </row>
    <row r="41" spans="1:18">
      <c r="A41" s="1464"/>
      <c r="B41" s="1453"/>
      <c r="C41" s="1452" t="s">
        <v>25</v>
      </c>
      <c r="D41" s="1452" t="s">
        <v>2</v>
      </c>
      <c r="E41" s="1452"/>
      <c r="F41" s="412">
        <v>2</v>
      </c>
      <c r="G41" s="412">
        <v>1</v>
      </c>
      <c r="H41" s="412">
        <v>2</v>
      </c>
      <c r="I41" s="412"/>
      <c r="J41" s="412">
        <v>3</v>
      </c>
      <c r="K41" s="412">
        <v>2</v>
      </c>
      <c r="L41" s="403">
        <f t="shared" si="7"/>
        <v>10</v>
      </c>
      <c r="M41" s="412">
        <v>1</v>
      </c>
      <c r="N41" s="412">
        <v>1</v>
      </c>
      <c r="O41" s="412">
        <v>2</v>
      </c>
      <c r="P41" s="413">
        <v>1</v>
      </c>
      <c r="Q41" s="403">
        <f t="shared" si="1"/>
        <v>5</v>
      </c>
      <c r="R41" s="405">
        <f t="shared" si="2"/>
        <v>15</v>
      </c>
    </row>
    <row r="42" spans="1:18">
      <c r="A42" s="1464"/>
      <c r="B42" s="1453"/>
      <c r="C42" s="1452"/>
      <c r="D42" s="1452" t="s">
        <v>3</v>
      </c>
      <c r="E42" s="30" t="s">
        <v>1</v>
      </c>
      <c r="F42" s="412">
        <v>11</v>
      </c>
      <c r="G42" s="412">
        <v>5</v>
      </c>
      <c r="H42" s="412">
        <v>8</v>
      </c>
      <c r="I42" s="412"/>
      <c r="J42" s="412">
        <v>18</v>
      </c>
      <c r="K42" s="412">
        <v>12</v>
      </c>
      <c r="L42" s="403">
        <f t="shared" si="7"/>
        <v>54</v>
      </c>
      <c r="M42" s="412">
        <v>7</v>
      </c>
      <c r="N42" s="412">
        <v>1</v>
      </c>
      <c r="O42" s="412">
        <v>7</v>
      </c>
      <c r="P42" s="413">
        <v>6</v>
      </c>
      <c r="Q42" s="403">
        <f t="shared" si="1"/>
        <v>21</v>
      </c>
      <c r="R42" s="405">
        <f t="shared" si="2"/>
        <v>75</v>
      </c>
    </row>
    <row r="43" spans="1:18">
      <c r="A43" s="1464"/>
      <c r="B43" s="1453"/>
      <c r="C43" s="1452"/>
      <c r="D43" s="1452"/>
      <c r="E43" s="30" t="s">
        <v>27</v>
      </c>
      <c r="F43" s="412">
        <v>3</v>
      </c>
      <c r="G43" s="412">
        <v>0</v>
      </c>
      <c r="H43" s="412">
        <v>4</v>
      </c>
      <c r="I43" s="412"/>
      <c r="J43" s="412">
        <v>6</v>
      </c>
      <c r="K43" s="412">
        <v>5</v>
      </c>
      <c r="L43" s="403">
        <f t="shared" si="7"/>
        <v>18</v>
      </c>
      <c r="M43" s="412">
        <v>3</v>
      </c>
      <c r="N43" s="412">
        <v>0</v>
      </c>
      <c r="O43" s="412">
        <v>4</v>
      </c>
      <c r="P43" s="413">
        <v>1</v>
      </c>
      <c r="Q43" s="403">
        <f t="shared" si="1"/>
        <v>8</v>
      </c>
      <c r="R43" s="405">
        <f t="shared" si="2"/>
        <v>26</v>
      </c>
    </row>
    <row r="44" spans="1:18">
      <c r="A44" s="1464"/>
      <c r="B44" s="1453"/>
      <c r="C44" s="1453" t="s">
        <v>1</v>
      </c>
      <c r="D44" s="1453" t="s">
        <v>2</v>
      </c>
      <c r="E44" s="1453"/>
      <c r="F44" s="403">
        <v>12</v>
      </c>
      <c r="G44" s="403">
        <v>18</v>
      </c>
      <c r="H44" s="403">
        <v>16</v>
      </c>
      <c r="I44" s="403">
        <v>0</v>
      </c>
      <c r="J44" s="750">
        <v>22</v>
      </c>
      <c r="K44" s="403">
        <v>17</v>
      </c>
      <c r="L44" s="403">
        <f t="shared" si="7"/>
        <v>85</v>
      </c>
      <c r="M44" s="403">
        <v>6</v>
      </c>
      <c r="N44" s="403">
        <v>6</v>
      </c>
      <c r="O44" s="403">
        <v>7</v>
      </c>
      <c r="P44" s="403">
        <v>6</v>
      </c>
      <c r="Q44" s="403">
        <f t="shared" ref="Q44:R46" si="8">Q26+Q29+Q32+Q35+Q38+Q41</f>
        <v>25</v>
      </c>
      <c r="R44" s="405">
        <f t="shared" si="8"/>
        <v>110</v>
      </c>
    </row>
    <row r="45" spans="1:18">
      <c r="A45" s="1464"/>
      <c r="B45" s="1453"/>
      <c r="C45" s="1453"/>
      <c r="D45" s="1453" t="s">
        <v>3</v>
      </c>
      <c r="E45" s="29" t="s">
        <v>1</v>
      </c>
      <c r="F45" s="403">
        <v>59</v>
      </c>
      <c r="G45" s="403">
        <v>94</v>
      </c>
      <c r="H45" s="403">
        <v>88</v>
      </c>
      <c r="I45" s="403">
        <v>0</v>
      </c>
      <c r="J45" s="403">
        <v>128</v>
      </c>
      <c r="K45" s="403">
        <v>103</v>
      </c>
      <c r="L45" s="403">
        <f t="shared" si="7"/>
        <v>472</v>
      </c>
      <c r="M45" s="403">
        <v>36</v>
      </c>
      <c r="N45" s="403">
        <v>16</v>
      </c>
      <c r="O45" s="403">
        <v>29</v>
      </c>
      <c r="P45" s="403">
        <v>29</v>
      </c>
      <c r="Q45" s="403">
        <f t="shared" si="8"/>
        <v>110</v>
      </c>
      <c r="R45" s="405">
        <f t="shared" si="8"/>
        <v>582</v>
      </c>
    </row>
    <row r="46" spans="1:18" ht="17.25" thickBot="1">
      <c r="A46" s="1464"/>
      <c r="B46" s="1453"/>
      <c r="C46" s="1453"/>
      <c r="D46" s="1453"/>
      <c r="E46" s="29" t="s">
        <v>27</v>
      </c>
      <c r="F46" s="407">
        <v>11</v>
      </c>
      <c r="G46" s="407">
        <v>17</v>
      </c>
      <c r="H46" s="407">
        <v>18</v>
      </c>
      <c r="I46" s="407">
        <v>0</v>
      </c>
      <c r="J46" s="407">
        <v>39</v>
      </c>
      <c r="K46" s="407">
        <v>24</v>
      </c>
      <c r="L46" s="407">
        <f t="shared" si="7"/>
        <v>109</v>
      </c>
      <c r="M46" s="407">
        <v>14</v>
      </c>
      <c r="N46" s="407">
        <v>7</v>
      </c>
      <c r="O46" s="407">
        <v>15</v>
      </c>
      <c r="P46" s="407">
        <v>12</v>
      </c>
      <c r="Q46" s="407">
        <f t="shared" si="8"/>
        <v>48</v>
      </c>
      <c r="R46" s="445">
        <f t="shared" si="8"/>
        <v>157</v>
      </c>
    </row>
    <row r="47" spans="1:18">
      <c r="A47" s="1464"/>
      <c r="B47" s="1468" t="s">
        <v>59</v>
      </c>
      <c r="C47" s="1452" t="s">
        <v>20</v>
      </c>
      <c r="D47" s="1452" t="s">
        <v>2</v>
      </c>
      <c r="E47" s="1452"/>
      <c r="F47" s="414">
        <v>2</v>
      </c>
      <c r="G47" s="414">
        <v>4</v>
      </c>
      <c r="H47" s="414">
        <v>3</v>
      </c>
      <c r="I47" s="414">
        <v>3</v>
      </c>
      <c r="J47" s="414">
        <v>6</v>
      </c>
      <c r="K47" s="410">
        <v>4</v>
      </c>
      <c r="L47" s="411">
        <f>SUM(F47:K47)</f>
        <v>22</v>
      </c>
      <c r="M47" s="414">
        <v>2</v>
      </c>
      <c r="N47" s="414">
        <v>1</v>
      </c>
      <c r="O47" s="414">
        <v>1</v>
      </c>
      <c r="P47" s="415">
        <v>1</v>
      </c>
      <c r="Q47" s="416">
        <f t="shared" ref="Q47:Q55" si="9">SUM(M47:P47)</f>
        <v>5</v>
      </c>
      <c r="R47" s="417">
        <f t="shared" si="2"/>
        <v>27</v>
      </c>
    </row>
    <row r="48" spans="1:18">
      <c r="A48" s="1464"/>
      <c r="B48" s="1453"/>
      <c r="C48" s="1452"/>
      <c r="D48" s="1452" t="s">
        <v>3</v>
      </c>
      <c r="E48" s="30" t="s">
        <v>1</v>
      </c>
      <c r="F48" s="412">
        <v>12</v>
      </c>
      <c r="G48" s="412">
        <v>22</v>
      </c>
      <c r="H48" s="412">
        <v>13</v>
      </c>
      <c r="I48" s="412">
        <v>14</v>
      </c>
      <c r="J48" s="412">
        <v>34</v>
      </c>
      <c r="K48" s="412">
        <v>22</v>
      </c>
      <c r="L48" s="403">
        <f t="shared" ref="L48:L83" si="10">SUM(F48:K48)</f>
        <v>117</v>
      </c>
      <c r="M48" s="412">
        <v>11</v>
      </c>
      <c r="N48" s="412">
        <v>3</v>
      </c>
      <c r="O48" s="412">
        <v>5</v>
      </c>
      <c r="P48" s="413">
        <v>6</v>
      </c>
      <c r="Q48" s="403">
        <f t="shared" si="9"/>
        <v>25</v>
      </c>
      <c r="R48" s="405">
        <f t="shared" si="2"/>
        <v>142</v>
      </c>
    </row>
    <row r="49" spans="1:18">
      <c r="A49" s="1464"/>
      <c r="B49" s="1453"/>
      <c r="C49" s="1452"/>
      <c r="D49" s="1452"/>
      <c r="E49" s="30" t="s">
        <v>27</v>
      </c>
      <c r="F49" s="412">
        <v>4</v>
      </c>
      <c r="G49" s="412">
        <v>8</v>
      </c>
      <c r="H49" s="412">
        <v>2</v>
      </c>
      <c r="I49" s="412">
        <v>4</v>
      </c>
      <c r="J49" s="412">
        <v>13</v>
      </c>
      <c r="K49" s="412">
        <v>6</v>
      </c>
      <c r="L49" s="403">
        <f t="shared" si="10"/>
        <v>37</v>
      </c>
      <c r="M49" s="412">
        <v>4</v>
      </c>
      <c r="N49" s="412">
        <v>3</v>
      </c>
      <c r="O49" s="412">
        <v>4</v>
      </c>
      <c r="P49" s="413">
        <v>3</v>
      </c>
      <c r="Q49" s="403">
        <f t="shared" si="9"/>
        <v>14</v>
      </c>
      <c r="R49" s="405">
        <f t="shared" si="2"/>
        <v>51</v>
      </c>
    </row>
    <row r="50" spans="1:18">
      <c r="A50" s="1464"/>
      <c r="B50" s="1453"/>
      <c r="C50" s="1452" t="s">
        <v>21</v>
      </c>
      <c r="D50" s="1452" t="s">
        <v>2</v>
      </c>
      <c r="E50" s="1452"/>
      <c r="F50" s="412">
        <v>2</v>
      </c>
      <c r="G50" s="412">
        <v>3</v>
      </c>
      <c r="H50" s="412">
        <v>2</v>
      </c>
      <c r="I50" s="412"/>
      <c r="J50" s="412">
        <v>4</v>
      </c>
      <c r="K50" s="412">
        <v>4</v>
      </c>
      <c r="L50" s="403">
        <f t="shared" si="10"/>
        <v>15</v>
      </c>
      <c r="M50" s="412">
        <v>2</v>
      </c>
      <c r="N50" s="412">
        <v>1</v>
      </c>
      <c r="O50" s="412">
        <v>1</v>
      </c>
      <c r="P50" s="413">
        <v>3</v>
      </c>
      <c r="Q50" s="403">
        <f t="shared" si="9"/>
        <v>7</v>
      </c>
      <c r="R50" s="405">
        <f t="shared" si="2"/>
        <v>22</v>
      </c>
    </row>
    <row r="51" spans="1:18">
      <c r="A51" s="1464"/>
      <c r="B51" s="1453"/>
      <c r="C51" s="1452"/>
      <c r="D51" s="1452" t="s">
        <v>3</v>
      </c>
      <c r="E51" s="30" t="s">
        <v>1</v>
      </c>
      <c r="F51" s="412">
        <v>11</v>
      </c>
      <c r="G51" s="412">
        <v>17</v>
      </c>
      <c r="H51" s="412">
        <v>11</v>
      </c>
      <c r="I51" s="412"/>
      <c r="J51" s="412">
        <v>20</v>
      </c>
      <c r="K51" s="412">
        <v>24</v>
      </c>
      <c r="L51" s="403">
        <f t="shared" si="10"/>
        <v>83</v>
      </c>
      <c r="M51" s="412">
        <v>9</v>
      </c>
      <c r="N51" s="412">
        <v>3</v>
      </c>
      <c r="O51" s="412">
        <v>3</v>
      </c>
      <c r="P51" s="413">
        <v>18</v>
      </c>
      <c r="Q51" s="403">
        <f t="shared" si="9"/>
        <v>33</v>
      </c>
      <c r="R51" s="405">
        <f t="shared" si="2"/>
        <v>116</v>
      </c>
    </row>
    <row r="52" spans="1:18">
      <c r="A52" s="1464"/>
      <c r="B52" s="1453"/>
      <c r="C52" s="1452"/>
      <c r="D52" s="1452"/>
      <c r="E52" s="30" t="s">
        <v>27</v>
      </c>
      <c r="F52" s="412">
        <v>3</v>
      </c>
      <c r="G52" s="412">
        <v>7</v>
      </c>
      <c r="H52" s="412">
        <v>3</v>
      </c>
      <c r="I52" s="412"/>
      <c r="J52" s="412">
        <v>5</v>
      </c>
      <c r="K52" s="412">
        <v>5</v>
      </c>
      <c r="L52" s="403">
        <f t="shared" si="10"/>
        <v>23</v>
      </c>
      <c r="M52" s="412">
        <v>2</v>
      </c>
      <c r="N52" s="412">
        <v>3</v>
      </c>
      <c r="O52" s="412">
        <v>2</v>
      </c>
      <c r="P52" s="413">
        <v>8</v>
      </c>
      <c r="Q52" s="403">
        <f t="shared" si="9"/>
        <v>15</v>
      </c>
      <c r="R52" s="405">
        <f t="shared" si="2"/>
        <v>38</v>
      </c>
    </row>
    <row r="53" spans="1:18">
      <c r="A53" s="1464"/>
      <c r="B53" s="1453"/>
      <c r="C53" s="1452" t="s">
        <v>22</v>
      </c>
      <c r="D53" s="1452" t="s">
        <v>2</v>
      </c>
      <c r="E53" s="1452"/>
      <c r="F53" s="412">
        <v>1</v>
      </c>
      <c r="G53" s="412">
        <v>2</v>
      </c>
      <c r="H53" s="412">
        <v>2</v>
      </c>
      <c r="I53" s="412"/>
      <c r="J53" s="412">
        <v>4</v>
      </c>
      <c r="K53" s="412">
        <v>2</v>
      </c>
      <c r="L53" s="403">
        <f t="shared" si="10"/>
        <v>11</v>
      </c>
      <c r="M53" s="412">
        <v>2</v>
      </c>
      <c r="N53" s="412">
        <v>2</v>
      </c>
      <c r="O53" s="412">
        <v>1</v>
      </c>
      <c r="P53" s="413">
        <v>1</v>
      </c>
      <c r="Q53" s="403">
        <f t="shared" si="9"/>
        <v>6</v>
      </c>
      <c r="R53" s="405">
        <f t="shared" si="2"/>
        <v>17</v>
      </c>
    </row>
    <row r="54" spans="1:18">
      <c r="A54" s="1464"/>
      <c r="B54" s="1453"/>
      <c r="C54" s="1452"/>
      <c r="D54" s="1452" t="s">
        <v>3</v>
      </c>
      <c r="E54" s="30" t="s">
        <v>1</v>
      </c>
      <c r="F54" s="412">
        <v>5</v>
      </c>
      <c r="G54" s="412">
        <v>10</v>
      </c>
      <c r="H54" s="412">
        <v>12</v>
      </c>
      <c r="I54" s="412"/>
      <c r="J54" s="412">
        <v>22</v>
      </c>
      <c r="K54" s="412">
        <v>11</v>
      </c>
      <c r="L54" s="403">
        <f t="shared" si="10"/>
        <v>60</v>
      </c>
      <c r="M54" s="412">
        <v>12</v>
      </c>
      <c r="N54" s="412">
        <v>7</v>
      </c>
      <c r="O54" s="412">
        <v>4</v>
      </c>
      <c r="P54" s="413">
        <v>6</v>
      </c>
      <c r="Q54" s="403">
        <f t="shared" si="9"/>
        <v>29</v>
      </c>
      <c r="R54" s="405">
        <f t="shared" si="2"/>
        <v>89</v>
      </c>
    </row>
    <row r="55" spans="1:18">
      <c r="A55" s="1464"/>
      <c r="B55" s="1453"/>
      <c r="C55" s="1452"/>
      <c r="D55" s="1452"/>
      <c r="E55" s="30" t="s">
        <v>27</v>
      </c>
      <c r="F55" s="412">
        <v>4</v>
      </c>
      <c r="G55" s="412">
        <v>4</v>
      </c>
      <c r="H55" s="412">
        <v>3</v>
      </c>
      <c r="I55" s="412"/>
      <c r="J55" s="412">
        <v>8</v>
      </c>
      <c r="K55" s="412">
        <v>3</v>
      </c>
      <c r="L55" s="403">
        <f t="shared" si="10"/>
        <v>22</v>
      </c>
      <c r="M55" s="412">
        <v>3</v>
      </c>
      <c r="N55" s="412">
        <v>1</v>
      </c>
      <c r="O55" s="412">
        <v>1</v>
      </c>
      <c r="P55" s="413">
        <v>4</v>
      </c>
      <c r="Q55" s="403">
        <f t="shared" si="9"/>
        <v>9</v>
      </c>
      <c r="R55" s="405">
        <f t="shared" si="2"/>
        <v>31</v>
      </c>
    </row>
    <row r="56" spans="1:18">
      <c r="A56" s="1464"/>
      <c r="B56" s="1453"/>
      <c r="C56" s="1453" t="s">
        <v>1</v>
      </c>
      <c r="D56" s="1453" t="s">
        <v>2</v>
      </c>
      <c r="E56" s="1453"/>
      <c r="F56" s="403">
        <v>5</v>
      </c>
      <c r="G56" s="403">
        <v>9</v>
      </c>
      <c r="H56" s="403">
        <v>7</v>
      </c>
      <c r="I56" s="403">
        <v>3</v>
      </c>
      <c r="J56" s="403">
        <v>14</v>
      </c>
      <c r="K56" s="403">
        <v>10</v>
      </c>
      <c r="L56" s="403">
        <f t="shared" si="10"/>
        <v>48</v>
      </c>
      <c r="M56" s="403">
        <v>6</v>
      </c>
      <c r="N56" s="403">
        <v>4</v>
      </c>
      <c r="O56" s="403">
        <v>3</v>
      </c>
      <c r="P56" s="403">
        <v>5</v>
      </c>
      <c r="Q56" s="403">
        <f t="shared" ref="Q56:R58" si="11">Q47+Q50+Q53</f>
        <v>18</v>
      </c>
      <c r="R56" s="405">
        <f t="shared" si="11"/>
        <v>66</v>
      </c>
    </row>
    <row r="57" spans="1:18">
      <c r="A57" s="1464"/>
      <c r="B57" s="1453"/>
      <c r="C57" s="1453"/>
      <c r="D57" s="1453" t="s">
        <v>3</v>
      </c>
      <c r="E57" s="29" t="s">
        <v>1</v>
      </c>
      <c r="F57" s="403">
        <v>28</v>
      </c>
      <c r="G57" s="403">
        <v>49</v>
      </c>
      <c r="H57" s="403">
        <v>36</v>
      </c>
      <c r="I57" s="403">
        <v>14</v>
      </c>
      <c r="J57" s="403">
        <v>76</v>
      </c>
      <c r="K57" s="403">
        <v>57</v>
      </c>
      <c r="L57" s="403">
        <f t="shared" si="10"/>
        <v>260</v>
      </c>
      <c r="M57" s="403">
        <v>32</v>
      </c>
      <c r="N57" s="403">
        <v>13</v>
      </c>
      <c r="O57" s="403">
        <v>12</v>
      </c>
      <c r="P57" s="403">
        <v>30</v>
      </c>
      <c r="Q57" s="403">
        <f t="shared" si="11"/>
        <v>87</v>
      </c>
      <c r="R57" s="405">
        <f t="shared" si="11"/>
        <v>347</v>
      </c>
    </row>
    <row r="58" spans="1:18" ht="17.25" thickBot="1">
      <c r="A58" s="1464"/>
      <c r="B58" s="1453"/>
      <c r="C58" s="1453"/>
      <c r="D58" s="1453"/>
      <c r="E58" s="29" t="s">
        <v>27</v>
      </c>
      <c r="F58" s="407">
        <v>11</v>
      </c>
      <c r="G58" s="407">
        <v>19</v>
      </c>
      <c r="H58" s="407">
        <v>8</v>
      </c>
      <c r="I58" s="407">
        <v>4</v>
      </c>
      <c r="J58" s="407">
        <v>26</v>
      </c>
      <c r="K58" s="407">
        <v>14</v>
      </c>
      <c r="L58" s="407">
        <f t="shared" si="10"/>
        <v>82</v>
      </c>
      <c r="M58" s="407">
        <v>9</v>
      </c>
      <c r="N58" s="407">
        <v>7</v>
      </c>
      <c r="O58" s="407">
        <v>7</v>
      </c>
      <c r="P58" s="407">
        <v>15</v>
      </c>
      <c r="Q58" s="407">
        <f t="shared" si="11"/>
        <v>38</v>
      </c>
      <c r="R58" s="445">
        <f t="shared" si="11"/>
        <v>120</v>
      </c>
    </row>
    <row r="59" spans="1:18">
      <c r="A59" s="1464"/>
      <c r="B59" s="1468" t="s">
        <v>60</v>
      </c>
      <c r="C59" s="1452" t="s">
        <v>20</v>
      </c>
      <c r="D59" s="1452" t="s">
        <v>2</v>
      </c>
      <c r="E59" s="1452"/>
      <c r="F59" s="410">
        <v>2</v>
      </c>
      <c r="G59" s="410">
        <v>1</v>
      </c>
      <c r="H59" s="410">
        <v>3</v>
      </c>
      <c r="I59" s="410">
        <v>5</v>
      </c>
      <c r="J59" s="410"/>
      <c r="K59" s="410">
        <v>3</v>
      </c>
      <c r="L59" s="411">
        <f t="shared" si="10"/>
        <v>14</v>
      </c>
      <c r="M59" s="410">
        <v>2</v>
      </c>
      <c r="N59" s="410">
        <v>1</v>
      </c>
      <c r="O59" s="410">
        <v>1</v>
      </c>
      <c r="P59" s="418">
        <v>1</v>
      </c>
      <c r="Q59" s="411">
        <f t="shared" ref="Q59:Q67" si="12">SUM(M59:P59)</f>
        <v>5</v>
      </c>
      <c r="R59" s="402">
        <f t="shared" si="2"/>
        <v>19</v>
      </c>
    </row>
    <row r="60" spans="1:18">
      <c r="A60" s="1464"/>
      <c r="B60" s="1453"/>
      <c r="C60" s="1452"/>
      <c r="D60" s="1452" t="s">
        <v>3</v>
      </c>
      <c r="E60" s="30" t="s">
        <v>1</v>
      </c>
      <c r="F60" s="412">
        <v>8</v>
      </c>
      <c r="G60" s="412">
        <v>7</v>
      </c>
      <c r="H60" s="412">
        <v>16</v>
      </c>
      <c r="I60" s="412">
        <v>32</v>
      </c>
      <c r="J60" s="412"/>
      <c r="K60" s="412">
        <v>21</v>
      </c>
      <c r="L60" s="403">
        <f t="shared" si="10"/>
        <v>84</v>
      </c>
      <c r="M60" s="412">
        <v>10</v>
      </c>
      <c r="N60" s="412">
        <v>4</v>
      </c>
      <c r="O60" s="412">
        <v>3</v>
      </c>
      <c r="P60" s="413">
        <v>7</v>
      </c>
      <c r="Q60" s="403">
        <f t="shared" si="12"/>
        <v>24</v>
      </c>
      <c r="R60" s="405">
        <f t="shared" si="2"/>
        <v>108</v>
      </c>
    </row>
    <row r="61" spans="1:18">
      <c r="A61" s="1464"/>
      <c r="B61" s="1453"/>
      <c r="C61" s="1452"/>
      <c r="D61" s="1452"/>
      <c r="E61" s="30" t="s">
        <v>27</v>
      </c>
      <c r="F61" s="412">
        <v>5</v>
      </c>
      <c r="G61" s="412">
        <v>3</v>
      </c>
      <c r="H61" s="412">
        <v>1</v>
      </c>
      <c r="I61" s="412">
        <v>14</v>
      </c>
      <c r="J61" s="412"/>
      <c r="K61" s="412">
        <v>6</v>
      </c>
      <c r="L61" s="403">
        <f t="shared" si="10"/>
        <v>29</v>
      </c>
      <c r="M61" s="412">
        <v>2</v>
      </c>
      <c r="N61" s="412">
        <v>2</v>
      </c>
      <c r="O61" s="412">
        <v>2</v>
      </c>
      <c r="P61" s="413">
        <v>3</v>
      </c>
      <c r="Q61" s="403">
        <f t="shared" si="12"/>
        <v>9</v>
      </c>
      <c r="R61" s="405">
        <f t="shared" si="2"/>
        <v>38</v>
      </c>
    </row>
    <row r="62" spans="1:18">
      <c r="A62" s="1464"/>
      <c r="B62" s="1453"/>
      <c r="C62" s="1452" t="s">
        <v>21</v>
      </c>
      <c r="D62" s="1452" t="s">
        <v>2</v>
      </c>
      <c r="E62" s="1452"/>
      <c r="F62" s="412">
        <v>2</v>
      </c>
      <c r="G62" s="412">
        <v>2</v>
      </c>
      <c r="H62" s="412">
        <v>2</v>
      </c>
      <c r="I62" s="412">
        <v>4</v>
      </c>
      <c r="J62" s="412"/>
      <c r="K62" s="412">
        <v>3</v>
      </c>
      <c r="L62" s="403">
        <f t="shared" si="10"/>
        <v>13</v>
      </c>
      <c r="M62" s="412">
        <v>3</v>
      </c>
      <c r="N62" s="412">
        <v>2</v>
      </c>
      <c r="O62" s="412">
        <v>1</v>
      </c>
      <c r="P62" s="413">
        <v>1</v>
      </c>
      <c r="Q62" s="403">
        <f t="shared" si="12"/>
        <v>7</v>
      </c>
      <c r="R62" s="405">
        <f t="shared" si="2"/>
        <v>20</v>
      </c>
    </row>
    <row r="63" spans="1:18">
      <c r="A63" s="1464"/>
      <c r="B63" s="1453"/>
      <c r="C63" s="1452"/>
      <c r="D63" s="1452" t="s">
        <v>3</v>
      </c>
      <c r="E63" s="30" t="s">
        <v>1</v>
      </c>
      <c r="F63" s="412">
        <v>13</v>
      </c>
      <c r="G63" s="412">
        <v>14</v>
      </c>
      <c r="H63" s="412">
        <v>15</v>
      </c>
      <c r="I63" s="412">
        <v>24</v>
      </c>
      <c r="J63" s="412"/>
      <c r="K63" s="412">
        <v>17</v>
      </c>
      <c r="L63" s="403">
        <f t="shared" si="10"/>
        <v>83</v>
      </c>
      <c r="M63" s="412">
        <v>15</v>
      </c>
      <c r="N63" s="412">
        <v>8</v>
      </c>
      <c r="O63" s="412">
        <v>3</v>
      </c>
      <c r="P63" s="413">
        <v>7</v>
      </c>
      <c r="Q63" s="403">
        <f t="shared" si="12"/>
        <v>33</v>
      </c>
      <c r="R63" s="405">
        <f t="shared" si="2"/>
        <v>116</v>
      </c>
    </row>
    <row r="64" spans="1:18">
      <c r="A64" s="1464"/>
      <c r="B64" s="1453"/>
      <c r="C64" s="1452"/>
      <c r="D64" s="1452"/>
      <c r="E64" s="30" t="s">
        <v>27</v>
      </c>
      <c r="F64" s="412">
        <v>6</v>
      </c>
      <c r="G64" s="412">
        <v>4</v>
      </c>
      <c r="H64" s="412">
        <v>8</v>
      </c>
      <c r="I64" s="412">
        <v>2</v>
      </c>
      <c r="J64" s="412"/>
      <c r="K64" s="412">
        <v>5</v>
      </c>
      <c r="L64" s="403">
        <f t="shared" si="10"/>
        <v>25</v>
      </c>
      <c r="M64" s="412">
        <v>7</v>
      </c>
      <c r="N64" s="412">
        <v>3</v>
      </c>
      <c r="O64" s="412">
        <v>3</v>
      </c>
      <c r="P64" s="413">
        <v>5</v>
      </c>
      <c r="Q64" s="403">
        <f t="shared" si="12"/>
        <v>18</v>
      </c>
      <c r="R64" s="405">
        <f t="shared" si="2"/>
        <v>43</v>
      </c>
    </row>
    <row r="65" spans="1:18">
      <c r="A65" s="1464"/>
      <c r="B65" s="1453"/>
      <c r="C65" s="1452" t="s">
        <v>22</v>
      </c>
      <c r="D65" s="1452" t="s">
        <v>2</v>
      </c>
      <c r="E65" s="1452"/>
      <c r="F65" s="412">
        <v>3</v>
      </c>
      <c r="G65" s="412">
        <v>2</v>
      </c>
      <c r="H65" s="412">
        <v>2</v>
      </c>
      <c r="I65" s="412">
        <v>4</v>
      </c>
      <c r="J65" s="412"/>
      <c r="K65" s="412">
        <v>3</v>
      </c>
      <c r="L65" s="403">
        <f t="shared" si="10"/>
        <v>14</v>
      </c>
      <c r="M65" s="412">
        <v>2</v>
      </c>
      <c r="N65" s="412">
        <v>2</v>
      </c>
      <c r="O65" s="412">
        <v>1</v>
      </c>
      <c r="P65" s="413">
        <v>1</v>
      </c>
      <c r="Q65" s="403">
        <f t="shared" si="12"/>
        <v>6</v>
      </c>
      <c r="R65" s="405">
        <f t="shared" si="2"/>
        <v>20</v>
      </c>
    </row>
    <row r="66" spans="1:18">
      <c r="A66" s="1464"/>
      <c r="B66" s="1453"/>
      <c r="C66" s="1452"/>
      <c r="D66" s="1452" t="s">
        <v>3</v>
      </c>
      <c r="E66" s="30" t="s">
        <v>1</v>
      </c>
      <c r="F66" s="412">
        <v>17</v>
      </c>
      <c r="G66" s="412">
        <v>8</v>
      </c>
      <c r="H66" s="412">
        <v>14</v>
      </c>
      <c r="I66" s="412">
        <v>25</v>
      </c>
      <c r="J66" s="412"/>
      <c r="K66" s="412">
        <v>20</v>
      </c>
      <c r="L66" s="403">
        <f t="shared" si="10"/>
        <v>84</v>
      </c>
      <c r="M66" s="412">
        <v>11</v>
      </c>
      <c r="N66" s="412">
        <v>9</v>
      </c>
      <c r="O66" s="412">
        <v>3</v>
      </c>
      <c r="P66" s="413">
        <v>7</v>
      </c>
      <c r="Q66" s="403">
        <f t="shared" si="12"/>
        <v>30</v>
      </c>
      <c r="R66" s="405">
        <f t="shared" si="2"/>
        <v>114</v>
      </c>
    </row>
    <row r="67" spans="1:18">
      <c r="A67" s="1464"/>
      <c r="B67" s="1453"/>
      <c r="C67" s="1452"/>
      <c r="D67" s="1452"/>
      <c r="E67" s="30" t="s">
        <v>27</v>
      </c>
      <c r="F67" s="412">
        <v>6</v>
      </c>
      <c r="G67" s="412">
        <v>5</v>
      </c>
      <c r="H67" s="412">
        <v>5</v>
      </c>
      <c r="I67" s="412">
        <v>7</v>
      </c>
      <c r="J67" s="412"/>
      <c r="K67" s="412">
        <v>9</v>
      </c>
      <c r="L67" s="403">
        <f t="shared" si="10"/>
        <v>32</v>
      </c>
      <c r="M67" s="412">
        <v>4</v>
      </c>
      <c r="N67" s="412">
        <v>4</v>
      </c>
      <c r="O67" s="412">
        <v>1</v>
      </c>
      <c r="P67" s="413">
        <v>3</v>
      </c>
      <c r="Q67" s="403">
        <f t="shared" si="12"/>
        <v>12</v>
      </c>
      <c r="R67" s="405">
        <f t="shared" si="2"/>
        <v>44</v>
      </c>
    </row>
    <row r="68" spans="1:18">
      <c r="A68" s="1464"/>
      <c r="B68" s="1453"/>
      <c r="C68" s="1453" t="s">
        <v>1</v>
      </c>
      <c r="D68" s="1453" t="s">
        <v>2</v>
      </c>
      <c r="E68" s="1453"/>
      <c r="F68" s="403">
        <v>7</v>
      </c>
      <c r="G68" s="403">
        <v>5</v>
      </c>
      <c r="H68" s="403">
        <v>7</v>
      </c>
      <c r="I68" s="403">
        <v>13</v>
      </c>
      <c r="J68" s="403">
        <v>0</v>
      </c>
      <c r="K68" s="403">
        <v>9</v>
      </c>
      <c r="L68" s="403">
        <f t="shared" si="10"/>
        <v>41</v>
      </c>
      <c r="M68" s="403">
        <v>7</v>
      </c>
      <c r="N68" s="403">
        <v>5</v>
      </c>
      <c r="O68" s="403">
        <v>3</v>
      </c>
      <c r="P68" s="403">
        <v>3</v>
      </c>
      <c r="Q68" s="403">
        <f t="shared" ref="Q68:R70" si="13">Q59+Q62+Q65</f>
        <v>18</v>
      </c>
      <c r="R68" s="405">
        <f t="shared" si="13"/>
        <v>59</v>
      </c>
    </row>
    <row r="69" spans="1:18">
      <c r="A69" s="1464"/>
      <c r="B69" s="1453"/>
      <c r="C69" s="1453"/>
      <c r="D69" s="1453" t="s">
        <v>3</v>
      </c>
      <c r="E69" s="29" t="s">
        <v>1</v>
      </c>
      <c r="F69" s="403">
        <v>38</v>
      </c>
      <c r="G69" s="403">
        <v>29</v>
      </c>
      <c r="H69" s="403">
        <v>45</v>
      </c>
      <c r="I69" s="403">
        <v>81</v>
      </c>
      <c r="J69" s="403">
        <v>0</v>
      </c>
      <c r="K69" s="403">
        <v>58</v>
      </c>
      <c r="L69" s="403">
        <f t="shared" si="10"/>
        <v>251</v>
      </c>
      <c r="M69" s="403">
        <v>36</v>
      </c>
      <c r="N69" s="403">
        <v>21</v>
      </c>
      <c r="O69" s="403">
        <v>9</v>
      </c>
      <c r="P69" s="403">
        <v>21</v>
      </c>
      <c r="Q69" s="403">
        <f t="shared" si="13"/>
        <v>87</v>
      </c>
      <c r="R69" s="405">
        <f t="shared" si="13"/>
        <v>338</v>
      </c>
    </row>
    <row r="70" spans="1:18" ht="17.25" thickBot="1">
      <c r="A70" s="1464"/>
      <c r="B70" s="1453"/>
      <c r="C70" s="1453"/>
      <c r="D70" s="1453"/>
      <c r="E70" s="29" t="s">
        <v>27</v>
      </c>
      <c r="F70" s="407">
        <v>17</v>
      </c>
      <c r="G70" s="407">
        <v>12</v>
      </c>
      <c r="H70" s="407">
        <v>14</v>
      </c>
      <c r="I70" s="407">
        <v>23</v>
      </c>
      <c r="J70" s="407">
        <v>0</v>
      </c>
      <c r="K70" s="407">
        <v>20</v>
      </c>
      <c r="L70" s="407">
        <f t="shared" si="10"/>
        <v>86</v>
      </c>
      <c r="M70" s="407">
        <v>13</v>
      </c>
      <c r="N70" s="407">
        <v>9</v>
      </c>
      <c r="O70" s="407">
        <v>6</v>
      </c>
      <c r="P70" s="407">
        <v>11</v>
      </c>
      <c r="Q70" s="407">
        <f t="shared" si="13"/>
        <v>39</v>
      </c>
      <c r="R70" s="445">
        <f t="shared" si="13"/>
        <v>125</v>
      </c>
    </row>
    <row r="71" spans="1:18">
      <c r="A71" s="1464"/>
      <c r="B71" s="1468" t="s">
        <v>61</v>
      </c>
      <c r="C71" s="1452" t="s">
        <v>116</v>
      </c>
      <c r="D71" s="1452" t="s">
        <v>113</v>
      </c>
      <c r="E71" s="1452"/>
      <c r="F71" s="410">
        <v>3</v>
      </c>
      <c r="G71" s="410">
        <v>2</v>
      </c>
      <c r="H71" s="410">
        <v>2</v>
      </c>
      <c r="I71" s="410">
        <v>6</v>
      </c>
      <c r="J71" s="410"/>
      <c r="K71" s="410">
        <v>2</v>
      </c>
      <c r="L71" s="411">
        <f t="shared" si="10"/>
        <v>15</v>
      </c>
      <c r="M71" s="410">
        <v>2</v>
      </c>
      <c r="N71" s="410">
        <v>2</v>
      </c>
      <c r="O71" s="410"/>
      <c r="P71" s="418">
        <v>1</v>
      </c>
      <c r="Q71" s="411">
        <f>SUM(M71:P71)</f>
        <v>5</v>
      </c>
      <c r="R71" s="402">
        <f>SUM(Q71,L71)</f>
        <v>20</v>
      </c>
    </row>
    <row r="72" spans="1:18">
      <c r="A72" s="1464"/>
      <c r="B72" s="1468"/>
      <c r="C72" s="1452"/>
      <c r="D72" s="1452" t="s">
        <v>109</v>
      </c>
      <c r="E72" s="30" t="s">
        <v>111</v>
      </c>
      <c r="F72" s="412">
        <v>22</v>
      </c>
      <c r="G72" s="412">
        <v>16</v>
      </c>
      <c r="H72" s="412">
        <v>19</v>
      </c>
      <c r="I72" s="412">
        <v>47</v>
      </c>
      <c r="J72" s="412"/>
      <c r="K72" s="412">
        <v>15</v>
      </c>
      <c r="L72" s="403">
        <f t="shared" si="10"/>
        <v>119</v>
      </c>
      <c r="M72" s="412">
        <v>20</v>
      </c>
      <c r="N72" s="412">
        <v>14</v>
      </c>
      <c r="O72" s="412"/>
      <c r="P72" s="413">
        <v>4</v>
      </c>
      <c r="Q72" s="403">
        <f>SUM(M72:P72)</f>
        <v>38</v>
      </c>
      <c r="R72" s="405">
        <f t="shared" si="2"/>
        <v>157</v>
      </c>
    </row>
    <row r="73" spans="1:18">
      <c r="A73" s="1464"/>
      <c r="B73" s="1468"/>
      <c r="C73" s="1452"/>
      <c r="D73" s="1452"/>
      <c r="E73" s="30" t="s">
        <v>112</v>
      </c>
      <c r="F73" s="412">
        <v>7</v>
      </c>
      <c r="G73" s="412">
        <v>5</v>
      </c>
      <c r="H73" s="412">
        <v>2</v>
      </c>
      <c r="I73" s="412">
        <v>18</v>
      </c>
      <c r="J73" s="412"/>
      <c r="K73" s="412">
        <v>4</v>
      </c>
      <c r="L73" s="403">
        <f t="shared" si="10"/>
        <v>36</v>
      </c>
      <c r="M73" s="412">
        <v>7</v>
      </c>
      <c r="N73" s="412">
        <v>3</v>
      </c>
      <c r="O73" s="412"/>
      <c r="P73" s="413">
        <v>3</v>
      </c>
      <c r="Q73" s="403">
        <f t="shared" ref="Q73:Q81" si="14">SUM(M73:P73)</f>
        <v>13</v>
      </c>
      <c r="R73" s="405">
        <f t="shared" si="2"/>
        <v>49</v>
      </c>
    </row>
    <row r="74" spans="1:18">
      <c r="A74" s="1464"/>
      <c r="B74" s="1468"/>
      <c r="C74" s="1452" t="s">
        <v>115</v>
      </c>
      <c r="D74" s="1452" t="s">
        <v>113</v>
      </c>
      <c r="E74" s="1452"/>
      <c r="F74" s="412">
        <v>4</v>
      </c>
      <c r="G74" s="412">
        <v>2</v>
      </c>
      <c r="H74" s="412">
        <v>2</v>
      </c>
      <c r="I74" s="412">
        <v>6</v>
      </c>
      <c r="J74" s="412"/>
      <c r="K74" s="412">
        <v>2</v>
      </c>
      <c r="L74" s="403">
        <f t="shared" si="10"/>
        <v>16</v>
      </c>
      <c r="M74" s="412">
        <v>2</v>
      </c>
      <c r="N74" s="412">
        <v>3</v>
      </c>
      <c r="O74" s="412"/>
      <c r="P74" s="413">
        <v>1</v>
      </c>
      <c r="Q74" s="403">
        <f t="shared" si="14"/>
        <v>6</v>
      </c>
      <c r="R74" s="405">
        <f t="shared" si="2"/>
        <v>22</v>
      </c>
    </row>
    <row r="75" spans="1:18">
      <c r="A75" s="1464"/>
      <c r="B75" s="1468"/>
      <c r="C75" s="1452"/>
      <c r="D75" s="1452" t="s">
        <v>109</v>
      </c>
      <c r="E75" s="30" t="s">
        <v>111</v>
      </c>
      <c r="F75" s="412">
        <v>32</v>
      </c>
      <c r="G75" s="412">
        <v>15</v>
      </c>
      <c r="H75" s="412">
        <v>19</v>
      </c>
      <c r="I75" s="412">
        <v>46</v>
      </c>
      <c r="J75" s="412"/>
      <c r="K75" s="412">
        <v>15</v>
      </c>
      <c r="L75" s="403">
        <f t="shared" si="10"/>
        <v>127</v>
      </c>
      <c r="M75" s="412">
        <v>20</v>
      </c>
      <c r="N75" s="412">
        <v>20</v>
      </c>
      <c r="O75" s="412"/>
      <c r="P75" s="413">
        <v>7</v>
      </c>
      <c r="Q75" s="403">
        <f t="shared" si="14"/>
        <v>47</v>
      </c>
      <c r="R75" s="405">
        <f t="shared" si="2"/>
        <v>174</v>
      </c>
    </row>
    <row r="76" spans="1:18">
      <c r="A76" s="1464"/>
      <c r="B76" s="1468"/>
      <c r="C76" s="1452"/>
      <c r="D76" s="1452"/>
      <c r="E76" s="30" t="s">
        <v>112</v>
      </c>
      <c r="F76" s="412">
        <v>16</v>
      </c>
      <c r="G76" s="412">
        <v>4</v>
      </c>
      <c r="H76" s="412">
        <v>5</v>
      </c>
      <c r="I76" s="412">
        <v>21</v>
      </c>
      <c r="J76" s="412"/>
      <c r="K76" s="412">
        <v>3</v>
      </c>
      <c r="L76" s="403">
        <f t="shared" si="10"/>
        <v>49</v>
      </c>
      <c r="M76" s="412">
        <v>6</v>
      </c>
      <c r="N76" s="412">
        <v>7</v>
      </c>
      <c r="O76" s="412"/>
      <c r="P76" s="413">
        <v>3</v>
      </c>
      <c r="Q76" s="403">
        <f t="shared" si="14"/>
        <v>16</v>
      </c>
      <c r="R76" s="405">
        <f t="shared" si="2"/>
        <v>65</v>
      </c>
    </row>
    <row r="77" spans="1:18">
      <c r="A77" s="1464"/>
      <c r="B77" s="1468"/>
      <c r="C77" s="1452" t="s">
        <v>114</v>
      </c>
      <c r="D77" s="1452" t="s">
        <v>113</v>
      </c>
      <c r="E77" s="1452"/>
      <c r="F77" s="412"/>
      <c r="G77" s="412">
        <v>0</v>
      </c>
      <c r="H77" s="412">
        <v>0</v>
      </c>
      <c r="I77" s="412"/>
      <c r="J77" s="412"/>
      <c r="K77" s="412">
        <v>0</v>
      </c>
      <c r="L77" s="403">
        <f t="shared" si="10"/>
        <v>0</v>
      </c>
      <c r="M77" s="412">
        <v>0</v>
      </c>
      <c r="N77" s="412">
        <v>1</v>
      </c>
      <c r="O77" s="412"/>
      <c r="P77" s="413">
        <v>0</v>
      </c>
      <c r="Q77" s="403">
        <f t="shared" si="14"/>
        <v>1</v>
      </c>
      <c r="R77" s="405">
        <f t="shared" si="2"/>
        <v>1</v>
      </c>
    </row>
    <row r="78" spans="1:18">
      <c r="A78" s="1464"/>
      <c r="B78" s="1468"/>
      <c r="C78" s="1452"/>
      <c r="D78" s="1452" t="s">
        <v>109</v>
      </c>
      <c r="E78" s="30" t="s">
        <v>111</v>
      </c>
      <c r="F78" s="412"/>
      <c r="G78" s="412">
        <v>0</v>
      </c>
      <c r="H78" s="412">
        <v>0</v>
      </c>
      <c r="I78" s="412"/>
      <c r="J78" s="412"/>
      <c r="K78" s="412">
        <v>0</v>
      </c>
      <c r="L78" s="403">
        <f t="shared" si="10"/>
        <v>0</v>
      </c>
      <c r="M78" s="412">
        <v>0</v>
      </c>
      <c r="N78" s="412">
        <v>6</v>
      </c>
      <c r="O78" s="412"/>
      <c r="P78" s="413">
        <v>0</v>
      </c>
      <c r="Q78" s="403">
        <f t="shared" si="14"/>
        <v>6</v>
      </c>
      <c r="R78" s="405">
        <f t="shared" si="2"/>
        <v>6</v>
      </c>
    </row>
    <row r="79" spans="1:18">
      <c r="A79" s="1464"/>
      <c r="B79" s="1468"/>
      <c r="C79" s="1452"/>
      <c r="D79" s="1452"/>
      <c r="E79" s="30" t="s">
        <v>112</v>
      </c>
      <c r="F79" s="412"/>
      <c r="G79" s="412">
        <v>0</v>
      </c>
      <c r="H79" s="412">
        <v>0</v>
      </c>
      <c r="I79" s="412"/>
      <c r="J79" s="412"/>
      <c r="K79" s="412">
        <v>0</v>
      </c>
      <c r="L79" s="403">
        <f t="shared" si="10"/>
        <v>0</v>
      </c>
      <c r="M79" s="412">
        <v>0</v>
      </c>
      <c r="N79" s="412">
        <v>3</v>
      </c>
      <c r="O79" s="412"/>
      <c r="P79" s="413">
        <v>0</v>
      </c>
      <c r="Q79" s="403">
        <f t="shared" si="14"/>
        <v>3</v>
      </c>
      <c r="R79" s="405">
        <f t="shared" ref="R79:R94" si="15">SUM(Q79,L79)</f>
        <v>3</v>
      </c>
    </row>
    <row r="80" spans="1:18" ht="16.5" customHeight="1">
      <c r="A80" s="1464"/>
      <c r="B80" s="1468"/>
      <c r="C80" s="1453" t="s">
        <v>111</v>
      </c>
      <c r="D80" s="1452" t="s">
        <v>110</v>
      </c>
      <c r="E80" s="1452"/>
      <c r="F80" s="403">
        <v>7</v>
      </c>
      <c r="G80" s="403">
        <v>4</v>
      </c>
      <c r="H80" s="403">
        <v>4</v>
      </c>
      <c r="I80" s="403">
        <v>12</v>
      </c>
      <c r="J80" s="403">
        <v>0</v>
      </c>
      <c r="K80" s="403">
        <v>4</v>
      </c>
      <c r="L80" s="403">
        <f t="shared" si="10"/>
        <v>31</v>
      </c>
      <c r="M80" s="403">
        <v>4</v>
      </c>
      <c r="N80" s="403">
        <v>6</v>
      </c>
      <c r="O80" s="403">
        <v>0</v>
      </c>
      <c r="P80" s="403">
        <v>2</v>
      </c>
      <c r="Q80" s="403">
        <f>SUM(M80:P80)</f>
        <v>12</v>
      </c>
      <c r="R80" s="405">
        <f t="shared" ref="R80" si="16">R71+R74+R77</f>
        <v>43</v>
      </c>
    </row>
    <row r="81" spans="1:18">
      <c r="A81" s="1464"/>
      <c r="B81" s="1468"/>
      <c r="C81" s="1453"/>
      <c r="D81" s="1452" t="s">
        <v>109</v>
      </c>
      <c r="E81" s="30" t="s">
        <v>1</v>
      </c>
      <c r="F81" s="403">
        <v>54</v>
      </c>
      <c r="G81" s="403">
        <v>31</v>
      </c>
      <c r="H81" s="403">
        <v>38</v>
      </c>
      <c r="I81" s="403">
        <v>93</v>
      </c>
      <c r="J81" s="403">
        <v>0</v>
      </c>
      <c r="K81" s="403">
        <v>30</v>
      </c>
      <c r="L81" s="403">
        <f t="shared" si="10"/>
        <v>246</v>
      </c>
      <c r="M81" s="403">
        <v>40</v>
      </c>
      <c r="N81" s="403">
        <v>40</v>
      </c>
      <c r="O81" s="403">
        <v>0</v>
      </c>
      <c r="P81" s="403">
        <v>11</v>
      </c>
      <c r="Q81" s="403">
        <f t="shared" si="14"/>
        <v>91</v>
      </c>
      <c r="R81" s="405">
        <f t="shared" ref="R81" si="17">R72+R75+R78</f>
        <v>337</v>
      </c>
    </row>
    <row r="82" spans="1:18" ht="17.25" thickBot="1">
      <c r="A82" s="1465"/>
      <c r="B82" s="1489"/>
      <c r="C82" s="1490"/>
      <c r="D82" s="1488"/>
      <c r="E82" s="31" t="s">
        <v>27</v>
      </c>
      <c r="F82" s="407">
        <v>23</v>
      </c>
      <c r="G82" s="407">
        <v>9</v>
      </c>
      <c r="H82" s="407">
        <v>7</v>
      </c>
      <c r="I82" s="407">
        <v>39</v>
      </c>
      <c r="J82" s="407">
        <v>0</v>
      </c>
      <c r="K82" s="407">
        <v>7</v>
      </c>
      <c r="L82" s="407">
        <f t="shared" si="10"/>
        <v>85</v>
      </c>
      <c r="M82" s="407">
        <v>13</v>
      </c>
      <c r="N82" s="407">
        <v>13</v>
      </c>
      <c r="O82" s="407">
        <v>0</v>
      </c>
      <c r="P82" s="407">
        <v>6</v>
      </c>
      <c r="Q82" s="407">
        <f>SUM(M82:P82)</f>
        <v>32</v>
      </c>
      <c r="R82" s="445">
        <f t="shared" ref="R82" si="18">R73+R76+R79</f>
        <v>117</v>
      </c>
    </row>
    <row r="83" spans="1:18" s="42" customFormat="1" ht="19.5" customHeight="1">
      <c r="A83" s="380"/>
      <c r="B83" s="1491" t="s">
        <v>711</v>
      </c>
      <c r="C83" s="1494" t="s">
        <v>712</v>
      </c>
      <c r="D83" s="1497" t="s">
        <v>713</v>
      </c>
      <c r="E83" s="1498"/>
      <c r="F83" s="392"/>
      <c r="G83" s="392">
        <v>1</v>
      </c>
      <c r="H83" s="392"/>
      <c r="I83" s="392"/>
      <c r="J83" s="392"/>
      <c r="K83" s="419">
        <v>1</v>
      </c>
      <c r="L83" s="444">
        <f t="shared" si="10"/>
        <v>2</v>
      </c>
      <c r="M83" s="392"/>
      <c r="N83" s="392"/>
      <c r="O83" s="392"/>
      <c r="P83" s="392"/>
      <c r="Q83" s="394">
        <f>P83</f>
        <v>0</v>
      </c>
      <c r="R83" s="417">
        <f t="shared" si="15"/>
        <v>2</v>
      </c>
    </row>
    <row r="84" spans="1:18" s="42" customFormat="1" ht="19.5" customHeight="1">
      <c r="A84" s="380"/>
      <c r="B84" s="1492"/>
      <c r="C84" s="1495"/>
      <c r="D84" s="1494" t="s">
        <v>714</v>
      </c>
      <c r="E84" s="1070" t="s">
        <v>72</v>
      </c>
      <c r="F84" s="390"/>
      <c r="G84" s="751">
        <v>3</v>
      </c>
      <c r="H84" s="390"/>
      <c r="I84" s="390"/>
      <c r="J84" s="751"/>
      <c r="K84" s="755">
        <v>4</v>
      </c>
      <c r="L84" s="393">
        <f>SUM(F84:K84)</f>
        <v>7</v>
      </c>
      <c r="M84" s="390"/>
      <c r="N84" s="390"/>
      <c r="O84" s="390"/>
      <c r="P84" s="390"/>
      <c r="Q84" s="395">
        <f>P84</f>
        <v>0</v>
      </c>
      <c r="R84" s="405">
        <f t="shared" si="15"/>
        <v>7</v>
      </c>
    </row>
    <row r="85" spans="1:18" s="42" customFormat="1" ht="19.5" customHeight="1">
      <c r="A85" s="380"/>
      <c r="B85" s="1492"/>
      <c r="C85" s="1496"/>
      <c r="D85" s="1496"/>
      <c r="E85" s="1070" t="s">
        <v>74</v>
      </c>
      <c r="F85" s="390"/>
      <c r="G85" s="751">
        <v>2</v>
      </c>
      <c r="H85" s="390"/>
      <c r="I85" s="390"/>
      <c r="J85" s="751"/>
      <c r="K85" s="755">
        <v>1</v>
      </c>
      <c r="L85" s="393">
        <f t="shared" ref="L85:L90" si="19">SUM(F85:K85)</f>
        <v>3</v>
      </c>
      <c r="M85" s="390"/>
      <c r="N85" s="390"/>
      <c r="O85" s="390"/>
      <c r="P85" s="390"/>
      <c r="Q85" s="395">
        <f t="shared" ref="Q85:Q90" si="20">P85</f>
        <v>0</v>
      </c>
      <c r="R85" s="405">
        <f t="shared" si="15"/>
        <v>3</v>
      </c>
    </row>
    <row r="86" spans="1:18" s="42" customFormat="1" ht="19.5" customHeight="1">
      <c r="A86" s="380"/>
      <c r="B86" s="1492"/>
      <c r="C86" s="1494" t="s">
        <v>715</v>
      </c>
      <c r="D86" s="1497" t="s">
        <v>66</v>
      </c>
      <c r="E86" s="1498"/>
      <c r="F86" s="390"/>
      <c r="G86" s="751">
        <v>2</v>
      </c>
      <c r="H86" s="390"/>
      <c r="I86" s="390"/>
      <c r="J86" s="751"/>
      <c r="K86" s="397">
        <v>2</v>
      </c>
      <c r="L86" s="393">
        <f t="shared" si="19"/>
        <v>4</v>
      </c>
      <c r="M86" s="390"/>
      <c r="N86" s="390"/>
      <c r="O86" s="390"/>
      <c r="P86" s="390"/>
      <c r="Q86" s="395">
        <f t="shared" si="20"/>
        <v>0</v>
      </c>
      <c r="R86" s="405">
        <f t="shared" si="15"/>
        <v>4</v>
      </c>
    </row>
    <row r="87" spans="1:18" s="42" customFormat="1" ht="19.5" customHeight="1">
      <c r="A87" s="380"/>
      <c r="B87" s="1492"/>
      <c r="C87" s="1495"/>
      <c r="D87" s="1494" t="s">
        <v>67</v>
      </c>
      <c r="E87" s="1070" t="s">
        <v>72</v>
      </c>
      <c r="F87" s="390"/>
      <c r="G87" s="751">
        <v>6</v>
      </c>
      <c r="H87" s="390"/>
      <c r="I87" s="390"/>
      <c r="J87" s="751"/>
      <c r="K87" s="397">
        <v>7</v>
      </c>
      <c r="L87" s="393">
        <f t="shared" si="19"/>
        <v>13</v>
      </c>
      <c r="M87" s="390"/>
      <c r="N87" s="390"/>
      <c r="O87" s="390"/>
      <c r="P87" s="390"/>
      <c r="Q87" s="395">
        <f t="shared" si="20"/>
        <v>0</v>
      </c>
      <c r="R87" s="405">
        <f t="shared" si="15"/>
        <v>13</v>
      </c>
    </row>
    <row r="88" spans="1:18" s="42" customFormat="1" ht="19.5" customHeight="1">
      <c r="A88" s="380"/>
      <c r="B88" s="1492"/>
      <c r="C88" s="1496"/>
      <c r="D88" s="1496"/>
      <c r="E88" s="1070" t="s">
        <v>716</v>
      </c>
      <c r="F88" s="390"/>
      <c r="G88" s="751">
        <v>4</v>
      </c>
      <c r="H88" s="390"/>
      <c r="I88" s="390"/>
      <c r="J88" s="751"/>
      <c r="K88" s="397">
        <v>5</v>
      </c>
      <c r="L88" s="393">
        <f t="shared" si="19"/>
        <v>9</v>
      </c>
      <c r="M88" s="390"/>
      <c r="N88" s="390"/>
      <c r="O88" s="390"/>
      <c r="P88" s="390"/>
      <c r="Q88" s="395">
        <f t="shared" si="20"/>
        <v>0</v>
      </c>
      <c r="R88" s="405">
        <f t="shared" si="15"/>
        <v>9</v>
      </c>
    </row>
    <row r="89" spans="1:18" s="42" customFormat="1" ht="19.5" customHeight="1">
      <c r="A89" s="380"/>
      <c r="B89" s="1492"/>
      <c r="C89" s="1499" t="s">
        <v>72</v>
      </c>
      <c r="D89" s="1502" t="s">
        <v>66</v>
      </c>
      <c r="E89" s="1503"/>
      <c r="F89" s="391"/>
      <c r="G89" s="752">
        <v>3</v>
      </c>
      <c r="H89" s="391"/>
      <c r="I89" s="391"/>
      <c r="J89" s="752"/>
      <c r="K89" s="391">
        <v>3</v>
      </c>
      <c r="L89" s="393">
        <f t="shared" si="19"/>
        <v>6</v>
      </c>
      <c r="M89" s="391"/>
      <c r="N89" s="391"/>
      <c r="O89" s="391"/>
      <c r="P89" s="391"/>
      <c r="Q89" s="395">
        <f t="shared" si="20"/>
        <v>0</v>
      </c>
      <c r="R89" s="405">
        <f t="shared" si="15"/>
        <v>6</v>
      </c>
    </row>
    <row r="90" spans="1:18" s="42" customFormat="1" ht="19.5" customHeight="1">
      <c r="A90" s="380"/>
      <c r="B90" s="1492"/>
      <c r="C90" s="1500"/>
      <c r="D90" s="1499" t="s">
        <v>67</v>
      </c>
      <c r="E90" s="1071" t="s">
        <v>1</v>
      </c>
      <c r="F90" s="391"/>
      <c r="G90" s="752">
        <v>9</v>
      </c>
      <c r="H90" s="391"/>
      <c r="I90" s="391"/>
      <c r="J90" s="752"/>
      <c r="K90" s="391">
        <v>11</v>
      </c>
      <c r="L90" s="393">
        <f t="shared" si="19"/>
        <v>20</v>
      </c>
      <c r="M90" s="391"/>
      <c r="N90" s="391"/>
      <c r="O90" s="391"/>
      <c r="P90" s="391"/>
      <c r="Q90" s="395">
        <f t="shared" si="20"/>
        <v>0</v>
      </c>
      <c r="R90" s="405">
        <f t="shared" si="15"/>
        <v>20</v>
      </c>
    </row>
    <row r="91" spans="1:18" s="42" customFormat="1" ht="19.5" customHeight="1" thickBot="1">
      <c r="A91" s="380"/>
      <c r="B91" s="1493"/>
      <c r="C91" s="1501"/>
      <c r="D91" s="1501"/>
      <c r="E91" s="1071" t="s">
        <v>27</v>
      </c>
      <c r="F91" s="442"/>
      <c r="G91" s="753">
        <v>6</v>
      </c>
      <c r="H91" s="442"/>
      <c r="I91" s="442"/>
      <c r="J91" s="753"/>
      <c r="K91" s="442">
        <v>6</v>
      </c>
      <c r="L91" s="444">
        <f>SUM(F91:K91)</f>
        <v>12</v>
      </c>
      <c r="M91" s="389"/>
      <c r="N91" s="389"/>
      <c r="O91" s="389"/>
      <c r="P91" s="389"/>
      <c r="Q91" s="396">
        <f>P91</f>
        <v>0</v>
      </c>
      <c r="R91" s="409">
        <f t="shared" si="15"/>
        <v>12</v>
      </c>
    </row>
    <row r="92" spans="1:18">
      <c r="A92" s="1454" t="s">
        <v>6</v>
      </c>
      <c r="B92" s="1455"/>
      <c r="C92" s="1455" t="s">
        <v>2</v>
      </c>
      <c r="D92" s="1459"/>
      <c r="E92" s="1460"/>
      <c r="F92" s="443">
        <f>F14+F23+F44+F56+F68+F80+F89</f>
        <v>35</v>
      </c>
      <c r="G92" s="443">
        <f t="shared" ref="G92:L92" si="21">G14+G23+G44+G56+G68+G80+G89</f>
        <v>44</v>
      </c>
      <c r="H92" s="443">
        <f t="shared" si="21"/>
        <v>43</v>
      </c>
      <c r="I92" s="443">
        <f t="shared" si="21"/>
        <v>29</v>
      </c>
      <c r="J92" s="443">
        <f t="shared" si="21"/>
        <v>40</v>
      </c>
      <c r="K92" s="443">
        <f t="shared" si="21"/>
        <v>49</v>
      </c>
      <c r="L92" s="443">
        <f t="shared" si="21"/>
        <v>240</v>
      </c>
      <c r="M92" s="420">
        <f>M14+M23+M44+M56+M68+M80+M89</f>
        <v>23</v>
      </c>
      <c r="N92" s="420">
        <f t="shared" ref="N92:Q92" si="22">N14+N23+N44+N56+N68+N80+N89</f>
        <v>22</v>
      </c>
      <c r="O92" s="420">
        <f t="shared" si="22"/>
        <v>15</v>
      </c>
      <c r="P92" s="420">
        <f t="shared" si="22"/>
        <v>22</v>
      </c>
      <c r="Q92" s="420">
        <f t="shared" si="22"/>
        <v>82</v>
      </c>
      <c r="R92" s="421">
        <f>L92+Q92</f>
        <v>322</v>
      </c>
    </row>
    <row r="93" spans="1:18">
      <c r="A93" s="1456"/>
      <c r="B93" s="1453"/>
      <c r="C93" s="1453" t="s">
        <v>3</v>
      </c>
      <c r="D93" s="1461"/>
      <c r="E93" s="10" t="s">
        <v>1</v>
      </c>
      <c r="F93" s="422">
        <f t="shared" ref="F93" si="23">F15+F24+F45+F57+F69+F81+F90</f>
        <v>194</v>
      </c>
      <c r="G93" s="422">
        <f t="shared" ref="G93:L93" si="24">G15+G24+G45+G57+G69+G81+G90</f>
        <v>230</v>
      </c>
      <c r="H93" s="422">
        <f t="shared" si="24"/>
        <v>237</v>
      </c>
      <c r="I93" s="422">
        <f t="shared" si="24"/>
        <v>190</v>
      </c>
      <c r="J93" s="422">
        <f t="shared" si="24"/>
        <v>220</v>
      </c>
      <c r="K93" s="422">
        <f t="shared" si="24"/>
        <v>283</v>
      </c>
      <c r="L93" s="422">
        <f t="shared" si="24"/>
        <v>1354</v>
      </c>
      <c r="M93" s="423">
        <f>M15+M24+M45+M57+M69+M81+M90</f>
        <v>144</v>
      </c>
      <c r="N93" s="423">
        <f t="shared" ref="N93:Q93" si="25">N15+N24+N45+N57+N69+N81+N90</f>
        <v>93</v>
      </c>
      <c r="O93" s="423">
        <f t="shared" si="25"/>
        <v>55</v>
      </c>
      <c r="P93" s="423">
        <f t="shared" si="25"/>
        <v>115</v>
      </c>
      <c r="Q93" s="423">
        <f t="shared" si="25"/>
        <v>407</v>
      </c>
      <c r="R93" s="424">
        <f t="shared" si="15"/>
        <v>1761</v>
      </c>
    </row>
    <row r="94" spans="1:18" ht="17.25" thickBot="1">
      <c r="A94" s="1457"/>
      <c r="B94" s="1458"/>
      <c r="C94" s="1458"/>
      <c r="D94" s="1462"/>
      <c r="E94" s="11" t="s">
        <v>27</v>
      </c>
      <c r="F94" s="425">
        <f t="shared" ref="F94" si="26">F91+F82+F70+F58+F46+F25+F16</f>
        <v>68</v>
      </c>
      <c r="G94" s="425">
        <f t="shared" ref="G94:L94" si="27">G91+G82+G70+G58+G46+G25+G16</f>
        <v>74</v>
      </c>
      <c r="H94" s="425">
        <f t="shared" si="27"/>
        <v>58</v>
      </c>
      <c r="I94" s="425">
        <f t="shared" si="27"/>
        <v>66</v>
      </c>
      <c r="J94" s="425">
        <f t="shared" si="27"/>
        <v>73</v>
      </c>
      <c r="K94" s="425">
        <f t="shared" si="27"/>
        <v>83</v>
      </c>
      <c r="L94" s="425">
        <f t="shared" si="27"/>
        <v>422</v>
      </c>
      <c r="M94" s="426">
        <f>M16+M25+M46+M58+M70+M82+M91</f>
        <v>49</v>
      </c>
      <c r="N94" s="426">
        <f t="shared" ref="N94:Q94" si="28">N16+N25+N46+N58+N70+N82+N91</f>
        <v>38</v>
      </c>
      <c r="O94" s="426">
        <f t="shared" si="28"/>
        <v>30</v>
      </c>
      <c r="P94" s="426">
        <f t="shared" si="28"/>
        <v>57</v>
      </c>
      <c r="Q94" s="426">
        <f t="shared" si="28"/>
        <v>174</v>
      </c>
      <c r="R94" s="427">
        <f t="shared" si="15"/>
        <v>596</v>
      </c>
    </row>
  </sheetData>
  <mergeCells count="108">
    <mergeCell ref="B83:B91"/>
    <mergeCell ref="C83:C85"/>
    <mergeCell ref="D83:E83"/>
    <mergeCell ref="D84:D85"/>
    <mergeCell ref="C86:C88"/>
    <mergeCell ref="D86:E86"/>
    <mergeCell ref="D87:D88"/>
    <mergeCell ref="C89:C91"/>
    <mergeCell ref="D89:E89"/>
    <mergeCell ref="D90:D91"/>
    <mergeCell ref="B59:B70"/>
    <mergeCell ref="C59:C61"/>
    <mergeCell ref="C50:C52"/>
    <mergeCell ref="D80:E80"/>
    <mergeCell ref="D74:E74"/>
    <mergeCell ref="D71:E71"/>
    <mergeCell ref="D77:E77"/>
    <mergeCell ref="D69:D70"/>
    <mergeCell ref="D81:D82"/>
    <mergeCell ref="D78:D79"/>
    <mergeCell ref="D75:D76"/>
    <mergeCell ref="D72:D73"/>
    <mergeCell ref="C68:C70"/>
    <mergeCell ref="D56:E56"/>
    <mergeCell ref="D57:D58"/>
    <mergeCell ref="B71:B82"/>
    <mergeCell ref="C80:C82"/>
    <mergeCell ref="C77:C79"/>
    <mergeCell ref="C71:C73"/>
    <mergeCell ref="C74:C76"/>
    <mergeCell ref="B47:B58"/>
    <mergeCell ref="C47:C49"/>
    <mergeCell ref="C53:C55"/>
    <mergeCell ref="D68:E68"/>
    <mergeCell ref="D24:D25"/>
    <mergeCell ref="A1:E1"/>
    <mergeCell ref="A3:E3"/>
    <mergeCell ref="C32:C34"/>
    <mergeCell ref="D32:E32"/>
    <mergeCell ref="D33:D34"/>
    <mergeCell ref="C26:C28"/>
    <mergeCell ref="D26:E26"/>
    <mergeCell ref="D27:D28"/>
    <mergeCell ref="C29:C31"/>
    <mergeCell ref="D29:E29"/>
    <mergeCell ref="D30:D31"/>
    <mergeCell ref="C17:C19"/>
    <mergeCell ref="C20:C22"/>
    <mergeCell ref="C23:C25"/>
    <mergeCell ref="B17:B25"/>
    <mergeCell ref="D21:D22"/>
    <mergeCell ref="D18:D19"/>
    <mergeCell ref="D23:E23"/>
    <mergeCell ref="D20:E20"/>
    <mergeCell ref="R3:R13"/>
    <mergeCell ref="A4:E4"/>
    <mergeCell ref="M4:P4"/>
    <mergeCell ref="A5:E5"/>
    <mergeCell ref="A6:E6"/>
    <mergeCell ref="A7:E7"/>
    <mergeCell ref="A8:E8"/>
    <mergeCell ref="A10:E10"/>
    <mergeCell ref="A11:E11"/>
    <mergeCell ref="M3:P3"/>
    <mergeCell ref="L3:L13"/>
    <mergeCell ref="A13:E13"/>
    <mergeCell ref="A12:E12"/>
    <mergeCell ref="Q3:Q13"/>
    <mergeCell ref="A9:E9"/>
    <mergeCell ref="F3:K3"/>
    <mergeCell ref="A92:B94"/>
    <mergeCell ref="C92:E92"/>
    <mergeCell ref="C93:D94"/>
    <mergeCell ref="A14:A82"/>
    <mergeCell ref="B14:B16"/>
    <mergeCell ref="C14:E14"/>
    <mergeCell ref="C15:C16"/>
    <mergeCell ref="D15:E15"/>
    <mergeCell ref="D59:E59"/>
    <mergeCell ref="D60:D61"/>
    <mergeCell ref="C62:C64"/>
    <mergeCell ref="D62:E62"/>
    <mergeCell ref="D63:D64"/>
    <mergeCell ref="D66:D67"/>
    <mergeCell ref="D50:E50"/>
    <mergeCell ref="D16:E16"/>
    <mergeCell ref="B26:B46"/>
    <mergeCell ref="C44:C46"/>
    <mergeCell ref="D44:E44"/>
    <mergeCell ref="D45:D46"/>
    <mergeCell ref="D47:E47"/>
    <mergeCell ref="D48:D49"/>
    <mergeCell ref="C41:C43"/>
    <mergeCell ref="D17:E17"/>
    <mergeCell ref="C65:C67"/>
    <mergeCell ref="D65:E65"/>
    <mergeCell ref="D51:D52"/>
    <mergeCell ref="D53:E53"/>
    <mergeCell ref="D54:D55"/>
    <mergeCell ref="C56:C58"/>
    <mergeCell ref="D41:E41"/>
    <mergeCell ref="D35:E35"/>
    <mergeCell ref="D36:D37"/>
    <mergeCell ref="C38:C40"/>
    <mergeCell ref="D38:E38"/>
    <mergeCell ref="D39:D40"/>
    <mergeCell ref="D42:D43"/>
    <mergeCell ref="C35:C37"/>
  </mergeCells>
  <phoneticPr fontId="25" type="noConversion"/>
  <printOptions horizontalCentered="1"/>
  <pageMargins left="0.25" right="0.25" top="0.75" bottom="0.75" header="0.3" footer="0.3"/>
  <pageSetup paperSize="8"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B10"/>
  <sheetViews>
    <sheetView zoomScale="75" zoomScaleNormal="75" workbookViewId="0">
      <pane xSplit="5" ySplit="5" topLeftCell="H6" activePane="bottomRight" state="frozen"/>
      <selection pane="topRight" activeCell="F1" sqref="F1"/>
      <selection pane="bottomLeft" activeCell="A6" sqref="A6"/>
      <selection pane="bottomRight" activeCell="Q7" sqref="Q7"/>
    </sheetView>
  </sheetViews>
  <sheetFormatPr defaultRowHeight="16.5"/>
  <cols>
    <col min="1" max="4" width="10.625" customWidth="1"/>
    <col min="5" max="5" width="20.625" customWidth="1"/>
    <col min="6" max="6" width="10.625" customWidth="1"/>
    <col min="7" max="7" width="40.625" customWidth="1"/>
    <col min="8" max="8" width="13" customWidth="1"/>
    <col min="9" max="28" width="10.625" customWidth="1"/>
  </cols>
  <sheetData>
    <row r="1" spans="1:28" ht="20.25">
      <c r="A1" s="1383" t="s">
        <v>62</v>
      </c>
      <c r="B1" s="1383"/>
      <c r="C1" s="1383"/>
      <c r="D1" s="1383"/>
      <c r="E1" s="1383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s="8" customFormat="1" ht="28.5" customHeight="1">
      <c r="A2" s="21" t="s">
        <v>1371</v>
      </c>
      <c r="B2" s="22"/>
      <c r="C2" s="22"/>
      <c r="D2" s="22"/>
      <c r="E2" s="23"/>
      <c r="F2" s="24"/>
      <c r="G2" s="4"/>
      <c r="H2" s="4"/>
      <c r="I2" s="4"/>
      <c r="J2" s="3"/>
      <c r="K2" s="3"/>
      <c r="L2" s="4"/>
      <c r="M2" s="4"/>
      <c r="N2" s="5"/>
      <c r="O2" s="5"/>
      <c r="P2" s="5"/>
      <c r="Q2" s="5"/>
      <c r="R2" s="5"/>
      <c r="S2" s="5"/>
      <c r="T2" s="5"/>
      <c r="U2" s="6"/>
      <c r="V2" s="7"/>
      <c r="W2" s="6"/>
    </row>
    <row r="3" spans="1:28" ht="23.25" customHeight="1">
      <c r="A3" s="1427" t="s">
        <v>12</v>
      </c>
      <c r="B3" s="1427" t="s">
        <v>13</v>
      </c>
      <c r="C3" s="1430" t="s">
        <v>35</v>
      </c>
      <c r="D3" s="1427" t="s">
        <v>63</v>
      </c>
      <c r="E3" s="1427" t="s">
        <v>14</v>
      </c>
      <c r="F3" s="1427" t="s">
        <v>64</v>
      </c>
      <c r="G3" s="1427" t="s">
        <v>16</v>
      </c>
      <c r="H3" s="1431" t="s">
        <v>143</v>
      </c>
      <c r="I3" s="1427" t="s">
        <v>17</v>
      </c>
      <c r="J3" s="1430" t="s">
        <v>18</v>
      </c>
      <c r="K3" s="1430" t="s">
        <v>19</v>
      </c>
      <c r="L3" s="1430" t="s">
        <v>104</v>
      </c>
      <c r="M3" s="1427" t="s">
        <v>2</v>
      </c>
      <c r="N3" s="1427"/>
      <c r="O3" s="1427"/>
      <c r="P3" s="1427"/>
      <c r="Q3" s="1427"/>
      <c r="R3" s="1427" t="s">
        <v>141</v>
      </c>
      <c r="S3" s="1427"/>
      <c r="T3" s="1427"/>
      <c r="U3" s="1427"/>
      <c r="V3" s="1427"/>
      <c r="W3" s="1427"/>
      <c r="X3" s="1427"/>
      <c r="Y3" s="1427"/>
      <c r="Z3" s="1428" t="s">
        <v>142</v>
      </c>
      <c r="AA3" s="1429"/>
      <c r="AB3" s="1427" t="s">
        <v>0</v>
      </c>
    </row>
    <row r="4" spans="1:28" ht="23.25" customHeight="1">
      <c r="A4" s="1427"/>
      <c r="B4" s="1427"/>
      <c r="C4" s="1427"/>
      <c r="D4" s="1427"/>
      <c r="E4" s="1427"/>
      <c r="F4" s="1427"/>
      <c r="G4" s="1427"/>
      <c r="H4" s="1432"/>
      <c r="I4" s="1427"/>
      <c r="J4" s="1427"/>
      <c r="K4" s="1427"/>
      <c r="L4" s="1427"/>
      <c r="M4" s="1427"/>
      <c r="N4" s="1427"/>
      <c r="O4" s="1427"/>
      <c r="P4" s="1427"/>
      <c r="Q4" s="1427"/>
      <c r="R4" s="1427" t="s">
        <v>20</v>
      </c>
      <c r="S4" s="1427"/>
      <c r="T4" s="1427" t="s">
        <v>21</v>
      </c>
      <c r="U4" s="1427"/>
      <c r="V4" s="1427" t="s">
        <v>22</v>
      </c>
      <c r="W4" s="1427"/>
      <c r="X4" s="1427" t="s">
        <v>6</v>
      </c>
      <c r="Y4" s="1427"/>
      <c r="Z4" s="1428" t="s">
        <v>130</v>
      </c>
      <c r="AA4" s="1429"/>
      <c r="AB4" s="1427"/>
    </row>
    <row r="5" spans="1:28" ht="23.25" customHeight="1">
      <c r="A5" s="1427"/>
      <c r="B5" s="1427"/>
      <c r="C5" s="1427"/>
      <c r="D5" s="1427"/>
      <c r="E5" s="1427"/>
      <c r="F5" s="1427"/>
      <c r="G5" s="1427"/>
      <c r="H5" s="1433"/>
      <c r="I5" s="1427"/>
      <c r="J5" s="1427"/>
      <c r="K5" s="1427"/>
      <c r="L5" s="1427"/>
      <c r="M5" s="19" t="s">
        <v>20</v>
      </c>
      <c r="N5" s="19" t="s">
        <v>21</v>
      </c>
      <c r="O5" s="19" t="s">
        <v>22</v>
      </c>
      <c r="P5" s="19" t="s">
        <v>26</v>
      </c>
      <c r="Q5" s="19" t="s">
        <v>1</v>
      </c>
      <c r="R5" s="19" t="s">
        <v>1</v>
      </c>
      <c r="S5" s="19" t="s">
        <v>27</v>
      </c>
      <c r="T5" s="19" t="s">
        <v>1</v>
      </c>
      <c r="U5" s="19" t="s">
        <v>27</v>
      </c>
      <c r="V5" s="19" t="s">
        <v>1</v>
      </c>
      <c r="W5" s="19" t="s">
        <v>27</v>
      </c>
      <c r="X5" s="19" t="s">
        <v>1</v>
      </c>
      <c r="Y5" s="19" t="s">
        <v>27</v>
      </c>
      <c r="Z5" s="26" t="s">
        <v>131</v>
      </c>
      <c r="AA5" s="26" t="s">
        <v>132</v>
      </c>
      <c r="AB5" s="1427"/>
    </row>
    <row r="6" spans="1:28" s="33" customFormat="1" ht="23.25" customHeight="1">
      <c r="A6" s="34" t="s">
        <v>11</v>
      </c>
      <c r="B6" s="34" t="s">
        <v>5</v>
      </c>
      <c r="C6" s="34" t="s">
        <v>36</v>
      </c>
      <c r="D6" s="34" t="s">
        <v>75</v>
      </c>
      <c r="E6" s="34" t="s">
        <v>735</v>
      </c>
      <c r="F6" s="35">
        <v>23765</v>
      </c>
      <c r="G6" s="66" t="s">
        <v>1706</v>
      </c>
      <c r="H6" s="225">
        <v>693</v>
      </c>
      <c r="I6" s="37">
        <v>22113</v>
      </c>
      <c r="J6" s="38" t="s">
        <v>1707</v>
      </c>
      <c r="K6" s="38" t="s">
        <v>1707</v>
      </c>
      <c r="L6" s="38" t="s">
        <v>1708</v>
      </c>
      <c r="M6" s="273">
        <v>3</v>
      </c>
      <c r="N6" s="273"/>
      <c r="O6" s="273"/>
      <c r="P6" s="273"/>
      <c r="Q6" s="273">
        <f>SUM(M6:P6)</f>
        <v>3</v>
      </c>
      <c r="R6" s="39">
        <v>120</v>
      </c>
      <c r="S6" s="39">
        <v>74</v>
      </c>
      <c r="T6" s="39"/>
      <c r="U6" s="39"/>
      <c r="V6" s="39"/>
      <c r="W6" s="39"/>
      <c r="X6" s="39">
        <v>120</v>
      </c>
      <c r="Y6" s="39">
        <v>74</v>
      </c>
      <c r="Z6" s="39"/>
      <c r="AA6" s="39"/>
      <c r="AB6" s="40"/>
    </row>
    <row r="7" spans="1:28" ht="23.25" customHeight="1">
      <c r="A7" s="14"/>
      <c r="B7" s="14"/>
      <c r="C7" s="1504" t="s">
        <v>31</v>
      </c>
      <c r="D7" s="1504"/>
      <c r="E7" s="15">
        <v>1</v>
      </c>
      <c r="F7" s="16"/>
      <c r="G7" s="12"/>
      <c r="H7" s="12"/>
      <c r="I7" s="12"/>
      <c r="J7" s="12"/>
      <c r="K7" s="12"/>
      <c r="L7" s="12"/>
      <c r="M7" s="466">
        <f>M6</f>
        <v>3</v>
      </c>
      <c r="N7" s="466">
        <f t="shared" ref="N7:AA10" si="0">N6</f>
        <v>0</v>
      </c>
      <c r="O7" s="466">
        <f t="shared" si="0"/>
        <v>0</v>
      </c>
      <c r="P7" s="466">
        <f t="shared" si="0"/>
        <v>0</v>
      </c>
      <c r="Q7" s="466">
        <f t="shared" si="0"/>
        <v>3</v>
      </c>
      <c r="R7" s="466">
        <f t="shared" si="0"/>
        <v>120</v>
      </c>
      <c r="S7" s="466">
        <f t="shared" si="0"/>
        <v>74</v>
      </c>
      <c r="T7" s="466">
        <f t="shared" si="0"/>
        <v>0</v>
      </c>
      <c r="U7" s="466">
        <f t="shared" si="0"/>
        <v>0</v>
      </c>
      <c r="V7" s="466">
        <f t="shared" si="0"/>
        <v>0</v>
      </c>
      <c r="W7" s="466">
        <f t="shared" si="0"/>
        <v>0</v>
      </c>
      <c r="X7" s="466">
        <f t="shared" si="0"/>
        <v>120</v>
      </c>
      <c r="Y7" s="466">
        <f t="shared" si="0"/>
        <v>74</v>
      </c>
      <c r="Z7" s="466">
        <f t="shared" si="0"/>
        <v>0</v>
      </c>
      <c r="AA7" s="466">
        <f t="shared" si="0"/>
        <v>0</v>
      </c>
      <c r="AB7" s="12"/>
    </row>
    <row r="8" spans="1:28" ht="23.25" customHeight="1">
      <c r="A8" s="14"/>
      <c r="B8" s="1505" t="s">
        <v>30</v>
      </c>
      <c r="C8" s="1505"/>
      <c r="D8" s="1505"/>
      <c r="E8" s="17">
        <v>1</v>
      </c>
      <c r="F8" s="18"/>
      <c r="G8" s="13"/>
      <c r="H8" s="13"/>
      <c r="I8" s="13"/>
      <c r="J8" s="13"/>
      <c r="K8" s="13"/>
      <c r="L8" s="13"/>
      <c r="M8" s="467">
        <f>M7</f>
        <v>3</v>
      </c>
      <c r="N8" s="467">
        <f t="shared" si="0"/>
        <v>0</v>
      </c>
      <c r="O8" s="467">
        <f t="shared" si="0"/>
        <v>0</v>
      </c>
      <c r="P8" s="467">
        <f t="shared" si="0"/>
        <v>0</v>
      </c>
      <c r="Q8" s="467">
        <f t="shared" si="0"/>
        <v>3</v>
      </c>
      <c r="R8" s="467">
        <f t="shared" si="0"/>
        <v>120</v>
      </c>
      <c r="S8" s="467">
        <f t="shared" si="0"/>
        <v>74</v>
      </c>
      <c r="T8" s="467">
        <f t="shared" si="0"/>
        <v>0</v>
      </c>
      <c r="U8" s="467">
        <f t="shared" si="0"/>
        <v>0</v>
      </c>
      <c r="V8" s="467">
        <f t="shared" si="0"/>
        <v>0</v>
      </c>
      <c r="W8" s="467">
        <f t="shared" si="0"/>
        <v>0</v>
      </c>
      <c r="X8" s="467">
        <f t="shared" si="0"/>
        <v>120</v>
      </c>
      <c r="Y8" s="467">
        <f t="shared" si="0"/>
        <v>74</v>
      </c>
      <c r="Z8" s="467">
        <f t="shared" si="0"/>
        <v>0</v>
      </c>
      <c r="AA8" s="467">
        <f t="shared" si="0"/>
        <v>0</v>
      </c>
      <c r="AB8" s="13"/>
    </row>
    <row r="9" spans="1:28" ht="23.25" customHeight="1">
      <c r="A9" s="1504" t="s">
        <v>33</v>
      </c>
      <c r="B9" s="1504"/>
      <c r="C9" s="1504"/>
      <c r="D9" s="1504"/>
      <c r="E9" s="15">
        <v>1</v>
      </c>
      <c r="F9" s="16"/>
      <c r="G9" s="12"/>
      <c r="H9" s="12"/>
      <c r="I9" s="12"/>
      <c r="J9" s="12"/>
      <c r="K9" s="12"/>
      <c r="L9" s="12"/>
      <c r="M9" s="466">
        <f>M8</f>
        <v>3</v>
      </c>
      <c r="N9" s="466">
        <f t="shared" si="0"/>
        <v>0</v>
      </c>
      <c r="O9" s="466">
        <f t="shared" si="0"/>
        <v>0</v>
      </c>
      <c r="P9" s="466">
        <f t="shared" si="0"/>
        <v>0</v>
      </c>
      <c r="Q9" s="466">
        <f t="shared" si="0"/>
        <v>3</v>
      </c>
      <c r="R9" s="466">
        <f t="shared" si="0"/>
        <v>120</v>
      </c>
      <c r="S9" s="466">
        <f t="shared" si="0"/>
        <v>74</v>
      </c>
      <c r="T9" s="466">
        <f t="shared" si="0"/>
        <v>0</v>
      </c>
      <c r="U9" s="466">
        <f t="shared" si="0"/>
        <v>0</v>
      </c>
      <c r="V9" s="466">
        <f t="shared" si="0"/>
        <v>0</v>
      </c>
      <c r="W9" s="466">
        <f t="shared" si="0"/>
        <v>0</v>
      </c>
      <c r="X9" s="466">
        <f t="shared" si="0"/>
        <v>120</v>
      </c>
      <c r="Y9" s="466">
        <f t="shared" si="0"/>
        <v>74</v>
      </c>
      <c r="Z9" s="466">
        <f t="shared" si="0"/>
        <v>0</v>
      </c>
      <c r="AA9" s="466">
        <f t="shared" si="0"/>
        <v>0</v>
      </c>
      <c r="AB9" s="12"/>
    </row>
    <row r="10" spans="1:28" ht="23.25" customHeight="1">
      <c r="A10" s="1505" t="s">
        <v>34</v>
      </c>
      <c r="B10" s="1505"/>
      <c r="C10" s="1505"/>
      <c r="D10" s="1505"/>
      <c r="E10" s="17">
        <v>1</v>
      </c>
      <c r="F10" s="18"/>
      <c r="G10" s="13"/>
      <c r="H10" s="13"/>
      <c r="I10" s="13"/>
      <c r="J10" s="13"/>
      <c r="K10" s="13"/>
      <c r="L10" s="13"/>
      <c r="M10" s="467">
        <f>M9</f>
        <v>3</v>
      </c>
      <c r="N10" s="467">
        <f t="shared" si="0"/>
        <v>0</v>
      </c>
      <c r="O10" s="467">
        <f t="shared" si="0"/>
        <v>0</v>
      </c>
      <c r="P10" s="467">
        <f t="shared" si="0"/>
        <v>0</v>
      </c>
      <c r="Q10" s="467">
        <f t="shared" si="0"/>
        <v>3</v>
      </c>
      <c r="R10" s="467">
        <f t="shared" si="0"/>
        <v>120</v>
      </c>
      <c r="S10" s="467">
        <f t="shared" si="0"/>
        <v>74</v>
      </c>
      <c r="T10" s="467">
        <f t="shared" si="0"/>
        <v>0</v>
      </c>
      <c r="U10" s="467">
        <f t="shared" si="0"/>
        <v>0</v>
      </c>
      <c r="V10" s="467">
        <f t="shared" si="0"/>
        <v>0</v>
      </c>
      <c r="W10" s="467">
        <f t="shared" si="0"/>
        <v>0</v>
      </c>
      <c r="X10" s="467">
        <f t="shared" si="0"/>
        <v>120</v>
      </c>
      <c r="Y10" s="467">
        <f t="shared" si="0"/>
        <v>74</v>
      </c>
      <c r="Z10" s="467">
        <f t="shared" si="0"/>
        <v>0</v>
      </c>
      <c r="AA10" s="467">
        <f t="shared" si="0"/>
        <v>0</v>
      </c>
      <c r="AB10" s="13"/>
    </row>
  </sheetData>
  <mergeCells count="26">
    <mergeCell ref="A9:D9"/>
    <mergeCell ref="A10:D10"/>
    <mergeCell ref="R3:Y3"/>
    <mergeCell ref="F3:F5"/>
    <mergeCell ref="G3:G5"/>
    <mergeCell ref="I3:I5"/>
    <mergeCell ref="J3:J5"/>
    <mergeCell ref="L3:L5"/>
    <mergeCell ref="M3:Q4"/>
    <mergeCell ref="B8:D8"/>
    <mergeCell ref="K3:K5"/>
    <mergeCell ref="C7:D7"/>
    <mergeCell ref="H3:H5"/>
    <mergeCell ref="AB3:AB5"/>
    <mergeCell ref="R4:S4"/>
    <mergeCell ref="T4:U4"/>
    <mergeCell ref="V4:W4"/>
    <mergeCell ref="X4:Y4"/>
    <mergeCell ref="Z3:AA3"/>
    <mergeCell ref="Z4:AA4"/>
    <mergeCell ref="A1:E1"/>
    <mergeCell ref="A3:A5"/>
    <mergeCell ref="B3:B5"/>
    <mergeCell ref="C3:C5"/>
    <mergeCell ref="D3:D5"/>
    <mergeCell ref="E3:E5"/>
  </mergeCells>
  <phoneticPr fontId="7" type="noConversion"/>
  <pageMargins left="0.25" right="0.25" top="0.75" bottom="0.75" header="0.3" footer="0.3"/>
  <pageSetup paperSize="9" scale="7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9</vt:i4>
      </vt:variant>
    </vt:vector>
  </HeadingPairs>
  <TitlesOfParts>
    <vt:vector size="22" baseType="lpstr">
      <vt:lpstr>총괄</vt:lpstr>
      <vt:lpstr>구군별</vt:lpstr>
      <vt:lpstr>(고교)계열별</vt:lpstr>
      <vt:lpstr>유치원</vt:lpstr>
      <vt:lpstr>초등학교</vt:lpstr>
      <vt:lpstr>중학교</vt:lpstr>
      <vt:lpstr>고등학교</vt:lpstr>
      <vt:lpstr>특수학교</vt:lpstr>
      <vt:lpstr>고등기술학교</vt:lpstr>
      <vt:lpstr>방송통신중고등학교</vt:lpstr>
      <vt:lpstr>각종학교(각종,외국인,대안)</vt:lpstr>
      <vt:lpstr>국제학교</vt:lpstr>
      <vt:lpstr>학력인정평생교육시설 </vt:lpstr>
      <vt:lpstr>'각종학교(각종,외국인,대안)'!Print_Titles</vt:lpstr>
      <vt:lpstr>고등기술학교!Print_Titles</vt:lpstr>
      <vt:lpstr>고등학교!Print_Titles</vt:lpstr>
      <vt:lpstr>구군별!Print_Titles</vt:lpstr>
      <vt:lpstr>국제학교!Print_Titles</vt:lpstr>
      <vt:lpstr>중학교!Print_Titles</vt:lpstr>
      <vt:lpstr>초등학교!Print_Titles</vt:lpstr>
      <vt:lpstr>특수학교!Print_Titles</vt:lpstr>
      <vt:lpstr>'학력인정평생교육시설 '!Print_Titles</vt:lpstr>
    </vt:vector>
  </TitlesOfParts>
  <Company>인천시교육청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</dc:creator>
  <cp:lastModifiedBy>Windows 사용자</cp:lastModifiedBy>
  <cp:lastPrinted>2021-05-04T04:32:24Z</cp:lastPrinted>
  <dcterms:created xsi:type="dcterms:W3CDTF">2013-04-21T23:31:59Z</dcterms:created>
  <dcterms:modified xsi:type="dcterms:W3CDTF">2021-05-06T08:37:18Z</dcterms:modified>
</cp:coreProperties>
</file>