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38640" windowHeight="21240" activeTab="1"/>
  </bookViews>
  <sheets>
    <sheet name="lab7.1" sheetId="3" r:id="rId1"/>
    <sheet name="lab7.2" sheetId="2" r:id="rId2"/>
  </sheets>
  <definedNames>
    <definedName name="solver_adj" localSheetId="1" hidden="1">'lab7.2'!$B$29:$D$29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'lab7.2'!$B$29:$D$29</definedName>
    <definedName name="solver_lhs2" localSheetId="1" hidden="1">'lab7.2'!$E$31</definedName>
    <definedName name="solver_lhs3" localSheetId="1" hidden="1">'lab7.2'!$E$32</definedName>
    <definedName name="solver_lhs4" localSheetId="1" hidden="1">'lab7.2'!$E$33</definedName>
    <definedName name="solver_lhs5" localSheetId="1" hidden="1">'lab7.2'!$E$60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'lab7.2'!$E$30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1" hidden="1">0</definedName>
    <definedName name="solver_rhs2" localSheetId="1" hidden="1">'lab7.2'!$F$31</definedName>
    <definedName name="solver_rhs3" localSheetId="1" hidden="1">'lab7.2'!$F$32</definedName>
    <definedName name="solver_rhs4" localSheetId="1" hidden="1">'lab7.2'!$F$33</definedName>
    <definedName name="solver_rhs5" localSheetId="1" hidden="1">'lab7.2'!$F$60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2" i="3" l="1"/>
  <c r="B90" i="3"/>
  <c r="B89" i="3"/>
  <c r="C86" i="3"/>
  <c r="D86" i="3"/>
  <c r="E86" i="3"/>
  <c r="G86" i="3"/>
  <c r="H86" i="3"/>
  <c r="I86" i="3"/>
  <c r="F86" i="3"/>
  <c r="C85" i="3"/>
  <c r="D85" i="3"/>
  <c r="E85" i="3"/>
  <c r="G85" i="3"/>
  <c r="H85" i="3"/>
  <c r="I85" i="3"/>
  <c r="F85" i="3"/>
  <c r="C84" i="3"/>
  <c r="D84" i="3"/>
  <c r="E84" i="3"/>
  <c r="G84" i="3"/>
  <c r="H84" i="3"/>
  <c r="I84" i="3"/>
  <c r="F84" i="3"/>
  <c r="C83" i="3"/>
  <c r="D83" i="3"/>
  <c r="E83" i="3"/>
  <c r="G83" i="3"/>
  <c r="H83" i="3"/>
  <c r="I83" i="3"/>
  <c r="F83" i="3"/>
  <c r="J77" i="3"/>
  <c r="J76" i="3"/>
  <c r="J78" i="3"/>
  <c r="C79" i="3"/>
  <c r="D79" i="3"/>
  <c r="F79" i="3"/>
  <c r="G79" i="3"/>
  <c r="H79" i="3"/>
  <c r="I79" i="3"/>
  <c r="E79" i="3"/>
  <c r="C76" i="3"/>
  <c r="D76" i="3"/>
  <c r="F76" i="3"/>
  <c r="G76" i="3"/>
  <c r="H76" i="3"/>
  <c r="I76" i="3"/>
  <c r="E76" i="3"/>
  <c r="C77" i="3"/>
  <c r="D77" i="3"/>
  <c r="F77" i="3"/>
  <c r="G77" i="3"/>
  <c r="H77" i="3"/>
  <c r="I77" i="3"/>
  <c r="E77" i="3"/>
  <c r="C78" i="3"/>
  <c r="D78" i="3"/>
  <c r="F78" i="3"/>
  <c r="G78" i="3"/>
  <c r="H78" i="3"/>
  <c r="I78" i="3"/>
  <c r="E78" i="3"/>
  <c r="J69" i="3"/>
  <c r="J70" i="3"/>
  <c r="J71" i="3"/>
  <c r="C72" i="3"/>
  <c r="E72" i="3"/>
  <c r="F72" i="3"/>
  <c r="G72" i="3"/>
  <c r="H72" i="3"/>
  <c r="I72" i="3"/>
  <c r="D72" i="3"/>
  <c r="C71" i="3"/>
  <c r="E71" i="3"/>
  <c r="F71" i="3"/>
  <c r="G71" i="3"/>
  <c r="H71" i="3"/>
  <c r="I71" i="3"/>
  <c r="D71" i="3"/>
  <c r="C70" i="3"/>
  <c r="E70" i="3"/>
  <c r="F70" i="3"/>
  <c r="G70" i="3"/>
  <c r="H70" i="3"/>
  <c r="I70" i="3"/>
  <c r="D70" i="3"/>
  <c r="C69" i="3"/>
  <c r="E69" i="3"/>
  <c r="F69" i="3"/>
  <c r="G69" i="3"/>
  <c r="H69" i="3"/>
  <c r="I69" i="3"/>
  <c r="D69" i="3"/>
  <c r="J62" i="3"/>
  <c r="J63" i="3"/>
  <c r="J64" i="3"/>
  <c r="B55" i="3"/>
  <c r="B57" i="3"/>
  <c r="B25" i="3"/>
  <c r="B24" i="3"/>
  <c r="B38" i="2"/>
  <c r="C34" i="2"/>
  <c r="D34" i="2"/>
  <c r="B34" i="2"/>
  <c r="E30" i="2"/>
  <c r="B36" i="2" s="1"/>
  <c r="E31" i="2"/>
  <c r="E3" i="2"/>
  <c r="E43" i="3"/>
  <c r="I43" i="3"/>
  <c r="I51" i="3" s="1"/>
  <c r="D43" i="3"/>
  <c r="E39" i="3"/>
  <c r="E47" i="3" s="1"/>
  <c r="E51" i="3" s="1"/>
  <c r="D39" i="3"/>
  <c r="E40" i="3"/>
  <c r="E48" i="3" s="1"/>
  <c r="G40" i="3"/>
  <c r="I40" i="3"/>
  <c r="I48" i="3" s="1"/>
  <c r="E42" i="3"/>
  <c r="I41" i="3"/>
  <c r="I49" i="3" s="1"/>
  <c r="E41" i="3"/>
  <c r="D41" i="3"/>
  <c r="C42" i="3"/>
  <c r="J42" i="3" s="1"/>
  <c r="F42" i="3"/>
  <c r="F39" i="3" s="1"/>
  <c r="F47" i="3" s="1"/>
  <c r="G42" i="3"/>
  <c r="G39" i="3" s="1"/>
  <c r="G47" i="3" s="1"/>
  <c r="G50" i="3" s="1"/>
  <c r="H42" i="3"/>
  <c r="H39" i="3" s="1"/>
  <c r="H47" i="3" s="1"/>
  <c r="I42" i="3"/>
  <c r="I39" i="3" s="1"/>
  <c r="I47" i="3" s="1"/>
  <c r="I50" i="3" s="1"/>
  <c r="D42" i="3"/>
  <c r="D40" i="3" s="1"/>
  <c r="D48" i="3" s="1"/>
  <c r="J31" i="3"/>
  <c r="J32" i="3"/>
  <c r="J33" i="3"/>
  <c r="J34" i="3"/>
  <c r="B20" i="3"/>
  <c r="C11" i="3"/>
  <c r="F13" i="3"/>
  <c r="G13" i="3"/>
  <c r="H13" i="3"/>
  <c r="C10" i="3"/>
  <c r="D10" i="3"/>
  <c r="F12" i="3"/>
  <c r="G12" i="3"/>
  <c r="H12" i="3"/>
  <c r="D12" i="3"/>
  <c r="E10" i="3"/>
  <c r="E11" i="3" s="1"/>
  <c r="F10" i="3"/>
  <c r="F11" i="3" s="1"/>
  <c r="F18" i="3" s="1"/>
  <c r="F19" i="3" s="1"/>
  <c r="G10" i="3"/>
  <c r="H10" i="3"/>
  <c r="I10" i="3"/>
  <c r="I11" i="3" s="1"/>
  <c r="J4" i="3"/>
  <c r="J5" i="3"/>
  <c r="J3" i="3"/>
  <c r="B64" i="2"/>
  <c r="B63" i="2"/>
  <c r="E59" i="2"/>
  <c r="E60" i="2"/>
  <c r="E58" i="2"/>
  <c r="E57" i="2"/>
  <c r="E56" i="2"/>
  <c r="B62" i="2" s="1"/>
  <c r="B37" i="2"/>
  <c r="E33" i="2"/>
  <c r="E32" i="2"/>
  <c r="B39" i="2"/>
  <c r="B12" i="2"/>
  <c r="B11" i="2"/>
  <c r="B10" i="2"/>
  <c r="E6" i="2"/>
  <c r="E4" i="2"/>
  <c r="E5" i="2"/>
  <c r="B9" i="2"/>
  <c r="E18" i="3" l="1"/>
  <c r="C18" i="3"/>
  <c r="J11" i="3"/>
  <c r="E49" i="3"/>
  <c r="E50" i="3"/>
  <c r="D19" i="3"/>
  <c r="H17" i="3"/>
  <c r="F20" i="3"/>
  <c r="C17" i="3"/>
  <c r="G48" i="3"/>
  <c r="I18" i="3"/>
  <c r="I20" i="3" s="1"/>
  <c r="I12" i="3"/>
  <c r="I19" i="3" s="1"/>
  <c r="D13" i="3"/>
  <c r="D20" i="3" s="1"/>
  <c r="H40" i="3"/>
  <c r="H48" i="3" s="1"/>
  <c r="C39" i="3"/>
  <c r="H50" i="3"/>
  <c r="F40" i="3"/>
  <c r="F48" i="3" s="1"/>
  <c r="D47" i="3"/>
  <c r="D50" i="3" s="1"/>
  <c r="H43" i="3"/>
  <c r="H51" i="3" s="1"/>
  <c r="E12" i="3"/>
  <c r="E19" i="3" s="1"/>
  <c r="E13" i="3"/>
  <c r="I17" i="3"/>
  <c r="H41" i="3"/>
  <c r="H49" i="3" s="1"/>
  <c r="C41" i="3"/>
  <c r="G43" i="3"/>
  <c r="G51" i="3" s="1"/>
  <c r="F50" i="3"/>
  <c r="J10" i="3"/>
  <c r="F43" i="3"/>
  <c r="F51" i="3" s="1"/>
  <c r="H11" i="3"/>
  <c r="H18" i="3" s="1"/>
  <c r="H20" i="3" s="1"/>
  <c r="D11" i="3"/>
  <c r="D18" i="3" s="1"/>
  <c r="D17" i="3" s="1"/>
  <c r="F17" i="3"/>
  <c r="C13" i="3"/>
  <c r="C20" i="3" s="1"/>
  <c r="B23" i="3" s="1"/>
  <c r="C40" i="3"/>
  <c r="G11" i="3"/>
  <c r="G18" i="3" s="1"/>
  <c r="G19" i="3" s="1"/>
  <c r="E17" i="3"/>
  <c r="F41" i="3"/>
  <c r="F49" i="3" s="1"/>
  <c r="C43" i="3"/>
  <c r="C12" i="3"/>
  <c r="G41" i="3"/>
  <c r="G49" i="3" s="1"/>
  <c r="J12" i="3" l="1"/>
  <c r="C19" i="3"/>
  <c r="C51" i="3"/>
  <c r="B54" i="3" s="1"/>
  <c r="G17" i="3"/>
  <c r="D49" i="3"/>
  <c r="C48" i="3"/>
  <c r="J40" i="3"/>
  <c r="G20" i="3"/>
  <c r="C49" i="3"/>
  <c r="J41" i="3"/>
  <c r="E20" i="3"/>
  <c r="J39" i="3"/>
  <c r="C47" i="3"/>
  <c r="D51" i="3"/>
  <c r="H19" i="3"/>
  <c r="C50" i="3" l="1"/>
</calcChain>
</file>

<file path=xl/sharedStrings.xml><?xml version="1.0" encoding="utf-8"?>
<sst xmlns="http://schemas.openxmlformats.org/spreadsheetml/2006/main" count="214" uniqueCount="44">
  <si>
    <t>Базис</t>
  </si>
  <si>
    <t>ci</t>
  </si>
  <si>
    <t>План</t>
  </si>
  <si>
    <t>x</t>
  </si>
  <si>
    <t>P1</t>
  </si>
  <si>
    <t>P2</t>
  </si>
  <si>
    <t>P3</t>
  </si>
  <si>
    <t>P4</t>
  </si>
  <si>
    <t>P5</t>
  </si>
  <si>
    <t>Переменные</t>
  </si>
  <si>
    <t>Коэффициенты целевой функции</t>
  </si>
  <si>
    <t>Ограничение 1</t>
  </si>
  <si>
    <t>Ограничение 2</t>
  </si>
  <si>
    <t>Ограничение 3</t>
  </si>
  <si>
    <t>x1</t>
  </si>
  <si>
    <t>x2</t>
  </si>
  <si>
    <t>x3</t>
  </si>
  <si>
    <t>правая часть</t>
  </si>
  <si>
    <t>Ответ:</t>
  </si>
  <si>
    <t>Максимальная прибыль:</t>
  </si>
  <si>
    <t>Вечерних платьев:</t>
  </si>
  <si>
    <t>Сорочек:</t>
  </si>
  <si>
    <t>Детских платьев:</t>
  </si>
  <si>
    <t>Салями:</t>
  </si>
  <si>
    <t>Сосиски:</t>
  </si>
  <si>
    <t>Шпикачки:</t>
  </si>
  <si>
    <t>тонн</t>
  </si>
  <si>
    <t>шт</t>
  </si>
  <si>
    <t>т.р</t>
  </si>
  <si>
    <t>р</t>
  </si>
  <si>
    <t>Ограничение 4</t>
  </si>
  <si>
    <t>порций</t>
  </si>
  <si>
    <t>P6</t>
  </si>
  <si>
    <t>Ваты:</t>
  </si>
  <si>
    <t>ваты</t>
  </si>
  <si>
    <t>петушков:</t>
  </si>
  <si>
    <t>Петушков:</t>
  </si>
  <si>
    <t>сал</t>
  </si>
  <si>
    <t>сос</t>
  </si>
  <si>
    <t>гов</t>
  </si>
  <si>
    <t>шпик</t>
  </si>
  <si>
    <t>шпикачики</t>
  </si>
  <si>
    <t>сб</t>
  </si>
  <si>
    <t>Шпикачики: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</si>
</sst>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2"/>
      </bottom>
      <diagonal/>
    </border>
    <border>
      <left style="medium">
        <color indexed="64"/>
      </left>
      <right style="thin">
        <color theme="2"/>
      </right>
      <top/>
      <bottom style="medium">
        <color indexed="64"/>
      </bottom>
      <diagonal/>
    </border>
    <border>
      <left/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theme="2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2"/>
      </right>
      <top/>
      <bottom/>
      <diagonal/>
    </border>
    <border>
      <left style="medium">
        <color theme="1"/>
      </left>
      <right style="thin">
        <color theme="2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2"/>
      </right>
      <top/>
      <bottom style="medium">
        <color theme="1"/>
      </bottom>
      <diagonal/>
    </border>
    <border>
      <left/>
      <right style="thin">
        <color theme="2"/>
      </right>
      <top style="medium">
        <color theme="1"/>
      </top>
      <bottom/>
      <diagonal/>
    </border>
    <border>
      <left/>
      <right style="thin">
        <color theme="2"/>
      </right>
      <top/>
      <bottom style="medium">
        <color theme="1"/>
      </bottom>
      <diagonal/>
    </border>
    <border>
      <left style="thin">
        <color theme="2"/>
      </left>
      <right style="thin">
        <color theme="2"/>
      </right>
      <top/>
      <bottom style="medium">
        <color theme="1"/>
      </bottom>
      <diagonal/>
    </border>
    <border>
      <left style="thin">
        <color theme="2"/>
      </left>
      <right style="thin">
        <color theme="2"/>
      </right>
      <top style="medium">
        <color theme="1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thin">
        <color theme="2"/>
      </left>
      <right style="medium">
        <color indexed="64"/>
      </right>
      <top/>
      <bottom style="medium">
        <color theme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/>
      <diagonal/>
    </border>
    <border>
      <left style="thin">
        <color theme="2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/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medium">
        <color indexed="64"/>
      </bottom>
      <diagonal/>
    </border>
    <border>
      <left/>
      <right style="thin">
        <color theme="2"/>
      </right>
      <top style="medium">
        <color indexed="64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thin">
        <color theme="2"/>
      </left>
      <right style="medium">
        <color theme="1"/>
      </right>
      <top style="medium">
        <color indexed="64"/>
      </top>
      <bottom style="thin">
        <color theme="2"/>
      </bottom>
      <diagonal/>
    </border>
    <border>
      <left/>
      <right style="medium">
        <color theme="1"/>
      </right>
      <top/>
      <bottom style="thin">
        <color theme="2"/>
      </bottom>
      <diagonal/>
    </border>
    <border>
      <left/>
      <right style="medium">
        <color theme="1"/>
      </right>
      <top style="thin">
        <color theme="2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thin">
        <color theme="2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2" borderId="0" xfId="0" applyFont="1" applyFill="1"/>
    <xf numFmtId="0" fontId="1" fillId="0" borderId="10" xfId="0" applyFont="1" applyBorder="1"/>
    <xf numFmtId="0" fontId="2" fillId="0" borderId="2" xfId="0" applyFont="1" applyBorder="1"/>
    <xf numFmtId="0" fontId="1" fillId="0" borderId="12" xfId="0" applyFont="1" applyBorder="1"/>
    <xf numFmtId="0" fontId="1" fillId="0" borderId="13" xfId="0" applyFont="1" applyBorder="1"/>
    <xf numFmtId="0" fontId="2" fillId="0" borderId="13" xfId="0" applyFont="1" applyBorder="1"/>
    <xf numFmtId="0" fontId="1" fillId="0" borderId="14" xfId="0" applyFont="1" applyBorder="1"/>
    <xf numFmtId="0" fontId="1" fillId="2" borderId="16" xfId="0" applyFont="1" applyFill="1" applyBorder="1"/>
    <xf numFmtId="0" fontId="1" fillId="0" borderId="15" xfId="0" applyFont="1" applyBorder="1"/>
    <xf numFmtId="0" fontId="1" fillId="2" borderId="17" xfId="0" applyFont="1" applyFill="1" applyBorder="1"/>
    <xf numFmtId="0" fontId="3" fillId="0" borderId="13" xfId="0" applyFont="1" applyBorder="1"/>
    <xf numFmtId="0" fontId="0" fillId="0" borderId="11" xfId="0" applyBorder="1"/>
    <xf numFmtId="0" fontId="0" fillId="0" borderId="18" xfId="0" applyBorder="1"/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3" xfId="0" applyBorder="1"/>
    <xf numFmtId="0" fontId="0" fillId="0" borderId="1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3" borderId="22" xfId="0" applyFill="1" applyBorder="1"/>
    <xf numFmtId="0" fontId="0" fillId="3" borderId="23" xfId="0" applyFill="1" applyBorder="1"/>
    <xf numFmtId="0" fontId="0" fillId="3" borderId="11" xfId="0" applyFill="1" applyBorder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1" fontId="0" fillId="3" borderId="0" xfId="0" applyNumberFormat="1" applyFill="1"/>
    <xf numFmtId="0" fontId="0" fillId="3" borderId="0" xfId="0" applyFill="1"/>
    <xf numFmtId="0" fontId="0" fillId="0" borderId="27" xfId="0" applyBorder="1"/>
    <xf numFmtId="165" fontId="0" fillId="3" borderId="0" xfId="0" applyNumberFormat="1" applyFill="1"/>
    <xf numFmtId="0" fontId="0" fillId="2" borderId="22" xfId="0" applyFill="1" applyBorder="1"/>
    <xf numFmtId="0" fontId="0" fillId="2" borderId="0" xfId="0" applyFill="1"/>
    <xf numFmtId="0" fontId="0" fillId="2" borderId="0" xfId="0" applyFill="1" applyAlignment="1">
      <alignment wrapText="1"/>
    </xf>
    <xf numFmtId="0" fontId="1" fillId="4" borderId="28" xfId="0" applyFont="1" applyFill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40" xfId="0" applyFont="1" applyBorder="1"/>
    <xf numFmtId="0" fontId="1" fillId="0" borderId="41" xfId="0" applyFont="1" applyBorder="1"/>
    <xf numFmtId="0" fontId="0" fillId="0" borderId="14" xfId="0" applyBorder="1"/>
    <xf numFmtId="0" fontId="1" fillId="0" borderId="42" xfId="0" applyFont="1" applyBorder="1"/>
    <xf numFmtId="0" fontId="1" fillId="4" borderId="31" xfId="0" applyFont="1" applyFill="1" applyBorder="1"/>
    <xf numFmtId="0" fontId="3" fillId="0" borderId="3" xfId="0" applyFont="1" applyBorder="1"/>
    <xf numFmtId="0" fontId="1" fillId="0" borderId="43" xfId="0" applyFont="1" applyBorder="1"/>
    <xf numFmtId="0" fontId="1" fillId="0" borderId="44" xfId="0" applyFont="1" applyBorder="1"/>
    <xf numFmtId="0" fontId="3" fillId="0" borderId="45" xfId="0" applyFont="1" applyBorder="1"/>
    <xf numFmtId="0" fontId="1" fillId="0" borderId="46" xfId="0" applyFont="1" applyBorder="1"/>
    <xf numFmtId="0" fontId="1" fillId="0" borderId="47" xfId="0" applyFont="1" applyBorder="1"/>
    <xf numFmtId="0" fontId="3" fillId="0" borderId="48" xfId="0" applyFont="1" applyBorder="1"/>
    <xf numFmtId="0" fontId="0" fillId="0" borderId="13" xfId="0" applyBorder="1"/>
    <xf numFmtId="0" fontId="3" fillId="0" borderId="2" xfId="0" applyFont="1" applyBorder="1"/>
    <xf numFmtId="0" fontId="1" fillId="2" borderId="49" xfId="0" applyFont="1" applyFill="1" applyBorder="1"/>
    <xf numFmtId="0" fontId="1" fillId="4" borderId="15" xfId="0" applyFont="1" applyFill="1" applyBorder="1"/>
    <xf numFmtId="164" fontId="1" fillId="0" borderId="0" xfId="0" applyNumberFormat="1" applyFont="1"/>
    <xf numFmtId="0" fontId="1" fillId="2" borderId="12" xfId="0" applyFont="1" applyFill="1" applyBorder="1"/>
    <xf numFmtId="0" fontId="1" fillId="4" borderId="49" xfId="0" applyFont="1" applyFill="1" applyBorder="1"/>
    <xf numFmtId="0" fontId="1" fillId="0" borderId="50" xfId="0" applyFont="1" applyBorder="1"/>
    <xf numFmtId="0" fontId="1" fillId="2" borderId="51" xfId="0" applyFont="1" applyFill="1" applyBorder="1"/>
    <xf numFmtId="0" fontId="1" fillId="0" borderId="52" xfId="0" applyFont="1" applyBorder="1"/>
    <xf numFmtId="0" fontId="1" fillId="2" borderId="53" xfId="0" applyFont="1" applyFill="1" applyBorder="1"/>
    <xf numFmtId="0" fontId="1" fillId="2" borderId="54" xfId="0" applyFont="1" applyFill="1" applyBorder="1"/>
    <xf numFmtId="0" fontId="1" fillId="2" borderId="55" xfId="0" applyFont="1" applyFill="1" applyBorder="1"/>
    <xf numFmtId="0" fontId="1" fillId="0" borderId="56" xfId="0" applyFont="1" applyBorder="1"/>
    <xf numFmtId="0" fontId="1" fillId="2" borderId="57" xfId="0" applyFont="1" applyFill="1" applyBorder="1"/>
    <xf numFmtId="0" fontId="3" fillId="0" borderId="10" xfId="0" applyFont="1" applyBorder="1"/>
    <xf numFmtId="0" fontId="1" fillId="2" borderId="31" xfId="0" applyFont="1" applyFill="1" applyBorder="1"/>
    <xf numFmtId="0" fontId="1" fillId="2" borderId="58" xfId="0" applyFont="1" applyFill="1" applyBorder="1"/>
    <xf numFmtId="0" fontId="1" fillId="4" borderId="17" xfId="0" applyFont="1" applyFill="1" applyBorder="1"/>
    <xf numFmtId="0" fontId="1" fillId="0" borderId="60" xfId="0" applyFont="1" applyBorder="1"/>
    <xf numFmtId="0" fontId="1" fillId="0" borderId="61" xfId="0" applyFont="1" applyBorder="1"/>
    <xf numFmtId="0" fontId="1" fillId="2" borderId="62" xfId="0" applyFont="1" applyFill="1" applyBorder="1"/>
    <xf numFmtId="0" fontId="1" fillId="0" borderId="63" xfId="0" applyFont="1" applyBorder="1"/>
    <xf numFmtId="0" fontId="1" fillId="2" borderId="64" xfId="0" applyFont="1" applyFill="1" applyBorder="1"/>
    <xf numFmtId="0" fontId="3" fillId="0" borderId="59" xfId="0" applyFont="1" applyBorder="1"/>
    <xf numFmtId="0" fontId="1" fillId="2" borderId="65" xfId="0" applyFont="1" applyFill="1" applyBorder="1"/>
    <xf numFmtId="0" fontId="1" fillId="0" borderId="66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343766</xdr:colOff>
      <xdr:row>0</xdr:row>
      <xdr:rowOff>87457</xdr:rowOff>
    </xdr:from>
    <xdr:to>
      <xdr:col>27</xdr:col>
      <xdr:colOff>130373</xdr:colOff>
      <xdr:row>22</xdr:row>
      <xdr:rowOff>268680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9748B59E-8493-4CB1-98B3-A6C023EC5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425" y="87457"/>
          <a:ext cx="10164529" cy="53507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8283</xdr:colOff>
      <xdr:row>28</xdr:row>
      <xdr:rowOff>14854</xdr:rowOff>
    </xdr:from>
    <xdr:to>
      <xdr:col>29</xdr:col>
      <xdr:colOff>96302</xdr:colOff>
      <xdr:row>52</xdr:row>
      <xdr:rowOff>107958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63BCF208-AA87-48FC-9E05-F7706731D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1335" y="7687406"/>
          <a:ext cx="10473553" cy="5801535"/>
        </a:xfrm>
        <a:prstGeom prst="rect">
          <a:avLst/>
        </a:prstGeom>
      </xdr:spPr>
    </xdr:pic>
    <xdr:clientData/>
  </xdr:twoCellAnchor>
  <xdr:twoCellAnchor editAs="oneCell">
    <xdr:from>
      <xdr:col>11</xdr:col>
      <xdr:colOff>7327</xdr:colOff>
      <xdr:row>59</xdr:row>
      <xdr:rowOff>7327</xdr:rowOff>
    </xdr:from>
    <xdr:to>
      <xdr:col>25</xdr:col>
      <xdr:colOff>486083</xdr:colOff>
      <xdr:row>80</xdr:row>
      <xdr:rowOff>79844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A67458C6-BBF7-4C35-8656-03FCC7E2A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2865" y="15005539"/>
          <a:ext cx="8992641" cy="51061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13607</xdr:colOff>
      <xdr:row>0</xdr:row>
      <xdr:rowOff>0</xdr:rowOff>
    </xdr:from>
    <xdr:to>
      <xdr:col>24</xdr:col>
      <xdr:colOff>434127</xdr:colOff>
      <xdr:row>25</xdr:row>
      <xdr:rowOff>5510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2FD11798-05D9-4A28-BA3C-EB42705FF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3" y="0"/>
          <a:ext cx="10217663" cy="536332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26</xdr:row>
      <xdr:rowOff>124239</xdr:rowOff>
    </xdr:from>
    <xdr:to>
      <xdr:col>22</xdr:col>
      <xdr:colOff>478756</xdr:colOff>
      <xdr:row>51</xdr:row>
      <xdr:rowOff>64871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B988328E-88C5-47A8-B338-1A99E5F04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31565" y="5665304"/>
          <a:ext cx="9059539" cy="5106113"/>
        </a:xfrm>
        <a:prstGeom prst="rect">
          <a:avLst/>
        </a:prstGeom>
      </xdr:spPr>
    </xdr:pic>
    <xdr:clientData/>
  </xdr:twoCellAnchor>
  <xdr:twoCellAnchor editAs="oneCell">
    <xdr:from>
      <xdr:col>7</xdr:col>
      <xdr:colOff>593480</xdr:colOff>
      <xdr:row>52</xdr:row>
      <xdr:rowOff>131883</xdr:rowOff>
    </xdr:from>
    <xdr:to>
      <xdr:col>25</xdr:col>
      <xdr:colOff>154598</xdr:colOff>
      <xdr:row>80</xdr:row>
      <xdr:rowOff>189111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38E1E182-1654-487C-9316-C5092618B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5692" y="11027018"/>
          <a:ext cx="10507541" cy="5801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92"/>
  <sheetViews>
    <sheetView zoomScale="40" zoomScaleNormal="40" workbookViewId="0">
      <selection activeCell="F75" sqref="F75"/>
    </sheetView>
  </sheetViews>
  <sheetFormatPr defaultRowHeight="14.5" x14ac:dyDescent="0.35"/>
  <cols>
    <col min="1" max="1" width="14.1796875" customWidth="1"/>
    <col min="2" max="2" width="9.1796875" customWidth="1"/>
    <col min="3" max="3" width="12.1796875" bestFit="1" customWidth="1"/>
    <col min="9" max="9" width="11.453125" bestFit="1" customWidth="1"/>
  </cols>
  <sheetData>
    <row r="1" spans="1:10" ht="19" thickBot="1" x14ac:dyDescent="0.5">
      <c r="A1" s="1" t="s">
        <v>0</v>
      </c>
      <c r="B1" s="2" t="s">
        <v>1</v>
      </c>
      <c r="C1" s="3" t="s">
        <v>2</v>
      </c>
      <c r="D1" s="2">
        <v>-7800</v>
      </c>
      <c r="E1" s="2">
        <v>-2400</v>
      </c>
      <c r="F1" s="2">
        <v>-1500</v>
      </c>
      <c r="G1" s="2">
        <v>0</v>
      </c>
      <c r="H1" s="2">
        <v>0</v>
      </c>
      <c r="I1" s="3">
        <v>0</v>
      </c>
    </row>
    <row r="2" spans="1:10" ht="19" thickBot="1" x14ac:dyDescent="0.5">
      <c r="A2" s="1"/>
      <c r="B2" s="2"/>
      <c r="C2" s="4" t="s">
        <v>3</v>
      </c>
      <c r="D2" s="1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32</v>
      </c>
    </row>
    <row r="3" spans="1:10" ht="18.5" x14ac:dyDescent="0.45">
      <c r="A3" s="5" t="s">
        <v>7</v>
      </c>
      <c r="B3" s="6">
        <v>0</v>
      </c>
      <c r="C3" s="5">
        <v>400</v>
      </c>
      <c r="D3" s="44">
        <v>3</v>
      </c>
      <c r="E3" s="20">
        <v>0.45</v>
      </c>
      <c r="F3" s="7">
        <v>0.5</v>
      </c>
      <c r="G3" s="7">
        <v>1</v>
      </c>
      <c r="H3" s="7">
        <v>0</v>
      </c>
      <c r="I3" s="8">
        <v>0</v>
      </c>
      <c r="J3">
        <f>C3/D3</f>
        <v>133.33333333333334</v>
      </c>
    </row>
    <row r="4" spans="1:10" ht="18.5" x14ac:dyDescent="0.45">
      <c r="A4" s="9" t="s">
        <v>8</v>
      </c>
      <c r="B4" s="7">
        <v>0</v>
      </c>
      <c r="C4" s="9">
        <v>630</v>
      </c>
      <c r="D4" s="7">
        <v>1.5</v>
      </c>
      <c r="E4" s="17">
        <v>1.8</v>
      </c>
      <c r="F4" s="7">
        <v>1.2</v>
      </c>
      <c r="G4" s="7">
        <v>0</v>
      </c>
      <c r="H4" s="7">
        <v>1</v>
      </c>
      <c r="I4" s="8">
        <v>0</v>
      </c>
      <c r="J4">
        <f t="shared" ref="J4:J5" si="0">C4/D4</f>
        <v>420</v>
      </c>
    </row>
    <row r="5" spans="1:10" ht="19" thickBot="1" x14ac:dyDescent="0.5">
      <c r="A5" s="10" t="s">
        <v>32</v>
      </c>
      <c r="B5" s="7">
        <v>0</v>
      </c>
      <c r="C5" s="9">
        <v>500</v>
      </c>
      <c r="D5" s="19">
        <v>2.5</v>
      </c>
      <c r="E5" s="18">
        <v>0.8</v>
      </c>
      <c r="F5" s="7">
        <v>3</v>
      </c>
      <c r="G5" s="7">
        <v>0</v>
      </c>
      <c r="H5" s="7">
        <v>0</v>
      </c>
      <c r="I5" s="8">
        <v>1</v>
      </c>
      <c r="J5">
        <f t="shared" si="0"/>
        <v>200</v>
      </c>
    </row>
    <row r="6" spans="1:10" ht="19" thickBot="1" x14ac:dyDescent="0.5">
      <c r="A6" s="1"/>
      <c r="B6" s="2"/>
      <c r="C6" s="12">
        <v>0</v>
      </c>
      <c r="D6" s="13">
        <v>7800</v>
      </c>
      <c r="E6" s="21">
        <v>2400</v>
      </c>
      <c r="F6" s="2">
        <v>1500</v>
      </c>
      <c r="G6" s="2">
        <v>0</v>
      </c>
      <c r="H6" s="2">
        <v>0</v>
      </c>
      <c r="I6" s="3">
        <v>0</v>
      </c>
    </row>
    <row r="7" spans="1:10" ht="15" thickBot="1" x14ac:dyDescent="0.4"/>
    <row r="8" spans="1:10" ht="19" thickBot="1" x14ac:dyDescent="0.5">
      <c r="A8" s="1" t="s">
        <v>0</v>
      </c>
      <c r="B8" s="2" t="s">
        <v>1</v>
      </c>
      <c r="C8" s="3" t="s">
        <v>2</v>
      </c>
      <c r="D8" s="2">
        <v>-7800</v>
      </c>
      <c r="E8" s="2">
        <v>-2400</v>
      </c>
      <c r="F8" s="2">
        <v>-1500</v>
      </c>
      <c r="G8" s="2">
        <v>0</v>
      </c>
      <c r="H8" s="2">
        <v>0</v>
      </c>
      <c r="I8" s="3">
        <v>0</v>
      </c>
    </row>
    <row r="9" spans="1:10" ht="19" thickBot="1" x14ac:dyDescent="0.5">
      <c r="A9" s="1"/>
      <c r="B9" s="2"/>
      <c r="C9" s="4" t="s">
        <v>3</v>
      </c>
      <c r="D9" s="45" t="s">
        <v>4</v>
      </c>
      <c r="E9" s="6" t="s">
        <v>5</v>
      </c>
      <c r="F9" s="6" t="s">
        <v>6</v>
      </c>
      <c r="G9" s="6" t="s">
        <v>7</v>
      </c>
      <c r="H9" s="6" t="s">
        <v>8</v>
      </c>
      <c r="I9" s="4" t="s">
        <v>32</v>
      </c>
    </row>
    <row r="10" spans="1:10" ht="18.5" x14ac:dyDescent="0.45">
      <c r="A10" s="5" t="s">
        <v>4</v>
      </c>
      <c r="B10" s="6">
        <v>0</v>
      </c>
      <c r="C10" s="45">
        <f>C3/$D$3</f>
        <v>133.33333333333334</v>
      </c>
      <c r="D10" s="48">
        <f>D3/$D$3</f>
        <v>1</v>
      </c>
      <c r="E10" s="52">
        <f t="shared" ref="E10:I10" si="1">E3/$D$3</f>
        <v>0.15</v>
      </c>
      <c r="F10" s="55">
        <f t="shared" si="1"/>
        <v>0.16666666666666666</v>
      </c>
      <c r="G10" s="55">
        <f t="shared" si="1"/>
        <v>0.33333333333333331</v>
      </c>
      <c r="H10" s="55">
        <f t="shared" si="1"/>
        <v>0</v>
      </c>
      <c r="I10" s="57">
        <f t="shared" si="1"/>
        <v>0</v>
      </c>
      <c r="J10">
        <f>C10/E10</f>
        <v>888.88888888888903</v>
      </c>
    </row>
    <row r="11" spans="1:10" ht="18.5" x14ac:dyDescent="0.45">
      <c r="A11" s="9" t="s">
        <v>8</v>
      </c>
      <c r="B11" s="9">
        <v>0</v>
      </c>
      <c r="C11" s="7">
        <f>C4-C10*1.5</f>
        <v>430</v>
      </c>
      <c r="D11" s="49">
        <f>D4-D10*1.5</f>
        <v>0</v>
      </c>
      <c r="E11" s="60">
        <f t="shared" ref="E11:I11" si="2">E4-E10*1.5</f>
        <v>1.5750000000000002</v>
      </c>
      <c r="F11" s="56">
        <f t="shared" si="2"/>
        <v>0.95</v>
      </c>
      <c r="G11" s="56">
        <f t="shared" si="2"/>
        <v>-0.5</v>
      </c>
      <c r="H11" s="56">
        <f t="shared" si="2"/>
        <v>1</v>
      </c>
      <c r="I11" s="50">
        <f t="shared" si="2"/>
        <v>0</v>
      </c>
      <c r="J11">
        <f t="shared" ref="J11:J12" si="3">C11/E11</f>
        <v>273.01587301587301</v>
      </c>
    </row>
    <row r="12" spans="1:10" ht="19" thickBot="1" x14ac:dyDescent="0.5">
      <c r="A12" s="10" t="s">
        <v>32</v>
      </c>
      <c r="B12" s="7">
        <v>0</v>
      </c>
      <c r="C12" s="46">
        <f>C5-C10*2.5</f>
        <v>166.66666666666663</v>
      </c>
      <c r="D12" s="51">
        <f>D5-D10*2.5</f>
        <v>0</v>
      </c>
      <c r="E12" s="54">
        <f t="shared" ref="E12:I12" si="4">E5-E10*2.5</f>
        <v>0.42500000000000004</v>
      </c>
      <c r="F12" s="54">
        <f t="shared" si="4"/>
        <v>2.5833333333333335</v>
      </c>
      <c r="G12" s="54">
        <f t="shared" si="4"/>
        <v>-0.83333333333333326</v>
      </c>
      <c r="H12" s="54">
        <f t="shared" si="4"/>
        <v>0</v>
      </c>
      <c r="I12" s="50">
        <f t="shared" si="4"/>
        <v>1</v>
      </c>
      <c r="J12">
        <f t="shared" si="3"/>
        <v>392.1568627450979</v>
      </c>
    </row>
    <row r="13" spans="1:10" ht="19" thickBot="1" x14ac:dyDescent="0.5">
      <c r="A13" s="1"/>
      <c r="B13" s="2"/>
      <c r="C13" s="12">
        <f>C6-C10*7800</f>
        <v>-1040000.0000000001</v>
      </c>
      <c r="D13" s="15">
        <f>D6-D10*7800</f>
        <v>0</v>
      </c>
      <c r="E13" s="16">
        <f t="shared" ref="E13:H13" si="5">E6-E10*7800</f>
        <v>1230</v>
      </c>
      <c r="F13" s="15">
        <f t="shared" si="5"/>
        <v>200</v>
      </c>
      <c r="G13" s="15">
        <f t="shared" si="5"/>
        <v>-2600</v>
      </c>
      <c r="H13" s="59">
        <f t="shared" si="5"/>
        <v>0</v>
      </c>
      <c r="I13" s="3">
        <v>0</v>
      </c>
    </row>
    <row r="14" spans="1:10" ht="15" thickBot="1" x14ac:dyDescent="0.4"/>
    <row r="15" spans="1:10" ht="19" thickBot="1" x14ac:dyDescent="0.5">
      <c r="A15" s="1" t="s">
        <v>0</v>
      </c>
      <c r="B15" s="2" t="s">
        <v>1</v>
      </c>
      <c r="C15" s="3" t="s">
        <v>2</v>
      </c>
      <c r="D15" s="2">
        <v>-7800</v>
      </c>
      <c r="E15" s="2">
        <v>-2400</v>
      </c>
      <c r="F15" s="2">
        <v>-1500</v>
      </c>
      <c r="G15" s="2">
        <v>0</v>
      </c>
      <c r="H15" s="2">
        <v>0</v>
      </c>
      <c r="I15" s="3">
        <v>0</v>
      </c>
    </row>
    <row r="16" spans="1:10" ht="19" thickBot="1" x14ac:dyDescent="0.5">
      <c r="A16" s="1"/>
      <c r="B16" s="2"/>
      <c r="C16" s="4" t="s">
        <v>3</v>
      </c>
      <c r="D16" s="45" t="s">
        <v>4</v>
      </c>
      <c r="E16" s="6" t="s">
        <v>5</v>
      </c>
      <c r="F16" s="6" t="s">
        <v>6</v>
      </c>
      <c r="G16" s="6" t="s">
        <v>7</v>
      </c>
      <c r="H16" s="6" t="s">
        <v>8</v>
      </c>
      <c r="I16" s="4" t="s">
        <v>32</v>
      </c>
      <c r="J16" s="58"/>
    </row>
    <row r="17" spans="1:67" ht="18.5" x14ac:dyDescent="0.45">
      <c r="A17" s="5" t="s">
        <v>4</v>
      </c>
      <c r="B17" s="5">
        <v>0</v>
      </c>
      <c r="C17" s="65">
        <f t="shared" ref="C17:D17" si="6">C10-C18*0.15</f>
        <v>92.380952380952394</v>
      </c>
      <c r="D17" s="52">
        <f t="shared" si="6"/>
        <v>1</v>
      </c>
      <c r="E17" s="52">
        <f>E10-E18*0.15</f>
        <v>0</v>
      </c>
      <c r="F17" s="52">
        <f t="shared" ref="F17:I17" si="7">F10-F18*0.15</f>
        <v>7.6190476190476211E-2</v>
      </c>
      <c r="G17" s="52">
        <f t="shared" si="7"/>
        <v>0.38095238095238093</v>
      </c>
      <c r="H17" s="52">
        <f t="shared" si="7"/>
        <v>-9.5238095238095233E-2</v>
      </c>
      <c r="I17" s="62">
        <f t="shared" si="7"/>
        <v>0</v>
      </c>
    </row>
    <row r="18" spans="1:67" ht="18.5" x14ac:dyDescent="0.45">
      <c r="A18" s="9" t="s">
        <v>5</v>
      </c>
      <c r="B18" s="9">
        <v>0</v>
      </c>
      <c r="C18" s="9">
        <f t="shared" ref="C18:D18" si="8">C11/$E$11</f>
        <v>273.01587301587301</v>
      </c>
      <c r="D18" s="47">
        <f t="shared" si="8"/>
        <v>0</v>
      </c>
      <c r="E18" s="47">
        <f>E11/$E$11</f>
        <v>1</v>
      </c>
      <c r="F18" s="47">
        <f t="shared" ref="F18:I18" si="9">F11/$E$11</f>
        <v>0.60317460317460303</v>
      </c>
      <c r="G18" s="47">
        <f t="shared" si="9"/>
        <v>-0.31746031746031744</v>
      </c>
      <c r="H18" s="47">
        <f t="shared" si="9"/>
        <v>0.63492063492063489</v>
      </c>
      <c r="I18" s="8">
        <f t="shared" si="9"/>
        <v>0</v>
      </c>
    </row>
    <row r="19" spans="1:67" ht="19" thickBot="1" x14ac:dyDescent="0.5">
      <c r="A19" s="10" t="s">
        <v>32</v>
      </c>
      <c r="B19" s="10">
        <v>0</v>
      </c>
      <c r="C19" s="66">
        <f t="shared" ref="C19:D19" si="10">C12-C18*0.425</f>
        <v>50.634920634920604</v>
      </c>
      <c r="D19" s="53">
        <f t="shared" si="10"/>
        <v>0</v>
      </c>
      <c r="E19" s="54">
        <f>E12-E18*0.425</f>
        <v>0</v>
      </c>
      <c r="F19" s="54">
        <f t="shared" ref="F19:I19" si="11">F12-F18*0.425</f>
        <v>2.3269841269841272</v>
      </c>
      <c r="G19" s="54">
        <f t="shared" si="11"/>
        <v>-0.69841269841269837</v>
      </c>
      <c r="H19" s="54">
        <f t="shared" si="11"/>
        <v>-0.26984126984126983</v>
      </c>
      <c r="I19" s="63">
        <f t="shared" si="11"/>
        <v>1</v>
      </c>
    </row>
    <row r="20" spans="1:67" ht="19" thickBot="1" x14ac:dyDescent="0.5">
      <c r="A20" s="1"/>
      <c r="B20" s="61">
        <f t="shared" ref="B20:D20" si="12">B13-B18*1230</f>
        <v>0</v>
      </c>
      <c r="C20" s="67">
        <f t="shared" si="12"/>
        <v>-1375809.5238095238</v>
      </c>
      <c r="D20" s="21">
        <f t="shared" si="12"/>
        <v>0</v>
      </c>
      <c r="E20" s="21">
        <f>E13-E18*1230</f>
        <v>0</v>
      </c>
      <c r="F20" s="21">
        <f t="shared" ref="F20:I20" si="13">F13-F18*1230</f>
        <v>-541.9047619047617</v>
      </c>
      <c r="G20" s="21">
        <f t="shared" si="13"/>
        <v>-2209.5238095238096</v>
      </c>
      <c r="H20" s="21">
        <f t="shared" si="13"/>
        <v>-780.95238095238096</v>
      </c>
      <c r="I20" s="64">
        <f t="shared" si="13"/>
        <v>0</v>
      </c>
    </row>
    <row r="22" spans="1:67" x14ac:dyDescent="0.35">
      <c r="A22" s="35" t="s">
        <v>18</v>
      </c>
    </row>
    <row r="23" spans="1:67" ht="29" x14ac:dyDescent="0.35">
      <c r="A23" s="35" t="s">
        <v>19</v>
      </c>
      <c r="B23">
        <f>C20*(-1)</f>
        <v>1375809.5238095238</v>
      </c>
      <c r="C23" t="s">
        <v>29</v>
      </c>
    </row>
    <row r="24" spans="1:67" ht="29" x14ac:dyDescent="0.35">
      <c r="A24" s="36" t="s">
        <v>20</v>
      </c>
      <c r="B24" s="37">
        <f>C17</f>
        <v>92.380952380952394</v>
      </c>
      <c r="C24" t="s">
        <v>27</v>
      </c>
    </row>
    <row r="25" spans="1:67" x14ac:dyDescent="0.35">
      <c r="A25" s="36" t="s">
        <v>21</v>
      </c>
      <c r="B25" s="37">
        <f>C18</f>
        <v>273.01587301587301</v>
      </c>
      <c r="C25" t="s">
        <v>27</v>
      </c>
    </row>
    <row r="26" spans="1:67" ht="29" x14ac:dyDescent="0.35">
      <c r="A26" s="36" t="s">
        <v>22</v>
      </c>
      <c r="B26" s="37">
        <v>0</v>
      </c>
      <c r="C26" t="s">
        <v>27</v>
      </c>
    </row>
    <row r="27" spans="1:67" ht="15" thickBot="1" x14ac:dyDescent="0.4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</row>
    <row r="28" spans="1:67" ht="15" thickBot="1" x14ac:dyDescent="0.4"/>
    <row r="29" spans="1:67" ht="19" thickBot="1" x14ac:dyDescent="0.5">
      <c r="A29" s="1" t="s">
        <v>0</v>
      </c>
      <c r="B29" s="2" t="s">
        <v>1</v>
      </c>
      <c r="C29" s="3" t="s">
        <v>2</v>
      </c>
      <c r="D29" s="2">
        <v>-5500</v>
      </c>
      <c r="E29" s="2">
        <v>-3000</v>
      </c>
      <c r="F29" s="2">
        <v>0</v>
      </c>
      <c r="G29" s="2">
        <v>0</v>
      </c>
      <c r="H29" s="2">
        <v>0</v>
      </c>
      <c r="I29" s="3">
        <v>0</v>
      </c>
    </row>
    <row r="30" spans="1:67" ht="19" thickBot="1" x14ac:dyDescent="0.5">
      <c r="A30" s="1"/>
      <c r="B30" s="2"/>
      <c r="C30" s="4" t="s">
        <v>3</v>
      </c>
      <c r="D30" s="1" t="s">
        <v>4</v>
      </c>
      <c r="E30" s="2" t="s">
        <v>5</v>
      </c>
      <c r="F30" s="2" t="s">
        <v>6</v>
      </c>
      <c r="G30" s="2" t="s">
        <v>7</v>
      </c>
      <c r="H30" s="2" t="s">
        <v>8</v>
      </c>
      <c r="I30" s="3" t="s">
        <v>32</v>
      </c>
    </row>
    <row r="31" spans="1:67" ht="18.5" x14ac:dyDescent="0.45">
      <c r="A31" s="5" t="s">
        <v>6</v>
      </c>
      <c r="B31" s="6">
        <v>0</v>
      </c>
      <c r="C31" s="5">
        <v>500</v>
      </c>
      <c r="D31" s="70">
        <v>3</v>
      </c>
      <c r="E31" s="20">
        <v>4500</v>
      </c>
      <c r="F31" s="7">
        <v>1</v>
      </c>
      <c r="G31" s="7">
        <v>0</v>
      </c>
      <c r="H31" s="7">
        <v>0</v>
      </c>
      <c r="I31" s="8">
        <v>0</v>
      </c>
      <c r="J31">
        <f t="shared" ref="J31:J33" si="14">C31/D31</f>
        <v>166.66666666666666</v>
      </c>
    </row>
    <row r="32" spans="1:67" ht="18.5" x14ac:dyDescent="0.45">
      <c r="A32" s="9" t="s">
        <v>7</v>
      </c>
      <c r="B32" s="7">
        <v>0</v>
      </c>
      <c r="C32" s="9">
        <v>2</v>
      </c>
      <c r="D32" s="7">
        <v>0.1</v>
      </c>
      <c r="E32" s="17">
        <v>0.05</v>
      </c>
      <c r="F32" s="7">
        <v>0</v>
      </c>
      <c r="G32" s="7">
        <v>1</v>
      </c>
      <c r="H32" s="7">
        <v>0</v>
      </c>
      <c r="I32" s="8">
        <v>0</v>
      </c>
      <c r="J32">
        <f t="shared" si="14"/>
        <v>20</v>
      </c>
    </row>
    <row r="33" spans="1:10" ht="18.5" x14ac:dyDescent="0.45">
      <c r="A33" s="9" t="s">
        <v>8</v>
      </c>
      <c r="B33" s="7">
        <v>0</v>
      </c>
      <c r="C33" s="9">
        <v>3</v>
      </c>
      <c r="D33" s="7">
        <v>0.05</v>
      </c>
      <c r="E33" s="17">
        <v>0</v>
      </c>
      <c r="F33" s="7">
        <v>0</v>
      </c>
      <c r="G33" s="7">
        <v>0</v>
      </c>
      <c r="H33" s="7">
        <v>1</v>
      </c>
      <c r="I33" s="8">
        <v>0</v>
      </c>
      <c r="J33">
        <f t="shared" si="14"/>
        <v>60</v>
      </c>
    </row>
    <row r="34" spans="1:10" ht="19" thickBot="1" x14ac:dyDescent="0.5">
      <c r="A34" s="10" t="s">
        <v>32</v>
      </c>
      <c r="B34" s="7">
        <v>0</v>
      </c>
      <c r="C34" s="9">
        <v>1000</v>
      </c>
      <c r="D34" s="71">
        <v>100</v>
      </c>
      <c r="E34" s="18">
        <v>50</v>
      </c>
      <c r="F34" s="7">
        <v>0</v>
      </c>
      <c r="G34" s="7">
        <v>0</v>
      </c>
      <c r="H34" s="7">
        <v>0</v>
      </c>
      <c r="I34" s="8">
        <v>1</v>
      </c>
      <c r="J34">
        <f>C34/D34</f>
        <v>10</v>
      </c>
    </row>
    <row r="35" spans="1:10" ht="19" thickBot="1" x14ac:dyDescent="0.5">
      <c r="A35" s="1"/>
      <c r="B35" s="2"/>
      <c r="C35" s="12">
        <v>0</v>
      </c>
      <c r="D35" s="13">
        <v>5500</v>
      </c>
      <c r="E35" s="21">
        <v>3000</v>
      </c>
      <c r="F35" s="2">
        <v>0</v>
      </c>
      <c r="G35" s="2">
        <v>0</v>
      </c>
      <c r="H35" s="2">
        <v>0</v>
      </c>
      <c r="I35" s="3">
        <v>0</v>
      </c>
    </row>
    <row r="36" spans="1:10" ht="15" thickBot="1" x14ac:dyDescent="0.4"/>
    <row r="37" spans="1:10" ht="19" thickBot="1" x14ac:dyDescent="0.5">
      <c r="A37" s="1" t="s">
        <v>0</v>
      </c>
      <c r="B37" s="2" t="s">
        <v>1</v>
      </c>
      <c r="C37" s="3" t="s">
        <v>2</v>
      </c>
      <c r="D37" s="2">
        <v>-5500</v>
      </c>
      <c r="E37" s="2">
        <v>-3000</v>
      </c>
      <c r="F37" s="2">
        <v>0</v>
      </c>
      <c r="G37" s="2">
        <v>0</v>
      </c>
      <c r="H37" s="2">
        <v>0</v>
      </c>
      <c r="I37" s="3">
        <v>0</v>
      </c>
    </row>
    <row r="38" spans="1:10" ht="19" thickBot="1" x14ac:dyDescent="0.5">
      <c r="A38" s="1"/>
      <c r="B38" s="2"/>
      <c r="C38" s="4" t="s">
        <v>3</v>
      </c>
      <c r="D38" s="1" t="s">
        <v>4</v>
      </c>
      <c r="E38" s="2" t="s">
        <v>5</v>
      </c>
      <c r="F38" s="2" t="s">
        <v>6</v>
      </c>
      <c r="G38" s="2" t="s">
        <v>7</v>
      </c>
      <c r="H38" s="2" t="s">
        <v>8</v>
      </c>
      <c r="I38" s="3" t="s">
        <v>32</v>
      </c>
    </row>
    <row r="39" spans="1:10" ht="18.5" x14ac:dyDescent="0.45">
      <c r="A39" s="5" t="s">
        <v>6</v>
      </c>
      <c r="B39" s="6">
        <v>0</v>
      </c>
      <c r="C39" s="70">
        <f>C31-C42*$D$31</f>
        <v>470</v>
      </c>
      <c r="D39" s="70">
        <f>D31-D42*$D$31</f>
        <v>0</v>
      </c>
      <c r="E39" s="74">
        <f t="shared" ref="E39:I39" si="15">E31-E42*$D$31</f>
        <v>4498.5</v>
      </c>
      <c r="F39" s="70">
        <f t="shared" si="15"/>
        <v>1</v>
      </c>
      <c r="G39" s="70">
        <f t="shared" si="15"/>
        <v>0</v>
      </c>
      <c r="H39" s="70">
        <f t="shared" si="15"/>
        <v>0</v>
      </c>
      <c r="I39" s="70">
        <f t="shared" si="15"/>
        <v>-0.03</v>
      </c>
      <c r="J39" s="73">
        <f>C39/E39</f>
        <v>0.10447927086806713</v>
      </c>
    </row>
    <row r="40" spans="1:10" ht="18.5" x14ac:dyDescent="0.45">
      <c r="A40" s="9" t="s">
        <v>7</v>
      </c>
      <c r="B40" s="9">
        <v>0</v>
      </c>
      <c r="C40" s="75">
        <f>C32-C42*$D$32</f>
        <v>1</v>
      </c>
      <c r="D40" s="75">
        <f>D32-D42*$D$32</f>
        <v>0</v>
      </c>
      <c r="E40" s="75">
        <f t="shared" ref="E40:I40" si="16">E32-E42*$D$32</f>
        <v>0</v>
      </c>
      <c r="F40" s="75">
        <f t="shared" si="16"/>
        <v>0</v>
      </c>
      <c r="G40" s="75">
        <f t="shared" si="16"/>
        <v>1</v>
      </c>
      <c r="H40" s="75">
        <f t="shared" si="16"/>
        <v>0</v>
      </c>
      <c r="I40" s="7">
        <f t="shared" si="16"/>
        <v>-1E-3</v>
      </c>
      <c r="J40" s="73" t="e">
        <f t="shared" ref="J40:J42" si="17">C40/E40</f>
        <v>#DIV/0!</v>
      </c>
    </row>
    <row r="41" spans="1:10" ht="18.5" x14ac:dyDescent="0.45">
      <c r="A41" s="9" t="s">
        <v>8</v>
      </c>
      <c r="B41" s="9">
        <v>0</v>
      </c>
      <c r="C41" s="8">
        <f>C33-C42*$D$33</f>
        <v>2.5</v>
      </c>
      <c r="D41" s="8">
        <f>D33-D42*$D$33</f>
        <v>0</v>
      </c>
      <c r="E41" s="8">
        <f t="shared" ref="E41:H41" si="18">E33-E42*$D$33</f>
        <v>-2.5000000000000001E-2</v>
      </c>
      <c r="F41" s="8">
        <f>F33-F42*$D$33</f>
        <v>0</v>
      </c>
      <c r="G41" s="8">
        <f>G33-G42*$D$33</f>
        <v>0</v>
      </c>
      <c r="H41" s="8">
        <f t="shared" si="18"/>
        <v>1</v>
      </c>
      <c r="I41" s="72">
        <f>I33-I42*$D$33</f>
        <v>-5.0000000000000001E-4</v>
      </c>
      <c r="J41" s="73">
        <f t="shared" si="17"/>
        <v>-100</v>
      </c>
    </row>
    <row r="42" spans="1:10" ht="19" thickBot="1" x14ac:dyDescent="0.5">
      <c r="A42" s="10" t="s">
        <v>32</v>
      </c>
      <c r="B42" s="7">
        <v>0</v>
      </c>
      <c r="C42" s="19">
        <f>C34/$D$34</f>
        <v>10</v>
      </c>
      <c r="D42" s="19">
        <f>D34/$D$34</f>
        <v>1</v>
      </c>
      <c r="E42" s="19">
        <f>E34/$D$34</f>
        <v>0.5</v>
      </c>
      <c r="F42" s="19">
        <f t="shared" ref="F42:I42" si="19">F34/$D$34</f>
        <v>0</v>
      </c>
      <c r="G42" s="19">
        <f t="shared" si="19"/>
        <v>0</v>
      </c>
      <c r="H42" s="19">
        <f t="shared" si="19"/>
        <v>0</v>
      </c>
      <c r="I42" s="19">
        <f t="shared" si="19"/>
        <v>0.01</v>
      </c>
      <c r="J42" s="73">
        <f t="shared" si="17"/>
        <v>20</v>
      </c>
    </row>
    <row r="43" spans="1:10" ht="19" thickBot="1" x14ac:dyDescent="0.5">
      <c r="A43" s="1"/>
      <c r="B43" s="3"/>
      <c r="C43" s="83">
        <f>C35-C42*$D$35</f>
        <v>-55000</v>
      </c>
      <c r="D43" s="69">
        <f>D35-D42*$D$35</f>
        <v>0</v>
      </c>
      <c r="E43" s="13">
        <f t="shared" ref="E43:I43" si="20">E35-E42*$D$35</f>
        <v>250</v>
      </c>
      <c r="F43" s="69">
        <f t="shared" si="20"/>
        <v>0</v>
      </c>
      <c r="G43" s="69">
        <f t="shared" si="20"/>
        <v>0</v>
      </c>
      <c r="H43" s="69">
        <f t="shared" si="20"/>
        <v>0</v>
      </c>
      <c r="I43" s="69">
        <f t="shared" si="20"/>
        <v>-55</v>
      </c>
    </row>
    <row r="44" spans="1:10" ht="15" thickBot="1" x14ac:dyDescent="0.4"/>
    <row r="45" spans="1:10" ht="19" thickBot="1" x14ac:dyDescent="0.5">
      <c r="A45" s="1" t="s">
        <v>0</v>
      </c>
      <c r="B45" s="2" t="s">
        <v>1</v>
      </c>
      <c r="C45" s="3" t="s">
        <v>2</v>
      </c>
      <c r="D45" s="2">
        <v>-5500</v>
      </c>
      <c r="E45" s="2">
        <v>-3000</v>
      </c>
      <c r="F45" s="2">
        <v>0</v>
      </c>
      <c r="G45" s="2">
        <v>0</v>
      </c>
      <c r="H45" s="2">
        <v>0</v>
      </c>
      <c r="I45" s="3">
        <v>0</v>
      </c>
    </row>
    <row r="46" spans="1:10" ht="19" thickBot="1" x14ac:dyDescent="0.5">
      <c r="A46" s="1"/>
      <c r="B46" s="2"/>
      <c r="C46" s="4" t="s">
        <v>3</v>
      </c>
      <c r="D46" s="1" t="s">
        <v>4</v>
      </c>
      <c r="E46" s="2" t="s">
        <v>5</v>
      </c>
      <c r="F46" s="2" t="s">
        <v>6</v>
      </c>
      <c r="G46" s="2" t="s">
        <v>7</v>
      </c>
      <c r="H46" s="2" t="s">
        <v>8</v>
      </c>
      <c r="I46" s="3" t="s">
        <v>32</v>
      </c>
    </row>
    <row r="47" spans="1:10" ht="18.5" x14ac:dyDescent="0.45">
      <c r="A47" s="5" t="s">
        <v>5</v>
      </c>
      <c r="B47" s="5">
        <v>0</v>
      </c>
      <c r="C47" s="80">
        <f t="shared" ref="C47:I47" si="21">C39/$E$39</f>
        <v>0.10447927086806713</v>
      </c>
      <c r="D47" s="79">
        <f t="shared" si="21"/>
        <v>0</v>
      </c>
      <c r="E47" s="20">
        <f>E39/$E$39</f>
        <v>1</v>
      </c>
      <c r="F47" s="20">
        <f t="shared" si="21"/>
        <v>2.222963209958875E-4</v>
      </c>
      <c r="G47" s="20">
        <f t="shared" si="21"/>
        <v>0</v>
      </c>
      <c r="H47" s="20">
        <f t="shared" si="21"/>
        <v>0</v>
      </c>
      <c r="I47" s="76">
        <f t="shared" si="21"/>
        <v>-6.6688896298766251E-6</v>
      </c>
    </row>
    <row r="48" spans="1:10" ht="18.5" x14ac:dyDescent="0.45">
      <c r="A48" s="9" t="s">
        <v>7</v>
      </c>
      <c r="B48" s="9">
        <v>0</v>
      </c>
      <c r="C48" s="81">
        <f t="shared" ref="C48:I48" si="22">C40-C39*$E$40</f>
        <v>1</v>
      </c>
      <c r="D48" s="17">
        <f t="shared" si="22"/>
        <v>0</v>
      </c>
      <c r="E48" s="17">
        <f>E40-E39*$E$40</f>
        <v>0</v>
      </c>
      <c r="F48" s="17">
        <f t="shared" si="22"/>
        <v>0</v>
      </c>
      <c r="G48" s="17">
        <f t="shared" si="22"/>
        <v>1</v>
      </c>
      <c r="H48" s="17">
        <f t="shared" si="22"/>
        <v>0</v>
      </c>
      <c r="I48" s="77">
        <f t="shared" si="22"/>
        <v>-1E-3</v>
      </c>
    </row>
    <row r="49" spans="1:85" ht="18.5" x14ac:dyDescent="0.45">
      <c r="A49" s="9" t="s">
        <v>8</v>
      </c>
      <c r="B49" s="9">
        <v>0</v>
      </c>
      <c r="C49" s="81">
        <f t="shared" ref="C49:D49" si="23">C41-C47*$E$41</f>
        <v>2.5026119817717016</v>
      </c>
      <c r="D49" s="17">
        <f t="shared" si="23"/>
        <v>0</v>
      </c>
      <c r="E49" s="17">
        <f>E41-E47*$E$41</f>
        <v>0</v>
      </c>
      <c r="F49" s="17">
        <f t="shared" ref="F49:I49" si="24">F41-F47*$E$41</f>
        <v>5.5574080248971881E-6</v>
      </c>
      <c r="G49" s="17">
        <f t="shared" si="24"/>
        <v>0</v>
      </c>
      <c r="H49" s="17">
        <f t="shared" si="24"/>
        <v>1</v>
      </c>
      <c r="I49" s="77">
        <f t="shared" si="24"/>
        <v>-5.0016672224074694E-4</v>
      </c>
    </row>
    <row r="50" spans="1:85" ht="19" thickBot="1" x14ac:dyDescent="0.5">
      <c r="A50" s="10" t="s">
        <v>4</v>
      </c>
      <c r="B50" s="10">
        <v>0</v>
      </c>
      <c r="C50" s="82">
        <f t="shared" ref="C50:D50" si="25">C42-C47*$E$42</f>
        <v>9.9477603645659656</v>
      </c>
      <c r="D50" s="18">
        <f t="shared" si="25"/>
        <v>1</v>
      </c>
      <c r="E50" s="18">
        <f>E42-E47*$E$42</f>
        <v>0</v>
      </c>
      <c r="F50" s="18">
        <f t="shared" ref="F50:I50" si="26">F42-F47*$E$42</f>
        <v>-1.1114816049794375E-4</v>
      </c>
      <c r="G50" s="18">
        <f t="shared" si="26"/>
        <v>0</v>
      </c>
      <c r="H50" s="18">
        <f t="shared" si="26"/>
        <v>0</v>
      </c>
      <c r="I50" s="78">
        <f t="shared" si="26"/>
        <v>1.0003334444814939E-2</v>
      </c>
    </row>
    <row r="51" spans="1:85" ht="19" thickBot="1" x14ac:dyDescent="0.5">
      <c r="A51" s="1"/>
      <c r="B51" s="3"/>
      <c r="C51" s="83">
        <f t="shared" ref="C51:D51" si="27">C43-C47*$E$43</f>
        <v>-55026.119817717015</v>
      </c>
      <c r="D51" s="21">
        <f t="shared" si="27"/>
        <v>0</v>
      </c>
      <c r="E51" s="21">
        <f>E43-E47*$E$43</f>
        <v>0</v>
      </c>
      <c r="F51" s="21">
        <f t="shared" ref="F51:I51" si="28">F43-F47*$E$43</f>
        <v>-5.5574080248971876E-2</v>
      </c>
      <c r="G51" s="21">
        <f t="shared" si="28"/>
        <v>0</v>
      </c>
      <c r="H51" s="21">
        <f t="shared" si="28"/>
        <v>0</v>
      </c>
      <c r="I51" s="61">
        <f t="shared" si="28"/>
        <v>-54.99833277759253</v>
      </c>
    </row>
    <row r="53" spans="1:85" x14ac:dyDescent="0.35">
      <c r="A53" s="35" t="s">
        <v>18</v>
      </c>
    </row>
    <row r="54" spans="1:85" ht="29" x14ac:dyDescent="0.35">
      <c r="A54" s="35" t="s">
        <v>19</v>
      </c>
      <c r="B54">
        <f>C51*(-1)</f>
        <v>55026.119817717015</v>
      </c>
      <c r="C54" t="s">
        <v>29</v>
      </c>
    </row>
    <row r="55" spans="1:85" x14ac:dyDescent="0.35">
      <c r="A55" s="36" t="s">
        <v>33</v>
      </c>
      <c r="B55" s="37">
        <f>C50*100</f>
        <v>994.77603645659656</v>
      </c>
      <c r="C55" t="s">
        <v>27</v>
      </c>
    </row>
    <row r="56" spans="1:85" x14ac:dyDescent="0.35">
      <c r="A56" s="36"/>
      <c r="B56" s="37"/>
    </row>
    <row r="57" spans="1:85" x14ac:dyDescent="0.35">
      <c r="A57" s="36" t="s">
        <v>36</v>
      </c>
      <c r="B57" s="37">
        <f>C47*100</f>
        <v>10.447927086806713</v>
      </c>
      <c r="C57" t="s">
        <v>27</v>
      </c>
    </row>
    <row r="58" spans="1:85" ht="15" thickBot="1" x14ac:dyDescent="0.4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</row>
    <row r="59" spans="1:85" ht="15" thickBot="1" x14ac:dyDescent="0.4"/>
    <row r="60" spans="1:85" ht="19" thickBot="1" x14ac:dyDescent="0.5">
      <c r="A60" s="1" t="s">
        <v>0</v>
      </c>
      <c r="B60" s="2" t="s">
        <v>1</v>
      </c>
      <c r="C60" s="3" t="s">
        <v>2</v>
      </c>
      <c r="D60" s="2">
        <v>-260</v>
      </c>
      <c r="E60" s="2">
        <v>-180</v>
      </c>
      <c r="F60" s="2">
        <v>-200</v>
      </c>
      <c r="G60" s="2">
        <v>0</v>
      </c>
      <c r="H60" s="2">
        <v>0</v>
      </c>
      <c r="I60" s="3">
        <v>0</v>
      </c>
    </row>
    <row r="61" spans="1:85" ht="19" thickBot="1" x14ac:dyDescent="0.5">
      <c r="A61" s="1"/>
      <c r="B61" s="2"/>
      <c r="C61" s="4" t="s">
        <v>3</v>
      </c>
      <c r="D61" s="1" t="s">
        <v>4</v>
      </c>
      <c r="E61" s="2" t="s">
        <v>5</v>
      </c>
      <c r="F61" s="2" t="s">
        <v>6</v>
      </c>
      <c r="G61" s="2" t="s">
        <v>7</v>
      </c>
      <c r="H61" s="2" t="s">
        <v>8</v>
      </c>
      <c r="I61" s="3" t="s">
        <v>32</v>
      </c>
    </row>
    <row r="62" spans="1:85" ht="18.5" x14ac:dyDescent="0.45">
      <c r="A62" s="5" t="s">
        <v>7</v>
      </c>
      <c r="B62" s="6">
        <v>0</v>
      </c>
      <c r="C62" s="5">
        <v>2</v>
      </c>
      <c r="D62" s="44">
        <v>0.55000000000000004</v>
      </c>
      <c r="E62" s="20">
        <v>0.3</v>
      </c>
      <c r="F62" s="7">
        <v>0.35</v>
      </c>
      <c r="G62" s="7">
        <v>1</v>
      </c>
      <c r="H62" s="7">
        <v>0</v>
      </c>
      <c r="I62" s="8">
        <v>0</v>
      </c>
      <c r="J62">
        <f>C62/D62</f>
        <v>3.6363636363636362</v>
      </c>
    </row>
    <row r="63" spans="1:85" ht="18.5" x14ac:dyDescent="0.45">
      <c r="A63" s="9" t="s">
        <v>8</v>
      </c>
      <c r="B63" s="7">
        <v>0</v>
      </c>
      <c r="C63" s="9">
        <v>1.5</v>
      </c>
      <c r="D63" s="11">
        <v>0.25</v>
      </c>
      <c r="E63" s="17">
        <v>0.05</v>
      </c>
      <c r="F63" s="7">
        <v>0.35</v>
      </c>
      <c r="G63" s="7">
        <v>0</v>
      </c>
      <c r="H63" s="7">
        <v>1</v>
      </c>
      <c r="I63" s="8">
        <v>0</v>
      </c>
      <c r="J63">
        <f>C63/D63</f>
        <v>6</v>
      </c>
    </row>
    <row r="64" spans="1:85" ht="19" thickBot="1" x14ac:dyDescent="0.5">
      <c r="A64" s="10" t="s">
        <v>32</v>
      </c>
      <c r="B64" s="7">
        <v>0</v>
      </c>
      <c r="C64" s="9">
        <v>4</v>
      </c>
      <c r="D64" s="19">
        <v>0.2</v>
      </c>
      <c r="E64" s="18">
        <v>0.65</v>
      </c>
      <c r="F64" s="7">
        <v>0.3</v>
      </c>
      <c r="G64" s="7">
        <v>0</v>
      </c>
      <c r="H64" s="7">
        <v>0</v>
      </c>
      <c r="I64" s="8">
        <v>1</v>
      </c>
      <c r="J64">
        <f>C64/D64</f>
        <v>20</v>
      </c>
    </row>
    <row r="65" spans="1:10" ht="19" thickBot="1" x14ac:dyDescent="0.5">
      <c r="A65" s="1"/>
      <c r="B65" s="2"/>
      <c r="C65" s="12">
        <v>0</v>
      </c>
      <c r="D65" s="13">
        <v>260</v>
      </c>
      <c r="E65" s="21">
        <v>180</v>
      </c>
      <c r="F65" s="2">
        <v>200</v>
      </c>
      <c r="G65" s="2">
        <v>0</v>
      </c>
      <c r="H65" s="2">
        <v>0</v>
      </c>
      <c r="I65" s="3">
        <v>0</v>
      </c>
    </row>
    <row r="66" spans="1:10" ht="15" thickBot="1" x14ac:dyDescent="0.4"/>
    <row r="67" spans="1:10" ht="19" thickBot="1" x14ac:dyDescent="0.5">
      <c r="A67" s="1" t="s">
        <v>0</v>
      </c>
      <c r="B67" s="2" t="s">
        <v>1</v>
      </c>
      <c r="C67" s="3" t="s">
        <v>2</v>
      </c>
      <c r="D67" s="2">
        <v>-260</v>
      </c>
      <c r="E67" s="2">
        <v>-180</v>
      </c>
      <c r="F67" s="2">
        <v>-200</v>
      </c>
      <c r="G67" s="2">
        <v>0</v>
      </c>
      <c r="H67" s="2">
        <v>0</v>
      </c>
      <c r="I67" s="3">
        <v>0</v>
      </c>
    </row>
    <row r="68" spans="1:10" ht="19" thickBot="1" x14ac:dyDescent="0.5">
      <c r="A68" s="1"/>
      <c r="B68" s="87"/>
      <c r="C68" s="4" t="s">
        <v>3</v>
      </c>
      <c r="D68" s="1" t="s">
        <v>4</v>
      </c>
      <c r="E68" s="2" t="s">
        <v>5</v>
      </c>
      <c r="F68" s="2" t="s">
        <v>6</v>
      </c>
      <c r="G68" s="2" t="s">
        <v>7</v>
      </c>
      <c r="H68" s="2" t="s">
        <v>8</v>
      </c>
      <c r="I68" s="3" t="s">
        <v>32</v>
      </c>
    </row>
    <row r="69" spans="1:10" ht="18.5" x14ac:dyDescent="0.45">
      <c r="A69" s="5" t="s">
        <v>4</v>
      </c>
      <c r="B69" s="6">
        <v>0</v>
      </c>
      <c r="C69" s="70">
        <f>C62/$D$62</f>
        <v>3.6363636363636362</v>
      </c>
      <c r="D69" s="70">
        <f>D62/$D$62</f>
        <v>1</v>
      </c>
      <c r="E69" s="70">
        <f t="shared" ref="E69:I69" si="29">E62/$D$62</f>
        <v>0.54545454545454541</v>
      </c>
      <c r="F69" s="70">
        <f t="shared" si="29"/>
        <v>0.63636363636363624</v>
      </c>
      <c r="G69" s="70">
        <f t="shared" si="29"/>
        <v>1.8181818181818181</v>
      </c>
      <c r="H69" s="70">
        <f t="shared" si="29"/>
        <v>0</v>
      </c>
      <c r="I69" s="70">
        <f t="shared" si="29"/>
        <v>0</v>
      </c>
      <c r="J69" s="14">
        <f>C69/E69</f>
        <v>6.666666666666667</v>
      </c>
    </row>
    <row r="70" spans="1:10" ht="18.5" x14ac:dyDescent="0.45">
      <c r="A70" s="9" t="s">
        <v>8</v>
      </c>
      <c r="B70" s="7">
        <v>0</v>
      </c>
      <c r="C70" s="85">
        <f>C63-C69*$D$63</f>
        <v>0.59090909090909094</v>
      </c>
      <c r="D70" s="85">
        <f>D63-D69*$D$63</f>
        <v>0</v>
      </c>
      <c r="E70" s="85">
        <f t="shared" ref="E70:I70" si="30">E63-E69*$D$63</f>
        <v>-8.6363636363636351E-2</v>
      </c>
      <c r="F70" s="85">
        <f t="shared" si="30"/>
        <v>0.19090909090909092</v>
      </c>
      <c r="G70" s="85">
        <f t="shared" si="30"/>
        <v>-0.45454545454545453</v>
      </c>
      <c r="H70" s="85">
        <f t="shared" si="30"/>
        <v>1</v>
      </c>
      <c r="I70" s="85">
        <f t="shared" si="30"/>
        <v>0</v>
      </c>
      <c r="J70" s="14">
        <f>C70/E70</f>
        <v>-6.8421052631578965</v>
      </c>
    </row>
    <row r="71" spans="1:10" ht="19" thickBot="1" x14ac:dyDescent="0.5">
      <c r="A71" s="10" t="s">
        <v>32</v>
      </c>
      <c r="B71" s="7">
        <v>0</v>
      </c>
      <c r="C71" s="19">
        <f>C64-C69*$D$64</f>
        <v>3.2727272727272725</v>
      </c>
      <c r="D71" s="19">
        <f>D64-D69*$D$64</f>
        <v>0</v>
      </c>
      <c r="E71" s="71">
        <f t="shared" ref="E71:I71" si="31">E64-E69*$D$64</f>
        <v>0.54090909090909089</v>
      </c>
      <c r="F71" s="19">
        <f t="shared" si="31"/>
        <v>0.17272727272727273</v>
      </c>
      <c r="G71" s="19">
        <f t="shared" si="31"/>
        <v>-0.36363636363636365</v>
      </c>
      <c r="H71" s="19">
        <f t="shared" si="31"/>
        <v>0</v>
      </c>
      <c r="I71" s="19">
        <f t="shared" si="31"/>
        <v>1</v>
      </c>
      <c r="J71" s="14">
        <f>C71/E71</f>
        <v>6.0504201680672267</v>
      </c>
    </row>
    <row r="72" spans="1:10" ht="19" thickBot="1" x14ac:dyDescent="0.5">
      <c r="A72" s="1"/>
      <c r="B72" s="87"/>
      <c r="C72" s="69">
        <f>C65-C69*$D$65</f>
        <v>-945.45454545454538</v>
      </c>
      <c r="D72" s="69">
        <f>D65-D69*$D$65</f>
        <v>0</v>
      </c>
      <c r="E72" s="69">
        <f t="shared" ref="E72:I72" si="32">E65-E69*$D$65</f>
        <v>38.181818181818187</v>
      </c>
      <c r="F72" s="69">
        <f t="shared" si="32"/>
        <v>34.545454545454589</v>
      </c>
      <c r="G72" s="69">
        <f t="shared" si="32"/>
        <v>-472.72727272727269</v>
      </c>
      <c r="H72" s="69">
        <f t="shared" si="32"/>
        <v>0</v>
      </c>
      <c r="I72" s="69">
        <f t="shared" si="32"/>
        <v>0</v>
      </c>
    </row>
    <row r="73" spans="1:10" ht="15" thickBot="1" x14ac:dyDescent="0.4"/>
    <row r="74" spans="1:10" ht="19" thickBot="1" x14ac:dyDescent="0.5">
      <c r="A74" s="1" t="s">
        <v>0</v>
      </c>
      <c r="B74" s="2" t="s">
        <v>1</v>
      </c>
      <c r="C74" s="3" t="s">
        <v>2</v>
      </c>
      <c r="D74" s="2">
        <v>-260</v>
      </c>
      <c r="E74" s="2">
        <v>-180</v>
      </c>
      <c r="F74" s="2">
        <v>-200</v>
      </c>
      <c r="G74" s="2">
        <v>0</v>
      </c>
      <c r="H74" s="2">
        <v>0</v>
      </c>
      <c r="I74" s="3">
        <v>0</v>
      </c>
    </row>
    <row r="75" spans="1:10" ht="19" thickBot="1" x14ac:dyDescent="0.5">
      <c r="A75" s="1"/>
      <c r="B75" s="87"/>
      <c r="C75" s="88" t="s">
        <v>3</v>
      </c>
      <c r="D75" s="2" t="s">
        <v>4</v>
      </c>
      <c r="E75" s="2" t="s">
        <v>5</v>
      </c>
      <c r="F75" s="2" t="s">
        <v>6</v>
      </c>
      <c r="G75" s="2" t="s">
        <v>7</v>
      </c>
      <c r="H75" s="2" t="s">
        <v>8</v>
      </c>
      <c r="I75" s="3" t="s">
        <v>32</v>
      </c>
    </row>
    <row r="76" spans="1:10" ht="18.5" x14ac:dyDescent="0.45">
      <c r="A76" s="5" t="s">
        <v>4</v>
      </c>
      <c r="B76" s="88">
        <v>0</v>
      </c>
      <c r="C76" s="93">
        <f t="shared" ref="C76:D76" si="33">C69-C78*$E$69</f>
        <v>0.33613445378151274</v>
      </c>
      <c r="D76" s="79">
        <f t="shared" si="33"/>
        <v>1</v>
      </c>
      <c r="E76" s="20">
        <f>E69-E78*$E$69</f>
        <v>0</v>
      </c>
      <c r="F76" s="86">
        <f t="shared" ref="F76:I76" si="34">F69-F78*$E$69</f>
        <v>0.46218487394957974</v>
      </c>
      <c r="G76" s="20">
        <f t="shared" si="34"/>
        <v>2.1848739495798317</v>
      </c>
      <c r="H76" s="20">
        <f t="shared" si="34"/>
        <v>0</v>
      </c>
      <c r="I76" s="89">
        <f t="shared" si="34"/>
        <v>-1.0084033613445378</v>
      </c>
      <c r="J76" s="84">
        <f>C76/F76</f>
        <v>0.72727272727272774</v>
      </c>
    </row>
    <row r="77" spans="1:10" ht="18.5" x14ac:dyDescent="0.45">
      <c r="A77" s="9" t="s">
        <v>8</v>
      </c>
      <c r="B77" s="50">
        <v>0</v>
      </c>
      <c r="C77" s="90">
        <f t="shared" ref="C77:D77" si="35">C70-C78*$E$70</f>
        <v>1.1134453781512605</v>
      </c>
      <c r="D77" s="17">
        <f t="shared" si="35"/>
        <v>0</v>
      </c>
      <c r="E77" s="17">
        <f>E70-E78*$E$70</f>
        <v>0</v>
      </c>
      <c r="F77" s="17">
        <f t="shared" ref="F77:I77" si="36">F70-F78*$E$70</f>
        <v>0.21848739495798319</v>
      </c>
      <c r="G77" s="17">
        <f t="shared" si="36"/>
        <v>-0.51260504201680668</v>
      </c>
      <c r="H77" s="17">
        <f t="shared" si="36"/>
        <v>1</v>
      </c>
      <c r="I77" s="90">
        <f t="shared" si="36"/>
        <v>0.15966386554621848</v>
      </c>
      <c r="J77" s="84">
        <f>C77/F77</f>
        <v>5.0961538461538467</v>
      </c>
    </row>
    <row r="78" spans="1:10" ht="19" thickBot="1" x14ac:dyDescent="0.5">
      <c r="A78" s="10" t="s">
        <v>5</v>
      </c>
      <c r="B78" s="50">
        <v>0</v>
      </c>
      <c r="C78" s="91">
        <f t="shared" ref="C78:D78" si="37">C71/$E$71</f>
        <v>6.0504201680672267</v>
      </c>
      <c r="D78" s="18">
        <f t="shared" si="37"/>
        <v>0</v>
      </c>
      <c r="E78" s="18">
        <f>E71/$E$71</f>
        <v>1</v>
      </c>
      <c r="F78" s="18">
        <f t="shared" ref="F78:I78" si="38">F71/$E$71</f>
        <v>0.31932773109243701</v>
      </c>
      <c r="G78" s="18">
        <f t="shared" si="38"/>
        <v>-0.67226890756302526</v>
      </c>
      <c r="H78" s="18">
        <f t="shared" si="38"/>
        <v>0</v>
      </c>
      <c r="I78" s="91">
        <f t="shared" si="38"/>
        <v>1.8487394957983194</v>
      </c>
      <c r="J78" s="84">
        <f>C78/F78</f>
        <v>18.94736842105263</v>
      </c>
    </row>
    <row r="79" spans="1:10" ht="19" thickBot="1" x14ac:dyDescent="0.5">
      <c r="A79" s="1"/>
      <c r="B79" s="87"/>
      <c r="C79" s="92">
        <f t="shared" ref="C79:D79" si="39">C72-C78*$E$72</f>
        <v>-1176.4705882352941</v>
      </c>
      <c r="D79" s="21">
        <f t="shared" si="39"/>
        <v>0</v>
      </c>
      <c r="E79" s="21">
        <f>E72-E78*$E$72</f>
        <v>0</v>
      </c>
      <c r="F79" s="21">
        <f t="shared" ref="F79:I79" si="40">F72-F78*$E$72</f>
        <v>22.35294117647063</v>
      </c>
      <c r="G79" s="21">
        <f t="shared" si="40"/>
        <v>-447.05882352941171</v>
      </c>
      <c r="H79" s="21">
        <f t="shared" si="40"/>
        <v>0</v>
      </c>
      <c r="I79" s="92">
        <f t="shared" si="40"/>
        <v>-70.588235294117666</v>
      </c>
    </row>
    <row r="80" spans="1:10" ht="15" thickBot="1" x14ac:dyDescent="0.4"/>
    <row r="81" spans="1:9" ht="19" thickBot="1" x14ac:dyDescent="0.5">
      <c r="A81" s="1" t="s">
        <v>0</v>
      </c>
      <c r="B81" s="2" t="s">
        <v>1</v>
      </c>
      <c r="C81" s="3" t="s">
        <v>2</v>
      </c>
      <c r="D81" s="2">
        <v>-260</v>
      </c>
      <c r="E81" s="2">
        <v>-180</v>
      </c>
      <c r="F81" s="2">
        <v>-200</v>
      </c>
      <c r="G81" s="2">
        <v>0</v>
      </c>
      <c r="H81" s="2">
        <v>0</v>
      </c>
      <c r="I81" s="3">
        <v>0</v>
      </c>
    </row>
    <row r="82" spans="1:9" ht="19" thickBot="1" x14ac:dyDescent="0.5">
      <c r="A82" s="1"/>
      <c r="B82" s="87"/>
      <c r="C82" s="94" t="s">
        <v>3</v>
      </c>
      <c r="D82" s="1" t="s">
        <v>4</v>
      </c>
      <c r="E82" s="2" t="s">
        <v>5</v>
      </c>
      <c r="F82" s="2" t="s">
        <v>6</v>
      </c>
      <c r="G82" s="2" t="s">
        <v>7</v>
      </c>
      <c r="H82" s="2" t="s">
        <v>8</v>
      </c>
      <c r="I82" s="3" t="s">
        <v>32</v>
      </c>
    </row>
    <row r="83" spans="1:9" ht="18.5" x14ac:dyDescent="0.45">
      <c r="A83" s="5" t="s">
        <v>6</v>
      </c>
      <c r="B83" s="88">
        <v>0</v>
      </c>
      <c r="C83" s="50">
        <f t="shared" ref="C83:E83" si="41">C76/$F$76</f>
        <v>0.72727272727272774</v>
      </c>
      <c r="D83" s="7">
        <f t="shared" si="41"/>
        <v>2.163636363636364</v>
      </c>
      <c r="E83" s="7">
        <f t="shared" si="41"/>
        <v>0</v>
      </c>
      <c r="F83" s="7">
        <f>F76/$F$76</f>
        <v>1</v>
      </c>
      <c r="G83" s="7">
        <f t="shared" ref="G83:I83" si="42">G76/$F$76</f>
        <v>4.7272727272727275</v>
      </c>
      <c r="H83" s="7">
        <f t="shared" si="42"/>
        <v>0</v>
      </c>
      <c r="I83" s="88">
        <f t="shared" si="42"/>
        <v>-2.1818181818181821</v>
      </c>
    </row>
    <row r="84" spans="1:9" ht="18.5" x14ac:dyDescent="0.45">
      <c r="A84" s="9" t="s">
        <v>8</v>
      </c>
      <c r="B84" s="50">
        <v>0</v>
      </c>
      <c r="C84" s="50">
        <f t="shared" ref="C84:E84" si="43">C77-C83*$F$77</f>
        <v>0.95454545454545447</v>
      </c>
      <c r="D84" s="7">
        <f t="shared" si="43"/>
        <v>-0.47272727272727283</v>
      </c>
      <c r="E84" s="7">
        <f t="shared" si="43"/>
        <v>0</v>
      </c>
      <c r="F84" s="7">
        <f>F77-F83*$F$77</f>
        <v>0</v>
      </c>
      <c r="G84" s="7">
        <f t="shared" ref="G84:I84" si="44">G77-G83*$F$77</f>
        <v>-1.5454545454545454</v>
      </c>
      <c r="H84" s="7">
        <f t="shared" si="44"/>
        <v>1</v>
      </c>
      <c r="I84" s="50">
        <f t="shared" si="44"/>
        <v>0.63636363636363646</v>
      </c>
    </row>
    <row r="85" spans="1:9" ht="19" thickBot="1" x14ac:dyDescent="0.5">
      <c r="A85" s="10" t="s">
        <v>5</v>
      </c>
      <c r="B85" s="50">
        <v>0</v>
      </c>
      <c r="C85" s="50">
        <f t="shared" ref="C85:E85" si="45">C78-C83*$F$78</f>
        <v>5.8181818181818175</v>
      </c>
      <c r="D85" s="7">
        <f t="shared" si="45"/>
        <v>-0.69090909090909114</v>
      </c>
      <c r="E85" s="7">
        <f t="shared" si="45"/>
        <v>1</v>
      </c>
      <c r="F85" s="7">
        <f>F78-F83*$F$78</f>
        <v>0</v>
      </c>
      <c r="G85" s="7">
        <f t="shared" ref="G85:I85" si="46">G78-G83*$F$78</f>
        <v>-2.1818181818181821</v>
      </c>
      <c r="H85" s="7">
        <f t="shared" si="46"/>
        <v>0</v>
      </c>
      <c r="I85" s="50">
        <f t="shared" si="46"/>
        <v>2.5454545454545459</v>
      </c>
    </row>
    <row r="86" spans="1:9" ht="19" thickBot="1" x14ac:dyDescent="0.5">
      <c r="A86" s="1"/>
      <c r="B86" s="87"/>
      <c r="C86" s="87">
        <f t="shared" ref="C86:E86" si="47">C79-C83*$F$79</f>
        <v>-1192.7272727272727</v>
      </c>
      <c r="D86" s="2">
        <f t="shared" si="47"/>
        <v>-48.363636363636459</v>
      </c>
      <c r="E86" s="2">
        <f t="shared" si="47"/>
        <v>0</v>
      </c>
      <c r="F86" s="2">
        <f>F79-F83*$F$79</f>
        <v>0</v>
      </c>
      <c r="G86" s="2">
        <f t="shared" ref="G86:I86" si="48">G79-G83*$F$79</f>
        <v>-552.72727272727286</v>
      </c>
      <c r="H86" s="2">
        <f t="shared" si="48"/>
        <v>0</v>
      </c>
      <c r="I86" s="87">
        <f t="shared" si="48"/>
        <v>-21.818181818181742</v>
      </c>
    </row>
    <row r="88" spans="1:9" x14ac:dyDescent="0.35">
      <c r="A88" s="35" t="s">
        <v>18</v>
      </c>
    </row>
    <row r="89" spans="1:9" ht="29" x14ac:dyDescent="0.35">
      <c r="A89" s="35" t="s">
        <v>19</v>
      </c>
      <c r="B89">
        <f>C86*(-1)</f>
        <v>1192.7272727272727</v>
      </c>
      <c r="C89" t="s">
        <v>29</v>
      </c>
    </row>
    <row r="90" spans="1:9" x14ac:dyDescent="0.35">
      <c r="A90" s="36" t="s">
        <v>33</v>
      </c>
      <c r="B90" s="40">
        <f>C85</f>
        <v>5.8181818181818175</v>
      </c>
      <c r="C90" t="s">
        <v>27</v>
      </c>
    </row>
    <row r="91" spans="1:9" x14ac:dyDescent="0.35">
      <c r="A91" s="36"/>
      <c r="B91" s="37"/>
    </row>
    <row r="92" spans="1:9" x14ac:dyDescent="0.35">
      <c r="A92" s="36" t="s">
        <v>43</v>
      </c>
      <c r="B92" s="40">
        <f>C83</f>
        <v>0.72727272727272774</v>
      </c>
      <c r="C92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"/>
  <sheetViews>
    <sheetView tabSelected="1" topLeftCell="A10" zoomScaleNormal="100" workbookViewId="0">
      <selection activeCell="G18" sqref="G18"/>
    </sheetView>
  </sheetViews>
  <sheetFormatPr defaultRowHeight="14.5" x14ac:dyDescent="0.35"/>
  <cols>
    <col min="1" max="1" width="18.26953125" customWidth="1"/>
    <col min="6" max="6" width="12.54296875" customWidth="1"/>
  </cols>
  <sheetData>
    <row r="1" spans="1:6" ht="15" thickBot="1" x14ac:dyDescent="0.4">
      <c r="A1" s="28"/>
      <c r="B1" s="29" t="s">
        <v>14</v>
      </c>
      <c r="C1" s="30" t="s">
        <v>15</v>
      </c>
      <c r="D1" s="30" t="s">
        <v>16</v>
      </c>
      <c r="E1" s="30"/>
      <c r="F1" s="31" t="s">
        <v>17</v>
      </c>
    </row>
    <row r="2" spans="1:6" x14ac:dyDescent="0.35">
      <c r="A2" s="26" t="s">
        <v>9</v>
      </c>
      <c r="B2" s="32">
        <v>92.38095238095238</v>
      </c>
      <c r="C2" s="33">
        <v>273.01587301587296</v>
      </c>
      <c r="D2" s="33">
        <v>0</v>
      </c>
      <c r="E2" s="27"/>
      <c r="F2" s="27"/>
    </row>
    <row r="3" spans="1:6" ht="29" x14ac:dyDescent="0.35">
      <c r="A3" s="24" t="s">
        <v>10</v>
      </c>
      <c r="B3" s="23">
        <v>7800</v>
      </c>
      <c r="C3" s="22">
        <v>2400</v>
      </c>
      <c r="D3" s="22">
        <v>1500</v>
      </c>
      <c r="E3" s="34">
        <f>SUMPRODUCT($B$2:$D$2, B3:D3)</f>
        <v>1375809.5238095238</v>
      </c>
      <c r="F3" s="22"/>
    </row>
    <row r="4" spans="1:6" x14ac:dyDescent="0.35">
      <c r="A4" s="24" t="s">
        <v>11</v>
      </c>
      <c r="B4" s="23">
        <v>3</v>
      </c>
      <c r="C4" s="22">
        <v>0.45</v>
      </c>
      <c r="D4" s="22">
        <v>0.5</v>
      </c>
      <c r="E4" s="34">
        <f>SUMPRODUCT($B$2:$D$2, B4:D4)</f>
        <v>399.99999999999994</v>
      </c>
      <c r="F4" s="22">
        <v>400</v>
      </c>
    </row>
    <row r="5" spans="1:6" x14ac:dyDescent="0.35">
      <c r="A5" s="24" t="s">
        <v>12</v>
      </c>
      <c r="B5" s="23">
        <v>1.5</v>
      </c>
      <c r="C5" s="22">
        <v>1.8</v>
      </c>
      <c r="D5" s="22">
        <v>1.2</v>
      </c>
      <c r="E5" s="34">
        <f t="shared" ref="E5" si="0">SUMPRODUCT($B$2:$D$2, B5:D5)</f>
        <v>629.99999999999989</v>
      </c>
      <c r="F5" s="22">
        <v>630</v>
      </c>
    </row>
    <row r="6" spans="1:6" ht="15" thickBot="1" x14ac:dyDescent="0.4">
      <c r="A6" s="25" t="s">
        <v>13</v>
      </c>
      <c r="B6" s="23">
        <v>2.5</v>
      </c>
      <c r="C6" s="22">
        <v>0.8</v>
      </c>
      <c r="D6" s="22">
        <v>3</v>
      </c>
      <c r="E6" s="34">
        <f>SUMPRODUCT($B$2:$D$2, B6:D6)</f>
        <v>449.36507936507934</v>
      </c>
      <c r="F6" s="22">
        <v>500</v>
      </c>
    </row>
    <row r="8" spans="1:6" x14ac:dyDescent="0.35">
      <c r="A8" s="35" t="s">
        <v>18</v>
      </c>
    </row>
    <row r="9" spans="1:6" ht="29" x14ac:dyDescent="0.35">
      <c r="A9" s="35" t="s">
        <v>19</v>
      </c>
      <c r="B9">
        <f>E3</f>
        <v>1375809.5238095238</v>
      </c>
      <c r="C9" t="s">
        <v>29</v>
      </c>
    </row>
    <row r="10" spans="1:6" x14ac:dyDescent="0.35">
      <c r="A10" s="36" t="s">
        <v>20</v>
      </c>
      <c r="B10" s="37">
        <f>B2</f>
        <v>92.38095238095238</v>
      </c>
      <c r="C10" t="s">
        <v>27</v>
      </c>
    </row>
    <row r="11" spans="1:6" x14ac:dyDescent="0.35">
      <c r="A11" s="36" t="s">
        <v>21</v>
      </c>
      <c r="B11" s="37">
        <f>C2</f>
        <v>273.01587301587296</v>
      </c>
      <c r="C11" t="s">
        <v>27</v>
      </c>
    </row>
    <row r="12" spans="1:6" x14ac:dyDescent="0.35">
      <c r="A12" s="36" t="s">
        <v>22</v>
      </c>
      <c r="B12" s="38">
        <f>D2</f>
        <v>0</v>
      </c>
      <c r="C12" t="s">
        <v>27</v>
      </c>
    </row>
    <row r="26" spans="1:27" x14ac:dyDescent="0.3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ht="15" thickBot="1" x14ac:dyDescent="0.4">
      <c r="B27" t="s">
        <v>37</v>
      </c>
      <c r="C27" t="s">
        <v>38</v>
      </c>
      <c r="D27" t="s">
        <v>41</v>
      </c>
    </row>
    <row r="28" spans="1:27" ht="15" thickBot="1" x14ac:dyDescent="0.4">
      <c r="A28" s="28"/>
      <c r="B28" s="29" t="s">
        <v>14</v>
      </c>
      <c r="C28" s="30" t="s">
        <v>15</v>
      </c>
      <c r="D28" s="30" t="s">
        <v>16</v>
      </c>
      <c r="E28" s="30"/>
      <c r="F28" s="31" t="s">
        <v>17</v>
      </c>
    </row>
    <row r="29" spans="1:27" x14ac:dyDescent="0.35">
      <c r="A29" s="26" t="s">
        <v>9</v>
      </c>
      <c r="B29" s="32">
        <v>0</v>
      </c>
      <c r="C29" s="33">
        <v>5.8181818976869177</v>
      </c>
      <c r="D29" s="33">
        <v>0.72727255633009247</v>
      </c>
      <c r="E29" s="27"/>
      <c r="F29" s="27"/>
    </row>
    <row r="30" spans="1:27" ht="29" x14ac:dyDescent="0.35">
      <c r="A30" s="24" t="s">
        <v>10</v>
      </c>
      <c r="B30" s="23">
        <v>260</v>
      </c>
      <c r="C30" s="22">
        <v>180</v>
      </c>
      <c r="D30" s="22">
        <v>200</v>
      </c>
      <c r="E30" s="34">
        <f>SUMPRODUCT(B29:D29, B30:D30)</f>
        <v>1192.7272528496637</v>
      </c>
      <c r="F30" s="22"/>
    </row>
    <row r="31" spans="1:27" x14ac:dyDescent="0.35">
      <c r="A31" s="24" t="s">
        <v>11</v>
      </c>
      <c r="B31" s="23">
        <v>0.55000000000000004</v>
      </c>
      <c r="C31" s="22">
        <v>0.3</v>
      </c>
      <c r="D31" s="22">
        <v>0.35</v>
      </c>
      <c r="E31" s="34">
        <f>SUMPRODUCT(B29:D29, B31:D31)</f>
        <v>1.9999999640216075</v>
      </c>
      <c r="F31" s="22">
        <v>2</v>
      </c>
      <c r="G31" t="s">
        <v>39</v>
      </c>
    </row>
    <row r="32" spans="1:27" x14ac:dyDescent="0.35">
      <c r="A32" s="24" t="s">
        <v>12</v>
      </c>
      <c r="B32" s="23">
        <v>0.25</v>
      </c>
      <c r="C32" s="22">
        <v>0.05</v>
      </c>
      <c r="D32" s="22">
        <v>0.35</v>
      </c>
      <c r="E32" s="34">
        <f>SUMPRODUCT(B29:D29, B32:D32)</f>
        <v>0.5454544895998783</v>
      </c>
      <c r="F32" s="22">
        <v>1.5</v>
      </c>
      <c r="G32" t="s">
        <v>40</v>
      </c>
    </row>
    <row r="33" spans="1:7" ht="15" thickBot="1" x14ac:dyDescent="0.4">
      <c r="A33" s="25" t="s">
        <v>13</v>
      </c>
      <c r="B33" s="23">
        <v>0.2</v>
      </c>
      <c r="C33" s="22">
        <v>0.65</v>
      </c>
      <c r="D33" s="22">
        <v>0.3</v>
      </c>
      <c r="E33" s="34">
        <f>SUMPRODUCT(B29:D29, B33:D33)</f>
        <v>4.0000000003955245</v>
      </c>
      <c r="F33" s="22">
        <v>4</v>
      </c>
      <c r="G33" t="s">
        <v>42</v>
      </c>
    </row>
    <row r="34" spans="1:7" x14ac:dyDescent="0.35">
      <c r="B34">
        <f>B33+B32+B31</f>
        <v>1</v>
      </c>
      <c r="C34">
        <f t="shared" ref="C34:D34" si="1">C33+C32+C31</f>
        <v>1</v>
      </c>
      <c r="D34">
        <f t="shared" si="1"/>
        <v>0.99999999999999989</v>
      </c>
    </row>
    <row r="35" spans="1:7" x14ac:dyDescent="0.35">
      <c r="A35" s="35" t="s">
        <v>18</v>
      </c>
    </row>
    <row r="36" spans="1:7" ht="29" x14ac:dyDescent="0.35">
      <c r="A36" s="35" t="s">
        <v>19</v>
      </c>
      <c r="B36">
        <f>E30</f>
        <v>1192.7272528496637</v>
      </c>
      <c r="C36" t="s">
        <v>28</v>
      </c>
    </row>
    <row r="37" spans="1:7" x14ac:dyDescent="0.35">
      <c r="A37" s="36" t="s">
        <v>23</v>
      </c>
      <c r="B37" s="37">
        <f>B29</f>
        <v>0</v>
      </c>
      <c r="C37" t="s">
        <v>26</v>
      </c>
    </row>
    <row r="38" spans="1:7" x14ac:dyDescent="0.35">
      <c r="A38" s="36" t="s">
        <v>24</v>
      </c>
      <c r="B38" s="40">
        <f>C29</f>
        <v>5.8181818976869177</v>
      </c>
      <c r="C38" t="s">
        <v>26</v>
      </c>
    </row>
    <row r="39" spans="1:7" x14ac:dyDescent="0.35">
      <c r="A39" s="36" t="s">
        <v>25</v>
      </c>
      <c r="B39" s="38">
        <f>D29</f>
        <v>0.72727255633009247</v>
      </c>
      <c r="C39" t="s">
        <v>26</v>
      </c>
    </row>
    <row r="52" spans="1:29" x14ac:dyDescent="0.3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</row>
    <row r="53" spans="1:29" ht="15" thickBot="1" x14ac:dyDescent="0.4"/>
    <row r="54" spans="1:29" ht="15" thickBot="1" x14ac:dyDescent="0.4">
      <c r="A54" s="28"/>
      <c r="B54" s="29"/>
      <c r="C54" s="30" t="s">
        <v>14</v>
      </c>
      <c r="D54" s="30" t="s">
        <v>15</v>
      </c>
      <c r="E54" s="30"/>
      <c r="F54" s="31" t="s">
        <v>17</v>
      </c>
    </row>
    <row r="55" spans="1:29" x14ac:dyDescent="0.35">
      <c r="A55" s="26" t="s">
        <v>9</v>
      </c>
      <c r="B55" s="41"/>
      <c r="C55" s="33">
        <v>9.9477603645659656</v>
      </c>
      <c r="D55" s="33">
        <v>0.10447927086806716</v>
      </c>
      <c r="E55" s="27"/>
      <c r="F55" s="27"/>
    </row>
    <row r="56" spans="1:29" ht="29" x14ac:dyDescent="0.35">
      <c r="A56" s="24" t="s">
        <v>10</v>
      </c>
      <c r="B56" s="23"/>
      <c r="C56" s="22">
        <v>5500</v>
      </c>
      <c r="D56" s="22">
        <v>3000</v>
      </c>
      <c r="E56" s="34">
        <f>SUMPRODUCT(B55:D55, B56:D56)</f>
        <v>55026.119817717008</v>
      </c>
      <c r="F56" s="22"/>
    </row>
    <row r="57" spans="1:29" x14ac:dyDescent="0.35">
      <c r="A57" s="24" t="s">
        <v>11</v>
      </c>
      <c r="B57" s="23"/>
      <c r="C57" s="22">
        <v>3</v>
      </c>
      <c r="D57" s="22">
        <v>4500</v>
      </c>
      <c r="E57" s="34">
        <f>SUMPRODUCT(B55:D55, B57:D57)</f>
        <v>500.00000000000011</v>
      </c>
      <c r="F57" s="22">
        <v>500</v>
      </c>
    </row>
    <row r="58" spans="1:29" x14ac:dyDescent="0.35">
      <c r="A58" s="24" t="s">
        <v>12</v>
      </c>
      <c r="B58" s="23"/>
      <c r="C58" s="22">
        <v>0.1</v>
      </c>
      <c r="D58" s="22">
        <v>0.05</v>
      </c>
      <c r="E58" s="34">
        <f>SUMPRODUCT($B$55:$D$55, B58:D58)</f>
        <v>1</v>
      </c>
      <c r="F58" s="22">
        <v>2</v>
      </c>
    </row>
    <row r="59" spans="1:29" ht="15" thickBot="1" x14ac:dyDescent="0.4">
      <c r="A59" s="25" t="s">
        <v>13</v>
      </c>
      <c r="B59" s="23"/>
      <c r="C59" s="22">
        <v>0.05</v>
      </c>
      <c r="D59" s="22">
        <v>1</v>
      </c>
      <c r="E59" s="34">
        <f t="shared" ref="E59:E60" si="2">SUMPRODUCT($B$55:$D$55, B59:D59)</f>
        <v>0.60186728909636544</v>
      </c>
      <c r="F59" s="22">
        <v>3</v>
      </c>
    </row>
    <row r="60" spans="1:29" ht="15" thickBot="1" x14ac:dyDescent="0.4">
      <c r="A60" s="25" t="s">
        <v>30</v>
      </c>
      <c r="B60" s="23"/>
      <c r="C60" s="22">
        <v>100</v>
      </c>
      <c r="D60" s="22">
        <v>50</v>
      </c>
      <c r="E60" s="34">
        <f t="shared" si="2"/>
        <v>999.99999999999989</v>
      </c>
      <c r="F60" s="22">
        <v>1000</v>
      </c>
    </row>
    <row r="61" spans="1:29" x14ac:dyDescent="0.35">
      <c r="A61" s="35" t="s">
        <v>18</v>
      </c>
    </row>
    <row r="62" spans="1:29" ht="29" x14ac:dyDescent="0.35">
      <c r="A62" s="35" t="s">
        <v>19</v>
      </c>
      <c r="B62">
        <f>E56</f>
        <v>55026.119817717008</v>
      </c>
      <c r="C62" t="s">
        <v>29</v>
      </c>
    </row>
    <row r="63" spans="1:29" x14ac:dyDescent="0.35">
      <c r="A63" s="36" t="s">
        <v>34</v>
      </c>
      <c r="B63" s="37">
        <f>C55*100</f>
        <v>994.77603645659656</v>
      </c>
      <c r="C63" t="s">
        <v>31</v>
      </c>
    </row>
    <row r="64" spans="1:29" x14ac:dyDescent="0.35">
      <c r="A64" s="36" t="s">
        <v>35</v>
      </c>
      <c r="B64" s="37">
        <f>D55*100</f>
        <v>10.447927086806716</v>
      </c>
      <c r="C64" t="s">
        <v>31</v>
      </c>
    </row>
    <row r="65" spans="1:2" x14ac:dyDescent="0.35">
      <c r="A65" s="43"/>
      <c r="B65" s="42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lab7.1</vt:lpstr>
      <vt:lpstr>lab7.2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Жора Голубь</cp:lastModifiedBy>
  <dcterms:created xsi:type="dcterms:W3CDTF">2023-10-24T03:01:57Z</dcterms:created>
  <dcterms:modified xsi:type="dcterms:W3CDTF">2024-04-23T06:58:37Z</dcterms:modified>
</cp:coreProperties>
</file>