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澳科大-RA\2D材料、量子点实验、数据\CsPbBr3量子点合成实验\"/>
    </mc:Choice>
  </mc:AlternateContent>
  <xr:revisionPtr revIDLastSave="0" documentId="13_ncr:1_{F6CFA3E6-1818-4727-9FF4-EE23F9CBB9E9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Y6" i="1" l="1"/>
  <c r="U6" i="1"/>
  <c r="I6" i="1"/>
  <c r="J6" i="1" s="1"/>
  <c r="F6" i="1"/>
  <c r="C6" i="1"/>
  <c r="Y5" i="1"/>
  <c r="U5" i="1"/>
  <c r="Z5" i="1" s="1"/>
  <c r="I5" i="1"/>
  <c r="J5" i="1" s="1"/>
  <c r="F5" i="1"/>
  <c r="C5" i="1"/>
  <c r="Y40" i="1"/>
  <c r="Y39" i="1"/>
  <c r="U40" i="1"/>
  <c r="Z40" i="1" s="1"/>
  <c r="F40" i="1"/>
  <c r="I40" i="1"/>
  <c r="J40" i="1" s="1"/>
  <c r="K40" i="1" s="1"/>
  <c r="C40" i="1"/>
  <c r="U39" i="1"/>
  <c r="Z39" i="1" s="1"/>
  <c r="F39" i="1"/>
  <c r="I39" i="1"/>
  <c r="J39" i="1" s="1"/>
  <c r="C39" i="1"/>
  <c r="Y38" i="1"/>
  <c r="U38" i="1"/>
  <c r="I38" i="1"/>
  <c r="J38" i="1" s="1"/>
  <c r="F38" i="1"/>
  <c r="C38" i="1"/>
  <c r="Y37" i="1"/>
  <c r="U37" i="1"/>
  <c r="I37" i="1"/>
  <c r="J37" i="1" s="1"/>
  <c r="F37" i="1"/>
  <c r="C37" i="1"/>
  <c r="Y36" i="1"/>
  <c r="U36" i="1"/>
  <c r="I36" i="1"/>
  <c r="J36" i="1" s="1"/>
  <c r="F36" i="1"/>
  <c r="C36" i="1"/>
  <c r="Y4" i="1"/>
  <c r="U4" i="1"/>
  <c r="I4" i="1"/>
  <c r="J4" i="1" s="1"/>
  <c r="F4" i="1"/>
  <c r="C4" i="1"/>
  <c r="Z6" i="1" l="1"/>
  <c r="K6" i="1"/>
  <c r="G40" i="1"/>
  <c r="O40" i="1" s="1"/>
  <c r="P40" i="1" s="1"/>
  <c r="G6" i="1"/>
  <c r="O6" i="1" s="1"/>
  <c r="P6" i="1" s="1"/>
  <c r="K5" i="1"/>
  <c r="G39" i="1"/>
  <c r="O39" i="1" s="1"/>
  <c r="P39" i="1" s="1"/>
  <c r="K39" i="1"/>
  <c r="G5" i="1"/>
  <c r="O5" i="1" s="1"/>
  <c r="P5" i="1" s="1"/>
  <c r="G38" i="1"/>
  <c r="O38" i="1" s="1"/>
  <c r="P38" i="1" s="1"/>
  <c r="K38" i="1"/>
  <c r="Z38" i="1"/>
  <c r="Z37" i="1"/>
  <c r="K37" i="1"/>
  <c r="G37" i="1"/>
  <c r="O37" i="1" s="1"/>
  <c r="P37" i="1" s="1"/>
  <c r="G4" i="1"/>
  <c r="O4" i="1" s="1"/>
  <c r="P4" i="1" s="1"/>
  <c r="G36" i="1"/>
  <c r="O36" i="1" s="1"/>
  <c r="P36" i="1" s="1"/>
  <c r="Z36" i="1"/>
  <c r="K36" i="1"/>
  <c r="Z4" i="1"/>
  <c r="K4" i="1"/>
  <c r="U31" i="1"/>
  <c r="Y33" i="1"/>
  <c r="Z33" i="1" s="1"/>
  <c r="Y34" i="1"/>
  <c r="Z34" i="1" s="1"/>
  <c r="Y35" i="1"/>
  <c r="U35" i="1"/>
  <c r="I33" i="1"/>
  <c r="J33" i="1" s="1"/>
  <c r="I34" i="1"/>
  <c r="J34" i="1" s="1"/>
  <c r="I35" i="1"/>
  <c r="J35" i="1" s="1"/>
  <c r="C33" i="1"/>
  <c r="C34" i="1"/>
  <c r="C35" i="1"/>
  <c r="F33" i="1"/>
  <c r="F34" i="1"/>
  <c r="F35" i="1"/>
  <c r="C29" i="1"/>
  <c r="Y29" i="1"/>
  <c r="Y30" i="1"/>
  <c r="Y31" i="1"/>
  <c r="Y32" i="1"/>
  <c r="Z32" i="1" s="1"/>
  <c r="U30" i="1"/>
  <c r="U29" i="1"/>
  <c r="I29" i="1"/>
  <c r="J29" i="1" s="1"/>
  <c r="I30" i="1"/>
  <c r="J30" i="1" s="1"/>
  <c r="I31" i="1"/>
  <c r="J31" i="1" s="1"/>
  <c r="I32" i="1"/>
  <c r="J32" i="1" s="1"/>
  <c r="F29" i="1"/>
  <c r="F30" i="1"/>
  <c r="F31" i="1"/>
  <c r="F32" i="1"/>
  <c r="C30" i="1"/>
  <c r="C31" i="1"/>
  <c r="C32" i="1"/>
  <c r="U26" i="1"/>
  <c r="U24" i="1"/>
  <c r="U19" i="1"/>
  <c r="Y16" i="1"/>
  <c r="Z16" i="1" s="1"/>
  <c r="Y17" i="1"/>
  <c r="Y18" i="1"/>
  <c r="Z18" i="1" s="1"/>
  <c r="Y19" i="1"/>
  <c r="Y20" i="1"/>
  <c r="Y21" i="1"/>
  <c r="Y22" i="1"/>
  <c r="Y23" i="1"/>
  <c r="Y24" i="1"/>
  <c r="Y25" i="1"/>
  <c r="Y26" i="1"/>
  <c r="Y27" i="1"/>
  <c r="Z27" i="1" s="1"/>
  <c r="Y28" i="1"/>
  <c r="I16" i="1"/>
  <c r="J16" i="1" s="1"/>
  <c r="K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F14" i="1"/>
  <c r="F15" i="1"/>
  <c r="F16" i="1"/>
  <c r="G16" i="1" s="1"/>
  <c r="O16" i="1" s="1"/>
  <c r="P16" i="1" s="1"/>
  <c r="F17" i="1"/>
  <c r="F18" i="1"/>
  <c r="F19" i="1"/>
  <c r="F20" i="1"/>
  <c r="F21" i="1"/>
  <c r="F22" i="1"/>
  <c r="F23" i="1"/>
  <c r="F24" i="1"/>
  <c r="F25" i="1"/>
  <c r="F26" i="1"/>
  <c r="F27" i="1"/>
  <c r="F28" i="1"/>
  <c r="C14" i="1"/>
  <c r="C17" i="1"/>
  <c r="C18" i="1"/>
  <c r="C19" i="1"/>
  <c r="C20" i="1"/>
  <c r="C21" i="1"/>
  <c r="C22" i="1"/>
  <c r="C23" i="1"/>
  <c r="C24" i="1"/>
  <c r="C25" i="1"/>
  <c r="C26" i="1"/>
  <c r="C27" i="1"/>
  <c r="C28" i="1"/>
  <c r="U25" i="1"/>
  <c r="U22" i="1"/>
  <c r="Z22" i="1" s="1"/>
  <c r="U21" i="1"/>
  <c r="U20" i="1"/>
  <c r="U17" i="1"/>
  <c r="Y15" i="1"/>
  <c r="I15" i="1"/>
  <c r="J15" i="1" s="1"/>
  <c r="Y14" i="1"/>
  <c r="U14" i="1"/>
  <c r="I14" i="1"/>
  <c r="J14" i="1" s="1"/>
  <c r="Y13" i="1"/>
  <c r="U13" i="1"/>
  <c r="I13" i="1"/>
  <c r="J13" i="1" s="1"/>
  <c r="F13" i="1"/>
  <c r="C13" i="1"/>
  <c r="Y12" i="1"/>
  <c r="I12" i="1"/>
  <c r="J12" i="1" s="1"/>
  <c r="F12" i="1"/>
  <c r="Y11" i="1"/>
  <c r="U11" i="1"/>
  <c r="I11" i="1"/>
  <c r="J11" i="1" s="1"/>
  <c r="F11" i="1"/>
  <c r="C11" i="1"/>
  <c r="Y10" i="1"/>
  <c r="U10" i="1"/>
  <c r="I10" i="1"/>
  <c r="J10" i="1" s="1"/>
  <c r="F10" i="1"/>
  <c r="C10" i="1"/>
  <c r="Y9" i="1"/>
  <c r="U9" i="1"/>
  <c r="I9" i="1"/>
  <c r="J9" i="1" s="1"/>
  <c r="F9" i="1"/>
  <c r="C9" i="1"/>
  <c r="Y8" i="1"/>
  <c r="U8" i="1"/>
  <c r="I8" i="1"/>
  <c r="J8" i="1" s="1"/>
  <c r="F8" i="1"/>
  <c r="C8" i="1"/>
  <c r="Y7" i="1"/>
  <c r="U7" i="1"/>
  <c r="I7" i="1"/>
  <c r="J7" i="1" s="1"/>
  <c r="F7" i="1"/>
  <c r="C7" i="1"/>
  <c r="Y3" i="1"/>
  <c r="U3" i="1"/>
  <c r="I3" i="1"/>
  <c r="J3" i="1" s="1"/>
  <c r="F3" i="1"/>
  <c r="C3" i="1"/>
  <c r="G17" i="1" l="1"/>
  <c r="O17" i="1" s="1"/>
  <c r="G22" i="1"/>
  <c r="O22" i="1" s="1"/>
  <c r="G23" i="1"/>
  <c r="O23" i="1" s="1"/>
  <c r="K33" i="1"/>
  <c r="G34" i="1"/>
  <c r="O34" i="1" s="1"/>
  <c r="P34" i="1" s="1"/>
  <c r="Z17" i="1"/>
  <c r="Z35" i="1"/>
  <c r="G21" i="1"/>
  <c r="O21" i="1" s="1"/>
  <c r="P21" i="1" s="1"/>
  <c r="Z21" i="1"/>
  <c r="G31" i="1"/>
  <c r="O31" i="1" s="1"/>
  <c r="P31" i="1" s="1"/>
  <c r="G19" i="1"/>
  <c r="O19" i="1" s="1"/>
  <c r="P19" i="1" s="1"/>
  <c r="K35" i="1"/>
  <c r="G29" i="1"/>
  <c r="O29" i="1" s="1"/>
  <c r="P29" i="1" s="1"/>
  <c r="Z29" i="1"/>
  <c r="G33" i="1"/>
  <c r="O33" i="1" s="1"/>
  <c r="P33" i="1" s="1"/>
  <c r="K31" i="1"/>
  <c r="G24" i="1"/>
  <c r="O24" i="1" s="1"/>
  <c r="P24" i="1" s="1"/>
  <c r="Z20" i="1"/>
  <c r="G20" i="1"/>
  <c r="O20" i="1" s="1"/>
  <c r="P20" i="1" s="1"/>
  <c r="K34" i="1"/>
  <c r="Z25" i="1"/>
  <c r="Z24" i="1"/>
  <c r="G35" i="1"/>
  <c r="O35" i="1" s="1"/>
  <c r="P35" i="1" s="1"/>
  <c r="K32" i="1"/>
  <c r="G32" i="1"/>
  <c r="O32" i="1" s="1"/>
  <c r="P32" i="1" s="1"/>
  <c r="Z31" i="1"/>
  <c r="Z30" i="1"/>
  <c r="G30" i="1"/>
  <c r="O30" i="1" s="1"/>
  <c r="P30" i="1" s="1"/>
  <c r="K30" i="1"/>
  <c r="K29" i="1"/>
  <c r="K22" i="1"/>
  <c r="G18" i="1"/>
  <c r="O18" i="1" s="1"/>
  <c r="P18" i="1" s="1"/>
  <c r="Z19" i="1"/>
  <c r="K26" i="1"/>
  <c r="G25" i="1"/>
  <c r="O25" i="1" s="1"/>
  <c r="P25" i="1" s="1"/>
  <c r="Z26" i="1"/>
  <c r="K28" i="1"/>
  <c r="K19" i="1"/>
  <c r="K18" i="1"/>
  <c r="K17" i="1"/>
  <c r="K27" i="1"/>
  <c r="K24" i="1"/>
  <c r="K23" i="1"/>
  <c r="K21" i="1"/>
  <c r="G26" i="1"/>
  <c r="O26" i="1" s="1"/>
  <c r="P26" i="1" s="1"/>
  <c r="K20" i="1"/>
  <c r="K25" i="1"/>
  <c r="G27" i="1"/>
  <c r="O27" i="1" s="1"/>
  <c r="P27" i="1" s="1"/>
  <c r="G28" i="1"/>
  <c r="O28" i="1" s="1"/>
  <c r="P28" i="1" s="1"/>
  <c r="Z8" i="1"/>
  <c r="K3" i="1"/>
  <c r="G12" i="1"/>
  <c r="O12" i="1" s="1"/>
  <c r="P12" i="1" s="1"/>
  <c r="Z10" i="1"/>
  <c r="P22" i="1"/>
  <c r="Z15" i="1"/>
  <c r="Z3" i="1"/>
  <c r="Z11" i="1"/>
  <c r="K14" i="1"/>
  <c r="K15" i="1"/>
  <c r="K8" i="1"/>
  <c r="Z13" i="1"/>
  <c r="G15" i="1"/>
  <c r="O15" i="1" s="1"/>
  <c r="P15" i="1" s="1"/>
  <c r="G7" i="1"/>
  <c r="O7" i="1" s="1"/>
  <c r="P7" i="1" s="1"/>
  <c r="K7" i="1"/>
  <c r="Z14" i="1"/>
  <c r="K12" i="1"/>
  <c r="G11" i="1"/>
  <c r="O11" i="1" s="1"/>
  <c r="P11" i="1" s="1"/>
  <c r="K11" i="1"/>
  <c r="Z7" i="1"/>
  <c r="Z9" i="1"/>
  <c r="G8" i="1"/>
  <c r="O8" i="1" s="1"/>
  <c r="P8" i="1" s="1"/>
  <c r="Z12" i="1"/>
  <c r="K10" i="1"/>
  <c r="K13" i="1"/>
  <c r="K9" i="1"/>
  <c r="P17" i="1"/>
  <c r="G3" i="1"/>
  <c r="O3" i="1" s="1"/>
  <c r="P3" i="1" s="1"/>
  <c r="G10" i="1"/>
  <c r="O10" i="1" s="1"/>
  <c r="P10" i="1" s="1"/>
  <c r="G14" i="1"/>
  <c r="O14" i="1" s="1"/>
  <c r="P14" i="1" s="1"/>
  <c r="G9" i="1"/>
  <c r="O9" i="1" s="1"/>
  <c r="P9" i="1" s="1"/>
  <c r="G13" i="1"/>
  <c r="O13" i="1" s="1"/>
  <c r="P13" i="1" s="1"/>
  <c r="P23" i="1"/>
  <c r="Z23" i="1"/>
  <c r="Z28" i="1"/>
</calcChain>
</file>

<file path=xl/sharedStrings.xml><?xml version="1.0" encoding="utf-8"?>
<sst xmlns="http://schemas.openxmlformats.org/spreadsheetml/2006/main" count="111" uniqueCount="83">
  <si>
    <t>（2023-兰州大学-硕士）CsPbBr3量子点的制备、发光性能及稳定性提升研究_洪子方</t>
  </si>
  <si>
    <t>（2023-兰州大学-硕士）两种CsPbBr3量子点-金属卤化物复合发光材料的制备及性能研究_惠敏奇</t>
  </si>
  <si>
    <t>（2024-电子科技大学-博士）CsPbBr3钙钛矿量子点光电阳极的改性研究_巩文潇</t>
  </si>
  <si>
    <t>（2022-华中科技大学-硕士）尺寸可调CsPbBr3量子点的强磁场光谱性质研究_郭仁波</t>
  </si>
  <si>
    <t>（2020-重庆大学-博士）无机钙钛矿CsPbBr3量子点的稳定性及其发光应用研究_鄢冬冬</t>
  </si>
  <si>
    <t>（2022-南京邮电大学-硕士）CsPbBr3和Cs4PbBr6量子点的制备及荧光性能研究_黄郁辉</t>
  </si>
  <si>
    <t>（2021-南京理工大学-硕士）CsPbBr_3纳米晶与Z...金量子点的制备及其发光研究_吴保强</t>
  </si>
  <si>
    <t>（2024-扬州大学-硕士）短链配体钝化后的CsPbBr3钙钛矿量子点的稳定性及光学性能的研究_高兆局</t>
  </si>
  <si>
    <t>铯前驱体中</t>
    <phoneticPr fontId="3" type="noConversion"/>
  </si>
  <si>
    <t>铅前驱体中</t>
    <phoneticPr fontId="3" type="noConversion"/>
  </si>
  <si>
    <t>注入后</t>
    <phoneticPr fontId="3" type="noConversion"/>
  </si>
  <si>
    <t>Aron Walsh , Maksym V Kovalenko --Nanocrystals of Cesium Lead Halide Perovskites (CsPbX3, X = Cl, Br, and I): Novel Optoelectronic Materials Showing Bright Emission with Wide Color Gamut--Nano Letters</t>
    <phoneticPr fontId="3" type="noConversion"/>
  </si>
  <si>
    <t>合成温度/℃</t>
    <phoneticPr fontId="3" type="noConversion"/>
  </si>
  <si>
    <r>
      <t>m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Cs</t>
    </r>
    <r>
      <rPr>
        <b/>
        <vertAlign val="subscript"/>
        <sz val="9"/>
        <color theme="1"/>
        <rFont val="Times New Roman"/>
        <family val="1"/>
      </rPr>
      <t>2</t>
    </r>
    <r>
      <rPr>
        <b/>
        <sz val="9"/>
        <color theme="1"/>
        <rFont val="Times New Roman"/>
        <family val="1"/>
      </rPr>
      <t>CO</t>
    </r>
    <r>
      <rPr>
        <b/>
        <vertAlign val="subscript"/>
        <sz val="9"/>
        <color theme="1"/>
        <rFont val="Times New Roman"/>
        <family val="1"/>
      </rPr>
      <t>3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/g</t>
    </r>
    <phoneticPr fontId="3" type="noConversion"/>
  </si>
  <si>
    <r>
      <t>n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/mmol</t>
    </r>
  </si>
  <si>
    <r>
      <t>ODE</t>
    </r>
    <r>
      <rPr>
        <b/>
        <sz val="9"/>
        <color theme="1"/>
        <rFont val="黑体"/>
        <family val="3"/>
        <charset val="134"/>
      </rPr>
      <t>体积</t>
    </r>
    <r>
      <rPr>
        <b/>
        <sz val="9"/>
        <color theme="1"/>
        <rFont val="Times New Roman"/>
        <family val="1"/>
      </rPr>
      <t>/ml</t>
    </r>
  </si>
  <si>
    <r>
      <t>铯前驱体总体积</t>
    </r>
    <r>
      <rPr>
        <b/>
        <sz val="9"/>
        <color theme="1"/>
        <rFont val="Times New Roman"/>
        <family val="1"/>
      </rPr>
      <t>/ml</t>
    </r>
  </si>
  <si>
    <r>
      <t>m</t>
    </r>
    <r>
      <rPr>
        <b/>
        <sz val="9"/>
        <color theme="1"/>
        <rFont val="宋体"/>
        <family val="3"/>
        <charset val="134"/>
      </rPr>
      <t>（</t>
    </r>
    <r>
      <rPr>
        <b/>
        <sz val="9"/>
        <color theme="1"/>
        <rFont val="Times New Roman"/>
        <family val="1"/>
      </rPr>
      <t>OA</t>
    </r>
    <r>
      <rPr>
        <b/>
        <sz val="9"/>
        <color theme="1"/>
        <rFont val="宋体"/>
        <family val="3"/>
        <charset val="134"/>
      </rPr>
      <t>）</t>
    </r>
    <r>
      <rPr>
        <b/>
        <sz val="9"/>
        <color theme="1"/>
        <rFont val="Times New Roman"/>
        <family val="1"/>
      </rPr>
      <t>/g</t>
    </r>
    <phoneticPr fontId="3" type="noConversion"/>
  </si>
  <si>
    <r>
      <t>n</t>
    </r>
    <r>
      <rPr>
        <b/>
        <sz val="9"/>
        <color theme="1"/>
        <rFont val="宋体"/>
        <family val="3"/>
        <charset val="134"/>
      </rPr>
      <t>（</t>
    </r>
    <r>
      <rPr>
        <b/>
        <sz val="9"/>
        <color theme="1"/>
        <rFont val="Times New Roman"/>
        <family val="1"/>
      </rPr>
      <t>OA</t>
    </r>
    <r>
      <rPr>
        <b/>
        <sz val="9"/>
        <color theme="1"/>
        <rFont val="宋体"/>
        <family val="3"/>
        <charset val="134"/>
      </rPr>
      <t>）</t>
    </r>
    <r>
      <rPr>
        <b/>
        <sz val="9"/>
        <color theme="1"/>
        <rFont val="Times New Roman"/>
        <family val="1"/>
      </rPr>
      <t>/mmol</t>
    </r>
    <phoneticPr fontId="3" type="noConversion"/>
  </si>
  <si>
    <r>
      <t>n</t>
    </r>
    <r>
      <rPr>
        <b/>
        <sz val="9"/>
        <color theme="1"/>
        <rFont val="宋体"/>
        <family val="3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宋体"/>
        <family val="3"/>
        <charset val="134"/>
      </rPr>
      <t>）/</t>
    </r>
    <r>
      <rPr>
        <b/>
        <sz val="9"/>
        <color theme="1"/>
        <rFont val="Times New Roman"/>
        <family val="1"/>
      </rPr>
      <t>n</t>
    </r>
    <r>
      <rPr>
        <b/>
        <sz val="9"/>
        <color theme="1"/>
        <rFont val="宋体"/>
        <family val="3"/>
        <charset val="134"/>
      </rPr>
      <t>（</t>
    </r>
    <r>
      <rPr>
        <b/>
        <sz val="9"/>
        <color theme="1"/>
        <rFont val="Times New Roman"/>
        <family val="1"/>
      </rPr>
      <t>OA</t>
    </r>
    <r>
      <rPr>
        <b/>
        <sz val="9"/>
        <color theme="1"/>
        <rFont val="宋体"/>
        <family val="3"/>
        <charset val="134"/>
      </rPr>
      <t>）</t>
    </r>
  </si>
  <si>
    <r>
      <rPr>
        <b/>
        <sz val="9"/>
        <color theme="1"/>
        <rFont val="宋体"/>
        <family val="1"/>
        <charset val="134"/>
      </rPr>
      <t>注入的铯前驱体的体积/</t>
    </r>
    <r>
      <rPr>
        <b/>
        <sz val="9"/>
        <color theme="1"/>
        <rFont val="Times New Roman"/>
        <family val="1"/>
      </rPr>
      <t>ml</t>
    </r>
    <phoneticPr fontId="3" type="noConversion"/>
  </si>
  <si>
    <r>
      <rPr>
        <b/>
        <sz val="9"/>
        <color theme="1"/>
        <rFont val="宋体"/>
        <family val="1"/>
        <charset val="134"/>
      </rPr>
      <t>注入的</t>
    </r>
    <r>
      <rPr>
        <b/>
        <sz val="9"/>
        <color theme="1"/>
        <rFont val="Times New Roman"/>
        <family val="1"/>
      </rPr>
      <t>n</t>
    </r>
    <r>
      <rPr>
        <b/>
        <sz val="9"/>
        <color theme="1"/>
        <rFont val="宋体"/>
        <family val="1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宋体"/>
        <family val="1"/>
        <charset val="134"/>
      </rPr>
      <t>）/</t>
    </r>
    <r>
      <rPr>
        <b/>
        <sz val="9"/>
        <color theme="1"/>
        <rFont val="Times New Roman"/>
        <family val="1"/>
      </rPr>
      <t>mmol</t>
    </r>
    <phoneticPr fontId="3" type="noConversion"/>
  </si>
  <si>
    <r>
      <rPr>
        <b/>
        <sz val="9"/>
        <color theme="1"/>
        <rFont val="宋体"/>
        <family val="1"/>
        <charset val="134"/>
      </rPr>
      <t>注入的</t>
    </r>
    <r>
      <rPr>
        <b/>
        <sz val="9"/>
        <color theme="1"/>
        <rFont val="Times New Roman"/>
        <family val="1"/>
      </rPr>
      <t>n</t>
    </r>
    <r>
      <rPr>
        <b/>
        <sz val="9"/>
        <color theme="1"/>
        <rFont val="宋体"/>
        <family val="1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宋体"/>
        <family val="1"/>
        <charset val="134"/>
      </rPr>
      <t>）/</t>
    </r>
    <r>
      <rPr>
        <b/>
        <sz val="9"/>
        <color theme="1"/>
        <rFont val="Times New Roman"/>
        <family val="1"/>
      </rPr>
      <t>n</t>
    </r>
    <r>
      <rPr>
        <b/>
        <sz val="9"/>
        <color theme="1"/>
        <rFont val="宋体"/>
        <family val="1"/>
        <charset val="134"/>
      </rPr>
      <t>（</t>
    </r>
    <r>
      <rPr>
        <b/>
        <sz val="9"/>
        <color theme="1"/>
        <rFont val="Times New Roman"/>
        <family val="1"/>
      </rPr>
      <t>Pb</t>
    </r>
    <r>
      <rPr>
        <b/>
        <sz val="9"/>
        <color theme="1"/>
        <rFont val="宋体"/>
        <family val="1"/>
        <charset val="134"/>
      </rPr>
      <t>）</t>
    </r>
    <phoneticPr fontId="3" type="noConversion"/>
  </si>
  <si>
    <r>
      <t>铅前驱体总体积</t>
    </r>
    <r>
      <rPr>
        <b/>
        <sz val="9"/>
        <color theme="1"/>
        <rFont val="Times New Roman"/>
        <family val="1"/>
      </rPr>
      <t>/mL</t>
    </r>
  </si>
  <si>
    <r>
      <rPr>
        <b/>
        <sz val="9"/>
        <color theme="1"/>
        <rFont val="宋体"/>
        <family val="1"/>
        <charset val="134"/>
      </rPr>
      <t>注入前铯前驱体加热到的温度</t>
    </r>
    <r>
      <rPr>
        <b/>
        <sz val="9"/>
        <color theme="1"/>
        <rFont val="Times New Roman"/>
        <family val="1"/>
      </rPr>
      <t>or</t>
    </r>
    <r>
      <rPr>
        <b/>
        <sz val="9"/>
        <color theme="1"/>
        <rFont val="宋体"/>
        <family val="1"/>
        <charset val="134"/>
      </rPr>
      <t>铯前驱体制备后保温的温度/</t>
    </r>
    <r>
      <rPr>
        <b/>
        <sz val="9"/>
        <color theme="1"/>
        <rFont val="Segoe UI Symbol"/>
        <family val="1"/>
      </rPr>
      <t>℃</t>
    </r>
    <phoneticPr fontId="3" type="noConversion"/>
  </si>
  <si>
    <r>
      <rPr>
        <sz val="11"/>
        <color theme="1"/>
        <rFont val="宋体"/>
        <family val="1"/>
        <charset val="134"/>
      </rPr>
      <t>加热到</t>
    </r>
    <r>
      <rPr>
        <sz val="11"/>
        <color theme="1"/>
        <rFont val="Times New Roman"/>
        <family val="1"/>
      </rPr>
      <t>80</t>
    </r>
    <phoneticPr fontId="3" type="noConversion"/>
  </si>
  <si>
    <t>保温160</t>
    <phoneticPr fontId="3" type="noConversion"/>
  </si>
  <si>
    <t>反应时间/s</t>
    <phoneticPr fontId="3" type="noConversion"/>
  </si>
  <si>
    <t>保温120</t>
    <phoneticPr fontId="3" type="noConversion"/>
  </si>
  <si>
    <r>
      <t>5</t>
    </r>
    <r>
      <rPr>
        <sz val="11"/>
        <color theme="1"/>
        <rFont val="宋体"/>
        <family val="1"/>
        <charset val="134"/>
      </rPr>
      <t>～10</t>
    </r>
    <phoneticPr fontId="3" type="noConversion"/>
  </si>
  <si>
    <t>加热到100</t>
    <phoneticPr fontId="3" type="noConversion"/>
  </si>
  <si>
    <r>
      <t>140</t>
    </r>
    <r>
      <rPr>
        <sz val="11"/>
        <color theme="1"/>
        <rFont val="宋体"/>
        <family val="1"/>
        <charset val="134"/>
      </rPr>
      <t>～</t>
    </r>
    <r>
      <rPr>
        <sz val="11"/>
        <color theme="1"/>
        <rFont val="Times New Roman"/>
        <family val="1"/>
      </rPr>
      <t>200</t>
    </r>
    <phoneticPr fontId="3" type="noConversion"/>
  </si>
  <si>
    <r>
      <t>80</t>
    </r>
    <r>
      <rPr>
        <sz val="11"/>
        <color theme="1"/>
        <rFont val="宋体"/>
        <family val="1"/>
        <charset val="134"/>
      </rPr>
      <t>～180</t>
    </r>
    <phoneticPr fontId="3" type="noConversion"/>
  </si>
  <si>
    <t>保温100</t>
    <phoneticPr fontId="3" type="noConversion"/>
  </si>
  <si>
    <t>加热到140</t>
    <phoneticPr fontId="3" type="noConversion"/>
  </si>
  <si>
    <r>
      <t>Yu, Mengmeng, et al. "Compression packing of CsPbBr3 perovskite quantum dots with boron nitride nanosheets for enhanced stability: A nano-encapsulation strategy."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Applied Surface Science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610 (2023): 155585.</t>
    </r>
    <phoneticPr fontId="3" type="noConversion"/>
  </si>
  <si>
    <r>
      <t>36ml</t>
    </r>
    <r>
      <rPr>
        <sz val="11"/>
        <color theme="1"/>
        <rFont val="宋体"/>
        <family val="1"/>
        <charset val="134"/>
      </rPr>
      <t>铅前驱体取了15</t>
    </r>
    <r>
      <rPr>
        <sz val="11"/>
        <color theme="1"/>
        <rFont val="Times New Roman"/>
        <family val="1"/>
      </rPr>
      <t>ml</t>
    </r>
    <phoneticPr fontId="3" type="noConversion"/>
  </si>
  <si>
    <r>
      <t>Yu, Mengmeng, et al. "Anchoring of CsPbBr 3 perovskite quantum dots on BN nanostructures for enhanced efficiency and stability: a comparative study."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Journal of Materials Chemistry C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9.3 (2021): 842-850.</t>
    </r>
    <phoneticPr fontId="3" type="noConversion"/>
  </si>
  <si>
    <r>
      <t>Shinde, Aparna, Richa Gahlaut, and Shailaja Mahamuni. "Low-temperature photoluminescence studies of CsPbBr3 quantum dots."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The Journal of Physical Chemistry C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121.27 (2017): 14872-14878.</t>
    </r>
    <phoneticPr fontId="3" type="noConversion"/>
  </si>
  <si>
    <r>
      <t>120</t>
    </r>
    <r>
      <rPr>
        <sz val="11"/>
        <color theme="1"/>
        <rFont val="宋体"/>
        <family val="1"/>
        <charset val="134"/>
      </rPr>
      <t>、140、160</t>
    </r>
    <phoneticPr fontId="3" type="noConversion"/>
  </si>
  <si>
    <r>
      <t>Zhang, Min, et al. "Stable CsPbBr 3 perovskite quantum dots with high fluorescence quantum yields."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New Journal of Chemistry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42.12 (2018): 9496-9500.</t>
    </r>
    <phoneticPr fontId="3" type="noConversion"/>
  </si>
  <si>
    <r>
      <t>Zhang, Fengying, et al. "Effect of synthesis methods on photoluminescent properties for CsPbBr3 nanocrystals: Hot injection method and conversion method."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Journal of Luminescence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220 (2020): 117023.</t>
    </r>
    <phoneticPr fontId="3" type="noConversion"/>
  </si>
  <si>
    <r>
      <t>Clasen Hames, Bruno, et al. "A Comparative Study of Light‐Emitting Diodes Based on All‐Inorganic Perovskite Nanoparticles (CsPbBr3) Synthesized at Room Temperature and by a Hot‐Injection Method."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ChemPlusChem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83.4 (2018): 294-299.</t>
    </r>
    <phoneticPr fontId="3" type="noConversion"/>
  </si>
  <si>
    <r>
      <t>Dave, Kashyap, et al. "Improvement in quantum yield by suppression of trions in room temperature synthesized CsPbBr 3 perovskite quantum dots for backlight displays."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Nanoscale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12.6 (2020): 3820-3826.</t>
    </r>
    <phoneticPr fontId="3" type="noConversion"/>
  </si>
  <si>
    <r>
      <t>Liu, Yongfeng, et al. "All-inorganic CsPbBr 3 perovskite quantum dots as a photoluminescent probe for ultrasensitive Cu 2+ detection."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Journal of Materials Chemistry C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6.17 (2018): 4793-4799.</t>
    </r>
    <phoneticPr fontId="3" type="noConversion"/>
  </si>
  <si>
    <r>
      <t>Xu, Fan, et al. "Quantum size effect and surface defect passivation in size-controlled CsPbBr3 quantum dots."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Journal of Alloys and Compounds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831 (2020): 154834.</t>
    </r>
    <phoneticPr fontId="3" type="noConversion"/>
  </si>
  <si>
    <r>
      <t>130</t>
    </r>
    <r>
      <rPr>
        <sz val="11"/>
        <color theme="1"/>
        <rFont val="宋体"/>
        <family val="1"/>
        <charset val="134"/>
      </rPr>
      <t>、150、170、190</t>
    </r>
    <phoneticPr fontId="3" type="noConversion"/>
  </si>
  <si>
    <r>
      <t>Bi, Chenghao, et al. "Room-temperature construction of mixed-halide perovskite quantum dots with high photoluminescence quantum yield."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The Journal of Physical Chemistry C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122.9 (2018): 5151-5160.</t>
    </r>
    <phoneticPr fontId="3" type="noConversion"/>
  </si>
  <si>
    <r>
      <t>Katelnikovas, A., et al. "Ultrasound-induced synthesis of all-inorganic lead perovskite quantum dots: fast, simple, and highly reproducible."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Materials Today Chemistry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26 (2022): 101163.</t>
    </r>
    <phoneticPr fontId="3" type="noConversion"/>
  </si>
  <si>
    <r>
      <t>Jiang, Mou-Ce, and Chun-Yang Pan. "Research on the stability of luminescence of CsPbBr 3 and Mn: CsPbBr 3 PQDs in polar solution."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RSC advances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12.24 (2022): 15420-15426.</t>
    </r>
    <phoneticPr fontId="3" type="noConversion"/>
  </si>
  <si>
    <r>
      <t>Yan, Dongdong, et al. "Highly efficient emission and high-CRI warm white light-emitting diodes from ligand-modified CsPbBr 3 quantum dots."</t>
    </r>
    <r>
      <rPr>
        <sz val="10"/>
        <color rgb="FF222222"/>
        <rFont val="黑体"/>
        <family val="2"/>
        <charset val="134"/>
      </rPr>
      <t> </t>
    </r>
    <r>
      <rPr>
        <i/>
        <sz val="10"/>
        <color rgb="FF222222"/>
        <rFont val="Arial"/>
        <family val="2"/>
      </rPr>
      <t>Opto-Electronic Advances</t>
    </r>
    <r>
      <rPr>
        <sz val="10"/>
        <color rgb="FF222222"/>
        <rFont val="黑体"/>
        <family val="2"/>
        <charset val="134"/>
      </rPr>
      <t> </t>
    </r>
    <r>
      <rPr>
        <sz val="10"/>
        <color rgb="FF222222"/>
        <rFont val="Arial"/>
        <family val="2"/>
      </rPr>
      <t>5.1 (2022): 200075-1.</t>
    </r>
    <phoneticPr fontId="3" type="noConversion"/>
  </si>
  <si>
    <t>Quasi-Two-Dimensional CsPbBr3 Quantum Dot Superlattice/WS2 Hybrid Photodetector: Self-Assembly Fabrication and Performance Optimization</t>
    <phoneticPr fontId="3" type="noConversion"/>
  </si>
  <si>
    <t>几秒</t>
    <phoneticPr fontId="3" type="noConversion"/>
  </si>
  <si>
    <r>
      <t>2025.3.21</t>
    </r>
    <r>
      <rPr>
        <sz val="10"/>
        <color theme="1"/>
        <rFont val="宋体"/>
        <family val="1"/>
        <charset val="134"/>
      </rPr>
      <t>调整自己的工艺参数</t>
    </r>
    <phoneticPr fontId="3" type="noConversion"/>
  </si>
  <si>
    <t>加热到110</t>
    <phoneticPr fontId="3" type="noConversion"/>
  </si>
  <si>
    <t>7s</t>
    <phoneticPr fontId="3" type="noConversion"/>
  </si>
  <si>
    <r>
      <t>A mechanistic study of phase transformation in perovskite nanocrystals driven by ligand passivation</t>
    </r>
    <r>
      <rPr>
        <sz val="10"/>
        <color theme="1"/>
        <rFont val="宋体"/>
        <family val="1"/>
        <charset val="134"/>
      </rPr>
      <t xml:space="preserve">， （2017-Chem. Mater）                      </t>
    </r>
    <phoneticPr fontId="3" type="noConversion"/>
  </si>
  <si>
    <r>
      <t>From Nonluminescent Cs4PbX6 (X = Cl, Br, I) Nanocrystals to Highly Luminescent CsPbX3 Nanocrystals: Water-Triggered Transformation through a CsX-Stripping Mechanism</t>
    </r>
    <r>
      <rPr>
        <sz val="10"/>
        <color theme="1"/>
        <rFont val="宋体"/>
        <family val="1"/>
        <charset val="134"/>
      </rPr>
      <t>，</t>
    </r>
    <r>
      <rPr>
        <sz val="10"/>
        <color theme="1"/>
        <rFont val="Times New Roman"/>
        <family val="1"/>
      </rPr>
      <t>(2017-Nano Lett.)</t>
    </r>
    <phoneticPr fontId="3" type="noConversion"/>
  </si>
  <si>
    <r>
      <t>Reversible transformation between CsPbBr3 and Cs4PbBr6 nanocrystals</t>
    </r>
    <r>
      <rPr>
        <sz val="10"/>
        <color theme="1"/>
        <rFont val="宋体"/>
        <family val="1"/>
        <charset val="134"/>
      </rPr>
      <t>，（</t>
    </r>
    <r>
      <rPr>
        <sz val="10"/>
        <color theme="1"/>
        <rFont val="Times New Roman"/>
        <family val="1"/>
      </rPr>
      <t>2018-CrystEngComm</t>
    </r>
    <r>
      <rPr>
        <sz val="10"/>
        <color theme="1"/>
        <rFont val="宋体"/>
        <family val="1"/>
        <charset val="134"/>
      </rPr>
      <t>）</t>
    </r>
    <phoneticPr fontId="3" type="noConversion"/>
  </si>
  <si>
    <r>
      <t>Probing molecule-like isolated octahedra via phase
 stabilization of zero-dimensional cesium lead halide
 nanocrystals</t>
    </r>
    <r>
      <rPr>
        <sz val="10"/>
        <color theme="1"/>
        <rFont val="宋体"/>
        <family val="1"/>
        <charset val="134"/>
      </rPr>
      <t>，（2018-</t>
    </r>
    <r>
      <rPr>
        <sz val="10"/>
        <color theme="1"/>
        <rFont val="Times New Roman"/>
        <family val="1"/>
      </rPr>
      <t>NATURE COMMUNICATIONS</t>
    </r>
    <phoneticPr fontId="3" type="noConversion"/>
  </si>
  <si>
    <r>
      <rPr>
        <sz val="10"/>
        <color theme="1"/>
        <rFont val="宋体"/>
        <family val="1"/>
        <charset val="134"/>
      </rPr>
      <t>（</t>
    </r>
    <r>
      <rPr>
        <sz val="10"/>
        <color theme="1"/>
        <rFont val="Times New Roman"/>
        <family val="1"/>
      </rPr>
      <t>2017-Chem. Mater</t>
    </r>
    <r>
      <rPr>
        <sz val="10"/>
        <color theme="1"/>
        <rFont val="宋体"/>
        <family val="1"/>
        <charset val="134"/>
      </rPr>
      <t>）配体钝化驱动钙钛矿纳米晶相变机理研究。</t>
    </r>
    <r>
      <rPr>
        <sz val="10"/>
        <color theme="1"/>
        <rFont val="Times New Roman"/>
        <family val="1"/>
      </rPr>
      <t>A mechanistic study of phase transformation in perovskite nanocrystals driven by ligand passivation</t>
    </r>
    <r>
      <rPr>
        <sz val="10"/>
        <color theme="1"/>
        <rFont val="宋体"/>
        <family val="1"/>
        <charset val="134"/>
      </rPr>
      <t>，</t>
    </r>
    <phoneticPr fontId="3" type="noConversion"/>
  </si>
  <si>
    <r>
      <rPr>
        <sz val="11"/>
        <color theme="1"/>
        <rFont val="宋体"/>
        <family val="1"/>
        <charset val="134"/>
      </rPr>
      <t>预热到120</t>
    </r>
    <r>
      <rPr>
        <sz val="11"/>
        <color theme="1"/>
        <rFont val="Segoe UI Symbol"/>
        <family val="1"/>
      </rPr>
      <t>℃</t>
    </r>
    <phoneticPr fontId="3" type="noConversion"/>
  </si>
  <si>
    <r>
      <t>OA</t>
    </r>
    <r>
      <rPr>
        <b/>
        <sz val="9"/>
        <color theme="1"/>
        <rFont val="黑体"/>
        <family val="3"/>
        <charset val="134"/>
      </rPr>
      <t>体积</t>
    </r>
    <r>
      <rPr>
        <b/>
        <sz val="9"/>
        <color theme="1"/>
        <rFont val="Times New Roman"/>
        <family val="1"/>
      </rPr>
      <t>/ml</t>
    </r>
    <phoneticPr fontId="3" type="noConversion"/>
  </si>
  <si>
    <r>
      <t>c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Cs+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/mmol/mL</t>
    </r>
    <phoneticPr fontId="3" type="noConversion"/>
  </si>
  <si>
    <r>
      <t>m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PbBr2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/g</t>
    </r>
    <phoneticPr fontId="3" type="noConversion"/>
  </si>
  <si>
    <r>
      <t>n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PbBr2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/mmol</t>
    </r>
    <phoneticPr fontId="3" type="noConversion"/>
  </si>
  <si>
    <r>
      <t>ODE</t>
    </r>
    <r>
      <rPr>
        <b/>
        <sz val="9"/>
        <color theme="1"/>
        <rFont val="黑体"/>
        <family val="3"/>
        <charset val="134"/>
      </rPr>
      <t>体积</t>
    </r>
    <r>
      <rPr>
        <b/>
        <sz val="9"/>
        <color theme="1"/>
        <rFont val="Times New Roman"/>
        <family val="1"/>
      </rPr>
      <t>/ml</t>
    </r>
    <phoneticPr fontId="3" type="noConversion"/>
  </si>
  <si>
    <r>
      <t>OAm</t>
    </r>
    <r>
      <rPr>
        <b/>
        <sz val="9"/>
        <color theme="1"/>
        <rFont val="黑体"/>
        <family val="3"/>
        <charset val="134"/>
      </rPr>
      <t>体积</t>
    </r>
    <r>
      <rPr>
        <b/>
        <sz val="9"/>
        <color theme="1"/>
        <rFont val="Times New Roman"/>
        <family val="1"/>
      </rPr>
      <t>/ml</t>
    </r>
    <phoneticPr fontId="3" type="noConversion"/>
  </si>
  <si>
    <r>
      <t>c</t>
    </r>
    <r>
      <rPr>
        <b/>
        <sz val="9"/>
        <color theme="1"/>
        <rFont val="黑体"/>
        <family val="3"/>
        <charset val="134"/>
      </rPr>
      <t>（</t>
    </r>
    <r>
      <rPr>
        <b/>
        <sz val="9"/>
        <color theme="1"/>
        <rFont val="Times New Roman"/>
        <family val="1"/>
      </rPr>
      <t>Pb2+</t>
    </r>
    <r>
      <rPr>
        <b/>
        <sz val="9"/>
        <color theme="1"/>
        <rFont val="黑体"/>
        <family val="3"/>
        <charset val="134"/>
      </rPr>
      <t>）</t>
    </r>
    <r>
      <rPr>
        <b/>
        <sz val="9"/>
        <color theme="1"/>
        <rFont val="Times New Roman"/>
        <family val="1"/>
      </rPr>
      <t>/mmol/ml</t>
    </r>
    <phoneticPr fontId="3" type="noConversion"/>
  </si>
  <si>
    <t>自己的130℃合成</t>
    <phoneticPr fontId="3" type="noConversion"/>
  </si>
  <si>
    <t>自己的180℃合成</t>
    <phoneticPr fontId="3" type="noConversion"/>
  </si>
  <si>
    <r>
      <t>2025.5.26</t>
    </r>
    <r>
      <rPr>
        <sz val="10"/>
        <color theme="1"/>
        <rFont val="宋体"/>
        <family val="1"/>
        <charset val="134"/>
      </rPr>
      <t>调整自己的工艺参数</t>
    </r>
    <phoneticPr fontId="3" type="noConversion"/>
  </si>
  <si>
    <r>
      <rPr>
        <sz val="11"/>
        <color theme="1"/>
        <rFont val="宋体"/>
        <family val="1"/>
        <charset val="134"/>
      </rPr>
      <t>用来100</t>
    </r>
    <r>
      <rPr>
        <sz val="11"/>
        <color theme="1"/>
        <rFont val="Times New Roman"/>
        <family val="1"/>
      </rPr>
      <t>ml</t>
    </r>
    <r>
      <rPr>
        <sz val="11"/>
        <color theme="1"/>
        <rFont val="宋体"/>
        <family val="1"/>
        <charset val="134"/>
      </rPr>
      <t>烧瓶合成</t>
    </r>
    <phoneticPr fontId="3" type="noConversion"/>
  </si>
  <si>
    <r>
      <t>50ml</t>
    </r>
    <r>
      <rPr>
        <sz val="11"/>
        <color theme="1"/>
        <rFont val="宋体"/>
        <family val="1"/>
        <charset val="134"/>
      </rPr>
      <t>烧瓶合成</t>
    </r>
    <phoneticPr fontId="3" type="noConversion"/>
  </si>
  <si>
    <t>12s</t>
    <phoneticPr fontId="3" type="noConversion"/>
  </si>
  <si>
    <r>
      <rPr>
        <sz val="11"/>
        <color theme="1"/>
        <rFont val="宋体"/>
        <family val="1"/>
        <charset val="134"/>
      </rPr>
      <t>用于50</t>
    </r>
    <r>
      <rPr>
        <sz val="11"/>
        <color theme="1"/>
        <rFont val="Times New Roman"/>
        <family val="1"/>
      </rPr>
      <t>ml</t>
    </r>
    <phoneticPr fontId="3" type="noConversion"/>
  </si>
  <si>
    <r>
      <rPr>
        <sz val="11"/>
        <color theme="1"/>
        <rFont val="宋体"/>
        <family val="1"/>
        <charset val="134"/>
      </rPr>
      <t>用于100</t>
    </r>
    <r>
      <rPr>
        <sz val="11"/>
        <color theme="1"/>
        <rFont val="Times New Roman"/>
        <family val="1"/>
      </rPr>
      <t>ml</t>
    </r>
    <phoneticPr fontId="3" type="noConversion"/>
  </si>
  <si>
    <r>
      <t>2025.6.7</t>
    </r>
    <r>
      <rPr>
        <sz val="10"/>
        <color theme="1"/>
        <rFont val="宋体"/>
        <family val="1"/>
        <charset val="134"/>
      </rPr>
      <t>调整自己的工艺参数</t>
    </r>
    <phoneticPr fontId="3" type="noConversion"/>
  </si>
  <si>
    <r>
      <rPr>
        <sz val="10"/>
        <color theme="1"/>
        <rFont val="微软雅黑"/>
        <family val="1"/>
        <charset val="134"/>
      </rPr>
      <t>（</t>
    </r>
    <r>
      <rPr>
        <sz val="10"/>
        <color theme="1"/>
        <rFont val="Times New Roman"/>
        <family val="1"/>
      </rPr>
      <t>2022-ACS nano</t>
    </r>
    <r>
      <rPr>
        <sz val="10"/>
        <color theme="1"/>
        <rFont val="微软雅黑"/>
        <family val="1"/>
        <charset val="134"/>
      </rPr>
      <t>）绿色发光溴化铯铅钙钛矿纳米晶的热注入合成方案（陈可乐推荐论文）</t>
    </r>
    <r>
      <rPr>
        <sz val="10"/>
        <color theme="1"/>
        <rFont val="宋体"/>
        <family val="1"/>
        <charset val="134"/>
      </rPr>
      <t>，</t>
    </r>
    <r>
      <rPr>
        <sz val="10"/>
        <color theme="1"/>
        <rFont val="Times New Roman"/>
        <family val="1"/>
        <charset val="134"/>
      </rPr>
      <t>Hot-Injection Synthesis Protocol for Green-Emitting Cesium Lead Bromide Perovskite Nanocrystals</t>
    </r>
    <phoneticPr fontId="3" type="noConversion"/>
  </si>
  <si>
    <t>加热到120</t>
    <phoneticPr fontId="3" type="noConversion"/>
  </si>
  <si>
    <t>5s</t>
    <phoneticPr fontId="3" type="noConversion"/>
  </si>
  <si>
    <r>
      <rPr>
        <sz val="10"/>
        <color theme="1"/>
        <rFont val="宋体"/>
        <family val="1"/>
        <charset val="134"/>
      </rPr>
      <t>（2018-</t>
    </r>
    <r>
      <rPr>
        <sz val="10"/>
        <color theme="1"/>
        <rFont val="Times New Roman"/>
        <family val="1"/>
      </rPr>
      <t>ChemPlusChem</t>
    </r>
    <r>
      <rPr>
        <sz val="10"/>
        <color theme="1"/>
        <rFont val="宋体"/>
        <family val="1"/>
        <charset val="134"/>
      </rPr>
      <t>）基于室温合成和热注入法合成的全无机钙钛矿纳米粒子（</t>
    </r>
    <r>
      <rPr>
        <sz val="10"/>
        <color theme="1"/>
        <rFont val="Times New Roman"/>
        <family val="1"/>
      </rPr>
      <t xml:space="preserve">CsPbBr 3 </t>
    </r>
    <r>
      <rPr>
        <sz val="10"/>
        <color theme="1"/>
        <rFont val="宋体"/>
        <family val="1"/>
        <charset val="134"/>
      </rPr>
      <t>）发光二极管的比较研究，</t>
    </r>
    <r>
      <rPr>
        <sz val="10"/>
        <color theme="1"/>
        <rFont val="Times New Roman"/>
        <family val="1"/>
        <charset val="134"/>
      </rPr>
      <t>A Comparative Study of Light-Emitting Diodes Based on All-Inorganic Perovskite Nanoparticles (CsPbBr3) Synthesized at Room Temperature and by a Hot-Injection Method</t>
    </r>
    <phoneticPr fontId="3" type="noConversion"/>
  </si>
  <si>
    <r>
      <t>100ml</t>
    </r>
    <r>
      <rPr>
        <sz val="11"/>
        <color theme="1"/>
        <rFont val="宋体"/>
        <family val="1"/>
        <charset val="134"/>
      </rPr>
      <t>烧瓶合成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</si>
</sst>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b/>
      <sz val="9"/>
      <color theme="1"/>
      <name val="Times New Roman"/>
      <family val="1"/>
    </font>
    <font>
      <b/>
      <sz val="9"/>
      <color theme="1"/>
      <name val="黑体"/>
      <family val="3"/>
      <charset val="134"/>
    </font>
    <font>
      <b/>
      <vertAlign val="subscript"/>
      <sz val="9"/>
      <color theme="1"/>
      <name val="Times New Roman"/>
      <family val="1"/>
    </font>
    <font>
      <b/>
      <sz val="9"/>
      <color theme="1"/>
      <name val="宋体"/>
      <family val="3"/>
      <charset val="134"/>
    </font>
    <font>
      <b/>
      <sz val="9"/>
      <color theme="1"/>
      <name val="Times New Roman"/>
      <family val="1"/>
      <charset val="134"/>
    </font>
    <font>
      <b/>
      <sz val="9"/>
      <color theme="1"/>
      <name val="宋体"/>
      <family val="1"/>
      <charset val="134"/>
    </font>
    <font>
      <b/>
      <sz val="9"/>
      <color theme="1"/>
      <name val="Segoe UI Symbol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黑体"/>
      <family val="3"/>
      <charset val="134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222222"/>
      <name val="黑体"/>
      <family val="2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  <charset val="134"/>
    </font>
    <font>
      <sz val="11"/>
      <color theme="1"/>
      <name val="Segoe UI Symbol"/>
      <family val="1"/>
    </font>
    <font>
      <sz val="10"/>
      <color theme="1"/>
      <name val="微软雅黑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58" fontId="1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zoomScale="50" zoomScaleNormal="50" workbookViewId="0">
      <pane ySplit="2" topLeftCell="A3" activePane="bottomLeft" state="frozen"/>
      <selection pane="bottomLeft" activeCell="T6" sqref="T6"/>
    </sheetView>
  </sheetViews>
  <sheetFormatPr defaultColWidth="8.6640625" defaultRowHeight="14" x14ac:dyDescent="0.3"/>
  <cols>
    <col min="1" max="1" width="41.9140625" style="13" customWidth="1"/>
    <col min="2" max="2" width="11" style="2" customWidth="1"/>
    <col min="3" max="3" width="11.33203125" style="2" customWidth="1"/>
    <col min="4" max="4" width="8.9140625" style="2" customWidth="1"/>
    <col min="5" max="5" width="9.08203125" style="2" customWidth="1"/>
    <col min="6" max="6" width="8.83203125" style="2" customWidth="1"/>
    <col min="7" max="7" width="8.6640625" style="2" customWidth="1"/>
    <col min="8" max="8" width="1.33203125" style="3" customWidth="1"/>
    <col min="9" max="9" width="9.33203125" style="2" customWidth="1"/>
    <col min="10" max="10" width="10.9140625" style="2" customWidth="1"/>
    <col min="11" max="11" width="14.25" style="2" customWidth="1"/>
    <col min="12" max="12" width="1.4140625" style="3" customWidth="1"/>
    <col min="13" max="13" width="10.6640625" style="2" customWidth="1"/>
    <col min="14" max="14" width="8.83203125" style="2" customWidth="1"/>
    <col min="15" max="15" width="9.08203125" style="2" customWidth="1"/>
    <col min="16" max="16" width="8.9140625" style="21" customWidth="1"/>
    <col min="17" max="18" width="7" style="2" customWidth="1"/>
    <col min="19" max="19" width="1.6640625" style="3" customWidth="1"/>
    <col min="20" max="20" width="11.1640625" style="2" customWidth="1"/>
    <col min="21" max="21" width="13.08203125" style="2" customWidth="1"/>
    <col min="22" max="22" width="9.4140625" style="2" customWidth="1"/>
    <col min="23" max="23" width="8.58203125" style="2" customWidth="1"/>
    <col min="24" max="24" width="10" style="2" customWidth="1"/>
    <col min="25" max="25" width="10.75" style="2" customWidth="1"/>
    <col min="26" max="26" width="9.25" style="2" customWidth="1"/>
    <col min="27" max="27" width="22" style="2" customWidth="1"/>
    <col min="28" max="16384" width="8.6640625" style="2"/>
  </cols>
  <sheetData>
    <row r="1" spans="1:27" x14ac:dyDescent="0.3">
      <c r="B1" s="23" t="s">
        <v>8</v>
      </c>
      <c r="C1" s="24"/>
      <c r="D1" s="24"/>
      <c r="E1" s="24"/>
      <c r="F1" s="24"/>
      <c r="G1" s="24"/>
      <c r="H1" s="24"/>
      <c r="I1" s="24"/>
      <c r="J1" s="24"/>
      <c r="K1" s="24"/>
      <c r="N1" s="23" t="s">
        <v>10</v>
      </c>
      <c r="O1" s="24"/>
      <c r="P1" s="24"/>
      <c r="Q1" s="4"/>
      <c r="R1" s="4"/>
      <c r="T1" s="23" t="s">
        <v>9</v>
      </c>
      <c r="U1" s="24"/>
      <c r="V1" s="24"/>
      <c r="W1" s="24"/>
      <c r="X1" s="24"/>
      <c r="Y1" s="24"/>
      <c r="Z1" s="24"/>
    </row>
    <row r="2" spans="1:27" s="5" customFormat="1" ht="62" x14ac:dyDescent="0.3">
      <c r="A2" s="14"/>
      <c r="B2" s="5" t="s">
        <v>13</v>
      </c>
      <c r="C2" s="5" t="s">
        <v>14</v>
      </c>
      <c r="D2" s="5" t="s">
        <v>15</v>
      </c>
      <c r="E2" s="5" t="s">
        <v>62</v>
      </c>
      <c r="F2" s="6" t="s">
        <v>16</v>
      </c>
      <c r="G2" s="5" t="s">
        <v>63</v>
      </c>
      <c r="H2" s="7"/>
      <c r="I2" s="5" t="s">
        <v>17</v>
      </c>
      <c r="J2" s="5" t="s">
        <v>18</v>
      </c>
      <c r="K2" s="5" t="s">
        <v>19</v>
      </c>
      <c r="L2" s="7"/>
      <c r="M2" s="8" t="s">
        <v>24</v>
      </c>
      <c r="N2" s="8" t="s">
        <v>20</v>
      </c>
      <c r="O2" s="8" t="s">
        <v>21</v>
      </c>
      <c r="P2" s="20" t="s">
        <v>22</v>
      </c>
      <c r="Q2" s="9" t="s">
        <v>12</v>
      </c>
      <c r="R2" s="9" t="s">
        <v>27</v>
      </c>
      <c r="S2" s="7"/>
      <c r="T2" s="5" t="s">
        <v>64</v>
      </c>
      <c r="U2" s="5" t="s">
        <v>65</v>
      </c>
      <c r="V2" s="5" t="s">
        <v>66</v>
      </c>
      <c r="W2" s="5" t="s">
        <v>62</v>
      </c>
      <c r="X2" s="5" t="s">
        <v>67</v>
      </c>
      <c r="Y2" s="6" t="s">
        <v>23</v>
      </c>
      <c r="Z2" s="5" t="s">
        <v>68</v>
      </c>
    </row>
    <row r="3" spans="1:27" s="1" customFormat="1" ht="14.5" x14ac:dyDescent="0.3">
      <c r="A3" s="15" t="s">
        <v>70</v>
      </c>
      <c r="B3" s="1">
        <v>1.6291</v>
      </c>
      <c r="C3" s="2">
        <f>(B3/325.82)*2*1000</f>
        <v>10</v>
      </c>
      <c r="D3" s="1">
        <v>10</v>
      </c>
      <c r="E3" s="1">
        <v>10</v>
      </c>
      <c r="F3" s="2">
        <f>(D3+E3)</f>
        <v>20</v>
      </c>
      <c r="G3" s="1">
        <f t="shared" ref="G3:G35" si="0">C3/F3</f>
        <v>0.5</v>
      </c>
      <c r="H3" s="3"/>
      <c r="I3" s="2">
        <f>(0.89*E3)</f>
        <v>8.9</v>
      </c>
      <c r="J3" s="2">
        <f>1000*(I3/282.47)</f>
        <v>31.507770736715401</v>
      </c>
      <c r="K3" s="2">
        <f>(C3/J3)</f>
        <v>0.31738202247191016</v>
      </c>
      <c r="L3" s="3"/>
      <c r="M3" s="10" t="s">
        <v>25</v>
      </c>
      <c r="N3" s="2">
        <v>1</v>
      </c>
      <c r="O3" s="2">
        <f>G3*N3</f>
        <v>0.5</v>
      </c>
      <c r="P3" s="21">
        <f t="shared" ref="P3:P28" si="1">O3/U3</f>
        <v>0.25</v>
      </c>
      <c r="Q3" s="1">
        <v>180</v>
      </c>
      <c r="R3" s="2">
        <v>10</v>
      </c>
      <c r="S3" s="3"/>
      <c r="T3" s="1">
        <v>0.73402000000000001</v>
      </c>
      <c r="U3" s="2">
        <f>(T3/367.01)*1000</f>
        <v>2</v>
      </c>
      <c r="V3" s="1">
        <v>20</v>
      </c>
      <c r="W3" s="1">
        <v>5</v>
      </c>
      <c r="X3" s="1">
        <v>5</v>
      </c>
      <c r="Y3" s="2">
        <f>(V3+W3+X3)</f>
        <v>30</v>
      </c>
      <c r="Z3" s="1">
        <f t="shared" ref="Z3:Z35" si="2">U3/Y3</f>
        <v>6.6666666666666666E-2</v>
      </c>
      <c r="AA3" s="1" t="s">
        <v>73</v>
      </c>
    </row>
    <row r="4" spans="1:27" s="1" customFormat="1" ht="14.5" x14ac:dyDescent="0.3">
      <c r="A4" s="15" t="s">
        <v>69</v>
      </c>
      <c r="B4" s="1">
        <v>1.6291</v>
      </c>
      <c r="C4" s="2">
        <f>(B4/325.82)*2*1000</f>
        <v>10</v>
      </c>
      <c r="D4" s="1">
        <v>10</v>
      </c>
      <c r="E4" s="1">
        <v>10</v>
      </c>
      <c r="F4" s="2">
        <f>(D4+E4)</f>
        <v>20</v>
      </c>
      <c r="G4" s="1">
        <f t="shared" ref="G4" si="3">C4/F4</f>
        <v>0.5</v>
      </c>
      <c r="H4" s="3"/>
      <c r="I4" s="2">
        <f>(0.89*E4)</f>
        <v>8.9</v>
      </c>
      <c r="J4" s="2">
        <f>1000*(I4/282.47)</f>
        <v>31.507770736715401</v>
      </c>
      <c r="K4" s="2">
        <f>(C4/J4)</f>
        <v>0.31738202247191016</v>
      </c>
      <c r="L4" s="3"/>
      <c r="M4" s="10" t="s">
        <v>25</v>
      </c>
      <c r="N4" s="2">
        <v>1</v>
      </c>
      <c r="O4" s="2">
        <f>G4*N4</f>
        <v>0.5</v>
      </c>
      <c r="P4" s="21">
        <f t="shared" ref="P4" si="4">O4/U4</f>
        <v>0.25</v>
      </c>
      <c r="Q4" s="1">
        <v>130</v>
      </c>
      <c r="R4" s="2">
        <v>10</v>
      </c>
      <c r="S4" s="3"/>
      <c r="T4" s="1">
        <v>0.73402000000000001</v>
      </c>
      <c r="U4" s="2">
        <f>(T4/367.01)*1000</f>
        <v>2</v>
      </c>
      <c r="V4" s="1">
        <v>20</v>
      </c>
      <c r="W4" s="1">
        <v>5</v>
      </c>
      <c r="X4" s="1">
        <v>5</v>
      </c>
      <c r="Y4" s="2">
        <f>(V4+W4+X4)</f>
        <v>30</v>
      </c>
      <c r="Z4" s="1">
        <f t="shared" ref="Z4" si="5">U4/Y4</f>
        <v>6.6666666666666666E-2</v>
      </c>
      <c r="AA4" s="1" t="s">
        <v>73</v>
      </c>
    </row>
    <row r="5" spans="1:27" s="1" customFormat="1" ht="14.5" x14ac:dyDescent="0.3">
      <c r="A5" s="15" t="s">
        <v>69</v>
      </c>
      <c r="B5" s="1">
        <v>1.6291</v>
      </c>
      <c r="C5" s="2">
        <f>(B5/325.82)*2*1000</f>
        <v>10</v>
      </c>
      <c r="D5" s="1">
        <v>10</v>
      </c>
      <c r="E5" s="1">
        <v>10</v>
      </c>
      <c r="F5" s="2">
        <f>(D5+E5)</f>
        <v>20</v>
      </c>
      <c r="G5" s="1">
        <f t="shared" ref="G5:G6" si="6">C5/F5</f>
        <v>0.5</v>
      </c>
      <c r="H5" s="3"/>
      <c r="I5" s="2">
        <f>(0.89*E5)</f>
        <v>8.9</v>
      </c>
      <c r="J5" s="2">
        <f>1000*(I5/282.47)</f>
        <v>31.507770736715401</v>
      </c>
      <c r="K5" s="2">
        <f>(C5/J5)</f>
        <v>0.31738202247191016</v>
      </c>
      <c r="L5" s="3"/>
      <c r="M5" s="10" t="s">
        <v>25</v>
      </c>
      <c r="N5" s="2">
        <v>1.6</v>
      </c>
      <c r="O5" s="2">
        <f>G5*N5</f>
        <v>0.8</v>
      </c>
      <c r="P5" s="21">
        <f t="shared" ref="P5:P6" si="7">O5/U5</f>
        <v>0.4</v>
      </c>
      <c r="Q5" s="1">
        <v>130</v>
      </c>
      <c r="R5" s="2">
        <v>10</v>
      </c>
      <c r="S5" s="3"/>
      <c r="T5" s="1">
        <v>0.73402000000000001</v>
      </c>
      <c r="U5" s="2">
        <f>(T5/367.01)*1000</f>
        <v>2</v>
      </c>
      <c r="V5" s="1">
        <v>20</v>
      </c>
      <c r="W5" s="1">
        <v>5</v>
      </c>
      <c r="X5" s="1">
        <v>5</v>
      </c>
      <c r="Y5" s="2">
        <f>(V5+W5+X5)</f>
        <v>30</v>
      </c>
      <c r="Z5" s="1">
        <f t="shared" ref="Z5:Z6" si="8">U5/Y5</f>
        <v>6.6666666666666666E-2</v>
      </c>
      <c r="AA5" s="1" t="s">
        <v>73</v>
      </c>
    </row>
    <row r="6" spans="1:27" s="1" customFormat="1" ht="14.5" x14ac:dyDescent="0.3">
      <c r="A6" s="15" t="s">
        <v>69</v>
      </c>
      <c r="B6" s="1">
        <v>1.6291</v>
      </c>
      <c r="C6" s="2">
        <f>(B6/325.82)*2*1000</f>
        <v>10</v>
      </c>
      <c r="D6" s="1">
        <v>10</v>
      </c>
      <c r="E6" s="1">
        <v>10</v>
      </c>
      <c r="F6" s="2">
        <f>(D6+E6)</f>
        <v>20</v>
      </c>
      <c r="G6" s="1">
        <f t="shared" si="6"/>
        <v>0.5</v>
      </c>
      <c r="H6" s="3"/>
      <c r="I6" s="2">
        <f>(0.89*E6)</f>
        <v>8.9</v>
      </c>
      <c r="J6" s="2">
        <f>1000*(I6/282.47)</f>
        <v>31.507770736715401</v>
      </c>
      <c r="K6" s="2">
        <f>(C6/J6)</f>
        <v>0.31738202247191016</v>
      </c>
      <c r="L6" s="3"/>
      <c r="M6" s="10" t="s">
        <v>25</v>
      </c>
      <c r="N6" s="2">
        <v>2</v>
      </c>
      <c r="O6" s="2">
        <f>G6*N6</f>
        <v>1</v>
      </c>
      <c r="P6" s="21">
        <f t="shared" si="7"/>
        <v>0.25</v>
      </c>
      <c r="Q6" s="1">
        <v>130</v>
      </c>
      <c r="R6" s="2">
        <v>10</v>
      </c>
      <c r="S6" s="3"/>
      <c r="T6" s="1">
        <v>1.46804</v>
      </c>
      <c r="U6" s="2">
        <f>(T6/367.01)*1000</f>
        <v>4</v>
      </c>
      <c r="V6" s="1">
        <v>40</v>
      </c>
      <c r="W6" s="1">
        <v>10</v>
      </c>
      <c r="X6" s="1">
        <v>10</v>
      </c>
      <c r="Y6" s="2">
        <f>(V6+W6+X6)</f>
        <v>60</v>
      </c>
      <c r="Z6" s="1">
        <f t="shared" si="8"/>
        <v>6.6666666666666666E-2</v>
      </c>
      <c r="AA6" s="1" t="s">
        <v>82</v>
      </c>
    </row>
    <row r="7" spans="1:27" ht="26" x14ac:dyDescent="0.3">
      <c r="A7" s="16" t="s">
        <v>0</v>
      </c>
      <c r="B7" s="2">
        <v>0.20349999999999999</v>
      </c>
      <c r="C7" s="2">
        <f t="shared" ref="C7:C35" si="9">(B7/325.82)*2*1000</f>
        <v>1.2491559756920998</v>
      </c>
      <c r="D7" s="2">
        <v>10</v>
      </c>
      <c r="E7" s="2">
        <v>1</v>
      </c>
      <c r="F7" s="2">
        <f t="shared" ref="F7:F35" si="10">(D7+E7)</f>
        <v>11</v>
      </c>
      <c r="G7" s="2">
        <f t="shared" si="0"/>
        <v>0.11355963415382725</v>
      </c>
      <c r="I7" s="2">
        <f t="shared" ref="I7:I35" si="11">(0.89*E7)</f>
        <v>0.89</v>
      </c>
      <c r="J7" s="2">
        <f t="shared" ref="J7:J35" si="12">1000*(I7/282.47)</f>
        <v>3.1507770736715401</v>
      </c>
      <c r="K7" s="2">
        <f t="shared" ref="K7:K35" si="13">(C7/J7)</f>
        <v>0.39645964994803085</v>
      </c>
      <c r="M7" s="11" t="s">
        <v>26</v>
      </c>
      <c r="N7" s="2">
        <v>0.5</v>
      </c>
      <c r="O7" s="2">
        <f t="shared" ref="O7:O35" si="14">G7*N7</f>
        <v>5.6779817076913625E-2</v>
      </c>
      <c r="P7" s="21">
        <f t="shared" si="1"/>
        <v>0.30244935653698213</v>
      </c>
      <c r="Q7" s="2">
        <v>180</v>
      </c>
      <c r="R7" s="2">
        <v>10</v>
      </c>
      <c r="T7" s="2">
        <v>6.8900000000000003E-2</v>
      </c>
      <c r="U7" s="2">
        <f t="shared" ref="U7:U14" si="15">(T7/367.01)*1000</f>
        <v>0.18773330426963844</v>
      </c>
      <c r="V7" s="2">
        <v>5</v>
      </c>
      <c r="W7" s="2">
        <v>0.5</v>
      </c>
      <c r="X7" s="2">
        <v>0.5</v>
      </c>
      <c r="Y7" s="2">
        <f t="shared" ref="Y7:Y35" si="16">(V7+W7+X7)</f>
        <v>6</v>
      </c>
      <c r="Z7" s="2">
        <f t="shared" si="2"/>
        <v>3.1288884044939742E-2</v>
      </c>
    </row>
    <row r="8" spans="1:27" ht="26" x14ac:dyDescent="0.3">
      <c r="A8" s="16" t="s">
        <v>1</v>
      </c>
      <c r="B8" s="2">
        <v>0.40699999999999997</v>
      </c>
      <c r="C8" s="2">
        <f t="shared" si="9"/>
        <v>2.4983119513841996</v>
      </c>
      <c r="D8" s="2">
        <v>20</v>
      </c>
      <c r="E8" s="2">
        <v>1.5</v>
      </c>
      <c r="F8" s="2">
        <f t="shared" si="10"/>
        <v>21.5</v>
      </c>
      <c r="G8" s="2">
        <f t="shared" si="0"/>
        <v>0.11620055587833486</v>
      </c>
      <c r="I8" s="2">
        <f t="shared" si="11"/>
        <v>1.335</v>
      </c>
      <c r="J8" s="2">
        <f t="shared" si="12"/>
        <v>4.7261656105073095</v>
      </c>
      <c r="K8" s="2">
        <f t="shared" si="13"/>
        <v>0.5286128665973745</v>
      </c>
      <c r="M8" s="11" t="s">
        <v>28</v>
      </c>
      <c r="N8" s="2">
        <v>0.8</v>
      </c>
      <c r="O8" s="2">
        <f t="shared" si="14"/>
        <v>9.2960444702667899E-2</v>
      </c>
      <c r="P8" s="21">
        <f t="shared" si="1"/>
        <v>0.24722762906033435</v>
      </c>
      <c r="Q8" s="2">
        <v>160</v>
      </c>
      <c r="R8" s="12" t="s">
        <v>29</v>
      </c>
      <c r="T8" s="2">
        <v>0.13800000000000001</v>
      </c>
      <c r="U8" s="2">
        <f t="shared" si="15"/>
        <v>0.37601155281872434</v>
      </c>
      <c r="V8" s="2">
        <v>10</v>
      </c>
      <c r="W8" s="2">
        <v>1</v>
      </c>
      <c r="X8" s="2">
        <v>1</v>
      </c>
      <c r="Y8" s="2">
        <f t="shared" si="16"/>
        <v>12</v>
      </c>
      <c r="Z8" s="2">
        <f t="shared" si="2"/>
        <v>3.1334296068227026E-2</v>
      </c>
    </row>
    <row r="9" spans="1:27" ht="65" x14ac:dyDescent="0.3">
      <c r="A9" s="16" t="s">
        <v>11</v>
      </c>
      <c r="B9" s="2">
        <v>0.81399999999999995</v>
      </c>
      <c r="C9" s="2">
        <f t="shared" si="9"/>
        <v>4.9966239027683992</v>
      </c>
      <c r="D9" s="2">
        <v>40</v>
      </c>
      <c r="E9" s="2">
        <v>2.5</v>
      </c>
      <c r="F9" s="2">
        <f t="shared" si="10"/>
        <v>42.5</v>
      </c>
      <c r="G9" s="2">
        <f t="shared" si="0"/>
        <v>0.1175676212416094</v>
      </c>
      <c r="I9" s="2">
        <f t="shared" si="11"/>
        <v>2.2250000000000001</v>
      </c>
      <c r="J9" s="2">
        <f t="shared" si="12"/>
        <v>7.8769426841788501</v>
      </c>
      <c r="K9" s="2">
        <f t="shared" si="13"/>
        <v>0.63433543991684938</v>
      </c>
      <c r="M9" s="11" t="s">
        <v>30</v>
      </c>
      <c r="N9" s="2">
        <v>0.4</v>
      </c>
      <c r="O9" s="2">
        <f t="shared" si="14"/>
        <v>4.7027048496643763E-2</v>
      </c>
      <c r="P9" s="21">
        <f t="shared" si="1"/>
        <v>0.25013618940222065</v>
      </c>
      <c r="Q9" s="2" t="s">
        <v>31</v>
      </c>
      <c r="R9" s="2">
        <v>5</v>
      </c>
      <c r="T9" s="2">
        <v>6.9000000000000006E-2</v>
      </c>
      <c r="U9" s="2">
        <f t="shared" si="15"/>
        <v>0.18800577640936217</v>
      </c>
      <c r="V9" s="2">
        <v>5</v>
      </c>
      <c r="W9" s="2">
        <v>0.5</v>
      </c>
      <c r="X9" s="2">
        <v>0.5</v>
      </c>
      <c r="Y9" s="2">
        <f t="shared" si="16"/>
        <v>6</v>
      </c>
      <c r="Z9" s="2">
        <f t="shared" si="2"/>
        <v>3.1334296068227026E-2</v>
      </c>
    </row>
    <row r="10" spans="1:27" ht="26" x14ac:dyDescent="0.3">
      <c r="A10" s="16" t="s">
        <v>2</v>
      </c>
      <c r="B10" s="2">
        <v>0.26</v>
      </c>
      <c r="C10" s="2">
        <f t="shared" si="9"/>
        <v>1.5959732367564914</v>
      </c>
      <c r="D10" s="2">
        <v>12</v>
      </c>
      <c r="E10" s="2">
        <v>1</v>
      </c>
      <c r="F10" s="2">
        <f t="shared" si="10"/>
        <v>13</v>
      </c>
      <c r="G10" s="2">
        <f t="shared" si="0"/>
        <v>0.12276717205819164</v>
      </c>
      <c r="I10" s="2">
        <f t="shared" si="11"/>
        <v>0.89</v>
      </c>
      <c r="J10" s="2">
        <f t="shared" si="12"/>
        <v>3.1507770736715401</v>
      </c>
      <c r="K10" s="2">
        <f t="shared" si="13"/>
        <v>0.5065332136928159</v>
      </c>
      <c r="M10" s="11" t="s">
        <v>30</v>
      </c>
      <c r="N10" s="2">
        <v>0.8</v>
      </c>
      <c r="O10" s="2">
        <f t="shared" si="14"/>
        <v>9.821373764655332E-2</v>
      </c>
      <c r="P10" s="21">
        <f t="shared" si="1"/>
        <v>0.25746731324043953</v>
      </c>
      <c r="Q10" s="2">
        <v>170</v>
      </c>
      <c r="R10" s="2">
        <v>5</v>
      </c>
      <c r="T10" s="2">
        <v>0.14000000000000001</v>
      </c>
      <c r="U10" s="2">
        <f t="shared" si="15"/>
        <v>0.38146099561319857</v>
      </c>
      <c r="V10" s="2">
        <v>10</v>
      </c>
      <c r="W10" s="2">
        <v>1</v>
      </c>
      <c r="X10" s="2">
        <v>1</v>
      </c>
      <c r="Y10" s="2">
        <f t="shared" si="16"/>
        <v>12</v>
      </c>
      <c r="Z10" s="2">
        <f t="shared" si="2"/>
        <v>3.1788416301099881E-2</v>
      </c>
    </row>
    <row r="11" spans="1:27" ht="26" x14ac:dyDescent="0.3">
      <c r="A11" s="16" t="s">
        <v>3</v>
      </c>
      <c r="B11" s="2">
        <v>0.25</v>
      </c>
      <c r="C11" s="2">
        <f t="shared" si="9"/>
        <v>1.5345896507273957</v>
      </c>
      <c r="D11" s="2">
        <v>10</v>
      </c>
      <c r="E11" s="2">
        <v>1.5</v>
      </c>
      <c r="F11" s="2">
        <f t="shared" si="10"/>
        <v>11.5</v>
      </c>
      <c r="G11" s="2">
        <f t="shared" si="0"/>
        <v>0.13344257832412137</v>
      </c>
      <c r="I11" s="2">
        <f t="shared" si="11"/>
        <v>1.335</v>
      </c>
      <c r="J11" s="2">
        <f t="shared" si="12"/>
        <v>4.7261656105073095</v>
      </c>
      <c r="K11" s="2">
        <f t="shared" si="13"/>
        <v>0.3247007780082154</v>
      </c>
      <c r="M11" s="11" t="s">
        <v>33</v>
      </c>
      <c r="N11" s="2">
        <v>0.4</v>
      </c>
      <c r="O11" s="2">
        <f t="shared" si="14"/>
        <v>5.337703132964855E-2</v>
      </c>
      <c r="P11" s="21">
        <f t="shared" si="1"/>
        <v>0.26119872357725754</v>
      </c>
      <c r="Q11" s="2" t="s">
        <v>32</v>
      </c>
      <c r="R11" s="2">
        <v>10</v>
      </c>
      <c r="T11" s="2">
        <v>7.4999999999999997E-2</v>
      </c>
      <c r="U11" s="2">
        <f>(T11/367.01)*1000</f>
        <v>0.20435410479278493</v>
      </c>
      <c r="V11" s="2">
        <v>5</v>
      </c>
      <c r="W11" s="2">
        <v>2</v>
      </c>
      <c r="X11" s="2">
        <v>2</v>
      </c>
      <c r="Y11" s="2">
        <f t="shared" si="16"/>
        <v>9</v>
      </c>
      <c r="Z11" s="2">
        <f t="shared" si="2"/>
        <v>2.2706011643642769E-2</v>
      </c>
    </row>
    <row r="12" spans="1:27" ht="26" x14ac:dyDescent="0.3">
      <c r="A12" s="16" t="s">
        <v>4</v>
      </c>
      <c r="C12" s="2">
        <v>0.5</v>
      </c>
      <c r="D12" s="2">
        <v>4</v>
      </c>
      <c r="E12" s="2">
        <v>0.5</v>
      </c>
      <c r="F12" s="2">
        <f t="shared" si="10"/>
        <v>4.5</v>
      </c>
      <c r="G12" s="2">
        <f t="shared" si="0"/>
        <v>0.1111111111111111</v>
      </c>
      <c r="I12" s="2">
        <f t="shared" si="11"/>
        <v>0.44500000000000001</v>
      </c>
      <c r="J12" s="2">
        <f t="shared" si="12"/>
        <v>1.5753885368357701</v>
      </c>
      <c r="K12" s="2">
        <f t="shared" si="13"/>
        <v>0.31738202247191011</v>
      </c>
      <c r="M12" s="11" t="s">
        <v>28</v>
      </c>
      <c r="N12" s="2">
        <v>0.4</v>
      </c>
      <c r="O12" s="2">
        <f t="shared" si="14"/>
        <v>4.4444444444444446E-2</v>
      </c>
      <c r="P12" s="21">
        <f t="shared" si="1"/>
        <v>0.2364066193853428</v>
      </c>
      <c r="Q12" s="2">
        <v>150</v>
      </c>
      <c r="R12" s="2" t="s">
        <v>29</v>
      </c>
      <c r="T12" s="2">
        <v>7.4999999999999997E-2</v>
      </c>
      <c r="U12" s="2">
        <v>0.188</v>
      </c>
      <c r="V12" s="2">
        <v>5</v>
      </c>
      <c r="W12" s="2">
        <v>0.5</v>
      </c>
      <c r="X12" s="2">
        <v>0.5</v>
      </c>
      <c r="Y12" s="2">
        <f t="shared" si="16"/>
        <v>6</v>
      </c>
      <c r="Z12" s="2">
        <f t="shared" si="2"/>
        <v>3.1333333333333331E-2</v>
      </c>
    </row>
    <row r="13" spans="1:27" ht="26" x14ac:dyDescent="0.3">
      <c r="A13" s="16" t="s">
        <v>5</v>
      </c>
      <c r="B13" s="2">
        <v>0.4</v>
      </c>
      <c r="C13" s="2">
        <f t="shared" si="9"/>
        <v>2.4553434411638331</v>
      </c>
      <c r="D13" s="2">
        <v>20</v>
      </c>
      <c r="E13" s="2">
        <v>1.2</v>
      </c>
      <c r="F13" s="2">
        <f t="shared" si="10"/>
        <v>21.2</v>
      </c>
      <c r="G13" s="2">
        <f t="shared" si="0"/>
        <v>0.11581808684735062</v>
      </c>
      <c r="I13" s="2">
        <f t="shared" si="11"/>
        <v>1.0680000000000001</v>
      </c>
      <c r="J13" s="2">
        <f t="shared" si="12"/>
        <v>3.7809324884058482</v>
      </c>
      <c r="K13" s="2">
        <f t="shared" si="13"/>
        <v>0.64940155601643068</v>
      </c>
      <c r="M13" s="11" t="s">
        <v>30</v>
      </c>
      <c r="N13" s="2">
        <v>0.4</v>
      </c>
      <c r="O13" s="2">
        <f t="shared" si="14"/>
        <v>4.6327234738940251E-2</v>
      </c>
      <c r="P13" s="21">
        <f t="shared" si="1"/>
        <v>6.1603472541806009E-2</v>
      </c>
      <c r="Q13" s="2">
        <v>140</v>
      </c>
      <c r="R13" s="2">
        <v>5</v>
      </c>
      <c r="T13" s="2">
        <v>0.27600000000000002</v>
      </c>
      <c r="U13" s="2">
        <f t="shared" si="15"/>
        <v>0.75202310563744867</v>
      </c>
      <c r="V13" s="2">
        <v>10</v>
      </c>
      <c r="W13" s="2">
        <v>0.5</v>
      </c>
      <c r="X13" s="2">
        <v>0.5</v>
      </c>
      <c r="Y13" s="2">
        <f t="shared" si="16"/>
        <v>11</v>
      </c>
      <c r="Z13" s="2">
        <f t="shared" si="2"/>
        <v>6.8365736876131691E-2</v>
      </c>
    </row>
    <row r="14" spans="1:27" ht="26" x14ac:dyDescent="0.3">
      <c r="A14" s="16" t="s">
        <v>6</v>
      </c>
      <c r="B14" s="2">
        <v>0.36</v>
      </c>
      <c r="C14" s="2">
        <f t="shared" si="9"/>
        <v>2.2098090970474495</v>
      </c>
      <c r="D14" s="2">
        <v>15</v>
      </c>
      <c r="E14" s="2">
        <v>1.5</v>
      </c>
      <c r="F14" s="2">
        <f t="shared" si="10"/>
        <v>16.5</v>
      </c>
      <c r="G14" s="2">
        <f t="shared" si="0"/>
        <v>0.1339278240634818</v>
      </c>
      <c r="I14" s="2">
        <f t="shared" si="11"/>
        <v>1.335</v>
      </c>
      <c r="J14" s="2">
        <f t="shared" si="12"/>
        <v>4.7261656105073095</v>
      </c>
      <c r="K14" s="2">
        <f t="shared" si="13"/>
        <v>0.46756912033183012</v>
      </c>
      <c r="M14" s="11" t="s">
        <v>34</v>
      </c>
      <c r="N14" s="2">
        <v>1.5</v>
      </c>
      <c r="O14" s="2">
        <f t="shared" si="14"/>
        <v>0.20089173609522271</v>
      </c>
      <c r="P14" s="21">
        <f t="shared" si="1"/>
        <v>0.20480354462307693</v>
      </c>
      <c r="Q14" s="2">
        <v>170</v>
      </c>
      <c r="R14" s="2" t="s">
        <v>29</v>
      </c>
      <c r="T14" s="2">
        <v>0.36</v>
      </c>
      <c r="U14" s="2">
        <f t="shared" si="15"/>
        <v>0.98089970300536755</v>
      </c>
      <c r="V14" s="2">
        <v>15</v>
      </c>
      <c r="W14" s="2">
        <v>1.5</v>
      </c>
      <c r="X14" s="2">
        <v>1.5</v>
      </c>
      <c r="Y14" s="2">
        <f t="shared" si="16"/>
        <v>18</v>
      </c>
      <c r="Z14" s="2">
        <f t="shared" si="2"/>
        <v>5.4494427944742643E-2</v>
      </c>
    </row>
    <row r="15" spans="1:27" ht="35.5" customHeight="1" x14ac:dyDescent="0.3">
      <c r="A15" s="16" t="s">
        <v>7</v>
      </c>
      <c r="C15" s="2">
        <v>6</v>
      </c>
      <c r="D15" s="2">
        <v>20</v>
      </c>
      <c r="E15" s="2">
        <v>3</v>
      </c>
      <c r="F15" s="2">
        <f t="shared" si="10"/>
        <v>23</v>
      </c>
      <c r="G15" s="2">
        <f t="shared" si="0"/>
        <v>0.2608695652173913</v>
      </c>
      <c r="I15" s="2">
        <f t="shared" si="11"/>
        <v>2.67</v>
      </c>
      <c r="J15" s="2">
        <f t="shared" si="12"/>
        <v>9.4523312210146191</v>
      </c>
      <c r="K15" s="2">
        <f t="shared" si="13"/>
        <v>0.63476404494382033</v>
      </c>
      <c r="N15" s="2">
        <v>0.3</v>
      </c>
      <c r="O15" s="2">
        <f t="shared" si="14"/>
        <v>7.8260869565217384E-2</v>
      </c>
      <c r="P15" s="21">
        <f t="shared" si="1"/>
        <v>0.13043478260869565</v>
      </c>
      <c r="Q15" s="2">
        <v>160</v>
      </c>
      <c r="U15" s="2">
        <v>0.6</v>
      </c>
      <c r="V15" s="2">
        <v>5</v>
      </c>
      <c r="W15" s="2">
        <v>5</v>
      </c>
      <c r="X15" s="2">
        <v>5</v>
      </c>
      <c r="Y15" s="2">
        <f t="shared" si="16"/>
        <v>15</v>
      </c>
      <c r="Z15" s="2">
        <f t="shared" si="2"/>
        <v>0.04</v>
      </c>
    </row>
    <row r="16" spans="1:27" ht="66" x14ac:dyDescent="0.3">
      <c r="A16" s="16" t="s">
        <v>35</v>
      </c>
      <c r="C16" s="2">
        <v>2.4980000000000002</v>
      </c>
      <c r="D16" s="2">
        <v>20</v>
      </c>
      <c r="E16" s="2">
        <v>2.5</v>
      </c>
      <c r="F16" s="2">
        <f t="shared" si="10"/>
        <v>22.5</v>
      </c>
      <c r="G16" s="2">
        <f t="shared" si="0"/>
        <v>0.11102222222222223</v>
      </c>
      <c r="I16" s="2">
        <f t="shared" si="11"/>
        <v>2.2250000000000001</v>
      </c>
      <c r="J16" s="2">
        <f t="shared" si="12"/>
        <v>7.8769426841788501</v>
      </c>
      <c r="K16" s="2">
        <f t="shared" si="13"/>
        <v>0.31712811685393266</v>
      </c>
      <c r="M16" s="2" t="s">
        <v>36</v>
      </c>
      <c r="N16" s="2">
        <v>1</v>
      </c>
      <c r="O16" s="2">
        <f t="shared" si="14"/>
        <v>0.11102222222222223</v>
      </c>
      <c r="P16" s="21">
        <f t="shared" si="1"/>
        <v>9.8423955870764399E-2</v>
      </c>
      <c r="Q16" s="2">
        <v>155</v>
      </c>
      <c r="R16" s="2">
        <v>8</v>
      </c>
      <c r="U16" s="2">
        <v>1.1279999999999999</v>
      </c>
      <c r="V16" s="2">
        <v>30</v>
      </c>
      <c r="W16" s="2">
        <v>3</v>
      </c>
      <c r="X16" s="2">
        <v>3</v>
      </c>
      <c r="Y16" s="2">
        <f t="shared" si="16"/>
        <v>36</v>
      </c>
      <c r="Z16" s="2">
        <f t="shared" si="2"/>
        <v>3.1333333333333331E-2</v>
      </c>
    </row>
    <row r="17" spans="1:26" ht="65" x14ac:dyDescent="0.3">
      <c r="A17" s="16" t="s">
        <v>37</v>
      </c>
      <c r="B17" s="2">
        <v>0.40699999999999997</v>
      </c>
      <c r="C17" s="2">
        <f t="shared" si="9"/>
        <v>2.4983119513841996</v>
      </c>
      <c r="D17" s="2">
        <v>20</v>
      </c>
      <c r="E17" s="2">
        <v>1.25</v>
      </c>
      <c r="F17" s="2">
        <f t="shared" si="10"/>
        <v>21.25</v>
      </c>
      <c r="G17" s="2">
        <f t="shared" si="0"/>
        <v>0.1175676212416094</v>
      </c>
      <c r="I17" s="2">
        <f t="shared" si="11"/>
        <v>1.1125</v>
      </c>
      <c r="J17" s="2">
        <f t="shared" si="12"/>
        <v>3.9384713420894251</v>
      </c>
      <c r="K17" s="2">
        <f t="shared" si="13"/>
        <v>0.63433543991684938</v>
      </c>
      <c r="N17" s="2">
        <v>1</v>
      </c>
      <c r="O17" s="2">
        <f t="shared" si="14"/>
        <v>0.1175676212416094</v>
      </c>
      <c r="P17" s="21">
        <f t="shared" si="1"/>
        <v>5.2111706125462634E-2</v>
      </c>
      <c r="Q17" s="2">
        <v>155</v>
      </c>
      <c r="R17" s="2">
        <v>8</v>
      </c>
      <c r="T17" s="2">
        <v>0.82799999999999996</v>
      </c>
      <c r="U17" s="2">
        <f t="shared" ref="U17:U19" si="17">(T17/367.01)*1000</f>
        <v>2.2560693169123458</v>
      </c>
      <c r="V17" s="2">
        <v>60</v>
      </c>
      <c r="W17" s="2">
        <v>6</v>
      </c>
      <c r="X17" s="2">
        <v>6</v>
      </c>
      <c r="Y17" s="2">
        <f t="shared" si="16"/>
        <v>72</v>
      </c>
      <c r="Z17" s="2">
        <f t="shared" si="2"/>
        <v>3.1334296068227026E-2</v>
      </c>
    </row>
    <row r="18" spans="1:26" ht="53" x14ac:dyDescent="0.3">
      <c r="A18" s="16" t="s">
        <v>38</v>
      </c>
      <c r="B18" s="2">
        <v>0.81399999999999995</v>
      </c>
      <c r="C18" s="2">
        <f t="shared" si="9"/>
        <v>4.9966239027683992</v>
      </c>
      <c r="D18" s="2">
        <v>40</v>
      </c>
      <c r="E18" s="2">
        <v>2.5</v>
      </c>
      <c r="F18" s="2">
        <f t="shared" si="10"/>
        <v>42.5</v>
      </c>
      <c r="G18" s="2">
        <f t="shared" si="0"/>
        <v>0.1175676212416094</v>
      </c>
      <c r="I18" s="2">
        <f t="shared" si="11"/>
        <v>2.2250000000000001</v>
      </c>
      <c r="J18" s="2">
        <f t="shared" si="12"/>
        <v>7.8769426841788501</v>
      </c>
      <c r="K18" s="2">
        <f t="shared" si="13"/>
        <v>0.63433543991684938</v>
      </c>
      <c r="N18" s="2">
        <v>0.4</v>
      </c>
      <c r="O18" s="2">
        <f t="shared" si="14"/>
        <v>4.7027048496643763E-2</v>
      </c>
      <c r="P18" s="21">
        <f t="shared" si="1"/>
        <v>0.25014387498214768</v>
      </c>
      <c r="Q18" s="2" t="s">
        <v>39</v>
      </c>
      <c r="U18" s="2">
        <v>0.188</v>
      </c>
      <c r="V18" s="2">
        <v>5</v>
      </c>
      <c r="W18" s="2">
        <v>0.5</v>
      </c>
      <c r="X18" s="2">
        <v>0.5</v>
      </c>
      <c r="Y18" s="2">
        <f t="shared" si="16"/>
        <v>6</v>
      </c>
      <c r="Z18" s="2">
        <f t="shared" si="2"/>
        <v>3.1333333333333331E-2</v>
      </c>
    </row>
    <row r="19" spans="1:26" ht="52" x14ac:dyDescent="0.3">
      <c r="A19" s="16" t="s">
        <v>40</v>
      </c>
      <c r="B19" s="2">
        <v>0.40699999999999997</v>
      </c>
      <c r="C19" s="2">
        <f t="shared" si="9"/>
        <v>2.4983119513841996</v>
      </c>
      <c r="D19" s="2">
        <v>20</v>
      </c>
      <c r="E19" s="2">
        <v>1.3</v>
      </c>
      <c r="F19" s="2">
        <f t="shared" si="10"/>
        <v>21.3</v>
      </c>
      <c r="G19" s="2">
        <f t="shared" si="0"/>
        <v>0.11729164091005631</v>
      </c>
      <c r="I19" s="2">
        <f t="shared" si="11"/>
        <v>1.157</v>
      </c>
      <c r="J19" s="2">
        <f t="shared" si="12"/>
        <v>4.096010195773002</v>
      </c>
      <c r="K19" s="2">
        <f t="shared" si="13"/>
        <v>0.60993792299697058</v>
      </c>
      <c r="N19" s="2">
        <v>0.4</v>
      </c>
      <c r="O19" s="2">
        <f t="shared" si="14"/>
        <v>4.6916656364022528E-2</v>
      </c>
      <c r="P19" s="21">
        <f t="shared" si="1"/>
        <v>0.2495490152486943</v>
      </c>
      <c r="Q19" s="2">
        <v>170</v>
      </c>
      <c r="R19" s="2">
        <v>5</v>
      </c>
      <c r="T19" s="2">
        <v>6.9000000000000006E-2</v>
      </c>
      <c r="U19" s="2">
        <f t="shared" si="17"/>
        <v>0.18800577640936217</v>
      </c>
      <c r="V19" s="2">
        <v>5</v>
      </c>
      <c r="W19" s="2">
        <v>0.5</v>
      </c>
      <c r="X19" s="2">
        <v>0.5</v>
      </c>
      <c r="Y19" s="2">
        <f t="shared" si="16"/>
        <v>6</v>
      </c>
      <c r="Z19" s="2">
        <f t="shared" si="2"/>
        <v>3.1334296068227026E-2</v>
      </c>
    </row>
    <row r="20" spans="1:26" ht="65" x14ac:dyDescent="0.3">
      <c r="A20" s="16" t="s">
        <v>41</v>
      </c>
      <c r="B20" s="2">
        <v>0.81399999999999995</v>
      </c>
      <c r="C20" s="2">
        <f t="shared" si="9"/>
        <v>4.9966239027683992</v>
      </c>
      <c r="D20" s="2">
        <v>40</v>
      </c>
      <c r="E20" s="2">
        <v>2.5</v>
      </c>
      <c r="F20" s="2">
        <f t="shared" si="10"/>
        <v>42.5</v>
      </c>
      <c r="G20" s="2">
        <f t="shared" si="0"/>
        <v>0.1175676212416094</v>
      </c>
      <c r="I20" s="2">
        <f t="shared" si="11"/>
        <v>2.2250000000000001</v>
      </c>
      <c r="J20" s="2">
        <f t="shared" si="12"/>
        <v>7.8769426841788501</v>
      </c>
      <c r="K20" s="2">
        <f t="shared" si="13"/>
        <v>0.63433543991684938</v>
      </c>
      <c r="N20" s="2">
        <v>0.4</v>
      </c>
      <c r="O20" s="2">
        <f t="shared" si="14"/>
        <v>4.7027048496643763E-2</v>
      </c>
      <c r="P20" s="21">
        <f t="shared" si="1"/>
        <v>0.25013618940222065</v>
      </c>
      <c r="Q20" s="2">
        <v>180</v>
      </c>
      <c r="R20" s="2">
        <v>5</v>
      </c>
      <c r="T20" s="2">
        <v>6.9000000000000006E-2</v>
      </c>
      <c r="U20" s="2">
        <f t="shared" ref="U20:U24" si="18">(T20/367.01)*1000</f>
        <v>0.18800577640936217</v>
      </c>
      <c r="V20" s="2">
        <v>10</v>
      </c>
      <c r="W20" s="2">
        <v>0.5</v>
      </c>
      <c r="X20" s="2">
        <v>0.5</v>
      </c>
      <c r="Y20" s="2">
        <f t="shared" si="16"/>
        <v>11</v>
      </c>
      <c r="Z20" s="2">
        <f t="shared" si="2"/>
        <v>1.7091434219032923E-2</v>
      </c>
    </row>
    <row r="21" spans="1:26" ht="65.5" x14ac:dyDescent="0.3">
      <c r="A21" s="16" t="s">
        <v>42</v>
      </c>
      <c r="B21" s="2">
        <v>0.81399999999999995</v>
      </c>
      <c r="C21" s="2">
        <f t="shared" si="9"/>
        <v>4.9966239027683992</v>
      </c>
      <c r="D21" s="2">
        <v>40</v>
      </c>
      <c r="E21" s="2">
        <v>2.5</v>
      </c>
      <c r="F21" s="2">
        <f t="shared" si="10"/>
        <v>42.5</v>
      </c>
      <c r="G21" s="2">
        <f t="shared" si="0"/>
        <v>0.1175676212416094</v>
      </c>
      <c r="I21" s="2">
        <f t="shared" si="11"/>
        <v>2.2250000000000001</v>
      </c>
      <c r="J21" s="2">
        <f t="shared" si="12"/>
        <v>7.8769426841788501</v>
      </c>
      <c r="K21" s="2">
        <f t="shared" si="13"/>
        <v>0.63433543991684938</v>
      </c>
      <c r="M21" s="11" t="s">
        <v>30</v>
      </c>
      <c r="N21" s="2">
        <v>0.8</v>
      </c>
      <c r="O21" s="2">
        <f t="shared" si="14"/>
        <v>9.4054096993287525E-2</v>
      </c>
      <c r="P21" s="21">
        <f t="shared" si="1"/>
        <v>0.25013618940222065</v>
      </c>
      <c r="Q21" s="2">
        <v>180</v>
      </c>
      <c r="R21" s="2">
        <v>5</v>
      </c>
      <c r="T21" s="2">
        <v>0.13800000000000001</v>
      </c>
      <c r="U21" s="2">
        <f t="shared" si="18"/>
        <v>0.37601155281872434</v>
      </c>
      <c r="V21" s="2">
        <v>10</v>
      </c>
      <c r="W21" s="2">
        <v>1</v>
      </c>
      <c r="X21" s="2">
        <v>1</v>
      </c>
      <c r="Y21" s="2">
        <f t="shared" si="16"/>
        <v>12</v>
      </c>
      <c r="Z21" s="2">
        <f t="shared" si="2"/>
        <v>3.1334296068227026E-2</v>
      </c>
    </row>
    <row r="22" spans="1:26" ht="65" x14ac:dyDescent="0.3">
      <c r="A22" s="16" t="s">
        <v>43</v>
      </c>
      <c r="B22" s="2">
        <v>0.40699999999999997</v>
      </c>
      <c r="C22" s="2">
        <f t="shared" si="9"/>
        <v>2.4983119513841996</v>
      </c>
      <c r="D22" s="2">
        <v>20</v>
      </c>
      <c r="E22" s="2">
        <v>1.25</v>
      </c>
      <c r="F22" s="2">
        <f t="shared" si="10"/>
        <v>21.25</v>
      </c>
      <c r="G22" s="2">
        <f t="shared" si="0"/>
        <v>0.1175676212416094</v>
      </c>
      <c r="I22" s="2">
        <f t="shared" si="11"/>
        <v>1.1125</v>
      </c>
      <c r="J22" s="2">
        <f t="shared" si="12"/>
        <v>3.9384713420894251</v>
      </c>
      <c r="K22" s="2">
        <f t="shared" si="13"/>
        <v>0.63433543991684938</v>
      </c>
      <c r="N22" s="2">
        <v>1.6</v>
      </c>
      <c r="O22" s="2">
        <f t="shared" si="14"/>
        <v>0.18810819398657505</v>
      </c>
      <c r="P22" s="21">
        <f t="shared" si="1"/>
        <v>0.25013618940222065</v>
      </c>
      <c r="Q22" s="2">
        <v>180</v>
      </c>
      <c r="R22" s="2" t="s">
        <v>29</v>
      </c>
      <c r="T22" s="2">
        <v>0.27600000000000002</v>
      </c>
      <c r="U22" s="2">
        <f t="shared" si="18"/>
        <v>0.75202310563744867</v>
      </c>
      <c r="V22" s="2">
        <v>20</v>
      </c>
      <c r="W22" s="2">
        <v>2</v>
      </c>
      <c r="X22" s="2">
        <v>2</v>
      </c>
      <c r="Y22" s="2">
        <f t="shared" si="16"/>
        <v>24</v>
      </c>
      <c r="Z22" s="2">
        <f t="shared" si="2"/>
        <v>3.1334296068227026E-2</v>
      </c>
    </row>
    <row r="23" spans="1:26" ht="53" x14ac:dyDescent="0.3">
      <c r="A23" s="16" t="s">
        <v>44</v>
      </c>
      <c r="B23" s="2">
        <v>0.1</v>
      </c>
      <c r="C23" s="2">
        <f t="shared" si="9"/>
        <v>0.61383586029095827</v>
      </c>
      <c r="D23" s="2">
        <v>4</v>
      </c>
      <c r="E23" s="2">
        <v>0.6</v>
      </c>
      <c r="F23" s="2">
        <f t="shared" si="10"/>
        <v>4.5999999999999996</v>
      </c>
      <c r="G23" s="2">
        <f t="shared" si="0"/>
        <v>0.13344257832412137</v>
      </c>
      <c r="I23" s="2">
        <f t="shared" si="11"/>
        <v>0.53400000000000003</v>
      </c>
      <c r="J23" s="2">
        <f t="shared" si="12"/>
        <v>1.8904662442029241</v>
      </c>
      <c r="K23" s="2">
        <f t="shared" si="13"/>
        <v>0.32470077800821534</v>
      </c>
      <c r="N23" s="2">
        <v>0.8</v>
      </c>
      <c r="O23" s="2">
        <f t="shared" si="14"/>
        <v>0.1067540626592971</v>
      </c>
      <c r="P23" s="21">
        <f t="shared" si="1"/>
        <v>0.28392037941302423</v>
      </c>
      <c r="Q23" s="2">
        <v>150</v>
      </c>
      <c r="R23" s="2">
        <v>5</v>
      </c>
      <c r="U23" s="2">
        <v>0.376</v>
      </c>
      <c r="V23" s="2">
        <v>10</v>
      </c>
      <c r="W23" s="2">
        <v>1</v>
      </c>
      <c r="X23" s="2">
        <v>1</v>
      </c>
      <c r="Y23" s="2">
        <f t="shared" si="16"/>
        <v>12</v>
      </c>
      <c r="Z23" s="2">
        <f t="shared" si="2"/>
        <v>3.1333333333333331E-2</v>
      </c>
    </row>
    <row r="24" spans="1:26" ht="56.5" x14ac:dyDescent="0.3">
      <c r="A24" s="16" t="s">
        <v>45</v>
      </c>
      <c r="B24" s="2">
        <v>8.4000000000000005E-2</v>
      </c>
      <c r="C24" s="2">
        <f t="shared" si="9"/>
        <v>0.51562212264440488</v>
      </c>
      <c r="D24" s="2">
        <v>4</v>
      </c>
      <c r="E24" s="2">
        <v>0.5</v>
      </c>
      <c r="F24" s="2">
        <f t="shared" si="10"/>
        <v>4.5</v>
      </c>
      <c r="G24" s="2">
        <f t="shared" si="0"/>
        <v>0.11458269392097886</v>
      </c>
      <c r="I24" s="2">
        <f t="shared" si="11"/>
        <v>0.44500000000000001</v>
      </c>
      <c r="J24" s="2">
        <f t="shared" si="12"/>
        <v>1.5753885368357701</v>
      </c>
      <c r="K24" s="2">
        <f t="shared" si="13"/>
        <v>0.32729838423228103</v>
      </c>
      <c r="M24" s="11" t="s">
        <v>30</v>
      </c>
      <c r="N24" s="2">
        <v>0.6</v>
      </c>
      <c r="O24" s="2">
        <f t="shared" si="14"/>
        <v>6.874961635258732E-2</v>
      </c>
      <c r="P24" s="21">
        <f t="shared" si="1"/>
        <v>0.36567821300816039</v>
      </c>
      <c r="Q24" s="2" t="s">
        <v>46</v>
      </c>
      <c r="T24" s="2">
        <v>6.9000000000000006E-2</v>
      </c>
      <c r="U24" s="2">
        <f t="shared" si="18"/>
        <v>0.18800577640936217</v>
      </c>
      <c r="V24" s="2">
        <v>5</v>
      </c>
      <c r="W24" s="2">
        <v>0.5</v>
      </c>
      <c r="X24" s="2">
        <v>0.5</v>
      </c>
      <c r="Y24" s="2">
        <f t="shared" si="16"/>
        <v>6</v>
      </c>
      <c r="Z24" s="2">
        <f t="shared" si="2"/>
        <v>3.1334296068227026E-2</v>
      </c>
    </row>
    <row r="25" spans="1:26" ht="65" x14ac:dyDescent="0.3">
      <c r="A25" s="16" t="s">
        <v>47</v>
      </c>
      <c r="B25" s="2">
        <v>0.1</v>
      </c>
      <c r="C25" s="2">
        <f t="shared" si="9"/>
        <v>0.61383586029095827</v>
      </c>
      <c r="D25" s="2">
        <v>10</v>
      </c>
      <c r="E25" s="2">
        <v>0.5</v>
      </c>
      <c r="F25" s="2">
        <f t="shared" si="10"/>
        <v>10.5</v>
      </c>
      <c r="G25" s="2">
        <f t="shared" si="0"/>
        <v>5.8460558122948404E-2</v>
      </c>
      <c r="I25" s="2">
        <f t="shared" si="11"/>
        <v>0.44500000000000001</v>
      </c>
      <c r="J25" s="2">
        <f t="shared" si="12"/>
        <v>1.5753885368357701</v>
      </c>
      <c r="K25" s="2">
        <f t="shared" si="13"/>
        <v>0.38964093360985841</v>
      </c>
      <c r="M25" s="11" t="s">
        <v>30</v>
      </c>
      <c r="N25" s="2">
        <v>1.6</v>
      </c>
      <c r="O25" s="2">
        <f t="shared" si="14"/>
        <v>9.3536892996717455E-2</v>
      </c>
      <c r="P25" s="21">
        <f t="shared" si="1"/>
        <v>0.24876068912119759</v>
      </c>
      <c r="Q25" s="2">
        <v>180</v>
      </c>
      <c r="R25" s="2">
        <v>5</v>
      </c>
      <c r="T25" s="2">
        <v>0.13800000000000001</v>
      </c>
      <c r="U25" s="2">
        <f>(T25/367.01)*1000</f>
        <v>0.37601155281872434</v>
      </c>
      <c r="V25" s="2">
        <v>10</v>
      </c>
      <c r="W25" s="2">
        <v>1</v>
      </c>
      <c r="X25" s="2">
        <v>1</v>
      </c>
      <c r="Y25" s="2">
        <f t="shared" si="16"/>
        <v>12</v>
      </c>
      <c r="Z25" s="2">
        <f t="shared" si="2"/>
        <v>3.1334296068227026E-2</v>
      </c>
    </row>
    <row r="26" spans="1:26" ht="65" x14ac:dyDescent="0.3">
      <c r="A26" s="16" t="s">
        <v>48</v>
      </c>
      <c r="B26" s="2">
        <v>0.40699999999999997</v>
      </c>
      <c r="C26" s="2">
        <f t="shared" si="9"/>
        <v>2.4983119513841996</v>
      </c>
      <c r="D26" s="2">
        <v>18.75</v>
      </c>
      <c r="E26" s="2">
        <v>1.25</v>
      </c>
      <c r="F26" s="2">
        <f t="shared" si="10"/>
        <v>20</v>
      </c>
      <c r="G26" s="2">
        <f t="shared" si="0"/>
        <v>0.12491559756920997</v>
      </c>
      <c r="I26" s="2">
        <f t="shared" si="11"/>
        <v>1.1125</v>
      </c>
      <c r="J26" s="2">
        <f t="shared" si="12"/>
        <v>3.9384713420894251</v>
      </c>
      <c r="K26" s="2">
        <f t="shared" si="13"/>
        <v>0.63433543991684938</v>
      </c>
      <c r="N26" s="2">
        <v>0.4</v>
      </c>
      <c r="O26" s="2">
        <f t="shared" si="14"/>
        <v>4.996623902768399E-2</v>
      </c>
      <c r="P26" s="21">
        <f t="shared" si="1"/>
        <v>0.26576970123985938</v>
      </c>
      <c r="Q26" s="2">
        <v>160</v>
      </c>
      <c r="R26" s="2">
        <v>10</v>
      </c>
      <c r="T26" s="2">
        <v>6.9000000000000006E-2</v>
      </c>
      <c r="U26" s="2">
        <f t="shared" ref="U26" si="19">(T26/367.01)*1000</f>
        <v>0.18800577640936217</v>
      </c>
      <c r="V26" s="2">
        <v>5</v>
      </c>
      <c r="W26" s="2">
        <v>0.5</v>
      </c>
      <c r="X26" s="2">
        <v>0.5</v>
      </c>
      <c r="Y26" s="2">
        <f t="shared" si="16"/>
        <v>6</v>
      </c>
      <c r="Z26" s="2">
        <f t="shared" si="2"/>
        <v>3.1334296068227026E-2</v>
      </c>
    </row>
    <row r="27" spans="1:26" ht="52" x14ac:dyDescent="0.3">
      <c r="A27" s="16" t="s">
        <v>49</v>
      </c>
      <c r="B27" s="2">
        <v>0.05</v>
      </c>
      <c r="C27" s="2">
        <f t="shared" si="9"/>
        <v>0.30691793014547913</v>
      </c>
      <c r="D27" s="2">
        <v>10</v>
      </c>
      <c r="E27" s="2">
        <v>0.5</v>
      </c>
      <c r="F27" s="2">
        <f t="shared" si="10"/>
        <v>10.5</v>
      </c>
      <c r="G27" s="2">
        <f t="shared" si="0"/>
        <v>2.9230279061474202E-2</v>
      </c>
      <c r="I27" s="2">
        <f t="shared" si="11"/>
        <v>0.44500000000000001</v>
      </c>
      <c r="J27" s="2">
        <f t="shared" si="12"/>
        <v>1.5753885368357701</v>
      </c>
      <c r="K27" s="2">
        <f t="shared" si="13"/>
        <v>0.1948204668049292</v>
      </c>
      <c r="M27" s="11" t="s">
        <v>30</v>
      </c>
      <c r="N27" s="2">
        <v>0.8</v>
      </c>
      <c r="O27" s="2">
        <f t="shared" si="14"/>
        <v>2.3384223249179364E-2</v>
      </c>
      <c r="P27" s="21">
        <f t="shared" si="1"/>
        <v>0.11692111624589681</v>
      </c>
      <c r="Q27" s="2">
        <v>150</v>
      </c>
      <c r="U27" s="2">
        <v>0.2</v>
      </c>
      <c r="V27" s="2">
        <v>10</v>
      </c>
      <c r="W27" s="2">
        <v>0.5</v>
      </c>
      <c r="X27" s="2">
        <v>0.5</v>
      </c>
      <c r="Y27" s="2">
        <f t="shared" si="16"/>
        <v>11</v>
      </c>
      <c r="Z27" s="2">
        <f t="shared" si="2"/>
        <v>1.8181818181818184E-2</v>
      </c>
    </row>
    <row r="28" spans="1:26" ht="52.5" x14ac:dyDescent="0.3">
      <c r="A28" s="16" t="s">
        <v>50</v>
      </c>
      <c r="B28" s="2">
        <v>8.1500000000000003E-2</v>
      </c>
      <c r="C28" s="2">
        <f t="shared" si="9"/>
        <v>0.50027622613713096</v>
      </c>
      <c r="D28" s="2">
        <v>4</v>
      </c>
      <c r="E28" s="2">
        <v>0.5</v>
      </c>
      <c r="F28" s="2">
        <f t="shared" si="10"/>
        <v>4.5</v>
      </c>
      <c r="G28" s="2">
        <f t="shared" si="0"/>
        <v>0.11117249469714022</v>
      </c>
      <c r="I28" s="2">
        <f t="shared" si="11"/>
        <v>0.44500000000000001</v>
      </c>
      <c r="J28" s="2">
        <f t="shared" si="12"/>
        <v>1.5753885368357701</v>
      </c>
      <c r="K28" s="2">
        <f t="shared" si="13"/>
        <v>0.31755736089203457</v>
      </c>
      <c r="N28" s="2">
        <v>0.4</v>
      </c>
      <c r="O28" s="2">
        <f t="shared" si="14"/>
        <v>4.4468997878856088E-2</v>
      </c>
      <c r="P28" s="21">
        <f t="shared" si="1"/>
        <v>0.23653722275987282</v>
      </c>
      <c r="Q28" s="2">
        <v>150</v>
      </c>
      <c r="R28" s="2">
        <v>5</v>
      </c>
      <c r="U28" s="2">
        <v>0.188</v>
      </c>
      <c r="V28" s="2">
        <v>5</v>
      </c>
      <c r="W28" s="2">
        <v>0.5</v>
      </c>
      <c r="X28" s="2">
        <v>0.5</v>
      </c>
      <c r="Y28" s="2">
        <f t="shared" si="16"/>
        <v>6</v>
      </c>
      <c r="Z28" s="2">
        <f t="shared" si="2"/>
        <v>3.1333333333333331E-2</v>
      </c>
    </row>
    <row r="29" spans="1:26" ht="39" x14ac:dyDescent="0.3">
      <c r="A29" s="13" t="s">
        <v>51</v>
      </c>
      <c r="B29" s="2">
        <v>0.25</v>
      </c>
      <c r="C29" s="2">
        <f t="shared" si="9"/>
        <v>1.5345896507273957</v>
      </c>
      <c r="D29" s="2">
        <v>7</v>
      </c>
      <c r="E29" s="2">
        <v>0.8</v>
      </c>
      <c r="F29" s="2">
        <f t="shared" si="10"/>
        <v>7.8</v>
      </c>
      <c r="G29" s="2">
        <f t="shared" si="0"/>
        <v>0.1967422629137687</v>
      </c>
      <c r="I29" s="2">
        <f t="shared" si="11"/>
        <v>0.71200000000000008</v>
      </c>
      <c r="J29" s="2">
        <f t="shared" si="12"/>
        <v>2.5206216589372321</v>
      </c>
      <c r="K29" s="2">
        <f t="shared" si="13"/>
        <v>0.60881395876540378</v>
      </c>
      <c r="N29" s="2">
        <v>0.4</v>
      </c>
      <c r="O29" s="2">
        <f t="shared" si="14"/>
        <v>7.869690516550748E-2</v>
      </c>
      <c r="P29" s="21">
        <f t="shared" ref="P29:P35" si="20">O29/U29</f>
        <v>0.3851006821972387</v>
      </c>
      <c r="Q29" s="2">
        <v>150</v>
      </c>
      <c r="R29" s="11" t="s">
        <v>52</v>
      </c>
      <c r="T29" s="2">
        <v>7.4999999999999997E-2</v>
      </c>
      <c r="U29" s="2">
        <f>(T29/367.01)*1000</f>
        <v>0.20435410479278493</v>
      </c>
      <c r="V29" s="2">
        <v>5</v>
      </c>
      <c r="W29" s="2">
        <v>2</v>
      </c>
      <c r="X29" s="2">
        <v>2</v>
      </c>
      <c r="Y29" s="2">
        <f t="shared" si="16"/>
        <v>9</v>
      </c>
      <c r="Z29" s="2">
        <f t="shared" si="2"/>
        <v>2.2706011643642769E-2</v>
      </c>
    </row>
    <row r="30" spans="1:26" s="1" customFormat="1" x14ac:dyDescent="0.3">
      <c r="A30" s="17" t="s">
        <v>53</v>
      </c>
      <c r="B30" s="1">
        <v>0.40699999999999997</v>
      </c>
      <c r="C30" s="1">
        <f t="shared" si="9"/>
        <v>2.4983119513841996</v>
      </c>
      <c r="D30" s="1">
        <v>20</v>
      </c>
      <c r="E30" s="1">
        <v>1.25</v>
      </c>
      <c r="F30" s="1">
        <f t="shared" si="10"/>
        <v>21.25</v>
      </c>
      <c r="G30" s="1">
        <f t="shared" si="0"/>
        <v>0.1175676212416094</v>
      </c>
      <c r="I30" s="1">
        <f t="shared" si="11"/>
        <v>1.1125</v>
      </c>
      <c r="J30" s="1">
        <f t="shared" si="12"/>
        <v>3.9384713420894251</v>
      </c>
      <c r="K30" s="1">
        <f t="shared" si="13"/>
        <v>0.63433543991684938</v>
      </c>
      <c r="M30" s="18" t="s">
        <v>54</v>
      </c>
      <c r="N30" s="1">
        <v>1.6</v>
      </c>
      <c r="O30" s="1">
        <f t="shared" si="14"/>
        <v>0.18810819398657505</v>
      </c>
      <c r="P30" s="21">
        <f t="shared" si="20"/>
        <v>0.25013618940222065</v>
      </c>
      <c r="Q30" s="1">
        <v>180</v>
      </c>
      <c r="R30" s="1" t="s">
        <v>55</v>
      </c>
      <c r="T30" s="1">
        <v>0.27600000000000002</v>
      </c>
      <c r="U30" s="1">
        <f t="shared" ref="U30:U35" si="21">(T30/367.01)*1000</f>
        <v>0.75202310563744867</v>
      </c>
      <c r="V30" s="1">
        <v>20</v>
      </c>
      <c r="W30" s="1">
        <v>2</v>
      </c>
      <c r="X30" s="1">
        <v>2</v>
      </c>
      <c r="Y30" s="1">
        <f t="shared" si="16"/>
        <v>24</v>
      </c>
      <c r="Z30" s="1">
        <f t="shared" si="2"/>
        <v>3.1334296068227026E-2</v>
      </c>
    </row>
    <row r="31" spans="1:26" ht="39.5" x14ac:dyDescent="0.3">
      <c r="A31" s="13" t="s">
        <v>56</v>
      </c>
      <c r="B31" s="2">
        <v>0.81399999999999995</v>
      </c>
      <c r="C31" s="2">
        <f t="shared" si="9"/>
        <v>4.9966239027683992</v>
      </c>
      <c r="D31" s="2">
        <v>40</v>
      </c>
      <c r="E31" s="2">
        <v>2.5</v>
      </c>
      <c r="F31" s="2">
        <f t="shared" si="10"/>
        <v>42.5</v>
      </c>
      <c r="G31" s="2">
        <f t="shared" si="0"/>
        <v>0.1175676212416094</v>
      </c>
      <c r="I31" s="2">
        <f t="shared" si="11"/>
        <v>2.2250000000000001</v>
      </c>
      <c r="J31" s="2">
        <f t="shared" si="12"/>
        <v>7.8769426841788501</v>
      </c>
      <c r="K31" s="2">
        <f t="shared" si="13"/>
        <v>0.63433543991684938</v>
      </c>
      <c r="M31" s="11" t="s">
        <v>30</v>
      </c>
      <c r="N31" s="2">
        <v>0.4</v>
      </c>
      <c r="O31" s="2">
        <f t="shared" si="14"/>
        <v>4.7027048496643763E-2</v>
      </c>
      <c r="P31" s="21">
        <f t="shared" si="20"/>
        <v>0.25013618940222065</v>
      </c>
      <c r="Q31" s="2">
        <v>170</v>
      </c>
      <c r="R31" s="2">
        <v>5</v>
      </c>
      <c r="T31" s="2">
        <v>6.9000000000000006E-2</v>
      </c>
      <c r="U31" s="2">
        <f>(T31/367.01)*1000</f>
        <v>0.18800577640936217</v>
      </c>
      <c r="V31" s="2">
        <v>5</v>
      </c>
      <c r="W31" s="2">
        <v>0.5</v>
      </c>
      <c r="X31" s="2">
        <v>0.5</v>
      </c>
      <c r="Y31" s="2">
        <f t="shared" si="16"/>
        <v>6</v>
      </c>
      <c r="Z31" s="2">
        <f t="shared" si="2"/>
        <v>3.1334296068227026E-2</v>
      </c>
    </row>
    <row r="32" spans="1:26" ht="52.5" x14ac:dyDescent="0.3">
      <c r="A32" s="13" t="s">
        <v>57</v>
      </c>
      <c r="B32" s="2">
        <v>0.16</v>
      </c>
      <c r="C32" s="2">
        <f t="shared" si="9"/>
        <v>0.98213737646553312</v>
      </c>
      <c r="D32" s="2">
        <v>16</v>
      </c>
      <c r="E32" s="2">
        <v>1</v>
      </c>
      <c r="F32" s="2">
        <f t="shared" si="10"/>
        <v>17</v>
      </c>
      <c r="G32" s="2">
        <f t="shared" si="0"/>
        <v>5.7772786850913714E-2</v>
      </c>
      <c r="I32" s="2">
        <f t="shared" si="11"/>
        <v>0.89</v>
      </c>
      <c r="J32" s="2">
        <f t="shared" si="12"/>
        <v>3.1507770736715401</v>
      </c>
      <c r="K32" s="2">
        <f t="shared" si="13"/>
        <v>0.31171274688788669</v>
      </c>
      <c r="N32" s="2">
        <v>0.4</v>
      </c>
      <c r="O32" s="2">
        <f t="shared" si="14"/>
        <v>2.3109114740365488E-2</v>
      </c>
      <c r="P32" s="21">
        <f t="shared" si="20"/>
        <v>0.12292082308705046</v>
      </c>
      <c r="Q32" s="2">
        <v>160</v>
      </c>
      <c r="U32" s="2">
        <v>0.188</v>
      </c>
      <c r="V32" s="2">
        <v>5</v>
      </c>
      <c r="Y32" s="2">
        <f t="shared" si="16"/>
        <v>5</v>
      </c>
      <c r="Z32" s="2">
        <f t="shared" si="2"/>
        <v>3.7600000000000001E-2</v>
      </c>
    </row>
    <row r="33" spans="1:27" ht="26.5" x14ac:dyDescent="0.3">
      <c r="A33" s="13" t="s">
        <v>58</v>
      </c>
      <c r="B33" s="2">
        <v>0.16</v>
      </c>
      <c r="C33" s="2">
        <f t="shared" si="9"/>
        <v>0.98213737646553312</v>
      </c>
      <c r="D33" s="2">
        <v>10</v>
      </c>
      <c r="E33" s="2">
        <v>0.5</v>
      </c>
      <c r="F33" s="2">
        <f t="shared" si="10"/>
        <v>10.5</v>
      </c>
      <c r="G33" s="2">
        <f t="shared" si="0"/>
        <v>9.3536892996717441E-2</v>
      </c>
      <c r="I33" s="2">
        <f t="shared" si="11"/>
        <v>0.44500000000000001</v>
      </c>
      <c r="J33" s="2">
        <f t="shared" si="12"/>
        <v>1.5753885368357701</v>
      </c>
      <c r="K33" s="2">
        <f t="shared" si="13"/>
        <v>0.62342549377577339</v>
      </c>
      <c r="M33" s="11" t="s">
        <v>30</v>
      </c>
      <c r="N33" s="2">
        <v>0.6</v>
      </c>
      <c r="O33" s="2">
        <f t="shared" si="14"/>
        <v>5.6122135798030465E-2</v>
      </c>
      <c r="P33" s="21">
        <f t="shared" si="20"/>
        <v>0.19901466595046266</v>
      </c>
      <c r="Q33" s="2">
        <v>180</v>
      </c>
      <c r="R33" s="2">
        <v>5</v>
      </c>
      <c r="U33" s="2">
        <v>0.28199999999999997</v>
      </c>
      <c r="V33" s="2">
        <v>7.5</v>
      </c>
      <c r="W33" s="2">
        <v>0.75</v>
      </c>
      <c r="X33" s="2">
        <v>0.75</v>
      </c>
      <c r="Y33" s="2">
        <f t="shared" si="16"/>
        <v>9</v>
      </c>
      <c r="Z33" s="2">
        <f t="shared" si="2"/>
        <v>3.1333333333333331E-2</v>
      </c>
    </row>
    <row r="34" spans="1:27" ht="39.5" x14ac:dyDescent="0.3">
      <c r="A34" s="13" t="s">
        <v>59</v>
      </c>
      <c r="B34" s="2">
        <v>0.4</v>
      </c>
      <c r="C34" s="2">
        <f t="shared" si="9"/>
        <v>2.4553434411638331</v>
      </c>
      <c r="D34" s="2">
        <v>13.06</v>
      </c>
      <c r="E34" s="2">
        <v>1.75</v>
      </c>
      <c r="F34" s="2">
        <f t="shared" si="10"/>
        <v>14.81</v>
      </c>
      <c r="G34" s="2">
        <f t="shared" si="0"/>
        <v>0.16578956388682195</v>
      </c>
      <c r="I34" s="2">
        <f t="shared" si="11"/>
        <v>1.5575000000000001</v>
      </c>
      <c r="J34" s="2">
        <f t="shared" si="12"/>
        <v>5.5138598789251949</v>
      </c>
      <c r="K34" s="2">
        <f t="shared" si="13"/>
        <v>0.44530392412555247</v>
      </c>
      <c r="M34" s="11" t="s">
        <v>30</v>
      </c>
      <c r="N34" s="2">
        <v>0.5</v>
      </c>
      <c r="O34" s="2">
        <f t="shared" si="14"/>
        <v>8.2894781943410975E-2</v>
      </c>
      <c r="P34" s="21">
        <f t="shared" si="20"/>
        <v>0.41447390971705483</v>
      </c>
      <c r="Q34" s="2">
        <v>190</v>
      </c>
      <c r="R34" s="2">
        <v>5</v>
      </c>
      <c r="U34" s="2">
        <v>0.2</v>
      </c>
      <c r="V34" s="2">
        <v>5</v>
      </c>
      <c r="W34" s="2">
        <v>0.47</v>
      </c>
      <c r="X34" s="2">
        <v>0.5</v>
      </c>
      <c r="Y34" s="2">
        <f t="shared" si="16"/>
        <v>5.97</v>
      </c>
      <c r="Z34" s="2">
        <f t="shared" si="2"/>
        <v>3.3500837520938027E-2</v>
      </c>
    </row>
    <row r="35" spans="1:27" ht="40.5" x14ac:dyDescent="0.3">
      <c r="A35" s="19" t="s">
        <v>60</v>
      </c>
      <c r="B35" s="2">
        <v>0.81399999999999995</v>
      </c>
      <c r="C35" s="2">
        <f t="shared" si="9"/>
        <v>4.9966239027683992</v>
      </c>
      <c r="D35" s="2">
        <v>40</v>
      </c>
      <c r="E35" s="2">
        <v>2.5</v>
      </c>
      <c r="F35" s="2">
        <f t="shared" si="10"/>
        <v>42.5</v>
      </c>
      <c r="G35" s="2">
        <f t="shared" si="0"/>
        <v>0.1175676212416094</v>
      </c>
      <c r="I35" s="2">
        <f t="shared" si="11"/>
        <v>2.2250000000000001</v>
      </c>
      <c r="J35" s="2">
        <f t="shared" si="12"/>
        <v>7.8769426841788501</v>
      </c>
      <c r="K35" s="2">
        <f t="shared" si="13"/>
        <v>0.63433543991684938</v>
      </c>
      <c r="M35" s="10" t="s">
        <v>61</v>
      </c>
      <c r="O35" s="2">
        <f t="shared" si="14"/>
        <v>0</v>
      </c>
      <c r="P35" s="21" t="e">
        <f t="shared" si="20"/>
        <v>#DIV/0!</v>
      </c>
      <c r="U35" s="2">
        <f t="shared" si="21"/>
        <v>0</v>
      </c>
      <c r="Y35" s="2">
        <f t="shared" si="16"/>
        <v>0</v>
      </c>
      <c r="Z35" s="2" t="e">
        <f t="shared" si="2"/>
        <v>#DIV/0!</v>
      </c>
    </row>
    <row r="36" spans="1:27" s="1" customFormat="1" ht="14.5" x14ac:dyDescent="0.3">
      <c r="A36" s="17" t="s">
        <v>71</v>
      </c>
      <c r="B36" s="1">
        <v>0.41199999999999998</v>
      </c>
      <c r="C36" s="1">
        <f t="shared" ref="C36:C37" si="22">(B36/325.82)*2*1000</f>
        <v>2.5290037443987479</v>
      </c>
      <c r="D36" s="1">
        <v>20</v>
      </c>
      <c r="E36" s="1">
        <v>1.5</v>
      </c>
      <c r="F36" s="1">
        <f t="shared" ref="F36:F37" si="23">(D36+E36)</f>
        <v>21.5</v>
      </c>
      <c r="G36" s="1">
        <f t="shared" ref="G36:G37" si="24">C36/F36</f>
        <v>0.11762808113482548</v>
      </c>
      <c r="I36" s="1">
        <f t="shared" ref="I36:I37" si="25">(0.89*E36)</f>
        <v>1.335</v>
      </c>
      <c r="J36" s="1">
        <f t="shared" ref="J36:J37" si="26">1000*(I36/282.47)</f>
        <v>4.7261656105073095</v>
      </c>
      <c r="K36" s="1">
        <f t="shared" ref="K36:K37" si="27">(C36/J36)</f>
        <v>0.53510688215753888</v>
      </c>
      <c r="M36" s="18" t="s">
        <v>54</v>
      </c>
      <c r="N36" s="1">
        <v>3.2</v>
      </c>
      <c r="O36" s="1">
        <f t="shared" ref="O36:O37" si="28">G36*N36</f>
        <v>0.37640985963144158</v>
      </c>
      <c r="P36" s="21">
        <f t="shared" ref="P36:P37" si="29">O36/U36</f>
        <v>0.25026482352053508</v>
      </c>
      <c r="Q36" s="1">
        <v>180</v>
      </c>
      <c r="R36" s="1" t="s">
        <v>74</v>
      </c>
      <c r="T36" s="1">
        <v>0.55200000000000005</v>
      </c>
      <c r="U36" s="1">
        <f t="shared" ref="U36:U37" si="30">(T36/367.01)*1000</f>
        <v>1.5040462112748973</v>
      </c>
      <c r="V36" s="1">
        <v>40</v>
      </c>
      <c r="W36" s="1">
        <v>5</v>
      </c>
      <c r="X36" s="1">
        <v>5</v>
      </c>
      <c r="Y36" s="1">
        <f t="shared" ref="Y36:Y37" si="31">(V36+W36+X36)</f>
        <v>50</v>
      </c>
      <c r="Z36" s="1">
        <f t="shared" ref="Z36:Z37" si="32">U36/Y36</f>
        <v>3.0080924225497949E-2</v>
      </c>
      <c r="AA36" s="22" t="s">
        <v>72</v>
      </c>
    </row>
    <row r="37" spans="1:27" s="1" customFormat="1" ht="14.5" x14ac:dyDescent="0.3">
      <c r="A37" s="17" t="s">
        <v>77</v>
      </c>
      <c r="B37" s="1">
        <v>1.147</v>
      </c>
      <c r="C37" s="1">
        <f t="shared" si="22"/>
        <v>7.0406973175372913</v>
      </c>
      <c r="D37" s="1">
        <v>20</v>
      </c>
      <c r="E37" s="1">
        <v>2.5</v>
      </c>
      <c r="F37" s="1">
        <f t="shared" si="23"/>
        <v>22.5</v>
      </c>
      <c r="G37" s="1">
        <f t="shared" si="24"/>
        <v>0.31291988077943517</v>
      </c>
      <c r="I37" s="1">
        <f t="shared" si="25"/>
        <v>2.2250000000000001</v>
      </c>
      <c r="J37" s="1">
        <f t="shared" si="26"/>
        <v>7.8769426841788501</v>
      </c>
      <c r="K37" s="1">
        <f t="shared" si="27"/>
        <v>0.89383630170101525</v>
      </c>
      <c r="M37" s="18" t="s">
        <v>54</v>
      </c>
      <c r="N37" s="1">
        <v>1.4</v>
      </c>
      <c r="O37" s="1">
        <f t="shared" si="28"/>
        <v>0.43808783309120919</v>
      </c>
      <c r="P37" s="21">
        <f t="shared" si="29"/>
        <v>0.25005072414122032</v>
      </c>
      <c r="Q37" s="1">
        <v>130</v>
      </c>
      <c r="R37" s="1" t="s">
        <v>55</v>
      </c>
      <c r="T37" s="1">
        <v>0.64300000000000002</v>
      </c>
      <c r="U37" s="1">
        <f t="shared" si="30"/>
        <v>1.7519958584234763</v>
      </c>
      <c r="V37" s="1">
        <v>20</v>
      </c>
      <c r="W37" s="1">
        <v>2</v>
      </c>
      <c r="X37" s="1">
        <v>2</v>
      </c>
      <c r="Y37" s="1">
        <f t="shared" si="31"/>
        <v>24</v>
      </c>
      <c r="Z37" s="1">
        <f t="shared" si="32"/>
        <v>7.2999827434311507E-2</v>
      </c>
      <c r="AA37" s="22" t="s">
        <v>75</v>
      </c>
    </row>
    <row r="38" spans="1:27" s="1" customFormat="1" ht="14.5" x14ac:dyDescent="0.3">
      <c r="A38" s="17" t="s">
        <v>77</v>
      </c>
      <c r="B38" s="1">
        <v>1.147</v>
      </c>
      <c r="C38" s="1">
        <f t="shared" ref="C38:C40" si="33">(B38/325.82)*2*1000</f>
        <v>7.0406973175372913</v>
      </c>
      <c r="D38" s="1">
        <v>20</v>
      </c>
      <c r="E38" s="1">
        <v>2.5</v>
      </c>
      <c r="F38" s="1">
        <f t="shared" ref="F38:F40" si="34">(D38+E38)</f>
        <v>22.5</v>
      </c>
      <c r="G38" s="1">
        <f t="shared" ref="G38:G40" si="35">C38/F38</f>
        <v>0.31291988077943517</v>
      </c>
      <c r="I38" s="1">
        <f t="shared" ref="I38:I40" si="36">(0.89*E38)</f>
        <v>2.2250000000000001</v>
      </c>
      <c r="J38" s="1">
        <f t="shared" ref="J38:J40" si="37">1000*(I38/282.47)</f>
        <v>7.8769426841788501</v>
      </c>
      <c r="K38" s="1">
        <f t="shared" ref="K38:K40" si="38">(C38/J38)</f>
        <v>0.89383630170101525</v>
      </c>
      <c r="M38" s="18" t="s">
        <v>54</v>
      </c>
      <c r="N38" s="1">
        <v>2</v>
      </c>
      <c r="O38" s="1">
        <f t="shared" ref="O38:O40" si="39">G38*N38</f>
        <v>0.62583976155887033</v>
      </c>
      <c r="P38" s="21">
        <f t="shared" ref="P38:P40" si="40">O38/U38</f>
        <v>0.25020637351821456</v>
      </c>
      <c r="Q38" s="1">
        <v>130</v>
      </c>
      <c r="R38" s="1" t="s">
        <v>55</v>
      </c>
      <c r="T38" s="1">
        <v>0.91800000000000004</v>
      </c>
      <c r="U38" s="1">
        <f t="shared" ref="U38:U40" si="41">(T38/367.01)*1000</f>
        <v>2.5012942426636879</v>
      </c>
      <c r="V38" s="1">
        <v>40</v>
      </c>
      <c r="W38" s="1">
        <v>4</v>
      </c>
      <c r="X38" s="1">
        <v>4</v>
      </c>
      <c r="Y38" s="1">
        <f t="shared" ref="Y38:Y40" si="42">(V38+W38+X38)</f>
        <v>48</v>
      </c>
      <c r="Z38" s="1">
        <f t="shared" ref="Z38:Z40" si="43">U38/Y38</f>
        <v>5.2110296722160165E-2</v>
      </c>
      <c r="AA38" s="22" t="s">
        <v>76</v>
      </c>
    </row>
    <row r="39" spans="1:27" ht="55" x14ac:dyDescent="0.3">
      <c r="A39" s="19" t="s">
        <v>78</v>
      </c>
      <c r="B39" s="2">
        <v>0.1</v>
      </c>
      <c r="C39" s="2">
        <f t="shared" si="33"/>
        <v>0.61383586029095827</v>
      </c>
      <c r="D39" s="2">
        <v>10</v>
      </c>
      <c r="E39" s="2">
        <v>1</v>
      </c>
      <c r="F39" s="2">
        <f t="shared" si="34"/>
        <v>11</v>
      </c>
      <c r="G39" s="2">
        <f t="shared" si="35"/>
        <v>5.5803260026450752E-2</v>
      </c>
      <c r="I39" s="2">
        <f t="shared" si="36"/>
        <v>0.89</v>
      </c>
      <c r="J39" s="2">
        <f t="shared" si="37"/>
        <v>3.1507770736715401</v>
      </c>
      <c r="K39" s="2">
        <f t="shared" si="38"/>
        <v>0.1948204668049292</v>
      </c>
      <c r="M39" s="11" t="s">
        <v>79</v>
      </c>
      <c r="N39" s="2">
        <v>1</v>
      </c>
      <c r="O39" s="2">
        <f t="shared" si="39"/>
        <v>5.5803260026450752E-2</v>
      </c>
      <c r="P39" s="21">
        <f t="shared" si="40"/>
        <v>0.14840836566889629</v>
      </c>
      <c r="Q39" s="2">
        <v>190</v>
      </c>
      <c r="R39" s="2" t="s">
        <v>80</v>
      </c>
      <c r="T39" s="2">
        <v>0.13800000000000001</v>
      </c>
      <c r="U39" s="2">
        <f t="shared" si="41"/>
        <v>0.37601155281872434</v>
      </c>
      <c r="V39" s="2">
        <v>10</v>
      </c>
      <c r="W39" s="2">
        <v>1</v>
      </c>
      <c r="X39" s="2">
        <v>1</v>
      </c>
      <c r="Y39" s="2">
        <f t="shared" si="42"/>
        <v>12</v>
      </c>
      <c r="Z39" s="2">
        <f t="shared" si="43"/>
        <v>3.1334296068227026E-2</v>
      </c>
    </row>
    <row r="40" spans="1:27" ht="79.5" x14ac:dyDescent="0.3">
      <c r="A40" s="19" t="s">
        <v>81</v>
      </c>
      <c r="B40" s="2">
        <v>0.81399999999999995</v>
      </c>
      <c r="C40" s="2">
        <f t="shared" si="33"/>
        <v>4.9966239027683992</v>
      </c>
      <c r="D40" s="2">
        <v>40</v>
      </c>
      <c r="E40" s="2">
        <v>2.5</v>
      </c>
      <c r="F40" s="2">
        <f t="shared" si="34"/>
        <v>42.5</v>
      </c>
      <c r="G40" s="2">
        <f t="shared" si="35"/>
        <v>0.1175676212416094</v>
      </c>
      <c r="I40" s="2">
        <f t="shared" si="36"/>
        <v>2.2250000000000001</v>
      </c>
      <c r="J40" s="2">
        <f t="shared" si="37"/>
        <v>7.8769426841788501</v>
      </c>
      <c r="K40" s="2">
        <f t="shared" si="38"/>
        <v>0.63433543991684938</v>
      </c>
      <c r="M40" s="11" t="s">
        <v>30</v>
      </c>
      <c r="N40" s="2">
        <v>0.8</v>
      </c>
      <c r="O40" s="2">
        <f t="shared" si="39"/>
        <v>9.4054096993287525E-2</v>
      </c>
      <c r="P40" s="21">
        <f t="shared" si="40"/>
        <v>0.25013618940222065</v>
      </c>
      <c r="Q40" s="2">
        <v>180</v>
      </c>
      <c r="R40" s="2">
        <v>5</v>
      </c>
      <c r="T40" s="2">
        <v>0.13800000000000001</v>
      </c>
      <c r="U40" s="2">
        <f t="shared" si="41"/>
        <v>0.37601155281872434</v>
      </c>
      <c r="V40" s="2">
        <v>10</v>
      </c>
      <c r="W40" s="2">
        <v>1</v>
      </c>
      <c r="X40" s="2">
        <v>1</v>
      </c>
      <c r="Y40" s="2">
        <f t="shared" si="42"/>
        <v>12</v>
      </c>
      <c r="Z40" s="2">
        <f t="shared" si="43"/>
        <v>3.1334296068227026E-2</v>
      </c>
    </row>
  </sheetData>
  <mergeCells count="3">
    <mergeCell ref="B1:K1"/>
    <mergeCell ref="T1:Z1"/>
    <mergeCell ref="N1:P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tongyun</dc:creator>
  <cp:lastModifiedBy>hu tongyun</cp:lastModifiedBy>
  <dcterms:created xsi:type="dcterms:W3CDTF">2025-02-24T07:18:00Z</dcterms:created>
  <dcterms:modified xsi:type="dcterms:W3CDTF">2025-07-07T10:04:09Z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BC12ABE008B34A8CA61CAFB2D3AF7F89_13</vt:lpwstr>
  </property>
  <property fmtid="{D5CDD505-2E9C-101B-9397-08002B2CF9AE}" pid="3" name="KSOProductBuildVer">
    <vt:lpwstr>2052-12.1.0.20305</vt:lpwstr>
  </property>
</Properties>
</file>