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澳科大-RA\2D材料、量子点实验、数据\CsPbBr3量子点合成实验\"/>
    </mc:Choice>
  </mc:AlternateContent>
  <xr:revisionPtr revIDLastSave="0" documentId="13_ncr:1_{3AF10A42-7C4B-4078-984F-20D1DAC5AB24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Y24" i="1" l="1"/>
  <c r="U24" i="1"/>
  <c r="Z24" i="1" s="1"/>
  <c r="I24" i="1"/>
  <c r="J24" i="1" s="1"/>
  <c r="F24" i="1"/>
  <c r="C24" i="1"/>
  <c r="K24" i="1" s="1"/>
  <c r="Y23" i="1"/>
  <c r="U23" i="1"/>
  <c r="I23" i="1"/>
  <c r="J23" i="1" s="1"/>
  <c r="F23" i="1"/>
  <c r="C23" i="1"/>
  <c r="Y22" i="1"/>
  <c r="U22" i="1"/>
  <c r="I22" i="1"/>
  <c r="J22" i="1" s="1"/>
  <c r="F22" i="1"/>
  <c r="C22" i="1"/>
  <c r="G24" i="1" l="1"/>
  <c r="O24" i="1" s="1"/>
  <c r="P24" i="1" s="1"/>
  <c r="Z23" i="1"/>
  <c r="K23" i="1"/>
  <c r="G23" i="1"/>
  <c r="O23" i="1" s="1"/>
  <c r="P23" i="1" s="1"/>
  <c r="Z22" i="1"/>
  <c r="K22" i="1"/>
  <c r="G22" i="1"/>
  <c r="O22" i="1" s="1"/>
  <c r="P22" i="1" s="1"/>
  <c r="Y19" i="1" l="1"/>
  <c r="U19" i="1"/>
  <c r="I19" i="1"/>
  <c r="J19" i="1" s="1"/>
  <c r="F19" i="1"/>
  <c r="C19" i="1"/>
  <c r="Y20" i="1"/>
  <c r="U20" i="1"/>
  <c r="I20" i="1"/>
  <c r="J20" i="1" s="1"/>
  <c r="F20" i="1"/>
  <c r="C20" i="1"/>
  <c r="Z19" i="1" l="1"/>
  <c r="K19" i="1"/>
  <c r="G19" i="1"/>
  <c r="O19" i="1" s="1"/>
  <c r="P19" i="1" s="1"/>
  <c r="Z20" i="1"/>
  <c r="K20" i="1"/>
  <c r="G20" i="1"/>
  <c r="O20" i="1" s="1"/>
  <c r="P20" i="1" s="1"/>
  <c r="C6" i="2"/>
  <c r="C11" i="2"/>
  <c r="F11" i="2" s="1"/>
  <c r="F12" i="2"/>
  <c r="C13" i="2"/>
  <c r="F13" i="2" s="1"/>
  <c r="F14" i="2"/>
  <c r="C15" i="2"/>
  <c r="F16" i="2"/>
  <c r="F18" i="2"/>
  <c r="C19" i="2"/>
  <c r="C20" i="2"/>
  <c r="C21" i="2"/>
  <c r="C22" i="2"/>
  <c r="C23" i="2"/>
  <c r="C24" i="2"/>
  <c r="C25" i="2"/>
  <c r="F25" i="2" s="1"/>
  <c r="C26" i="2"/>
  <c r="F26" i="2" s="1"/>
  <c r="C27" i="2"/>
  <c r="F27" i="2" s="1"/>
  <c r="C28" i="2"/>
  <c r="F28" i="2" s="1"/>
  <c r="C29" i="2"/>
  <c r="C30" i="2"/>
  <c r="C31" i="2"/>
  <c r="C32" i="2"/>
  <c r="C33" i="2"/>
  <c r="C34" i="2"/>
  <c r="C35" i="2"/>
  <c r="C36" i="2"/>
  <c r="C37" i="2"/>
  <c r="F37" i="2" s="1"/>
  <c r="C38" i="2"/>
  <c r="F38" i="2" s="1"/>
  <c r="C39" i="2"/>
  <c r="F39" i="2" s="1"/>
  <c r="C40" i="2"/>
  <c r="F40" i="2" s="1"/>
  <c r="C41" i="2"/>
  <c r="C42" i="2"/>
  <c r="C43" i="2"/>
  <c r="C44" i="2"/>
  <c r="C45" i="2"/>
  <c r="C46" i="2"/>
  <c r="C47" i="2"/>
  <c r="C48" i="2"/>
  <c r="C4" i="2"/>
  <c r="F5" i="2"/>
  <c r="F7" i="2"/>
  <c r="F8" i="2"/>
  <c r="F9" i="2"/>
  <c r="F10" i="2"/>
  <c r="F17" i="2"/>
  <c r="F19" i="2"/>
  <c r="F20" i="2"/>
  <c r="F21" i="2"/>
  <c r="F22" i="2"/>
  <c r="F23" i="2"/>
  <c r="F24" i="2"/>
  <c r="F29" i="2"/>
  <c r="F30" i="2"/>
  <c r="F31" i="2"/>
  <c r="F32" i="2"/>
  <c r="F33" i="2"/>
  <c r="F34" i="2"/>
  <c r="F35" i="2"/>
  <c r="F36" i="2"/>
  <c r="F41" i="2"/>
  <c r="F42" i="2"/>
  <c r="F43" i="2"/>
  <c r="F44" i="2"/>
  <c r="F45" i="2"/>
  <c r="F46" i="2"/>
  <c r="F47" i="2"/>
  <c r="F48" i="2"/>
  <c r="F3" i="2"/>
  <c r="E4" i="2"/>
  <c r="E6" i="2"/>
  <c r="E13" i="2"/>
  <c r="E15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C3" i="1"/>
  <c r="U17" i="1"/>
  <c r="U5" i="1"/>
  <c r="Y17" i="1"/>
  <c r="Y21" i="1"/>
  <c r="Y25" i="1"/>
  <c r="Y26" i="1"/>
  <c r="Y27" i="1"/>
  <c r="Y28" i="1"/>
  <c r="Y29" i="1"/>
  <c r="Y30" i="1"/>
  <c r="Y31" i="1"/>
  <c r="Y32" i="1"/>
  <c r="Y33" i="1"/>
  <c r="U21" i="1"/>
  <c r="U25" i="1"/>
  <c r="U26" i="1"/>
  <c r="U27" i="1"/>
  <c r="Z27" i="1" s="1"/>
  <c r="U28" i="1"/>
  <c r="U29" i="1"/>
  <c r="U30" i="1"/>
  <c r="U31" i="1"/>
  <c r="U32" i="1"/>
  <c r="U33" i="1"/>
  <c r="I21" i="1"/>
  <c r="J21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F21" i="1"/>
  <c r="F25" i="1"/>
  <c r="F26" i="1"/>
  <c r="F27" i="1"/>
  <c r="F28" i="1"/>
  <c r="F29" i="1"/>
  <c r="F30" i="1"/>
  <c r="F31" i="1"/>
  <c r="F32" i="1"/>
  <c r="F33" i="1"/>
  <c r="C17" i="1"/>
  <c r="C21" i="1"/>
  <c r="C25" i="1"/>
  <c r="C26" i="1"/>
  <c r="K26" i="1" s="1"/>
  <c r="C27" i="1"/>
  <c r="C28" i="1"/>
  <c r="C29" i="1"/>
  <c r="C30" i="1"/>
  <c r="C31" i="1"/>
  <c r="C32" i="1"/>
  <c r="C33" i="1"/>
  <c r="Y11" i="1"/>
  <c r="Y12" i="1"/>
  <c r="Y13" i="1"/>
  <c r="Y14" i="1"/>
  <c r="Z14" i="1" s="1"/>
  <c r="Y15" i="1"/>
  <c r="Z15" i="1" s="1"/>
  <c r="Y16" i="1"/>
  <c r="Z16" i="1" s="1"/>
  <c r="U11" i="1"/>
  <c r="U12" i="1"/>
  <c r="U13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F11" i="1"/>
  <c r="F12" i="1"/>
  <c r="F13" i="1"/>
  <c r="F14" i="1"/>
  <c r="F15" i="1"/>
  <c r="F16" i="1"/>
  <c r="F17" i="1"/>
  <c r="C11" i="1"/>
  <c r="G11" i="1" s="1"/>
  <c r="O11" i="1" s="1"/>
  <c r="P11" i="1" s="1"/>
  <c r="C12" i="1"/>
  <c r="C13" i="1"/>
  <c r="C14" i="1"/>
  <c r="C15" i="1"/>
  <c r="C16" i="1"/>
  <c r="Y4" i="1"/>
  <c r="Y5" i="1"/>
  <c r="Y6" i="1"/>
  <c r="Z6" i="1" s="1"/>
  <c r="Y7" i="1"/>
  <c r="Y8" i="1"/>
  <c r="Y9" i="1"/>
  <c r="Y10" i="1"/>
  <c r="Z10" i="1" s="1"/>
  <c r="U4" i="1"/>
  <c r="U7" i="1"/>
  <c r="U8" i="1"/>
  <c r="U9" i="1"/>
  <c r="Z9" i="1" s="1"/>
  <c r="Z8" i="1" l="1"/>
  <c r="K31" i="1"/>
  <c r="Z26" i="1"/>
  <c r="K27" i="1"/>
  <c r="G21" i="1"/>
  <c r="O21" i="1" s="1"/>
  <c r="P21" i="1" s="1"/>
  <c r="K21" i="1"/>
  <c r="G25" i="1"/>
  <c r="O25" i="1" s="1"/>
  <c r="P25" i="1" s="1"/>
  <c r="Z33" i="1"/>
  <c r="Z7" i="1"/>
  <c r="Z4" i="1"/>
  <c r="K28" i="1"/>
  <c r="Z21" i="1"/>
  <c r="Z32" i="1"/>
  <c r="Z28" i="1"/>
  <c r="K30" i="1"/>
  <c r="K16" i="1"/>
  <c r="Z31" i="1"/>
  <c r="K32" i="1"/>
  <c r="Z30" i="1"/>
  <c r="K14" i="1"/>
  <c r="Z29" i="1"/>
  <c r="K33" i="1"/>
  <c r="G32" i="1"/>
  <c r="O32" i="1" s="1"/>
  <c r="P32" i="1" s="1"/>
  <c r="Z25" i="1"/>
  <c r="G15" i="1"/>
  <c r="O15" i="1" s="1"/>
  <c r="P15" i="1" s="1"/>
  <c r="Z12" i="1"/>
  <c r="K29" i="1"/>
  <c r="G28" i="1"/>
  <c r="O28" i="1" s="1"/>
  <c r="P28" i="1" s="1"/>
  <c r="Z5" i="1"/>
  <c r="Z11" i="1"/>
  <c r="K25" i="1"/>
  <c r="F15" i="2"/>
  <c r="F6" i="2"/>
  <c r="F4" i="2"/>
  <c r="K17" i="1"/>
  <c r="G17" i="1"/>
  <c r="O17" i="1" s="1"/>
  <c r="P17" i="1" s="1"/>
  <c r="G31" i="1"/>
  <c r="O31" i="1" s="1"/>
  <c r="P31" i="1" s="1"/>
  <c r="G30" i="1"/>
  <c r="O30" i="1" s="1"/>
  <c r="P30" i="1" s="1"/>
  <c r="G29" i="1"/>
  <c r="O29" i="1" s="1"/>
  <c r="P29" i="1" s="1"/>
  <c r="G14" i="1"/>
  <c r="O14" i="1" s="1"/>
  <c r="P14" i="1" s="1"/>
  <c r="G27" i="1"/>
  <c r="O27" i="1" s="1"/>
  <c r="P27" i="1" s="1"/>
  <c r="G13" i="1"/>
  <c r="O13" i="1" s="1"/>
  <c r="P13" i="1" s="1"/>
  <c r="G26" i="1"/>
  <c r="O26" i="1" s="1"/>
  <c r="P26" i="1" s="1"/>
  <c r="Z17" i="1"/>
  <c r="G33" i="1"/>
  <c r="O33" i="1" s="1"/>
  <c r="P33" i="1" s="1"/>
  <c r="G16" i="1"/>
  <c r="O16" i="1" s="1"/>
  <c r="P16" i="1" s="1"/>
  <c r="K15" i="1"/>
  <c r="Z13" i="1"/>
  <c r="K13" i="1"/>
  <c r="G12" i="1"/>
  <c r="O12" i="1" s="1"/>
  <c r="P12" i="1" s="1"/>
  <c r="K12" i="1"/>
  <c r="K11" i="1"/>
  <c r="I4" i="1"/>
  <c r="J4" i="1" s="1"/>
  <c r="I5" i="1"/>
  <c r="J5" i="1" s="1"/>
  <c r="K5" i="1" s="1"/>
  <c r="I6" i="1"/>
  <c r="J6" i="1" s="1"/>
  <c r="I7" i="1"/>
  <c r="J7" i="1" s="1"/>
  <c r="I8" i="1"/>
  <c r="J8" i="1" s="1"/>
  <c r="I9" i="1"/>
  <c r="J9" i="1" s="1"/>
  <c r="K9" i="1" s="1"/>
  <c r="I10" i="1"/>
  <c r="J10" i="1" s="1"/>
  <c r="F4" i="1"/>
  <c r="F5" i="1"/>
  <c r="G5" i="1" s="1"/>
  <c r="O5" i="1" s="1"/>
  <c r="P5" i="1" s="1"/>
  <c r="F6" i="1"/>
  <c r="F7" i="1"/>
  <c r="F8" i="1"/>
  <c r="F9" i="1"/>
  <c r="G9" i="1" s="1"/>
  <c r="O9" i="1" s="1"/>
  <c r="P9" i="1" s="1"/>
  <c r="F10" i="1"/>
  <c r="C4" i="1"/>
  <c r="C6" i="1"/>
  <c r="C7" i="1"/>
  <c r="G7" i="1" s="1"/>
  <c r="O7" i="1" s="1"/>
  <c r="P7" i="1" s="1"/>
  <c r="C8" i="1"/>
  <c r="G8" i="1" s="1"/>
  <c r="O8" i="1" s="1"/>
  <c r="P8" i="1" s="1"/>
  <c r="C10" i="1"/>
  <c r="Y3" i="1"/>
  <c r="I3" i="1"/>
  <c r="J3" i="1" s="1"/>
  <c r="F3" i="1"/>
  <c r="K4" i="1" l="1"/>
  <c r="G4" i="1"/>
  <c r="O4" i="1" s="1"/>
  <c r="P4" i="1" s="1"/>
  <c r="G10" i="1"/>
  <c r="O10" i="1" s="1"/>
  <c r="P10" i="1" s="1"/>
  <c r="K10" i="1"/>
  <c r="K8" i="1"/>
  <c r="K7" i="1"/>
  <c r="G6" i="1"/>
  <c r="O6" i="1" s="1"/>
  <c r="P6" i="1" s="1"/>
  <c r="K6" i="1"/>
  <c r="G3" i="1"/>
  <c r="O3" i="1" s="1"/>
  <c r="P3" i="1" s="1"/>
  <c r="K3" i="1"/>
  <c r="Z3" i="1"/>
</calcChain>
</file>

<file path=xl/sharedStrings.xml><?xml version="1.0" encoding="utf-8"?>
<sst xmlns="http://schemas.openxmlformats.org/spreadsheetml/2006/main" count="119" uniqueCount="102">
  <si>
    <t>铯前驱体中</t>
    <phoneticPr fontId="3" type="noConversion"/>
  </si>
  <si>
    <t>铅前驱体中</t>
    <phoneticPr fontId="3" type="noConversion"/>
  </si>
  <si>
    <t>注入后</t>
    <phoneticPr fontId="3" type="noConversion"/>
  </si>
  <si>
    <r>
      <t>m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Cs</t>
    </r>
    <r>
      <rPr>
        <b/>
        <vertAlign val="sub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CO</t>
    </r>
    <r>
      <rPr>
        <b/>
        <vertAlign val="subscript"/>
        <sz val="9"/>
        <color theme="1"/>
        <rFont val="Times New Roman"/>
        <family val="1"/>
      </rPr>
      <t>3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/g</t>
    </r>
    <phoneticPr fontId="3" type="noConversion"/>
  </si>
  <si>
    <r>
      <t>ODE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</si>
  <si>
    <r>
      <t>OA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</si>
  <si>
    <r>
      <t>铯前驱体总体积</t>
    </r>
    <r>
      <rPr>
        <b/>
        <sz val="9"/>
        <color theme="1"/>
        <rFont val="Times New Roman"/>
        <family val="1"/>
      </rPr>
      <t>/ml</t>
    </r>
  </si>
  <si>
    <r>
      <t>c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/mmol/mL</t>
    </r>
  </si>
  <si>
    <r>
      <t>m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OA</t>
    </r>
    <r>
      <rPr>
        <b/>
        <sz val="9"/>
        <color theme="1"/>
        <rFont val="宋体"/>
        <family val="3"/>
        <charset val="134"/>
      </rPr>
      <t>）</t>
    </r>
    <r>
      <rPr>
        <b/>
        <sz val="9"/>
        <color theme="1"/>
        <rFont val="Times New Roman"/>
        <family val="1"/>
      </rPr>
      <t>/g</t>
    </r>
    <phoneticPr fontId="3" type="noConversion"/>
  </si>
  <si>
    <r>
      <t>n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OA</t>
    </r>
    <r>
      <rPr>
        <b/>
        <sz val="9"/>
        <color theme="1"/>
        <rFont val="宋体"/>
        <family val="3"/>
        <charset val="134"/>
      </rPr>
      <t>）</t>
    </r>
    <r>
      <rPr>
        <b/>
        <sz val="9"/>
        <color theme="1"/>
        <rFont val="Times New Roman"/>
        <family val="1"/>
      </rPr>
      <t>/mmol</t>
    </r>
    <phoneticPr fontId="3" type="noConversion"/>
  </si>
  <si>
    <r>
      <t>n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宋体"/>
        <family val="3"/>
        <charset val="134"/>
      </rPr>
      <t>）/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OA</t>
    </r>
    <r>
      <rPr>
        <b/>
        <sz val="9"/>
        <color theme="1"/>
        <rFont val="宋体"/>
        <family val="3"/>
        <charset val="134"/>
      </rPr>
      <t>）</t>
    </r>
  </si>
  <si>
    <r>
      <rPr>
        <b/>
        <sz val="9"/>
        <color theme="1"/>
        <rFont val="宋体"/>
        <family val="1"/>
        <charset val="134"/>
      </rPr>
      <t>注入的铯前驱体的体积/</t>
    </r>
    <r>
      <rPr>
        <b/>
        <sz val="9"/>
        <color theme="1"/>
        <rFont val="Times New Roman"/>
        <family val="1"/>
      </rPr>
      <t>ml</t>
    </r>
    <phoneticPr fontId="3" type="noConversion"/>
  </si>
  <si>
    <r>
      <rPr>
        <b/>
        <sz val="9"/>
        <color theme="1"/>
        <rFont val="宋体"/>
        <family val="1"/>
        <charset val="134"/>
      </rPr>
      <t>注入的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1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宋体"/>
        <family val="1"/>
        <charset val="134"/>
      </rPr>
      <t>）/</t>
    </r>
    <r>
      <rPr>
        <b/>
        <sz val="9"/>
        <color theme="1"/>
        <rFont val="Times New Roman"/>
        <family val="1"/>
      </rPr>
      <t>mmol</t>
    </r>
    <phoneticPr fontId="3" type="noConversion"/>
  </si>
  <si>
    <r>
      <rPr>
        <b/>
        <sz val="9"/>
        <color theme="1"/>
        <rFont val="宋体"/>
        <family val="1"/>
        <charset val="134"/>
      </rPr>
      <t>注入的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1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宋体"/>
        <family val="1"/>
        <charset val="134"/>
      </rPr>
      <t>）/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1"/>
        <charset val="134"/>
      </rPr>
      <t>（</t>
    </r>
    <r>
      <rPr>
        <b/>
        <sz val="9"/>
        <color theme="1"/>
        <rFont val="Times New Roman"/>
        <family val="1"/>
      </rPr>
      <t>Pb</t>
    </r>
    <r>
      <rPr>
        <b/>
        <sz val="9"/>
        <color theme="1"/>
        <rFont val="宋体"/>
        <family val="1"/>
        <charset val="134"/>
      </rPr>
      <t>）</t>
    </r>
    <phoneticPr fontId="3" type="noConversion"/>
  </si>
  <si>
    <r>
      <t>铅前驱体总体积</t>
    </r>
    <r>
      <rPr>
        <b/>
        <sz val="9"/>
        <color theme="1"/>
        <rFont val="Times New Roman"/>
        <family val="1"/>
      </rPr>
      <t>/mL</t>
    </r>
  </si>
  <si>
    <r>
      <t>c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Pb2+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/mmol/ml</t>
    </r>
  </si>
  <si>
    <r>
      <rPr>
        <b/>
        <sz val="9"/>
        <color theme="1"/>
        <rFont val="宋体"/>
        <family val="1"/>
        <charset val="134"/>
      </rPr>
      <t>注入前铯前驱体加热到的温度</t>
    </r>
    <r>
      <rPr>
        <b/>
        <sz val="9"/>
        <color theme="1"/>
        <rFont val="Times New Roman"/>
        <family val="1"/>
      </rPr>
      <t>or</t>
    </r>
    <r>
      <rPr>
        <b/>
        <sz val="9"/>
        <color theme="1"/>
        <rFont val="宋体"/>
        <family val="1"/>
        <charset val="134"/>
      </rPr>
      <t>铯前驱体制备后保温的温度/</t>
    </r>
    <r>
      <rPr>
        <b/>
        <sz val="9"/>
        <color theme="1"/>
        <rFont val="Segoe UI Symbol"/>
        <family val="1"/>
      </rPr>
      <t>℃</t>
    </r>
    <phoneticPr fontId="3" type="noConversion"/>
  </si>
  <si>
    <t>反应时间/s</t>
    <phoneticPr fontId="3" type="noConversion"/>
  </si>
  <si>
    <t>铯前驱体注入到铅前驱体时铅前驱体的温度/℃</t>
    <phoneticPr fontId="3" type="noConversion"/>
  </si>
  <si>
    <r>
      <rPr>
        <sz val="11"/>
        <color theme="1"/>
        <rFont val="宋体"/>
        <family val="1"/>
        <charset val="134"/>
      </rPr>
      <t>反应</t>
    </r>
    <r>
      <rPr>
        <sz val="11"/>
        <color theme="1"/>
        <rFont val="Times New Roman"/>
        <family val="1"/>
      </rPr>
      <t>0-10min</t>
    </r>
    <r>
      <rPr>
        <sz val="11"/>
        <color theme="1"/>
        <rFont val="宋体"/>
        <family val="1"/>
        <charset val="134"/>
      </rPr>
      <t>后用冷水浴</t>
    </r>
    <phoneticPr fontId="3" type="noConversion"/>
  </si>
  <si>
    <t>铯前驱体放在150℃的电热板上</t>
    <phoneticPr fontId="3" type="noConversion"/>
  </si>
  <si>
    <t>同上</t>
    <phoneticPr fontId="3" type="noConversion"/>
  </si>
  <si>
    <r>
      <rPr>
        <sz val="11"/>
        <color theme="1"/>
        <rFont val="宋体"/>
        <family val="1"/>
        <charset val="134"/>
      </rPr>
      <t>将</t>
    </r>
    <r>
      <rPr>
        <sz val="11"/>
        <color theme="1"/>
        <rFont val="Times New Roman"/>
        <family val="1"/>
      </rPr>
      <t>0.25 mL OLAm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0.15 mL OA</t>
    </r>
    <r>
      <rPr>
        <sz val="11"/>
        <color theme="1"/>
        <rFont val="宋体"/>
        <family val="1"/>
        <charset val="134"/>
      </rPr>
      <t>添加到</t>
    </r>
    <r>
      <rPr>
        <sz val="11"/>
        <color theme="1"/>
        <rFont val="Times New Roman"/>
        <family val="1"/>
      </rPr>
      <t>1 mL</t>
    </r>
    <r>
      <rPr>
        <sz val="11"/>
        <color theme="1"/>
        <rFont val="宋体"/>
        <family val="1"/>
        <charset val="134"/>
      </rPr>
      <t>己烷溶液中，加入</t>
    </r>
    <r>
      <rPr>
        <sz val="11"/>
        <color theme="1"/>
        <rFont val="Times New Roman"/>
        <family val="1"/>
      </rPr>
      <t>CsPbBr3</t>
    </r>
    <r>
      <rPr>
        <sz val="11"/>
        <color theme="1"/>
        <rFont val="宋体"/>
        <family val="1"/>
        <charset val="134"/>
      </rPr>
      <t>溶液中，导致在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1"/>
        <charset val="134"/>
      </rPr>
      <t>天内缓慢转化为</t>
    </r>
    <r>
      <rPr>
        <sz val="11"/>
        <color theme="1"/>
        <rFont val="Times New Roman"/>
        <family val="1"/>
      </rPr>
      <t>Cs4PbBr6</t>
    </r>
    <r>
      <rPr>
        <sz val="11"/>
        <color theme="1"/>
        <rFont val="宋体"/>
        <family val="1"/>
        <charset val="134"/>
      </rPr>
      <t>。或者，添加</t>
    </r>
    <r>
      <rPr>
        <sz val="11"/>
        <color theme="1"/>
        <rFont val="Times New Roman"/>
        <family val="1"/>
        <charset val="134"/>
      </rPr>
      <t>0.45 ml OLAm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  <charset val="134"/>
      </rPr>
      <t>0.35 ml OA</t>
    </r>
    <r>
      <rPr>
        <sz val="11"/>
        <color theme="1"/>
        <rFont val="宋体"/>
        <family val="1"/>
        <charset val="134"/>
      </rPr>
      <t>将过程加速到约</t>
    </r>
    <r>
      <rPr>
        <sz val="11"/>
        <color theme="1"/>
        <rFont val="Times New Roman"/>
        <family val="1"/>
        <charset val="134"/>
      </rPr>
      <t>10</t>
    </r>
    <r>
      <rPr>
        <sz val="11"/>
        <color theme="1"/>
        <rFont val="宋体"/>
        <family val="1"/>
        <charset val="134"/>
      </rPr>
      <t>小时。</t>
    </r>
    <phoneticPr fontId="3" type="noConversion"/>
  </si>
  <si>
    <r>
      <t>140</t>
    </r>
    <r>
      <rPr>
        <sz val="11"/>
        <color theme="1"/>
        <rFont val="Segoe UI Symbol"/>
        <family val="1"/>
      </rPr>
      <t>℃</t>
    </r>
    <phoneticPr fontId="3" type="noConversion"/>
  </si>
  <si>
    <t>加热到150℃</t>
    <phoneticPr fontId="3" type="noConversion"/>
  </si>
  <si>
    <t>7s</t>
    <phoneticPr fontId="3" type="noConversion"/>
  </si>
  <si>
    <r>
      <rPr>
        <sz val="11"/>
        <color theme="1"/>
        <rFont val="宋体"/>
        <family val="1"/>
        <charset val="134"/>
      </rPr>
      <t>在搅拌下将</t>
    </r>
    <r>
      <rPr>
        <sz val="11"/>
        <color theme="1"/>
        <rFont val="Times New Roman"/>
        <family val="1"/>
      </rPr>
      <t>100 uL OA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100 uL OLA</t>
    </r>
    <r>
      <rPr>
        <sz val="11"/>
        <color theme="1"/>
        <rFont val="宋体"/>
        <family val="1"/>
        <charset val="134"/>
      </rPr>
      <t>滴加到</t>
    </r>
    <r>
      <rPr>
        <sz val="11"/>
        <color theme="1"/>
        <rFont val="Times New Roman"/>
        <family val="1"/>
      </rPr>
      <t>2 mL CsPbBr3-NC</t>
    </r>
    <r>
      <rPr>
        <sz val="11"/>
        <color theme="1"/>
        <rFont val="宋体"/>
        <family val="1"/>
        <charset val="134"/>
      </rPr>
      <t>溶液，溶液在</t>
    </r>
    <r>
      <rPr>
        <sz val="11"/>
        <color theme="1"/>
        <rFont val="Times New Roman"/>
        <family val="1"/>
        <charset val="134"/>
      </rPr>
      <t>30</t>
    </r>
    <r>
      <rPr>
        <sz val="11"/>
        <color theme="1"/>
        <rFont val="宋体"/>
        <family val="1"/>
        <charset val="134"/>
      </rPr>
      <t>分钟内完全淬灭，转化为透明的非发光溶液。添加</t>
    </r>
    <r>
      <rPr>
        <sz val="11"/>
        <color theme="1"/>
        <rFont val="Times New Roman"/>
        <family val="1"/>
        <charset val="134"/>
      </rPr>
      <t>PbBr2</t>
    </r>
    <r>
      <rPr>
        <sz val="11"/>
        <color theme="1"/>
        <rFont val="宋体"/>
        <family val="1"/>
        <charset val="134"/>
      </rPr>
      <t>前驱体后</t>
    </r>
    <r>
      <rPr>
        <sz val="11"/>
        <color theme="1"/>
        <rFont val="Times New Roman"/>
        <family val="1"/>
        <charset val="134"/>
      </rPr>
      <t>Cs4PbBr6-NCs</t>
    </r>
    <r>
      <rPr>
        <sz val="11"/>
        <color theme="1"/>
        <rFont val="宋体"/>
        <family val="1"/>
        <charset val="134"/>
      </rPr>
      <t>转化为</t>
    </r>
    <r>
      <rPr>
        <sz val="11"/>
        <color theme="1"/>
        <rFont val="Times New Roman"/>
        <family val="1"/>
        <charset val="134"/>
      </rPr>
      <t>CsPbBr3-NCs</t>
    </r>
    <phoneticPr fontId="3" type="noConversion"/>
  </si>
  <si>
    <r>
      <t>Cs4PbBr6-PNCs</t>
    </r>
    <r>
      <rPr>
        <sz val="11"/>
        <color theme="1"/>
        <rFont val="宋体"/>
        <family val="1"/>
        <charset val="134"/>
      </rPr>
      <t>：将</t>
    </r>
    <r>
      <rPr>
        <sz val="11"/>
        <color theme="1"/>
        <rFont val="Times New Roman"/>
        <family val="1"/>
      </rPr>
      <t>Cs2CO3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0.15 mmol</t>
    </r>
    <r>
      <rPr>
        <sz val="11"/>
        <color theme="1"/>
        <rFont val="宋体"/>
        <family val="1"/>
        <charset val="134"/>
      </rPr>
      <t>）和</t>
    </r>
    <r>
      <rPr>
        <sz val="11"/>
        <color theme="1"/>
        <rFont val="Times New Roman"/>
        <family val="1"/>
      </rPr>
      <t>PbBr2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0.30 mmol</t>
    </r>
    <r>
      <rPr>
        <sz val="11"/>
        <color theme="1"/>
        <rFont val="宋体"/>
        <family val="1"/>
        <charset val="134"/>
      </rPr>
      <t>）粉末加入到</t>
    </r>
    <r>
      <rPr>
        <sz val="11"/>
        <color theme="1"/>
        <rFont val="Times New Roman"/>
        <family val="1"/>
      </rPr>
      <t>10 mL</t>
    </r>
    <r>
      <rPr>
        <sz val="11"/>
        <color theme="1"/>
        <rFont val="宋体"/>
        <family val="1"/>
        <charset val="134"/>
      </rPr>
      <t>液体石蜡、</t>
    </r>
    <r>
      <rPr>
        <sz val="11"/>
        <color theme="1"/>
        <rFont val="Times New Roman"/>
        <family val="1"/>
      </rPr>
      <t>0.50 mL OA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3.0 mL OAm</t>
    </r>
    <r>
      <rPr>
        <sz val="11"/>
        <color theme="1"/>
        <rFont val="宋体"/>
        <family val="1"/>
        <charset val="134"/>
      </rPr>
      <t>的混合物中，同时保持其他合成条件与</t>
    </r>
    <r>
      <rPr>
        <sz val="11"/>
        <color theme="1"/>
        <rFont val="Times New Roman"/>
        <family val="1"/>
      </rPr>
      <t>CsPbBr3-PNCs</t>
    </r>
    <r>
      <rPr>
        <sz val="11"/>
        <color theme="1"/>
        <rFont val="宋体"/>
        <family val="1"/>
        <charset val="134"/>
      </rPr>
      <t>相同。</t>
    </r>
    <r>
      <rPr>
        <sz val="11"/>
        <color theme="1"/>
        <rFont val="Times New Roman"/>
        <family val="1"/>
      </rPr>
      <t xml:space="preserve">
Cs4PbBr6-PNCs</t>
    </r>
    <r>
      <rPr>
        <sz val="11"/>
        <color theme="1"/>
        <rFont val="宋体"/>
        <family val="1"/>
        <charset val="134"/>
      </rPr>
      <t>向</t>
    </r>
    <r>
      <rPr>
        <sz val="11"/>
        <color theme="1"/>
        <rFont val="Times New Roman"/>
        <family val="1"/>
      </rPr>
      <t>CsPbBr3-PNCs</t>
    </r>
    <r>
      <rPr>
        <sz val="11"/>
        <color theme="1"/>
        <rFont val="宋体"/>
        <family val="1"/>
        <charset val="134"/>
      </rPr>
      <t>的可逆转变</t>
    </r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1"/>
        <charset val="134"/>
      </rPr>
      <t>将</t>
    </r>
    <r>
      <rPr>
        <sz val="11"/>
        <color theme="1"/>
        <rFont val="Times New Roman"/>
        <family val="1"/>
      </rPr>
      <t>50-250uL</t>
    </r>
    <r>
      <rPr>
        <sz val="11"/>
        <color theme="1"/>
        <rFont val="宋体"/>
        <family val="1"/>
        <charset val="134"/>
      </rPr>
      <t>的水加入到</t>
    </r>
    <r>
      <rPr>
        <sz val="11"/>
        <color theme="1"/>
        <rFont val="Times New Roman"/>
        <family val="1"/>
      </rPr>
      <t>5.0mL</t>
    </r>
    <r>
      <rPr>
        <sz val="11"/>
        <color theme="1"/>
        <rFont val="宋体"/>
        <family val="1"/>
        <charset val="134"/>
      </rPr>
      <t>预合成尺寸的</t>
    </r>
    <r>
      <rPr>
        <sz val="11"/>
        <color theme="1"/>
        <rFont val="Times New Roman"/>
        <family val="1"/>
      </rPr>
      <t>Cs4PbBr6-PNCs</t>
    </r>
    <r>
      <rPr>
        <sz val="11"/>
        <color theme="1"/>
        <rFont val="宋体"/>
        <family val="1"/>
        <charset val="134"/>
      </rPr>
      <t>溶液中并轻轻摇晃，这是对吴及其同事报告的工作的修改</t>
    </r>
    <r>
      <rPr>
        <sz val="11"/>
        <color theme="1"/>
        <rFont val="Times New Roman"/>
        <family val="1"/>
      </rPr>
      <t>[20]</t>
    </r>
    <r>
      <rPr>
        <sz val="11"/>
        <color theme="1"/>
        <rFont val="宋体"/>
        <family val="1"/>
        <charset val="134"/>
      </rPr>
      <t>。</t>
    </r>
    <phoneticPr fontId="3" type="noConversion"/>
  </si>
  <si>
    <r>
      <t>120</t>
    </r>
    <r>
      <rPr>
        <sz val="11"/>
        <color theme="1"/>
        <rFont val="Segoe UI Symbol"/>
        <family val="1"/>
      </rPr>
      <t>℃</t>
    </r>
    <phoneticPr fontId="3" type="noConversion"/>
  </si>
  <si>
    <t>预热至70°C</t>
    <phoneticPr fontId="3" type="noConversion"/>
  </si>
  <si>
    <r>
      <rPr>
        <sz val="9"/>
        <color theme="1"/>
        <rFont val="微软雅黑"/>
        <family val="1"/>
        <charset val="134"/>
      </rPr>
      <t>（</t>
    </r>
    <r>
      <rPr>
        <sz val="9"/>
        <color theme="1"/>
        <rFont val="Times New Roman"/>
        <family val="1"/>
        <charset val="134"/>
      </rPr>
      <t>2017-nano letter</t>
    </r>
    <r>
      <rPr>
        <sz val="9"/>
        <color theme="1"/>
        <rFont val="微软雅黑"/>
        <family val="1"/>
        <charset val="134"/>
      </rPr>
      <t>）近单分散绝缘体</t>
    </r>
    <r>
      <rPr>
        <sz val="9"/>
        <color theme="1"/>
        <rFont val="Times New Roman"/>
        <family val="1"/>
        <charset val="134"/>
      </rPr>
      <t xml:space="preserve"> Cs4PbX6</t>
    </r>
    <r>
      <rPr>
        <sz val="9"/>
        <color theme="1"/>
        <rFont val="微软雅黑"/>
        <family val="1"/>
        <charset val="134"/>
      </rPr>
      <t>（</t>
    </r>
    <r>
      <rPr>
        <sz val="9"/>
        <color theme="1"/>
        <rFont val="Times New Roman"/>
        <family val="1"/>
        <charset val="134"/>
      </rPr>
      <t>X = Cl</t>
    </r>
    <r>
      <rPr>
        <sz val="9"/>
        <color theme="1"/>
        <rFont val="微软雅黑"/>
        <family val="1"/>
        <charset val="134"/>
      </rPr>
      <t>、</t>
    </r>
    <r>
      <rPr>
        <sz val="9"/>
        <color theme="1"/>
        <rFont val="Times New Roman"/>
        <family val="1"/>
        <charset val="134"/>
      </rPr>
      <t>Br</t>
    </r>
    <r>
      <rPr>
        <sz val="9"/>
        <color theme="1"/>
        <rFont val="微软雅黑"/>
        <family val="1"/>
        <charset val="134"/>
      </rPr>
      <t>、</t>
    </r>
    <r>
      <rPr>
        <sz val="9"/>
        <color theme="1"/>
        <rFont val="Times New Roman"/>
        <family val="1"/>
        <charset val="134"/>
      </rPr>
      <t>I</t>
    </r>
    <r>
      <rPr>
        <sz val="9"/>
        <color theme="1"/>
        <rFont val="微软雅黑"/>
        <family val="1"/>
        <charset val="134"/>
      </rPr>
      <t>）纳米晶体、其混合卤化物成分及其向</t>
    </r>
    <r>
      <rPr>
        <sz val="9"/>
        <color theme="1"/>
        <rFont val="Times New Roman"/>
        <family val="1"/>
        <charset val="134"/>
      </rPr>
      <t xml:space="preserve"> CsPbX3 </t>
    </r>
    <r>
      <rPr>
        <sz val="9"/>
        <color theme="1"/>
        <rFont val="微软雅黑"/>
        <family val="1"/>
        <charset val="134"/>
      </rPr>
      <t>纳米晶体的转变（被引</t>
    </r>
    <r>
      <rPr>
        <sz val="9"/>
        <color theme="1"/>
        <rFont val="Times New Roman"/>
        <family val="1"/>
        <charset val="134"/>
      </rPr>
      <t>600</t>
    </r>
    <r>
      <rPr>
        <sz val="9"/>
        <color theme="1"/>
        <rFont val="微软雅黑"/>
        <family val="1"/>
        <charset val="134"/>
      </rPr>
      <t>）。</t>
    </r>
    <r>
      <rPr>
        <sz val="9"/>
        <color theme="1"/>
        <rFont val="Times New Roman"/>
        <family val="1"/>
        <charset val="134"/>
      </rPr>
      <t>Nearly Monodisperse Insulator Cs4PbX6 (X = Cl, Br, I) Nanocrystals, Their Mixed Halide Compositions, and Their Transformation into CsPbX3 Nanocrystals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</si>
  <si>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 xml:space="preserve">2017-ACS Energy Lett. </t>
    </r>
    <r>
      <rPr>
        <sz val="9"/>
        <color theme="1"/>
        <rFont val="宋体"/>
        <family val="1"/>
        <charset val="134"/>
      </rPr>
      <t>）通过物理和化学萃取</t>
    </r>
    <r>
      <rPr>
        <sz val="9"/>
        <color theme="1"/>
        <rFont val="Times New Roman"/>
        <family val="1"/>
      </rPr>
      <t>CsBr</t>
    </r>
    <r>
      <rPr>
        <sz val="9"/>
        <color theme="1"/>
        <rFont val="宋体"/>
        <family val="1"/>
        <charset val="134"/>
      </rPr>
      <t>将绝缘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纳米晶体合成后转化为明亮的钙钛矿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。</t>
    </r>
    <r>
      <rPr>
        <sz val="9"/>
        <color theme="1"/>
        <rFont val="Times New Roman"/>
        <family val="1"/>
      </rPr>
      <t>Post-Synthesis Transformation of Insulating Cs4PbBr6 Nanocrystals Into Bright Perovskite CsPbBr3 Through Physical and Chemical Extraction of CsBr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</si>
  <si>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2017-Chem. Mater</t>
    </r>
    <r>
      <rPr>
        <sz val="9"/>
        <color theme="1"/>
        <rFont val="宋体"/>
        <family val="1"/>
        <charset val="134"/>
      </rPr>
      <t>）配体钝化驱动钙钛矿纳米晶相变机理研究。</t>
    </r>
    <r>
      <rPr>
        <sz val="9"/>
        <color theme="1"/>
        <rFont val="Times New Roman"/>
        <family val="1"/>
      </rPr>
      <t>A mechanistic study of phase transformation in perovskite nanocrystals driven by ligand passivation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</si>
  <si>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t>(2017-Nano Lett.)</t>
    </r>
    <r>
      <rPr>
        <sz val="9"/>
        <color theme="1"/>
        <rFont val="宋体"/>
        <family val="1"/>
        <charset val="134"/>
      </rPr>
      <t>从非发光</t>
    </r>
    <r>
      <rPr>
        <sz val="9"/>
        <color theme="1"/>
        <rFont val="Times New Roman"/>
        <family val="1"/>
      </rPr>
      <t>Cs4PbX6</t>
    </r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X=Cl</t>
    </r>
    <r>
      <rPr>
        <sz val="9"/>
        <color theme="1"/>
        <rFont val="宋体"/>
        <family val="1"/>
        <charset val="134"/>
      </rPr>
      <t>，</t>
    </r>
    <r>
      <rPr>
        <sz val="9"/>
        <color theme="1"/>
        <rFont val="Times New Roman"/>
        <family val="1"/>
      </rPr>
      <t>Br</t>
    </r>
    <r>
      <rPr>
        <sz val="9"/>
        <color theme="1"/>
        <rFont val="宋体"/>
        <family val="1"/>
        <charset val="134"/>
      </rPr>
      <t>，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1"/>
        <charset val="134"/>
      </rPr>
      <t>）纳米晶体到高发光</t>
    </r>
    <r>
      <rPr>
        <sz val="9"/>
        <color theme="1"/>
        <rFont val="Times New Roman"/>
        <family val="1"/>
      </rPr>
      <t>CsPbX3</t>
    </r>
    <r>
      <rPr>
        <sz val="9"/>
        <color theme="1"/>
        <rFont val="宋体"/>
        <family val="1"/>
        <charset val="134"/>
      </rPr>
      <t>纳米晶体：通过</t>
    </r>
    <r>
      <rPr>
        <sz val="9"/>
        <color theme="1"/>
        <rFont val="Times New Roman"/>
        <family val="1"/>
      </rPr>
      <t>CsX</t>
    </r>
    <r>
      <rPr>
        <sz val="9"/>
        <color theme="1"/>
        <rFont val="宋体"/>
        <family val="1"/>
        <charset val="134"/>
      </rPr>
      <t>剥离机制的水触发转变。</t>
    </r>
    <r>
      <rPr>
        <sz val="9"/>
        <color theme="1"/>
        <rFont val="Times New Roman"/>
        <family val="1"/>
      </rPr>
      <t>From Nonluminescent Cs4PbX6 (X = Cl, Br, I) Nanocrystals to Highly Luminescent CsPbX3 Nanocrystals: Water-Triggered Transformation through a CsX-Stripping Mechanism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</si>
  <si>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2018-CrystEngComm</t>
    </r>
    <r>
      <rPr>
        <sz val="9"/>
        <color theme="1"/>
        <rFont val="宋体"/>
        <family val="1"/>
        <charset val="134"/>
      </rPr>
      <t>）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和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纳米晶体之间的可逆转变。</t>
    </r>
    <r>
      <rPr>
        <sz val="9"/>
        <color theme="1"/>
        <rFont val="Times New Roman"/>
        <family val="1"/>
      </rPr>
      <t>Reversible transformation between CsPbBr3 and Cs4PbBr6 nanocrystals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</si>
  <si>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t>(2019-Beilstein J. Nanotechnol. -IF2.6)</t>
    </r>
    <r>
      <rPr>
        <sz val="9"/>
        <color theme="1"/>
        <rFont val="宋体"/>
        <family val="1"/>
        <charset val="134"/>
      </rPr>
      <t>超声波辅助合成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和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钙钛矿纳米晶体及其可逆转变。</t>
    </r>
    <r>
      <rPr>
        <sz val="9"/>
        <color theme="1"/>
        <rFont val="Times New Roman"/>
        <family val="1"/>
      </rPr>
      <t>Ultrasonication-assisted synthesis of CsPbBr3 and Cs4PbBr6 perovskite nanocrystals and their reversible transformation</t>
    </r>
    <r>
      <rPr>
        <sz val="9"/>
        <color theme="1"/>
        <rFont val="宋体"/>
        <family val="1"/>
        <charset val="134"/>
      </rPr>
      <t>，</t>
    </r>
    <r>
      <rPr>
        <sz val="9"/>
        <color theme="1"/>
        <rFont val="Times New Roman"/>
        <family val="1"/>
      </rPr>
      <t>Beilstein J. Nanotechnol. 2019, 10, 666–676</t>
    </r>
    <r>
      <rPr>
        <sz val="9"/>
        <color theme="1"/>
        <rFont val="宋体"/>
        <family val="1"/>
        <charset val="134"/>
      </rPr>
      <t>。</t>
    </r>
    <phoneticPr fontId="3" type="noConversion"/>
  </si>
  <si>
    <r>
      <t>2020-Optik-IF</t>
    </r>
    <r>
      <rPr>
        <sz val="9"/>
        <color theme="1"/>
        <rFont val="宋体"/>
        <family val="1"/>
        <charset val="134"/>
      </rPr>
      <t>）一锅法合成</t>
    </r>
    <r>
      <rPr>
        <sz val="9"/>
        <color theme="1"/>
        <rFont val="Times New Roman"/>
        <family val="1"/>
      </rPr>
      <t>CsPbBr3-Cs4PbBr6</t>
    </r>
    <r>
      <rPr>
        <sz val="9"/>
        <color theme="1"/>
        <rFont val="宋体"/>
        <family val="1"/>
        <charset val="134"/>
      </rPr>
      <t>钙钛矿复合材料。</t>
    </r>
    <r>
      <rPr>
        <sz val="9"/>
        <color theme="1"/>
        <rFont val="Times New Roman"/>
        <family val="1"/>
      </rPr>
      <t>One-pot synthesis of CsPbBr3/Cs4PbBr6 perovskite composite</t>
    </r>
    <r>
      <rPr>
        <sz val="9"/>
        <color theme="1"/>
        <rFont val="宋体"/>
        <family val="1"/>
        <charset val="134"/>
      </rPr>
      <t>，</t>
    </r>
    <r>
      <rPr>
        <sz val="9"/>
        <color theme="1"/>
        <rFont val="Times New Roman"/>
        <family val="1"/>
      </rPr>
      <t>2020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</si>
  <si>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2024- Adv. Sci.</t>
    </r>
    <r>
      <rPr>
        <sz val="9"/>
        <color theme="1"/>
        <rFont val="宋体"/>
        <family val="1"/>
        <charset val="134"/>
      </rPr>
      <t>）通过离散相变设计的可调发射</t>
    </r>
    <r>
      <rPr>
        <sz val="9"/>
        <color theme="1"/>
        <rFont val="Times New Roman"/>
        <family val="1"/>
      </rPr>
      <t xml:space="preserve"> CsPbBr3--Cs4PbBr6 </t>
    </r>
    <r>
      <rPr>
        <sz val="9"/>
        <color theme="1"/>
        <rFont val="宋体"/>
        <family val="1"/>
        <charset val="134"/>
      </rPr>
      <t>量子点，用于增强场效应光电晶体管中的光电门控。</t>
    </r>
    <r>
      <rPr>
        <sz val="9"/>
        <color theme="1"/>
        <rFont val="Times New Roman"/>
        <family val="1"/>
      </rPr>
      <t>Tunable Emissive CsPbBr3/Cs4PbBr6 Quantum Dots Engineered by Discrete Phase Transformation for Enhanced Photogating in Field-Effect Phototransistors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</si>
  <si>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rPr>
        <sz val="11"/>
        <color theme="1"/>
        <rFont val="宋体"/>
        <family val="1"/>
        <charset val="134"/>
      </rPr>
      <t>铅前驱体放在150</t>
    </r>
    <r>
      <rPr>
        <sz val="11"/>
        <color theme="1"/>
        <rFont val="Segoe UI Symbol"/>
        <family val="1"/>
      </rPr>
      <t>℃</t>
    </r>
    <r>
      <rPr>
        <sz val="11"/>
        <color theme="1"/>
        <rFont val="宋体"/>
        <family val="1"/>
        <charset val="134"/>
      </rPr>
      <t>的加热板上，</t>
    </r>
    <r>
      <rPr>
        <sz val="11"/>
        <color theme="1"/>
        <rFont val="Times New Roman"/>
        <family val="1"/>
        <charset val="134"/>
      </rPr>
      <t xml:space="preserve">PbX2 </t>
    </r>
    <r>
      <rPr>
        <sz val="11"/>
        <color theme="1"/>
        <rFont val="宋体"/>
        <family val="1"/>
        <charset val="134"/>
      </rPr>
      <t>完全溶解后（约</t>
    </r>
    <r>
      <rPr>
        <sz val="11"/>
        <color theme="1"/>
        <rFont val="Times New Roman"/>
        <family val="1"/>
        <charset val="134"/>
      </rPr>
      <t xml:space="preserve"> 100 °C</t>
    </r>
    <r>
      <rPr>
        <sz val="11"/>
        <color theme="1"/>
        <rFont val="宋体"/>
        <family val="1"/>
        <charset val="134"/>
      </rPr>
      <t>），将小瓶移至室温</t>
    </r>
    <r>
      <rPr>
        <sz val="11"/>
        <color theme="1"/>
        <rFont val="Times New Roman"/>
        <family val="1"/>
        <charset val="134"/>
      </rPr>
      <t xml:space="preserve"> (RT) </t>
    </r>
    <r>
      <rPr>
        <sz val="11"/>
        <color theme="1"/>
        <rFont val="宋体"/>
        <family val="1"/>
        <charset val="134"/>
      </rPr>
      <t>加热板，让溶液冷却。当温度达到</t>
    </r>
    <r>
      <rPr>
        <sz val="11"/>
        <color rgb="FFFF0000"/>
        <rFont val="宋体"/>
        <family val="1"/>
        <charset val="134"/>
      </rPr>
      <t>80</t>
    </r>
    <r>
      <rPr>
        <sz val="11"/>
        <color rgb="FFFF0000"/>
        <rFont val="Segoe UI Symbol"/>
        <family val="1"/>
      </rPr>
      <t>℃</t>
    </r>
    <r>
      <rPr>
        <sz val="11"/>
        <color theme="1"/>
        <rFont val="宋体"/>
        <family val="1"/>
        <charset val="134"/>
      </rPr>
      <t>时迅速注入</t>
    </r>
    <r>
      <rPr>
        <sz val="11"/>
        <color theme="1"/>
        <rFont val="Times New Roman"/>
        <family val="1"/>
      </rPr>
      <t xml:space="preserve"> Cs-OA</t>
    </r>
    <r>
      <rPr>
        <sz val="11"/>
        <color theme="1"/>
        <rFont val="宋体"/>
        <family val="1"/>
        <charset val="134"/>
      </rPr>
      <t>。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</si>
  <si>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2024-Chem.Mater.</t>
    </r>
    <r>
      <rPr>
        <sz val="9"/>
        <color theme="1"/>
        <rFont val="宋体"/>
        <family val="1"/>
        <charset val="134"/>
      </rPr>
      <t>）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纳米晶体的化学不稳定性以及合成前驱体驱动下</t>
    </r>
    <r>
      <rPr>
        <sz val="9"/>
        <color theme="1"/>
        <rFont val="Times New Roman"/>
        <family val="1"/>
      </rPr>
      <t>CsPbBr3-</t>
    </r>
    <r>
      <rPr>
        <sz val="9"/>
        <color theme="1"/>
        <rFont val="宋体"/>
        <family val="1"/>
        <charset val="134"/>
      </rPr>
      <t>和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纳米晶体之间的可逆转变。</t>
    </r>
    <r>
      <rPr>
        <sz val="9"/>
        <color theme="1"/>
        <rFont val="Times New Roman"/>
        <family val="1"/>
      </rPr>
      <t>Chemical InstabilityofCsPbBr3NanocrystalsandtheReversible Transformation between CsPbBr3 and Cs4PbBr6 Nanocrystals as Driven by Synthetic Precursors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</si>
  <si>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rPr>
        <sz val="11"/>
        <color theme="1"/>
        <rFont val="宋体"/>
        <family val="1"/>
        <charset val="134"/>
      </rPr>
      <t>从</t>
    </r>
    <r>
      <rPr>
        <sz val="11"/>
        <color theme="1"/>
        <rFont val="Times New Roman"/>
        <family val="1"/>
      </rPr>
      <t xml:space="preserve"> Cs4PbBr6 NCs </t>
    </r>
    <r>
      <rPr>
        <sz val="11"/>
        <color theme="1"/>
        <rFont val="宋体"/>
        <family val="1"/>
        <charset val="134"/>
      </rPr>
      <t>到</t>
    </r>
    <r>
      <rPr>
        <sz val="11"/>
        <color theme="1"/>
        <rFont val="Times New Roman"/>
        <family val="1"/>
      </rPr>
      <t xml:space="preserve"> CsPbBr3 NCs </t>
    </r>
    <r>
      <rPr>
        <sz val="11"/>
        <color theme="1"/>
        <rFont val="宋体"/>
        <family val="1"/>
        <charset val="134"/>
      </rPr>
      <t>的逆向转化。将</t>
    </r>
    <r>
      <rPr>
        <sz val="11"/>
        <color theme="1"/>
        <rFont val="Times New Roman"/>
        <family val="1"/>
      </rPr>
      <t xml:space="preserve"> 0.15-0.45 umol PbBr2-TOPO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1:4</t>
    </r>
    <r>
      <rPr>
        <sz val="11"/>
        <color theme="1"/>
        <rFont val="宋体"/>
        <family val="1"/>
        <charset val="134"/>
      </rPr>
      <t>）加入底物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0.06 mM Cs4PbBr6 2 mL</t>
    </r>
    <r>
      <rPr>
        <sz val="11"/>
        <color theme="1"/>
        <rFont val="宋体"/>
        <family val="1"/>
        <charset val="134"/>
      </rPr>
      <t>）中。反应最终进行</t>
    </r>
    <r>
      <rPr>
        <sz val="11"/>
        <color theme="1"/>
        <rFont val="Times New Roman"/>
        <family val="1"/>
      </rPr>
      <t xml:space="preserve"> 30 </t>
    </r>
    <r>
      <rPr>
        <sz val="11"/>
        <color theme="1"/>
        <rFont val="宋体"/>
        <family val="1"/>
        <charset val="134"/>
      </rPr>
      <t>分钟。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</si>
  <si>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2024-Advanced Engineering Materials</t>
    </r>
    <r>
      <rPr>
        <sz val="9"/>
        <color theme="1"/>
        <rFont val="宋体"/>
        <family val="1"/>
        <charset val="134"/>
      </rPr>
      <t>）改进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的合成，以提高纯度和量子产率，并探索其作为太阳能电池下转换高斯托克斯位移材料的潜力。</t>
    </r>
    <r>
      <rPr>
        <sz val="9"/>
        <color theme="1"/>
        <rFont val="Times New Roman"/>
        <family val="1"/>
      </rPr>
      <t xml:space="preserve">
Modified Synthesis of Cs4PbBr6 for Enhanced Purity and Quantum Yield and for Exploring Its Potential as a High Stokes Shift Material for Down-Conversion in Solar Cells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</si>
  <si>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2020-Chem. Sci.</t>
    </r>
    <r>
      <rPr>
        <sz val="9"/>
        <color theme="1"/>
        <rFont val="宋体"/>
        <family val="1"/>
        <charset val="134"/>
      </rPr>
      <t>）通过中间异质结构将胶体</t>
    </r>
    <r>
      <rPr>
        <sz val="9"/>
        <color theme="1"/>
        <rFont val="Times New Roman"/>
        <family val="1"/>
      </rPr>
      <t xml:space="preserve"> Cs4PbBr6 </t>
    </r>
    <r>
      <rPr>
        <sz val="9"/>
        <color theme="1"/>
        <rFont val="宋体"/>
        <family val="1"/>
        <charset val="134"/>
      </rPr>
      <t>纳米晶体与聚（马来酸酐</t>
    </r>
    <r>
      <rPr>
        <sz val="9"/>
        <color theme="1"/>
        <rFont val="Times New Roman"/>
        <family val="1"/>
      </rPr>
      <t>-alt-1-</t>
    </r>
    <r>
      <rPr>
        <sz val="9"/>
        <color theme="1"/>
        <rFont val="宋体"/>
        <family val="1"/>
        <charset val="134"/>
      </rPr>
      <t>十八烯）转化为稳定的</t>
    </r>
    <r>
      <rPr>
        <sz val="9"/>
        <color theme="1"/>
        <rFont val="Times New Roman"/>
        <family val="1"/>
      </rPr>
      <t xml:space="preserve"> CsPbBr3 </t>
    </r>
    <r>
      <rPr>
        <sz val="9"/>
        <color theme="1"/>
        <rFont val="宋体"/>
        <family val="1"/>
        <charset val="134"/>
      </rPr>
      <t>钙钛矿发射体。</t>
    </r>
    <r>
      <rPr>
        <sz val="9"/>
        <color theme="1"/>
        <rFont val="Times New Roman"/>
        <family val="1"/>
      </rPr>
      <t>Transforming colloidal Cs4PbBr6 nanocrystals with poly(maleic anhydride-alt-1-octadecene) into stable CsPbBr3 perovskite emitters through intermediate heterostructures</t>
    </r>
    <phoneticPr fontId="3" type="noConversion"/>
  </si>
  <si>
    <r>
      <rPr>
        <sz val="11"/>
        <color theme="1"/>
        <rFont val="宋体"/>
        <family val="1"/>
        <charset val="134"/>
      </rPr>
      <t>将小瓶转移到预热至</t>
    </r>
    <r>
      <rPr>
        <sz val="11"/>
        <color theme="1"/>
        <rFont val="Times New Roman"/>
        <family val="1"/>
      </rPr>
      <t xml:space="preserve"> 80-82 °C </t>
    </r>
    <r>
      <rPr>
        <sz val="11"/>
        <color theme="1"/>
        <rFont val="宋体"/>
        <family val="1"/>
        <charset val="134"/>
      </rPr>
      <t>的机械加工铝块中，让反应混合物的温度冷却并稳定在约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80°C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</si>
  <si>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2024-</t>
    </r>
    <r>
      <rPr>
        <sz val="9"/>
        <color theme="1"/>
        <rFont val="宋体"/>
        <family val="1"/>
        <charset val="134"/>
      </rPr>
      <t>吉林大学</t>
    </r>
    <r>
      <rPr>
        <sz val="9"/>
        <color theme="1"/>
        <rFont val="Times New Roman"/>
        <family val="1"/>
      </rPr>
      <t>-</t>
    </r>
    <r>
      <rPr>
        <sz val="9"/>
        <color theme="1"/>
        <rFont val="宋体"/>
        <family val="1"/>
        <charset val="134"/>
      </rPr>
      <t>博士论文）高质量金属卤化物钙钛矿量子点的合成调控与电致发光器件的研究（孙思琦）</t>
    </r>
    <phoneticPr fontId="3" type="noConversion"/>
  </si>
  <si>
    <t>5s</t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</si>
  <si>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2023-</t>
    </r>
    <r>
      <rPr>
        <sz val="9"/>
        <color theme="1"/>
        <rFont val="宋体"/>
        <family val="1"/>
        <charset val="134"/>
      </rPr>
      <t>河南科技大学）水稳定全无机钙钛矿纳米材料的制备及其在光催化</t>
    </r>
    <r>
      <rPr>
        <sz val="9"/>
        <color theme="1"/>
        <rFont val="Times New Roman"/>
        <family val="1"/>
      </rPr>
      <t>CO2</t>
    </r>
    <r>
      <rPr>
        <sz val="9"/>
        <color theme="1"/>
        <rFont val="宋体"/>
        <family val="1"/>
        <charset val="134"/>
      </rPr>
      <t>转化中的应用（王昊）</t>
    </r>
    <phoneticPr fontId="3" type="noConversion"/>
  </si>
  <si>
    <r>
      <t>150</t>
    </r>
    <r>
      <rPr>
        <sz val="11"/>
        <color theme="1"/>
        <rFont val="Segoe UI Symbol"/>
        <family val="1"/>
      </rPr>
      <t>℃</t>
    </r>
    <r>
      <rPr>
        <sz val="11"/>
        <color theme="1"/>
        <rFont val="宋体"/>
        <family val="1"/>
        <charset val="134"/>
      </rPr>
      <t>下保温备用</t>
    </r>
    <phoneticPr fontId="3" type="noConversion"/>
  </si>
  <si>
    <t>5-7s</t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</si>
  <si>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2023-</t>
    </r>
    <r>
      <rPr>
        <sz val="9"/>
        <color theme="1"/>
        <rFont val="宋体"/>
        <family val="1"/>
        <charset val="134"/>
      </rPr>
      <t>华中科技大学）铯铅卤钙钛矿量子点稳定性研究及其在发光器件中的应用（马鹏飞）</t>
    </r>
    <phoneticPr fontId="3" type="noConversion"/>
  </si>
  <si>
    <t>预热到150℃</t>
    <phoneticPr fontId="3" type="noConversion"/>
  </si>
  <si>
    <t>30s</t>
    <phoneticPr fontId="3" type="noConversion"/>
  </si>
  <si>
    <r>
      <t>n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</t>
    </r>
    <phoneticPr fontId="3" type="noConversion"/>
  </si>
  <si>
    <r>
      <t>n</t>
    </r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Cs+</t>
    </r>
    <r>
      <rPr>
        <sz val="9"/>
        <color theme="1"/>
        <rFont val="宋体"/>
        <family val="1"/>
        <charset val="134"/>
      </rPr>
      <t>）</t>
    </r>
    <r>
      <rPr>
        <sz val="9"/>
        <color theme="1"/>
        <rFont val="Times New Roman"/>
        <family val="1"/>
      </rPr>
      <t>/mmol</t>
    </r>
    <phoneticPr fontId="3" type="noConversion"/>
  </si>
  <si>
    <r>
      <t>100</t>
    </r>
    <r>
      <rPr>
        <sz val="11"/>
        <color theme="1"/>
        <rFont val="Segoe UI Symbol"/>
        <family val="1"/>
      </rPr>
      <t>℃</t>
    </r>
    <phoneticPr fontId="3" type="noConversion"/>
  </si>
  <si>
    <t>预热到120</t>
    <phoneticPr fontId="3" type="noConversion"/>
  </si>
  <si>
    <r>
      <t>m</t>
    </r>
    <r>
      <rPr>
        <sz val="9"/>
        <color theme="1"/>
        <rFont val="等线"/>
        <family val="3"/>
        <charset val="134"/>
      </rPr>
      <t>（</t>
    </r>
    <r>
      <rPr>
        <sz val="9"/>
        <color theme="1"/>
        <rFont val="Times New Roman"/>
        <family val="1"/>
      </rPr>
      <t>CsBr</t>
    </r>
    <r>
      <rPr>
        <sz val="9"/>
        <color theme="1"/>
        <rFont val="等线"/>
        <family val="3"/>
        <charset val="134"/>
      </rPr>
      <t>）</t>
    </r>
    <r>
      <rPr>
        <sz val="9"/>
        <color theme="1"/>
        <rFont val="Times New Roman"/>
        <family val="1"/>
      </rPr>
      <t>/g</t>
    </r>
    <phoneticPr fontId="3" type="noConversion"/>
  </si>
  <si>
    <r>
      <t>ODE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  <phoneticPr fontId="3" type="noConversion"/>
  </si>
  <si>
    <r>
      <t>DMSO</t>
    </r>
    <r>
      <rPr>
        <sz val="9"/>
        <color theme="1"/>
        <rFont val="宋体"/>
        <family val="1"/>
        <charset val="134"/>
      </rPr>
      <t>体积</t>
    </r>
    <r>
      <rPr>
        <sz val="9"/>
        <color theme="1"/>
        <rFont val="Times New Roman"/>
        <family val="1"/>
      </rPr>
      <t>/ml</t>
    </r>
    <phoneticPr fontId="3" type="noConversion"/>
  </si>
  <si>
    <r>
      <t>DMF</t>
    </r>
    <r>
      <rPr>
        <sz val="9"/>
        <color theme="1"/>
        <rFont val="宋体"/>
        <family val="1"/>
        <charset val="134"/>
      </rPr>
      <t>体积</t>
    </r>
    <r>
      <rPr>
        <sz val="9"/>
        <color theme="1"/>
        <rFont val="Times New Roman"/>
        <family val="1"/>
      </rPr>
      <t>/ml</t>
    </r>
    <phoneticPr fontId="3" type="noConversion"/>
  </si>
  <si>
    <r>
      <t>OA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  <phoneticPr fontId="3" type="noConversion"/>
  </si>
  <si>
    <r>
      <t>OA</t>
    </r>
    <r>
      <rPr>
        <sz val="9"/>
        <color theme="1"/>
        <rFont val="宋体"/>
        <family val="1"/>
        <charset val="134"/>
      </rPr>
      <t>体积</t>
    </r>
    <r>
      <rPr>
        <sz val="9"/>
        <color theme="1"/>
        <rFont val="Times New Roman"/>
        <family val="1"/>
      </rPr>
      <t>/ml</t>
    </r>
    <phoneticPr fontId="3" type="noConversion"/>
  </si>
  <si>
    <r>
      <t>OAm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  <phoneticPr fontId="3" type="noConversion"/>
  </si>
  <si>
    <r>
      <t>OAm</t>
    </r>
    <r>
      <rPr>
        <sz val="9"/>
        <color theme="1"/>
        <rFont val="宋体"/>
        <family val="1"/>
        <charset val="134"/>
      </rPr>
      <t>体积</t>
    </r>
    <r>
      <rPr>
        <sz val="9"/>
        <color theme="1"/>
        <rFont val="Times New Roman"/>
        <family val="1"/>
      </rPr>
      <t>/ml</t>
    </r>
    <phoneticPr fontId="3" type="noConversion"/>
  </si>
  <si>
    <r>
      <t>m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PbBr2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/g</t>
    </r>
    <phoneticPr fontId="3" type="noConversion"/>
  </si>
  <si>
    <r>
      <t>m</t>
    </r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PbBr2</t>
    </r>
    <r>
      <rPr>
        <sz val="9"/>
        <color theme="1"/>
        <rFont val="宋体"/>
        <family val="1"/>
        <charset val="134"/>
      </rPr>
      <t>）</t>
    </r>
    <r>
      <rPr>
        <sz val="9"/>
        <color theme="1"/>
        <rFont val="Times New Roman"/>
        <family val="1"/>
      </rPr>
      <t>/g</t>
    </r>
    <phoneticPr fontId="3" type="noConversion"/>
  </si>
  <si>
    <r>
      <t>n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PbBr2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</t>
    </r>
    <phoneticPr fontId="3" type="noConversion"/>
  </si>
  <si>
    <r>
      <t>n</t>
    </r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PbBr2</t>
    </r>
    <r>
      <rPr>
        <sz val="9"/>
        <color theme="1"/>
        <rFont val="宋体"/>
        <family val="1"/>
        <charset val="134"/>
      </rPr>
      <t>）</t>
    </r>
    <r>
      <rPr>
        <sz val="9"/>
        <color theme="1"/>
        <rFont val="Times New Roman"/>
        <family val="1"/>
      </rPr>
      <t>/mmol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</si>
  <si>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2017-J Nanopart Re-IF2.1</t>
    </r>
    <r>
      <rPr>
        <sz val="9"/>
        <color theme="1"/>
        <rFont val="宋体"/>
        <family val="1"/>
        <charset val="134"/>
      </rPr>
      <t>）纯钙钛矿型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纳米晶体的室温合成及其配体介导的高发光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纳米片的演化。</t>
    </r>
    <r>
      <rPr>
        <sz val="9"/>
        <color theme="1"/>
        <rFont val="Times New Roman"/>
        <family val="1"/>
      </rPr>
      <t>Room-temperature synthesis of pure perovskite-related Cs4PbBr6 nanocrystals and their ligand-mediated evolution into highly luminescent CsPbBr3 nanosheets</t>
    </r>
    <phoneticPr fontId="3" type="noConversion"/>
  </si>
  <si>
    <t>n(Cs+)/n(Pb2+)</t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</si>
  <si>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2017-J. Phys. Chem. Lett.-IF4.8</t>
    </r>
    <r>
      <rPr>
        <sz val="9"/>
        <color theme="1"/>
        <rFont val="宋体"/>
        <family val="1"/>
        <charset val="134"/>
      </rPr>
      <t>）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和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钙钛矿单晶的光响应。</t>
    </r>
    <r>
      <rPr>
        <sz val="9"/>
        <color theme="1"/>
        <rFont val="Times New Roman"/>
        <family val="1"/>
      </rPr>
      <t>Photoresponse of CsPbBr3 and Cs4PbBr6 Perovskite Single Crystals</t>
    </r>
    <r>
      <rPr>
        <sz val="9"/>
        <color theme="1"/>
        <rFont val="宋体"/>
        <family val="1"/>
        <charset val="134"/>
      </rPr>
      <t>，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</si>
  <si>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2018-Adv. Funct. Mater.</t>
    </r>
    <r>
      <rPr>
        <sz val="9"/>
        <color theme="1"/>
        <rFont val="宋体"/>
        <family val="1"/>
        <charset val="134"/>
      </rPr>
      <t>）厘米级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晶体与嵌入的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纳米晶体显示出优异的光致发光性能：非化学计量诱导相变和发光应用。</t>
    </r>
    <r>
      <rPr>
        <sz val="9"/>
        <color theme="1"/>
        <rFont val="Times New Roman"/>
        <family val="1"/>
      </rPr>
      <t>Centimeter-Sized Cs4PbBr6 Crystals with Embedded CsPbBr3 Nanocrystals Showing Superior Photoluminescence: Nonstoichiometry Induced Transformation and Light-Emitting Applications</t>
    </r>
    <phoneticPr fontId="3" type="noConversion"/>
  </si>
  <si>
    <r>
      <t>2019-crystals-IF2.4</t>
    </r>
    <r>
      <rPr>
        <sz val="9"/>
        <color theme="1"/>
        <rFont val="宋体"/>
        <family val="1"/>
        <charset val="134"/>
      </rPr>
      <t>）溴化铯铅钙钛矿的光学特性。</t>
    </r>
    <r>
      <rPr>
        <sz val="9"/>
        <color theme="1"/>
        <rFont val="Times New Roman"/>
        <family val="1"/>
      </rPr>
      <t>Optical Characterization of Cesium Lead Bromide Perovskites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</si>
  <si>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2021-J. Phys. Chem. C-IF3.3</t>
    </r>
    <r>
      <rPr>
        <sz val="9"/>
        <color theme="1"/>
        <rFont val="宋体"/>
        <family val="1"/>
        <charset val="134"/>
      </rPr>
      <t>）层间测定富</t>
    </r>
    <r>
      <rPr>
        <sz val="9"/>
        <color theme="1"/>
        <rFont val="Times New Roman"/>
        <family val="1"/>
      </rPr>
      <t>Cs</t>
    </r>
    <r>
      <rPr>
        <sz val="9"/>
        <color theme="1"/>
        <rFont val="宋体"/>
        <family val="1"/>
        <charset val="134"/>
      </rPr>
      <t>和富</t>
    </r>
    <r>
      <rPr>
        <sz val="9"/>
        <color theme="1"/>
        <rFont val="Times New Roman"/>
        <family val="1"/>
      </rPr>
      <t>Pb Cs4PbBr6</t>
    </r>
    <r>
      <rPr>
        <sz val="9"/>
        <color theme="1"/>
        <rFont val="宋体"/>
        <family val="1"/>
        <charset val="134"/>
      </rPr>
      <t>样品的光致发光激发特性。</t>
    </r>
    <r>
      <rPr>
        <sz val="9"/>
        <color theme="1"/>
        <rFont val="Times New Roman"/>
        <family val="1"/>
      </rPr>
      <t>Interlayer Determined Photoluminescence Excitation Properties of Cs-Rich and Pb-Rich Cs4PbBr6 Samples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</si>
  <si>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2021- Adv. Optical Mater.</t>
    </r>
    <r>
      <rPr>
        <sz val="9"/>
        <color theme="1"/>
        <rFont val="宋体"/>
        <family val="1"/>
        <charset val="134"/>
      </rPr>
      <t>）可扩展的</t>
    </r>
    <r>
      <rPr>
        <sz val="9"/>
        <color theme="1"/>
        <rFont val="Times New Roman"/>
        <family val="1"/>
      </rPr>
      <t>H2O-DMF-DMSO</t>
    </r>
    <r>
      <rPr>
        <sz val="9"/>
        <color theme="1"/>
        <rFont val="宋体"/>
        <family val="1"/>
        <charset val="134"/>
      </rPr>
      <t>溶剂合成高发光无机钙钛矿相关的溴化铯。</t>
    </r>
    <r>
      <rPr>
        <sz val="9"/>
        <color theme="1"/>
        <rFont val="Times New Roman"/>
        <family val="1"/>
      </rPr>
      <t>A Scalable H2O–DMF–DMSO Solvent Synthesis of Highly Luminescent Inorganic Perovskite-Related Cesium Lead Bromides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</si>
  <si>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2023-</t>
    </r>
    <r>
      <rPr>
        <sz val="9"/>
        <color theme="1"/>
        <rFont val="宋体"/>
        <family val="1"/>
        <charset val="134"/>
      </rPr>
      <t>西南交通大学）</t>
    </r>
    <r>
      <rPr>
        <sz val="9"/>
        <color theme="1"/>
        <rFont val="Times New Roman"/>
        <family val="1"/>
      </rPr>
      <t>CsPbBr3</t>
    </r>
    <r>
      <rPr>
        <sz val="9"/>
        <color theme="1"/>
        <rFont val="宋体"/>
        <family val="1"/>
        <charset val="134"/>
      </rPr>
      <t>钙钛矿纳米晶结构调控与生长动力学研究（曹晶晶）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</si>
  <si>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2023-</t>
    </r>
    <r>
      <rPr>
        <sz val="9"/>
        <color theme="1"/>
        <rFont val="宋体"/>
        <family val="1"/>
        <charset val="134"/>
      </rPr>
      <t>兰州大学）全无机卤化铅钙钛矿纳米晶的水相合成、晶相转变及其光学性能研究（李雪）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</si>
  <si>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2023-</t>
    </r>
    <r>
      <rPr>
        <sz val="9"/>
        <color theme="1"/>
        <rFont val="宋体"/>
        <family val="1"/>
        <charset val="134"/>
      </rPr>
      <t>济南大学）水辅助铯铅溴钙钛矿复合发光材料构筑及其荧光性能研究（宋丽媛）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</si>
  <si>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2022-</t>
    </r>
    <r>
      <rPr>
        <sz val="9"/>
        <color theme="1"/>
        <rFont val="宋体"/>
        <family val="1"/>
        <charset val="134"/>
      </rPr>
      <t>温州大学）</t>
    </r>
    <r>
      <rPr>
        <sz val="9"/>
        <color theme="1"/>
        <rFont val="Times New Roman"/>
        <family val="1"/>
      </rPr>
      <t>CsPbX3(X=Cl,Br,I)</t>
    </r>
    <r>
      <rPr>
        <sz val="9"/>
        <color theme="1"/>
        <rFont val="宋体"/>
        <family val="1"/>
        <charset val="134"/>
      </rPr>
      <t>钙钛矿量子点的制备策略、发光及稳定性研究（朱红）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</si>
  <si>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2022-</t>
    </r>
    <r>
      <rPr>
        <sz val="9"/>
        <color theme="1"/>
        <rFont val="宋体"/>
        <family val="1"/>
        <charset val="134"/>
      </rPr>
      <t>广东工业大学）卤化铅铯钙钛矿复合材料水热稳定性研究及应用探索（练惠旺）【不同</t>
    </r>
    <r>
      <rPr>
        <sz val="9"/>
        <color theme="1"/>
        <rFont val="Times New Roman"/>
        <family val="1"/>
      </rPr>
      <t>CsBr</t>
    </r>
    <r>
      <rPr>
        <sz val="9"/>
        <color theme="1"/>
        <rFont val="宋体"/>
        <family val="1"/>
        <charset val="134"/>
      </rPr>
      <t>：</t>
    </r>
    <r>
      <rPr>
        <sz val="9"/>
        <color theme="1"/>
        <rFont val="Times New Roman"/>
        <family val="1"/>
      </rPr>
      <t>PbBr2</t>
    </r>
    <r>
      <rPr>
        <sz val="9"/>
        <color theme="1"/>
        <rFont val="宋体"/>
        <family val="1"/>
        <charset val="134"/>
      </rPr>
      <t>的比较】</t>
    </r>
    <phoneticPr fontId="3" type="noConversion"/>
  </si>
  <si>
    <r>
      <t>XmmolCsBr</t>
    </r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X=1,2,3,4,6,8,10,12</t>
    </r>
    <r>
      <rPr>
        <sz val="9"/>
        <color theme="1"/>
        <rFont val="宋体"/>
        <family val="1"/>
        <charset val="134"/>
      </rPr>
      <t>）和</t>
    </r>
    <r>
      <rPr>
        <sz val="9"/>
        <color theme="1"/>
        <rFont val="Times New Roman"/>
        <family val="1"/>
      </rPr>
      <t>1mmolPbBr2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</si>
  <si>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2021-</t>
    </r>
    <r>
      <rPr>
        <sz val="9"/>
        <color theme="1"/>
        <rFont val="宋体"/>
        <family val="1"/>
        <charset val="134"/>
      </rPr>
      <t>天津理工大学）</t>
    </r>
    <r>
      <rPr>
        <sz val="9"/>
        <color theme="1"/>
        <rFont val="Times New Roman"/>
        <family val="1"/>
      </rPr>
      <t>CsPbX3_Cs4PbX6</t>
    </r>
    <r>
      <rPr>
        <sz val="9"/>
        <color theme="1"/>
        <rFont val="宋体"/>
        <family val="1"/>
        <charset val="134"/>
      </rPr>
      <t>全无机钙钛矿的制备及性能研究（郑恺）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</si>
  <si>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2021-</t>
    </r>
    <r>
      <rPr>
        <sz val="9"/>
        <color theme="1"/>
        <rFont val="宋体"/>
        <family val="1"/>
        <charset val="134"/>
      </rPr>
      <t>济南大学）全无机钙钛矿的维度控制及应用（孙瑞佳）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</si>
  <si>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2021-</t>
    </r>
    <r>
      <rPr>
        <sz val="9"/>
        <color theme="1"/>
        <rFont val="宋体"/>
        <family val="1"/>
        <charset val="134"/>
      </rPr>
      <t>哈尔滨工业大学）零维钙钛矿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微晶的发光机理研究（侯佳利）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</si>
  <si>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2020-</t>
    </r>
    <r>
      <rPr>
        <sz val="9"/>
        <color theme="1"/>
        <rFont val="宋体"/>
        <family val="1"/>
        <charset val="134"/>
      </rPr>
      <t>西北师范大学）零维钙钛矿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微</t>
    </r>
    <r>
      <rPr>
        <sz val="9"/>
        <color theme="1"/>
        <rFont val="Times New Roman"/>
        <family val="1"/>
      </rPr>
      <t>_</t>
    </r>
    <r>
      <rPr>
        <sz val="9"/>
        <color theme="1"/>
        <rFont val="宋体"/>
        <family val="1"/>
        <charset val="134"/>
      </rPr>
      <t>纳米晶的制备及其发光性能研究（宋涛）</t>
    </r>
    <phoneticPr fontId="3" type="noConversion"/>
  </si>
  <si>
    <r>
      <rPr>
        <sz val="9"/>
        <color theme="1"/>
        <rFont val="宋体"/>
        <family val="1"/>
        <charset val="134"/>
      </rPr>
      <t>（</t>
    </r>
    <r>
      <rPr>
        <sz val="9"/>
        <color theme="1"/>
        <rFont val="Times New Roman"/>
        <family val="1"/>
      </rPr>
      <t>2020-</t>
    </r>
    <r>
      <rPr>
        <sz val="9"/>
        <color theme="1"/>
        <rFont val="宋体"/>
        <family val="1"/>
        <charset val="134"/>
      </rPr>
      <t>兰州大学）零维卤化物钙钛矿</t>
    </r>
    <r>
      <rPr>
        <sz val="9"/>
        <color theme="1"/>
        <rFont val="Times New Roman"/>
        <family val="1"/>
      </rPr>
      <t>Cs4PbBr6</t>
    </r>
    <r>
      <rPr>
        <sz val="9"/>
        <color theme="1"/>
        <rFont val="宋体"/>
        <family val="1"/>
        <charset val="134"/>
      </rPr>
      <t>单晶的激发态动力学研究（刘芮彤）</t>
    </r>
    <phoneticPr fontId="3" type="noConversion"/>
  </si>
  <si>
    <r>
      <rPr>
        <sz val="11"/>
        <color theme="1"/>
        <rFont val="宋体"/>
        <family val="1"/>
        <charset val="134"/>
      </rPr>
      <t>反应20</t>
    </r>
    <r>
      <rPr>
        <sz val="11"/>
        <color theme="1"/>
        <rFont val="Times New Roman"/>
        <family val="1"/>
      </rPr>
      <t>s</t>
    </r>
    <phoneticPr fontId="3" type="noConversion"/>
  </si>
  <si>
    <t>自己配方（20250511改）</t>
    <phoneticPr fontId="3" type="noConversion"/>
  </si>
  <si>
    <t>自己配方（20250512改）</t>
    <phoneticPr fontId="3" type="noConversion"/>
  </si>
  <si>
    <r>
      <rPr>
        <sz val="9"/>
        <color theme="1"/>
        <rFont val="微软雅黑"/>
        <family val="1"/>
        <charset val="134"/>
      </rPr>
      <t>（</t>
    </r>
    <r>
      <rPr>
        <sz val="9"/>
        <color theme="1"/>
        <rFont val="Times New Roman"/>
        <family val="1"/>
      </rPr>
      <t>2022-Advanced Science</t>
    </r>
    <r>
      <rPr>
        <sz val="9"/>
        <color theme="1"/>
        <rFont val="微软雅黑"/>
        <family val="1"/>
        <charset val="134"/>
      </rPr>
      <t>）通过混合</t>
    </r>
    <r>
      <rPr>
        <sz val="9"/>
        <color theme="1"/>
        <rFont val="Times New Roman"/>
        <family val="1"/>
      </rPr>
      <t xml:space="preserve"> CsPbBr3–Cs4PbBr6 </t>
    </r>
    <r>
      <rPr>
        <sz val="9"/>
        <color theme="1"/>
        <rFont val="微软雅黑"/>
        <family val="1"/>
        <charset val="134"/>
      </rPr>
      <t>纳米晶体的原位表面重构，获得具有优异热稳定性的高发射蓝色量子点</t>
    </r>
    <phoneticPr fontId="3" type="noConversion"/>
  </si>
  <si>
    <t>预热到150</t>
    <phoneticPr fontId="3" type="noConversion"/>
  </si>
  <si>
    <r>
      <rPr>
        <sz val="11"/>
        <color theme="1"/>
        <rFont val="宋体"/>
        <family val="1"/>
        <charset val="134"/>
      </rPr>
      <t>反应3</t>
    </r>
    <r>
      <rPr>
        <sz val="11"/>
        <color theme="1"/>
        <rFont val="Times New Roman"/>
        <family val="1"/>
      </rPr>
      <t>min</t>
    </r>
    <phoneticPr fontId="3" type="noConversion"/>
  </si>
  <si>
    <r>
      <t>80</t>
    </r>
    <r>
      <rPr>
        <sz val="11"/>
        <color theme="1"/>
        <rFont val="Segoe UI Symbol"/>
        <family val="1"/>
      </rPr>
      <t>℃</t>
    </r>
    <phoneticPr fontId="3" type="noConversion"/>
  </si>
  <si>
    <t>自己配方（20250521改）</t>
    <phoneticPr fontId="3" type="noConversion"/>
  </si>
  <si>
    <t>自己配方（20250525改）</t>
    <phoneticPr fontId="3" type="noConversion"/>
  </si>
  <si>
    <t>用来100ml烧瓶合成</t>
    <phoneticPr fontId="3" type="noConversion"/>
  </si>
  <si>
    <r>
      <rPr>
        <sz val="11"/>
        <color theme="1"/>
        <rFont val="宋体"/>
        <family val="1"/>
        <charset val="134"/>
      </rPr>
      <t>用来100</t>
    </r>
    <r>
      <rPr>
        <sz val="11"/>
        <color theme="1"/>
        <rFont val="Times New Roman"/>
        <family val="1"/>
      </rPr>
      <t>ml</t>
    </r>
    <r>
      <rPr>
        <sz val="11"/>
        <color theme="1"/>
        <rFont val="宋体"/>
        <family val="1"/>
        <charset val="134"/>
      </rPr>
      <t>烧瓶合成</t>
    </r>
    <phoneticPr fontId="3" type="noConversion"/>
  </si>
  <si>
    <r>
      <t>50ml</t>
    </r>
    <r>
      <rPr>
        <sz val="11"/>
        <color theme="1"/>
        <rFont val="宋体"/>
        <family val="1"/>
        <charset val="134"/>
      </rPr>
      <t>烧瓶合成</t>
    </r>
    <phoneticPr fontId="3" type="noConversion"/>
  </si>
  <si>
    <t>自己配方（20250321）</t>
    <phoneticPr fontId="3" type="noConversion"/>
  </si>
  <si>
    <r>
      <rPr>
        <sz val="11"/>
        <color theme="1"/>
        <rFont val="宋体"/>
        <family val="1"/>
        <charset val="134"/>
      </rPr>
      <t>反应12</t>
    </r>
    <r>
      <rPr>
        <sz val="11"/>
        <color theme="1"/>
        <rFont val="Times New Roman"/>
        <family val="1"/>
      </rPr>
      <t>s</t>
    </r>
    <phoneticPr fontId="3" type="noConversion"/>
  </si>
  <si>
    <t>自己配方（20250702改）</t>
    <phoneticPr fontId="3" type="noConversion"/>
  </si>
  <si>
    <r>
      <rPr>
        <sz val="11"/>
        <color theme="1"/>
        <rFont val="宋体"/>
        <family val="1"/>
        <charset val="134"/>
      </rPr>
      <t>反应15</t>
    </r>
    <r>
      <rPr>
        <sz val="11"/>
        <color theme="1"/>
        <rFont val="Times New Roman"/>
        <family val="1"/>
      </rPr>
      <t>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</si>
</sst>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9"/>
      <color theme="1"/>
      <name val="Times New Roman"/>
      <family val="1"/>
    </font>
    <font>
      <b/>
      <sz val="9"/>
      <color theme="1"/>
      <name val="黑体"/>
      <family val="3"/>
      <charset val="134"/>
    </font>
    <font>
      <b/>
      <vertAlign val="subscript"/>
      <sz val="9"/>
      <color theme="1"/>
      <name val="Times New Roman"/>
      <family val="1"/>
    </font>
    <font>
      <b/>
      <sz val="9"/>
      <color theme="1"/>
      <name val="宋体"/>
      <family val="3"/>
      <charset val="134"/>
    </font>
    <font>
      <b/>
      <sz val="9"/>
      <color theme="1"/>
      <name val="Times New Roman"/>
      <family val="1"/>
      <charset val="134"/>
    </font>
    <font>
      <b/>
      <sz val="9"/>
      <color theme="1"/>
      <name val="宋体"/>
      <family val="1"/>
      <charset val="134"/>
    </font>
    <font>
      <b/>
      <sz val="9"/>
      <color theme="1"/>
      <name val="Segoe UI Symbol"/>
      <family val="1"/>
    </font>
    <font>
      <sz val="11"/>
      <color theme="1"/>
      <name val="宋体"/>
      <family val="1"/>
      <charset val="134"/>
    </font>
    <font>
      <sz val="11"/>
      <color theme="1"/>
      <name val="Segoe UI Symbol"/>
      <family val="1"/>
    </font>
    <font>
      <sz val="11"/>
      <color theme="1"/>
      <name val="Times New Roman"/>
      <family val="1"/>
      <charset val="134"/>
    </font>
    <font>
      <sz val="9"/>
      <color theme="1"/>
      <name val="Times New Roman"/>
      <family val="1"/>
    </font>
    <font>
      <sz val="9"/>
      <color theme="1"/>
      <name val="Times New Roman"/>
      <family val="1"/>
      <charset val="134"/>
    </font>
    <font>
      <sz val="9"/>
      <color theme="1"/>
      <name val="微软雅黑"/>
      <family val="1"/>
      <charset val="134"/>
    </font>
    <font>
      <sz val="9"/>
      <color theme="1"/>
      <name val="宋体"/>
      <family val="1"/>
      <charset val="134"/>
    </font>
    <font>
      <sz val="11"/>
      <color rgb="FFFF0000"/>
      <name val="宋体"/>
      <family val="1"/>
      <charset val="134"/>
    </font>
    <font>
      <sz val="11"/>
      <color rgb="FFFF0000"/>
      <name val="Segoe UI Symbol"/>
      <family val="1"/>
    </font>
    <font>
      <sz val="11"/>
      <color rgb="FFFF0000"/>
      <name val="Times New Roman"/>
      <family val="1"/>
    </font>
    <font>
      <sz val="9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58" fontId="1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topLeftCell="B1" zoomScale="70" zoomScaleNormal="70" workbookViewId="0">
      <pane ySplit="2" topLeftCell="A15" activePane="bottomLeft" state="frozen"/>
      <selection pane="bottomLeft" activeCell="N26" sqref="N26"/>
    </sheetView>
  </sheetViews>
  <sheetFormatPr defaultColWidth="8.6640625" defaultRowHeight="14" x14ac:dyDescent="0.3"/>
  <cols>
    <col min="1" max="1" width="38.4140625" style="12" customWidth="1"/>
    <col min="2" max="2" width="22.33203125" style="1" customWidth="1"/>
    <col min="3" max="3" width="11.33203125" style="1" customWidth="1"/>
    <col min="4" max="4" width="8.9140625" style="1" customWidth="1"/>
    <col min="5" max="5" width="9.08203125" style="1" customWidth="1"/>
    <col min="6" max="6" width="8.83203125" style="1" customWidth="1"/>
    <col min="7" max="7" width="8.6640625" style="1" customWidth="1"/>
    <col min="8" max="8" width="1.33203125" style="2" customWidth="1"/>
    <col min="9" max="9" width="9.33203125" style="1" customWidth="1"/>
    <col min="10" max="10" width="10.9140625" style="1" customWidth="1"/>
    <col min="11" max="11" width="14.25" style="1" customWidth="1"/>
    <col min="12" max="12" width="1.4140625" style="2" customWidth="1"/>
    <col min="13" max="13" width="10.6640625" style="1" customWidth="1"/>
    <col min="14" max="14" width="8.83203125" style="1" customWidth="1"/>
    <col min="15" max="15" width="9.08203125" style="1" customWidth="1"/>
    <col min="16" max="16" width="8.9140625" style="1" customWidth="1"/>
    <col min="17" max="17" width="22.33203125" style="1" customWidth="1"/>
    <col min="18" max="18" width="11.83203125" style="1" customWidth="1"/>
    <col min="19" max="19" width="1.6640625" style="2" customWidth="1"/>
    <col min="20" max="20" width="11.1640625" style="1" customWidth="1"/>
    <col min="21" max="21" width="13.08203125" style="1" customWidth="1"/>
    <col min="22" max="22" width="9.4140625" style="1" customWidth="1"/>
    <col min="23" max="23" width="8.58203125" style="1" customWidth="1"/>
    <col min="24" max="24" width="10" style="1" customWidth="1"/>
    <col min="25" max="25" width="10.75" style="1" customWidth="1"/>
    <col min="26" max="26" width="9.25" style="1" customWidth="1"/>
    <col min="27" max="27" width="19.5" style="1" customWidth="1"/>
    <col min="28" max="16384" width="8.6640625" style="1"/>
  </cols>
  <sheetData>
    <row r="1" spans="1:26" x14ac:dyDescent="0.3"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N1" s="22" t="s">
        <v>2</v>
      </c>
      <c r="O1" s="23"/>
      <c r="P1" s="23"/>
      <c r="Q1" s="3"/>
      <c r="R1" s="3"/>
      <c r="T1" s="22" t="s">
        <v>1</v>
      </c>
      <c r="U1" s="23"/>
      <c r="V1" s="23"/>
      <c r="W1" s="23"/>
      <c r="X1" s="23"/>
      <c r="Y1" s="23"/>
      <c r="Z1" s="23"/>
    </row>
    <row r="2" spans="1:26" s="4" customFormat="1" ht="62" x14ac:dyDescent="0.3">
      <c r="B2" s="4" t="s">
        <v>3</v>
      </c>
      <c r="C2" s="4" t="s">
        <v>52</v>
      </c>
      <c r="D2" s="4" t="s">
        <v>57</v>
      </c>
      <c r="E2" s="4" t="s">
        <v>5</v>
      </c>
      <c r="F2" s="5" t="s">
        <v>6</v>
      </c>
      <c r="G2" s="4" t="s">
        <v>7</v>
      </c>
      <c r="H2" s="6"/>
      <c r="I2" s="4" t="s">
        <v>8</v>
      </c>
      <c r="J2" s="4" t="s">
        <v>9</v>
      </c>
      <c r="K2" s="4" t="s">
        <v>10</v>
      </c>
      <c r="L2" s="6"/>
      <c r="M2" s="7" t="s">
        <v>16</v>
      </c>
      <c r="N2" s="7" t="s">
        <v>11</v>
      </c>
      <c r="O2" s="7" t="s">
        <v>12</v>
      </c>
      <c r="P2" s="7" t="s">
        <v>13</v>
      </c>
      <c r="Q2" s="8" t="s">
        <v>18</v>
      </c>
      <c r="R2" s="8" t="s">
        <v>17</v>
      </c>
      <c r="S2" s="6"/>
      <c r="T2" s="4" t="s">
        <v>64</v>
      </c>
      <c r="U2" s="4" t="s">
        <v>66</v>
      </c>
      <c r="V2" s="4" t="s">
        <v>4</v>
      </c>
      <c r="W2" s="4" t="s">
        <v>60</v>
      </c>
      <c r="X2" s="4" t="s">
        <v>62</v>
      </c>
      <c r="Y2" s="5" t="s">
        <v>14</v>
      </c>
      <c r="Z2" s="4" t="s">
        <v>15</v>
      </c>
    </row>
    <row r="3" spans="1:26" s="17" customFormat="1" ht="91" x14ac:dyDescent="0.3">
      <c r="A3" s="14" t="s">
        <v>30</v>
      </c>
      <c r="B3" s="17">
        <v>0.4</v>
      </c>
      <c r="C3" s="17">
        <f>(B3/325.82)*2*1000</f>
        <v>2.4553434411638331</v>
      </c>
      <c r="D3" s="18">
        <v>0</v>
      </c>
      <c r="E3" s="17">
        <v>8</v>
      </c>
      <c r="F3" s="17">
        <f t="shared" ref="F3:F33" si="0">(D3+E3)</f>
        <v>8</v>
      </c>
      <c r="G3" s="17">
        <f t="shared" ref="G3:G33" si="1">C3/F3</f>
        <v>0.30691793014547913</v>
      </c>
      <c r="I3" s="17">
        <f t="shared" ref="I3:I33" si="2">(0.89*E3)</f>
        <v>7.12</v>
      </c>
      <c r="J3" s="17">
        <f t="shared" ref="J3:J33" si="3">1000*(I3/282.47)</f>
        <v>25.206216589372321</v>
      </c>
      <c r="K3" s="17">
        <f t="shared" ref="K3:K33" si="4">(C3/J3)</f>
        <v>9.7410233402464602E-2</v>
      </c>
      <c r="M3" s="18" t="s">
        <v>20</v>
      </c>
      <c r="N3" s="17">
        <v>0.75</v>
      </c>
      <c r="O3" s="17">
        <f t="shared" ref="O3:O33" si="5">G3*N3</f>
        <v>0.23018844760910934</v>
      </c>
      <c r="P3" s="17">
        <f t="shared" ref="P3:P33" si="6">O3/U3</f>
        <v>2.301884476091093</v>
      </c>
      <c r="Q3" s="19" t="s">
        <v>38</v>
      </c>
      <c r="R3" s="19" t="s">
        <v>19</v>
      </c>
      <c r="U3" s="17">
        <v>0.1</v>
      </c>
      <c r="V3" s="17">
        <v>5</v>
      </c>
      <c r="W3" s="17">
        <v>0.2</v>
      </c>
      <c r="X3" s="17">
        <v>1.5</v>
      </c>
      <c r="Y3" s="17">
        <f t="shared" ref="Y3:Y33" si="7">(V3+W3+X3)</f>
        <v>6.7</v>
      </c>
      <c r="Z3" s="17">
        <f t="shared" ref="Z3:Z33" si="8">U3/Y3</f>
        <v>1.4925373134328358E-2</v>
      </c>
    </row>
    <row r="4" spans="1:26" ht="59.5" x14ac:dyDescent="0.3">
      <c r="A4" s="13" t="s">
        <v>31</v>
      </c>
      <c r="B4" s="9" t="s">
        <v>21</v>
      </c>
      <c r="C4" s="1" t="e">
        <f t="shared" ref="C4:C33" si="9">(B4/325.82)*2*1000</f>
        <v>#VALUE!</v>
      </c>
      <c r="F4" s="1">
        <f t="shared" si="0"/>
        <v>0</v>
      </c>
      <c r="G4" s="1" t="e">
        <f t="shared" si="1"/>
        <v>#VALUE!</v>
      </c>
      <c r="I4" s="1">
        <f t="shared" si="2"/>
        <v>0</v>
      </c>
      <c r="J4" s="1">
        <f t="shared" si="3"/>
        <v>0</v>
      </c>
      <c r="K4" s="1" t="e">
        <f t="shared" si="4"/>
        <v>#VALUE!</v>
      </c>
      <c r="M4" s="9"/>
      <c r="O4" s="1" t="e">
        <f t="shared" si="5"/>
        <v>#VALUE!</v>
      </c>
      <c r="P4" s="1" t="e">
        <f t="shared" si="6"/>
        <v>#VALUE!</v>
      </c>
      <c r="R4" s="10"/>
      <c r="U4" s="1">
        <f t="shared" ref="U4:U33" si="10">(T4/367.01)*1000</f>
        <v>0</v>
      </c>
      <c r="Y4" s="1">
        <f t="shared" si="7"/>
        <v>0</v>
      </c>
      <c r="Z4" s="1" t="e">
        <f t="shared" si="8"/>
        <v>#DIV/0!</v>
      </c>
    </row>
    <row r="5" spans="1:26" ht="101.5" x14ac:dyDescent="0.3">
      <c r="A5" s="13" t="s">
        <v>32</v>
      </c>
      <c r="B5" s="11" t="s">
        <v>22</v>
      </c>
      <c r="C5" s="1">
        <v>0.05</v>
      </c>
      <c r="D5" s="1">
        <v>1.6E-2</v>
      </c>
      <c r="E5" s="1">
        <v>0.38400000000000001</v>
      </c>
      <c r="F5" s="1">
        <f t="shared" si="0"/>
        <v>0.4</v>
      </c>
      <c r="G5" s="1">
        <f t="shared" si="1"/>
        <v>0.125</v>
      </c>
      <c r="I5" s="1">
        <f t="shared" si="2"/>
        <v>0.34176000000000001</v>
      </c>
      <c r="J5" s="1">
        <f t="shared" si="3"/>
        <v>1.2098983962898715</v>
      </c>
      <c r="K5" s="1">
        <f t="shared" si="4"/>
        <v>4.1325784176029966E-2</v>
      </c>
      <c r="M5" s="9"/>
      <c r="N5" s="1">
        <v>0.4</v>
      </c>
      <c r="O5" s="1">
        <f t="shared" si="5"/>
        <v>0.05</v>
      </c>
      <c r="P5" s="1">
        <f t="shared" si="6"/>
        <v>0.26594927536231883</v>
      </c>
      <c r="T5" s="1">
        <v>6.9000000000000006E-2</v>
      </c>
      <c r="U5" s="1">
        <f t="shared" si="10"/>
        <v>0.18800577640936217</v>
      </c>
      <c r="V5" s="1">
        <v>5</v>
      </c>
      <c r="W5" s="1">
        <v>0.7</v>
      </c>
      <c r="X5" s="1">
        <v>0.8</v>
      </c>
      <c r="Y5" s="1">
        <f t="shared" si="7"/>
        <v>6.5</v>
      </c>
      <c r="Z5" s="1">
        <f t="shared" si="8"/>
        <v>2.8923965601440334E-2</v>
      </c>
    </row>
    <row r="6" spans="1:26" s="17" customFormat="1" ht="71" x14ac:dyDescent="0.3">
      <c r="A6" s="15" t="s">
        <v>33</v>
      </c>
      <c r="B6" s="17">
        <v>0.16</v>
      </c>
      <c r="C6" s="17">
        <f t="shared" si="9"/>
        <v>0.98213737646553312</v>
      </c>
      <c r="D6" s="17">
        <v>16</v>
      </c>
      <c r="E6" s="17">
        <v>1</v>
      </c>
      <c r="F6" s="17">
        <f t="shared" si="0"/>
        <v>17</v>
      </c>
      <c r="G6" s="17">
        <f t="shared" si="1"/>
        <v>5.7772786850913714E-2</v>
      </c>
      <c r="I6" s="17">
        <f t="shared" si="2"/>
        <v>0.89</v>
      </c>
      <c r="J6" s="17">
        <f t="shared" si="3"/>
        <v>3.1507770736715401</v>
      </c>
      <c r="K6" s="17">
        <f t="shared" si="4"/>
        <v>0.31171274688788669</v>
      </c>
      <c r="M6" s="18" t="s">
        <v>24</v>
      </c>
      <c r="N6" s="17">
        <v>4.4000000000000004</v>
      </c>
      <c r="O6" s="17">
        <f t="shared" si="5"/>
        <v>0.25420026214402036</v>
      </c>
      <c r="P6" s="17">
        <f t="shared" si="6"/>
        <v>1.2710013107201017</v>
      </c>
      <c r="Q6" s="17" t="s">
        <v>23</v>
      </c>
      <c r="R6" s="17" t="s">
        <v>25</v>
      </c>
      <c r="U6" s="17">
        <v>0.2</v>
      </c>
      <c r="V6" s="17">
        <v>10</v>
      </c>
      <c r="W6" s="17">
        <v>1</v>
      </c>
      <c r="X6" s="17">
        <v>1</v>
      </c>
      <c r="Y6" s="17">
        <f t="shared" si="7"/>
        <v>12</v>
      </c>
      <c r="Z6" s="17">
        <f t="shared" si="8"/>
        <v>1.6666666666666666E-2</v>
      </c>
    </row>
    <row r="7" spans="1:26" ht="115" x14ac:dyDescent="0.3">
      <c r="A7" s="13" t="s">
        <v>34</v>
      </c>
      <c r="B7" s="11" t="s">
        <v>26</v>
      </c>
      <c r="C7" s="1" t="e">
        <f t="shared" si="9"/>
        <v>#VALUE!</v>
      </c>
      <c r="F7" s="1">
        <f t="shared" si="0"/>
        <v>0</v>
      </c>
      <c r="G7" s="1" t="e">
        <f t="shared" si="1"/>
        <v>#VALUE!</v>
      </c>
      <c r="I7" s="1">
        <f t="shared" si="2"/>
        <v>0</v>
      </c>
      <c r="J7" s="1">
        <f t="shared" si="3"/>
        <v>0</v>
      </c>
      <c r="K7" s="1" t="e">
        <f t="shared" si="4"/>
        <v>#VALUE!</v>
      </c>
      <c r="M7" s="9"/>
      <c r="O7" s="1" t="e">
        <f t="shared" si="5"/>
        <v>#VALUE!</v>
      </c>
      <c r="P7" s="1" t="e">
        <f t="shared" si="6"/>
        <v>#VALUE!</v>
      </c>
      <c r="U7" s="1">
        <f t="shared" si="10"/>
        <v>0</v>
      </c>
      <c r="Y7" s="1">
        <f t="shared" si="7"/>
        <v>0</v>
      </c>
      <c r="Z7" s="1" t="e">
        <f t="shared" si="8"/>
        <v>#DIV/0!</v>
      </c>
    </row>
    <row r="8" spans="1:26" ht="216.5" x14ac:dyDescent="0.3">
      <c r="A8" s="12" t="s">
        <v>35</v>
      </c>
      <c r="B8" s="1" t="s">
        <v>27</v>
      </c>
      <c r="C8" s="1" t="e">
        <f t="shared" si="9"/>
        <v>#VALUE!</v>
      </c>
      <c r="F8" s="1">
        <f t="shared" si="0"/>
        <v>0</v>
      </c>
      <c r="G8" s="1" t="e">
        <f t="shared" si="1"/>
        <v>#VALUE!</v>
      </c>
      <c r="I8" s="1">
        <f t="shared" si="2"/>
        <v>0</v>
      </c>
      <c r="J8" s="1">
        <f t="shared" si="3"/>
        <v>0</v>
      </c>
      <c r="K8" s="1" t="e">
        <f t="shared" si="4"/>
        <v>#VALUE!</v>
      </c>
      <c r="M8" s="9"/>
      <c r="O8" s="1" t="e">
        <f t="shared" si="5"/>
        <v>#VALUE!</v>
      </c>
      <c r="P8" s="1" t="e">
        <f t="shared" si="6"/>
        <v>#VALUE!</v>
      </c>
      <c r="U8" s="1">
        <f t="shared" si="10"/>
        <v>0</v>
      </c>
      <c r="Y8" s="1">
        <f t="shared" si="7"/>
        <v>0</v>
      </c>
      <c r="Z8" s="1" t="e">
        <f t="shared" si="8"/>
        <v>#DIV/0!</v>
      </c>
    </row>
    <row r="9" spans="1:26" ht="36" x14ac:dyDescent="0.3">
      <c r="A9" s="12" t="s">
        <v>36</v>
      </c>
      <c r="C9" s="1">
        <v>1</v>
      </c>
      <c r="F9" s="1">
        <f t="shared" si="0"/>
        <v>0</v>
      </c>
      <c r="G9" s="1" t="e">
        <f t="shared" si="1"/>
        <v>#DIV/0!</v>
      </c>
      <c r="I9" s="1">
        <f t="shared" si="2"/>
        <v>0</v>
      </c>
      <c r="J9" s="1">
        <f t="shared" si="3"/>
        <v>0</v>
      </c>
      <c r="K9" s="1" t="e">
        <f t="shared" si="4"/>
        <v>#DIV/0!</v>
      </c>
      <c r="M9" s="9"/>
      <c r="O9" s="1" t="e">
        <f t="shared" si="5"/>
        <v>#DIV/0!</v>
      </c>
      <c r="P9" s="1" t="e">
        <f t="shared" si="6"/>
        <v>#DIV/0!</v>
      </c>
      <c r="U9" s="1">
        <f t="shared" si="10"/>
        <v>0</v>
      </c>
      <c r="Y9" s="1">
        <f t="shared" si="7"/>
        <v>0</v>
      </c>
      <c r="Z9" s="1" t="e">
        <f t="shared" si="8"/>
        <v>#DIV/0!</v>
      </c>
    </row>
    <row r="10" spans="1:26" ht="59.5" x14ac:dyDescent="0.3">
      <c r="A10" s="13" t="s">
        <v>37</v>
      </c>
      <c r="B10" s="1">
        <v>0.81399999999999995</v>
      </c>
      <c r="C10" s="1">
        <f t="shared" si="9"/>
        <v>4.9966239027683992</v>
      </c>
      <c r="D10" s="1">
        <v>40</v>
      </c>
      <c r="E10" s="1">
        <v>2.5</v>
      </c>
      <c r="F10" s="1">
        <f t="shared" si="0"/>
        <v>42.5</v>
      </c>
      <c r="G10" s="1">
        <f t="shared" si="1"/>
        <v>0.1175676212416094</v>
      </c>
      <c r="I10" s="1">
        <f t="shared" si="2"/>
        <v>2.2250000000000001</v>
      </c>
      <c r="J10" s="1">
        <f t="shared" si="3"/>
        <v>7.8769426841788501</v>
      </c>
      <c r="K10" s="1">
        <f t="shared" si="4"/>
        <v>0.63433543991684938</v>
      </c>
      <c r="M10" s="9" t="s">
        <v>29</v>
      </c>
      <c r="N10" s="1">
        <v>0.4</v>
      </c>
      <c r="O10" s="1">
        <f t="shared" si="5"/>
        <v>4.7027048496643763E-2</v>
      </c>
      <c r="P10" s="1">
        <f t="shared" si="6"/>
        <v>0.25014387498214768</v>
      </c>
      <c r="Q10" s="1" t="s">
        <v>28</v>
      </c>
      <c r="U10" s="1">
        <v>0.188</v>
      </c>
      <c r="V10" s="1">
        <v>5</v>
      </c>
      <c r="W10" s="1">
        <v>1</v>
      </c>
      <c r="X10" s="1">
        <v>1.1000000000000001</v>
      </c>
      <c r="Y10" s="1">
        <f t="shared" si="7"/>
        <v>7.1</v>
      </c>
      <c r="Z10" s="1">
        <f t="shared" si="8"/>
        <v>2.647887323943662E-2</v>
      </c>
    </row>
    <row r="11" spans="1:26" ht="101" x14ac:dyDescent="0.3">
      <c r="A11" s="13" t="s">
        <v>39</v>
      </c>
      <c r="B11" s="11" t="s">
        <v>40</v>
      </c>
      <c r="C11" s="1" t="e">
        <f t="shared" si="9"/>
        <v>#VALUE!</v>
      </c>
      <c r="F11" s="1">
        <f t="shared" si="0"/>
        <v>0</v>
      </c>
      <c r="G11" s="1" t="e">
        <f t="shared" si="1"/>
        <v>#VALUE!</v>
      </c>
      <c r="I11" s="1">
        <f t="shared" si="2"/>
        <v>0</v>
      </c>
      <c r="J11" s="1">
        <f t="shared" si="3"/>
        <v>0</v>
      </c>
      <c r="K11" s="1" t="e">
        <f t="shared" si="4"/>
        <v>#VALUE!</v>
      </c>
      <c r="O11" s="1" t="e">
        <f t="shared" si="5"/>
        <v>#VALUE!</v>
      </c>
      <c r="P11" s="1" t="e">
        <f t="shared" si="6"/>
        <v>#VALUE!</v>
      </c>
      <c r="U11" s="1">
        <f t="shared" si="10"/>
        <v>0</v>
      </c>
      <c r="Y11" s="1">
        <f t="shared" si="7"/>
        <v>0</v>
      </c>
      <c r="Z11" s="1" t="e">
        <f t="shared" si="8"/>
        <v>#DIV/0!</v>
      </c>
    </row>
    <row r="12" spans="1:26" ht="70.5" x14ac:dyDescent="0.3">
      <c r="A12" s="13" t="s">
        <v>41</v>
      </c>
      <c r="B12" s="1">
        <v>2.25</v>
      </c>
      <c r="C12" s="1">
        <f t="shared" si="9"/>
        <v>13.81130685654656</v>
      </c>
      <c r="E12" s="1">
        <v>21.5</v>
      </c>
      <c r="F12" s="1">
        <f t="shared" si="0"/>
        <v>21.5</v>
      </c>
      <c r="G12" s="1">
        <f t="shared" si="1"/>
        <v>0.64238636542077021</v>
      </c>
      <c r="I12" s="1">
        <f t="shared" si="2"/>
        <v>19.135000000000002</v>
      </c>
      <c r="J12" s="1">
        <f t="shared" si="3"/>
        <v>67.741707083938124</v>
      </c>
      <c r="K12" s="1">
        <f t="shared" si="4"/>
        <v>0.20388188386562353</v>
      </c>
      <c r="O12" s="1">
        <f t="shared" si="5"/>
        <v>0</v>
      </c>
      <c r="P12" s="1" t="e">
        <f t="shared" si="6"/>
        <v>#DIV/0!</v>
      </c>
      <c r="U12" s="1">
        <f t="shared" si="10"/>
        <v>0</v>
      </c>
      <c r="Y12" s="1">
        <f t="shared" si="7"/>
        <v>0</v>
      </c>
      <c r="Z12" s="1" t="e">
        <f t="shared" si="8"/>
        <v>#DIV/0!</v>
      </c>
    </row>
    <row r="13" spans="1:26" s="17" customFormat="1" ht="70.5" x14ac:dyDescent="0.3">
      <c r="A13" s="14" t="s">
        <v>42</v>
      </c>
      <c r="B13" s="17">
        <v>0.4</v>
      </c>
      <c r="C13" s="17">
        <f t="shared" si="9"/>
        <v>2.4553434411638331</v>
      </c>
      <c r="D13" s="17">
        <v>0</v>
      </c>
      <c r="E13" s="17">
        <v>8</v>
      </c>
      <c r="F13" s="17">
        <f t="shared" si="0"/>
        <v>8</v>
      </c>
      <c r="G13" s="17">
        <f t="shared" si="1"/>
        <v>0.30691793014547913</v>
      </c>
      <c r="I13" s="17">
        <f t="shared" si="2"/>
        <v>7.12</v>
      </c>
      <c r="J13" s="17">
        <f t="shared" si="3"/>
        <v>25.206216589372321</v>
      </c>
      <c r="K13" s="17">
        <f t="shared" si="4"/>
        <v>9.7410233402464602E-2</v>
      </c>
      <c r="N13" s="17">
        <v>0.5</v>
      </c>
      <c r="O13" s="17">
        <f t="shared" si="5"/>
        <v>0.15345896507273957</v>
      </c>
      <c r="P13" s="17">
        <f t="shared" si="6"/>
        <v>0.78223576071314105</v>
      </c>
      <c r="Q13" s="19" t="s">
        <v>43</v>
      </c>
      <c r="T13" s="17">
        <v>7.1999999999999995E-2</v>
      </c>
      <c r="U13" s="17">
        <f t="shared" si="10"/>
        <v>0.19617994060107352</v>
      </c>
      <c r="V13" s="17">
        <v>5</v>
      </c>
      <c r="W13" s="17">
        <v>0.2</v>
      </c>
      <c r="X13" s="17">
        <v>1.5</v>
      </c>
      <c r="Y13" s="17">
        <f t="shared" si="7"/>
        <v>6.7</v>
      </c>
      <c r="Z13" s="17">
        <f t="shared" si="8"/>
        <v>2.9280588149413957E-2</v>
      </c>
    </row>
    <row r="14" spans="1:26" s="17" customFormat="1" ht="24" x14ac:dyDescent="0.3">
      <c r="A14" s="14" t="s">
        <v>44</v>
      </c>
      <c r="B14" s="17">
        <v>0.81399999999999995</v>
      </c>
      <c r="C14" s="17">
        <f t="shared" si="9"/>
        <v>4.9966239027683992</v>
      </c>
      <c r="D14" s="17">
        <v>30</v>
      </c>
      <c r="E14" s="17">
        <v>2.5</v>
      </c>
      <c r="F14" s="17">
        <f t="shared" si="0"/>
        <v>32.5</v>
      </c>
      <c r="G14" s="17">
        <f t="shared" si="1"/>
        <v>0.15374227393133535</v>
      </c>
      <c r="I14" s="17">
        <f t="shared" si="2"/>
        <v>2.2250000000000001</v>
      </c>
      <c r="J14" s="17">
        <f t="shared" si="3"/>
        <v>7.8769426841788501</v>
      </c>
      <c r="K14" s="17">
        <f t="shared" si="4"/>
        <v>0.63433543991684938</v>
      </c>
      <c r="N14" s="17">
        <v>0.8</v>
      </c>
      <c r="O14" s="17">
        <f t="shared" si="5"/>
        <v>0.12299381914506829</v>
      </c>
      <c r="P14" s="17">
        <f t="shared" si="6"/>
        <v>1.6183397255930039</v>
      </c>
      <c r="Q14" s="17">
        <v>180</v>
      </c>
      <c r="R14" s="17" t="s">
        <v>45</v>
      </c>
      <c r="U14" s="17">
        <v>7.5999999999999998E-2</v>
      </c>
      <c r="V14" s="17">
        <v>10</v>
      </c>
      <c r="W14" s="17">
        <v>1</v>
      </c>
      <c r="X14" s="17">
        <v>1</v>
      </c>
      <c r="Y14" s="17">
        <f t="shared" si="7"/>
        <v>12</v>
      </c>
      <c r="Z14" s="17">
        <f t="shared" si="8"/>
        <v>6.3333333333333332E-3</v>
      </c>
    </row>
    <row r="15" spans="1:26" s="17" customFormat="1" ht="30.5" x14ac:dyDescent="0.3">
      <c r="A15" s="14" t="s">
        <v>46</v>
      </c>
      <c r="B15" s="17">
        <v>0.16</v>
      </c>
      <c r="C15" s="17">
        <f t="shared" si="9"/>
        <v>0.98213737646553312</v>
      </c>
      <c r="D15" s="17">
        <v>8</v>
      </c>
      <c r="E15" s="17">
        <v>0.5</v>
      </c>
      <c r="F15" s="17">
        <f t="shared" si="0"/>
        <v>8.5</v>
      </c>
      <c r="G15" s="17">
        <f t="shared" si="1"/>
        <v>0.11554557370182743</v>
      </c>
      <c r="I15" s="17">
        <f t="shared" si="2"/>
        <v>0.44500000000000001</v>
      </c>
      <c r="J15" s="17">
        <f t="shared" si="3"/>
        <v>1.5753885368357701</v>
      </c>
      <c r="K15" s="17">
        <f t="shared" si="4"/>
        <v>0.62342549377577339</v>
      </c>
      <c r="M15" s="17" t="s">
        <v>47</v>
      </c>
      <c r="N15" s="17">
        <v>0.4</v>
      </c>
      <c r="O15" s="17">
        <f t="shared" si="5"/>
        <v>4.6218229480730975E-2</v>
      </c>
      <c r="P15" s="17">
        <f t="shared" si="6"/>
        <v>0.66982941276421692</v>
      </c>
      <c r="Q15" s="17">
        <v>170</v>
      </c>
      <c r="R15" s="17" t="s">
        <v>48</v>
      </c>
      <c r="U15" s="17">
        <v>6.9000000000000006E-2</v>
      </c>
      <c r="V15" s="17">
        <v>5</v>
      </c>
      <c r="W15" s="17">
        <v>0.5</v>
      </c>
      <c r="X15" s="17">
        <v>0.5</v>
      </c>
      <c r="Y15" s="17">
        <f t="shared" si="7"/>
        <v>6</v>
      </c>
      <c r="Z15" s="17">
        <f t="shared" si="8"/>
        <v>1.1500000000000002E-2</v>
      </c>
    </row>
    <row r="16" spans="1:26" ht="24" x14ac:dyDescent="0.3">
      <c r="A16" s="13" t="s">
        <v>49</v>
      </c>
      <c r="B16" s="1">
        <v>0.68200000000000005</v>
      </c>
      <c r="C16" s="1">
        <f t="shared" si="9"/>
        <v>4.1863605671843356</v>
      </c>
      <c r="E16" s="1">
        <v>16</v>
      </c>
      <c r="F16" s="1">
        <f t="shared" si="0"/>
        <v>16</v>
      </c>
      <c r="G16" s="1">
        <f t="shared" si="1"/>
        <v>0.26164753544902097</v>
      </c>
      <c r="I16" s="1">
        <f t="shared" si="2"/>
        <v>14.24</v>
      </c>
      <c r="J16" s="1">
        <f t="shared" si="3"/>
        <v>50.412433178744642</v>
      </c>
      <c r="K16" s="1">
        <f t="shared" si="4"/>
        <v>8.3042223975601084E-2</v>
      </c>
      <c r="M16" s="9" t="s">
        <v>50</v>
      </c>
      <c r="O16" s="1">
        <f t="shared" si="5"/>
        <v>0</v>
      </c>
      <c r="P16" s="1">
        <f t="shared" si="6"/>
        <v>0</v>
      </c>
      <c r="Q16" s="1" t="s">
        <v>23</v>
      </c>
      <c r="R16" s="1" t="s">
        <v>51</v>
      </c>
      <c r="U16" s="1">
        <v>0.2</v>
      </c>
      <c r="V16" s="1">
        <v>10</v>
      </c>
      <c r="W16" s="1">
        <v>0.5</v>
      </c>
      <c r="X16" s="1">
        <v>2</v>
      </c>
      <c r="Y16" s="1">
        <f t="shared" si="7"/>
        <v>12.5</v>
      </c>
      <c r="Z16" s="1">
        <f t="shared" si="8"/>
        <v>1.6E-2</v>
      </c>
    </row>
    <row r="17" spans="1:27" s="17" customFormat="1" ht="16.5" x14ac:dyDescent="0.3">
      <c r="A17" s="16" t="s">
        <v>98</v>
      </c>
      <c r="B17" s="17">
        <v>1.298</v>
      </c>
      <c r="C17" s="20">
        <f t="shared" si="9"/>
        <v>7.9675894665766371</v>
      </c>
      <c r="D17" s="17">
        <v>20</v>
      </c>
      <c r="E17" s="17">
        <v>1.25</v>
      </c>
      <c r="F17" s="17">
        <f t="shared" si="0"/>
        <v>21.25</v>
      </c>
      <c r="G17" s="17">
        <f t="shared" si="1"/>
        <v>0.37494538666242999</v>
      </c>
      <c r="I17" s="17">
        <f t="shared" si="2"/>
        <v>1.1125</v>
      </c>
      <c r="J17" s="20">
        <f t="shared" si="3"/>
        <v>3.9384713420894251</v>
      </c>
      <c r="K17" s="17">
        <f t="shared" si="4"/>
        <v>2.0230157273023845</v>
      </c>
      <c r="M17" s="18" t="s">
        <v>55</v>
      </c>
      <c r="N17" s="17">
        <v>1.6</v>
      </c>
      <c r="O17" s="17">
        <f t="shared" si="5"/>
        <v>0.59991261865988799</v>
      </c>
      <c r="P17" s="20">
        <f t="shared" si="6"/>
        <v>1.4998224126319173</v>
      </c>
      <c r="Q17" s="17" t="s">
        <v>54</v>
      </c>
      <c r="R17" s="19" t="s">
        <v>86</v>
      </c>
      <c r="T17" s="17">
        <v>0.14680000000000001</v>
      </c>
      <c r="U17" s="17">
        <f>(T17/367.01)*1000</f>
        <v>0.39998910111441111</v>
      </c>
      <c r="V17" s="17">
        <v>20</v>
      </c>
      <c r="W17" s="17">
        <v>2</v>
      </c>
      <c r="X17" s="17">
        <v>4</v>
      </c>
      <c r="Y17" s="17">
        <f t="shared" si="7"/>
        <v>26</v>
      </c>
      <c r="Z17" s="17">
        <f t="shared" si="8"/>
        <v>1.538419619670812E-2</v>
      </c>
      <c r="AA17" s="17" t="s">
        <v>97</v>
      </c>
    </row>
    <row r="18" spans="1:27" x14ac:dyDescent="0.3">
      <c r="A18" s="21"/>
      <c r="H18" s="1"/>
      <c r="L18" s="1"/>
      <c r="M18" s="9"/>
      <c r="R18" s="11"/>
      <c r="S18" s="1"/>
    </row>
    <row r="19" spans="1:27" s="17" customFormat="1" ht="16.5" x14ac:dyDescent="0.3">
      <c r="A19" s="16" t="s">
        <v>88</v>
      </c>
      <c r="B19" s="17">
        <v>0.65800000000000003</v>
      </c>
      <c r="C19" s="20">
        <f t="shared" ref="C19" si="11">(B19/325.82)*2*1000</f>
        <v>4.0390399607145051</v>
      </c>
      <c r="D19" s="17">
        <v>20</v>
      </c>
      <c r="E19" s="17">
        <v>1.5</v>
      </c>
      <c r="F19" s="17">
        <f t="shared" ref="F19" si="12">(D19+E19)</f>
        <v>21.5</v>
      </c>
      <c r="G19" s="17">
        <f t="shared" ref="G19" si="13">C19/F19</f>
        <v>0.18786232375416304</v>
      </c>
      <c r="I19" s="17">
        <f t="shared" ref="I19" si="14">(0.89*E19)</f>
        <v>1.335</v>
      </c>
      <c r="J19" s="20">
        <f t="shared" ref="J19" si="15">1000*(I19/282.47)</f>
        <v>4.7261656105073095</v>
      </c>
      <c r="K19" s="17">
        <f t="shared" ref="K19" si="16">(C19/J19)</f>
        <v>0.85461244771762279</v>
      </c>
      <c r="M19" s="18" t="s">
        <v>55</v>
      </c>
      <c r="N19" s="17">
        <v>1.6</v>
      </c>
      <c r="O19" s="17">
        <f t="shared" ref="O19" si="17">G19*N19</f>
        <v>0.30057971800666089</v>
      </c>
      <c r="P19" s="20">
        <f t="shared" ref="P19" si="18">O19/U19</f>
        <v>0.75095821855428602</v>
      </c>
      <c r="Q19" s="17" t="s">
        <v>54</v>
      </c>
      <c r="R19" s="19" t="s">
        <v>86</v>
      </c>
      <c r="T19" s="20">
        <v>0.1469</v>
      </c>
      <c r="U19" s="17">
        <f>(T19/367.01)*1000</f>
        <v>0.40026157325413475</v>
      </c>
      <c r="V19" s="17">
        <v>20</v>
      </c>
      <c r="W19" s="17">
        <v>2</v>
      </c>
      <c r="X19" s="17">
        <v>4</v>
      </c>
      <c r="Y19" s="17">
        <f t="shared" ref="Y19" si="19">(V19+W19+X19)</f>
        <v>26</v>
      </c>
      <c r="Z19" s="17">
        <f t="shared" ref="Z19" si="20">U19/Y19</f>
        <v>1.5394675894389798E-2</v>
      </c>
      <c r="AA19" s="17" t="s">
        <v>97</v>
      </c>
    </row>
    <row r="20" spans="1:27" s="17" customFormat="1" ht="16.5" x14ac:dyDescent="0.3">
      <c r="A20" s="16" t="s">
        <v>87</v>
      </c>
      <c r="B20" s="17">
        <v>1.147</v>
      </c>
      <c r="C20" s="17">
        <f t="shared" ref="C20" si="21">(B20/325.82)*2*1000</f>
        <v>7.0406973175372913</v>
      </c>
      <c r="D20" s="17">
        <v>20</v>
      </c>
      <c r="E20" s="17">
        <v>2.5</v>
      </c>
      <c r="F20" s="17">
        <f t="shared" ref="F20" si="22">(D20+E20)</f>
        <v>22.5</v>
      </c>
      <c r="G20" s="17">
        <f t="shared" ref="G20" si="23">C20/F20</f>
        <v>0.31291988077943517</v>
      </c>
      <c r="I20" s="17">
        <f t="shared" ref="I20" si="24">(0.89*E20)</f>
        <v>2.2250000000000001</v>
      </c>
      <c r="J20" s="17">
        <f t="shared" ref="J20" si="25">1000*(I20/282.47)</f>
        <v>7.8769426841788501</v>
      </c>
      <c r="K20" s="17">
        <f t="shared" ref="K20" si="26">(C20/J20)</f>
        <v>0.89383630170101525</v>
      </c>
      <c r="M20" s="18" t="s">
        <v>55</v>
      </c>
      <c r="N20" s="17">
        <v>1.6</v>
      </c>
      <c r="O20" s="17">
        <f t="shared" ref="O20" si="27">G20*N20</f>
        <v>0.50067180924709631</v>
      </c>
      <c r="P20" s="20">
        <f t="shared" ref="P20" si="28">O20/U20</f>
        <v>1.2508615433068537</v>
      </c>
      <c r="Q20" s="17" t="s">
        <v>54</v>
      </c>
      <c r="R20" s="19" t="s">
        <v>86</v>
      </c>
      <c r="T20" s="17">
        <v>0.1469</v>
      </c>
      <c r="U20" s="17">
        <f>(T20/367.01)*1000</f>
        <v>0.40026157325413475</v>
      </c>
      <c r="V20" s="17">
        <v>20</v>
      </c>
      <c r="W20" s="17">
        <v>2</v>
      </c>
      <c r="X20" s="17">
        <v>4</v>
      </c>
      <c r="Y20" s="17">
        <f t="shared" ref="Y20" si="29">(V20+W20+X20)</f>
        <v>26</v>
      </c>
      <c r="Z20" s="17">
        <f t="shared" ref="Z20" si="30">U20/Y20</f>
        <v>1.5394675894389798E-2</v>
      </c>
      <c r="AA20" s="17" t="s">
        <v>97</v>
      </c>
    </row>
    <row r="21" spans="1:27" ht="39" x14ac:dyDescent="0.3">
      <c r="A21" s="13" t="s">
        <v>89</v>
      </c>
      <c r="B21" s="1">
        <v>0.4</v>
      </c>
      <c r="C21" s="1">
        <f t="shared" si="9"/>
        <v>2.4553434411638331</v>
      </c>
      <c r="D21" s="1">
        <v>0</v>
      </c>
      <c r="E21" s="1">
        <v>8</v>
      </c>
      <c r="F21" s="1">
        <f t="shared" si="0"/>
        <v>8</v>
      </c>
      <c r="G21" s="1">
        <f t="shared" si="1"/>
        <v>0.30691793014547913</v>
      </c>
      <c r="I21" s="1">
        <f t="shared" si="2"/>
        <v>7.12</v>
      </c>
      <c r="J21" s="1">
        <f t="shared" si="3"/>
        <v>25.206216589372321</v>
      </c>
      <c r="K21" s="1">
        <f t="shared" si="4"/>
        <v>9.7410233402464602E-2</v>
      </c>
      <c r="M21" s="9" t="s">
        <v>90</v>
      </c>
      <c r="N21" s="1">
        <v>0.75</v>
      </c>
      <c r="O21" s="1">
        <f t="shared" si="5"/>
        <v>0.23018844760910934</v>
      </c>
      <c r="P21" s="1">
        <f t="shared" si="6"/>
        <v>2.3019471977389427</v>
      </c>
      <c r="Q21" s="1" t="s">
        <v>92</v>
      </c>
      <c r="R21" s="11" t="s">
        <v>91</v>
      </c>
      <c r="T21" s="1">
        <v>3.6700000000000003E-2</v>
      </c>
      <c r="U21" s="1">
        <f t="shared" si="10"/>
        <v>9.9997275278602776E-2</v>
      </c>
      <c r="V21" s="1">
        <v>5</v>
      </c>
      <c r="W21" s="1">
        <v>0.2</v>
      </c>
      <c r="X21" s="1">
        <v>1.5</v>
      </c>
      <c r="Y21" s="1">
        <f t="shared" si="7"/>
        <v>6.7</v>
      </c>
      <c r="Z21" s="1">
        <f t="shared" si="8"/>
        <v>1.4924966459492952E-2</v>
      </c>
    </row>
    <row r="22" spans="1:27" s="17" customFormat="1" ht="16.5" x14ac:dyDescent="0.3">
      <c r="A22" s="16" t="s">
        <v>93</v>
      </c>
      <c r="B22" s="17">
        <v>1.147</v>
      </c>
      <c r="C22" s="17">
        <f t="shared" ref="C22" si="31">(B22/325.82)*2*1000</f>
        <v>7.0406973175372913</v>
      </c>
      <c r="D22" s="17">
        <v>20</v>
      </c>
      <c r="E22" s="17">
        <v>2.5</v>
      </c>
      <c r="F22" s="17">
        <f t="shared" ref="F22" si="32">(D22+E22)</f>
        <v>22.5</v>
      </c>
      <c r="G22" s="17">
        <f t="shared" ref="G22" si="33">C22/F22</f>
        <v>0.31291988077943517</v>
      </c>
      <c r="I22" s="17">
        <f t="shared" ref="I22" si="34">(0.89*E22)</f>
        <v>2.2250000000000001</v>
      </c>
      <c r="J22" s="17">
        <f t="shared" ref="J22" si="35">1000*(I22/282.47)</f>
        <v>7.8769426841788501</v>
      </c>
      <c r="K22" s="17">
        <f t="shared" ref="K22" si="36">(C22/J22)</f>
        <v>0.89383630170101525</v>
      </c>
      <c r="M22" s="18" t="s">
        <v>55</v>
      </c>
      <c r="N22" s="17">
        <v>3.2</v>
      </c>
      <c r="O22" s="17">
        <f t="shared" ref="O22" si="37">G22*N22</f>
        <v>1.0013436184941926</v>
      </c>
      <c r="P22" s="20">
        <f t="shared" ref="P22" si="38">O22/U22</f>
        <v>1.2500106170869172</v>
      </c>
      <c r="Q22" s="17" t="s">
        <v>54</v>
      </c>
      <c r="R22" s="19" t="s">
        <v>86</v>
      </c>
      <c r="T22" s="17">
        <v>0.29399999999999998</v>
      </c>
      <c r="U22" s="17">
        <f>(T22/367.01)*1000</f>
        <v>0.8010680907877169</v>
      </c>
      <c r="V22" s="17">
        <v>40</v>
      </c>
      <c r="W22" s="17">
        <v>4</v>
      </c>
      <c r="X22" s="17">
        <v>8</v>
      </c>
      <c r="Y22" s="17">
        <f t="shared" ref="Y22" si="39">(V22+W22+X22)</f>
        <v>52</v>
      </c>
      <c r="Z22" s="17">
        <f t="shared" ref="Z22" si="40">U22/Y22</f>
        <v>1.5405155592071479E-2</v>
      </c>
      <c r="AA22" s="18" t="s">
        <v>95</v>
      </c>
    </row>
    <row r="23" spans="1:27" s="17" customFormat="1" ht="16.5" x14ac:dyDescent="0.3">
      <c r="A23" s="16" t="s">
        <v>94</v>
      </c>
      <c r="B23" s="17">
        <v>1.147</v>
      </c>
      <c r="C23" s="17">
        <f t="shared" ref="C23" si="41">(B23/325.82)*2*1000</f>
        <v>7.0406973175372913</v>
      </c>
      <c r="D23" s="17">
        <v>20</v>
      </c>
      <c r="E23" s="17">
        <v>2.5</v>
      </c>
      <c r="F23" s="17">
        <f t="shared" ref="F23" si="42">(D23+E23)</f>
        <v>22.5</v>
      </c>
      <c r="G23" s="17">
        <f t="shared" ref="G23" si="43">C23/F23</f>
        <v>0.31291988077943517</v>
      </c>
      <c r="I23" s="17">
        <f t="shared" ref="I23" si="44">(0.89*E23)</f>
        <v>2.2250000000000001</v>
      </c>
      <c r="J23" s="17">
        <f t="shared" ref="J23" si="45">1000*(I23/282.47)</f>
        <v>7.8769426841788501</v>
      </c>
      <c r="K23" s="17">
        <f t="shared" ref="K23" si="46">(C23/J23)</f>
        <v>0.89383630170101525</v>
      </c>
      <c r="M23" s="18" t="s">
        <v>55</v>
      </c>
      <c r="N23" s="17">
        <v>3.8</v>
      </c>
      <c r="O23" s="17">
        <f t="shared" ref="O23" si="47">G23*N23</f>
        <v>1.1890955469618536</v>
      </c>
      <c r="P23" s="20">
        <f t="shared" ref="P23" si="48">O23/U23</f>
        <v>2.0000456310287342</v>
      </c>
      <c r="Q23" s="17" t="s">
        <v>54</v>
      </c>
      <c r="R23" s="19" t="s">
        <v>99</v>
      </c>
      <c r="T23" s="17">
        <v>0.21820000000000001</v>
      </c>
      <c r="U23" s="17">
        <f>(T23/367.01)*1000</f>
        <v>0.59453420887714237</v>
      </c>
      <c r="V23" s="17">
        <v>40</v>
      </c>
      <c r="W23" s="17">
        <v>4</v>
      </c>
      <c r="X23" s="17">
        <v>8</v>
      </c>
      <c r="Y23" s="17">
        <f t="shared" ref="Y23" si="49">(V23+W23+X23)</f>
        <v>52</v>
      </c>
      <c r="Z23" s="17">
        <f t="shared" ref="Z23" si="50">U23/Y23</f>
        <v>1.1433350170714276E-2</v>
      </c>
      <c r="AA23" s="19" t="s">
        <v>96</v>
      </c>
    </row>
    <row r="24" spans="1:27" s="17" customFormat="1" ht="16.5" x14ac:dyDescent="0.3">
      <c r="A24" s="16" t="s">
        <v>100</v>
      </c>
      <c r="B24" s="17">
        <v>1.147</v>
      </c>
      <c r="C24" s="17">
        <f t="shared" ref="C24" si="51">(B24/325.82)*2*1000</f>
        <v>7.0406973175372913</v>
      </c>
      <c r="D24" s="17">
        <v>20</v>
      </c>
      <c r="E24" s="17">
        <v>2.5</v>
      </c>
      <c r="F24" s="17">
        <f t="shared" ref="F24" si="52">(D24+E24)</f>
        <v>22.5</v>
      </c>
      <c r="G24" s="17">
        <f t="shared" ref="G24" si="53">C24/F24</f>
        <v>0.31291988077943517</v>
      </c>
      <c r="I24" s="17">
        <f t="shared" ref="I24" si="54">(0.89*E24)</f>
        <v>2.2250000000000001</v>
      </c>
      <c r="J24" s="17">
        <f t="shared" ref="J24" si="55">1000*(I24/282.47)</f>
        <v>7.8769426841788501</v>
      </c>
      <c r="K24" s="17">
        <f t="shared" ref="K24" si="56">(C24/J24)</f>
        <v>0.89383630170101525</v>
      </c>
      <c r="M24" s="18" t="s">
        <v>55</v>
      </c>
      <c r="N24" s="17">
        <v>5.0999999999999996</v>
      </c>
      <c r="O24" s="17">
        <f t="shared" ref="O24" si="57">G24*N24</f>
        <v>1.5958913919751192</v>
      </c>
      <c r="P24" s="20">
        <f t="shared" ref="P24" si="58">O24/U24</f>
        <v>2.0141268905391625</v>
      </c>
      <c r="Q24" s="17" t="s">
        <v>54</v>
      </c>
      <c r="R24" s="19" t="s">
        <v>101</v>
      </c>
      <c r="T24" s="17">
        <v>0.2908</v>
      </c>
      <c r="U24" s="17">
        <f>(T24/367.01)*1000</f>
        <v>0.79234898231655815</v>
      </c>
      <c r="V24" s="17">
        <v>40</v>
      </c>
      <c r="W24" s="17">
        <v>4</v>
      </c>
      <c r="X24" s="17">
        <v>8</v>
      </c>
      <c r="Y24" s="17">
        <f t="shared" ref="Y24" si="59">(V24+W24+X24)</f>
        <v>52</v>
      </c>
      <c r="Z24" s="17">
        <f t="shared" ref="Z24" si="60">U24/Y24</f>
        <v>1.523748042916458E-2</v>
      </c>
      <c r="AA24" s="19" t="s">
        <v>96</v>
      </c>
    </row>
    <row r="25" spans="1:27" x14ac:dyDescent="0.3">
      <c r="C25" s="1">
        <f t="shared" si="9"/>
        <v>0</v>
      </c>
      <c r="F25" s="1">
        <f t="shared" si="0"/>
        <v>0</v>
      </c>
      <c r="G25" s="1" t="e">
        <f t="shared" si="1"/>
        <v>#DIV/0!</v>
      </c>
      <c r="I25" s="1">
        <f t="shared" si="2"/>
        <v>0</v>
      </c>
      <c r="J25" s="1">
        <f t="shared" si="3"/>
        <v>0</v>
      </c>
      <c r="K25" s="1" t="e">
        <f t="shared" si="4"/>
        <v>#DIV/0!</v>
      </c>
      <c r="O25" s="1" t="e">
        <f t="shared" si="5"/>
        <v>#DIV/0!</v>
      </c>
      <c r="P25" s="1" t="e">
        <f t="shared" si="6"/>
        <v>#DIV/0!</v>
      </c>
      <c r="U25" s="1">
        <f t="shared" si="10"/>
        <v>0</v>
      </c>
      <c r="Y25" s="1">
        <f t="shared" si="7"/>
        <v>0</v>
      </c>
      <c r="Z25" s="1" t="e">
        <f t="shared" si="8"/>
        <v>#DIV/0!</v>
      </c>
    </row>
    <row r="26" spans="1:27" x14ac:dyDescent="0.3">
      <c r="C26" s="1">
        <f t="shared" si="9"/>
        <v>0</v>
      </c>
      <c r="F26" s="1">
        <f t="shared" si="0"/>
        <v>0</v>
      </c>
      <c r="G26" s="1" t="e">
        <f t="shared" si="1"/>
        <v>#DIV/0!</v>
      </c>
      <c r="I26" s="1">
        <f t="shared" si="2"/>
        <v>0</v>
      </c>
      <c r="J26" s="1">
        <f t="shared" si="3"/>
        <v>0</v>
      </c>
      <c r="K26" s="1" t="e">
        <f t="shared" si="4"/>
        <v>#DIV/0!</v>
      </c>
      <c r="M26" s="9"/>
      <c r="O26" s="1" t="e">
        <f t="shared" si="5"/>
        <v>#DIV/0!</v>
      </c>
      <c r="P26" s="1" t="e">
        <f t="shared" si="6"/>
        <v>#DIV/0!</v>
      </c>
      <c r="U26" s="1">
        <f t="shared" si="10"/>
        <v>0</v>
      </c>
      <c r="Y26" s="1">
        <f t="shared" si="7"/>
        <v>0</v>
      </c>
      <c r="Z26" s="1" t="e">
        <f t="shared" si="8"/>
        <v>#DIV/0!</v>
      </c>
    </row>
    <row r="27" spans="1:27" x14ac:dyDescent="0.3">
      <c r="C27" s="1">
        <f t="shared" si="9"/>
        <v>0</v>
      </c>
      <c r="F27" s="1">
        <f t="shared" si="0"/>
        <v>0</v>
      </c>
      <c r="G27" s="1" t="e">
        <f t="shared" si="1"/>
        <v>#DIV/0!</v>
      </c>
      <c r="I27" s="1">
        <f t="shared" si="2"/>
        <v>0</v>
      </c>
      <c r="J27" s="1">
        <f t="shared" si="3"/>
        <v>0</v>
      </c>
      <c r="K27" s="1" t="e">
        <f t="shared" si="4"/>
        <v>#DIV/0!</v>
      </c>
      <c r="O27" s="1" t="e">
        <f t="shared" si="5"/>
        <v>#DIV/0!</v>
      </c>
      <c r="P27" s="1" t="e">
        <f t="shared" si="6"/>
        <v>#DIV/0!</v>
      </c>
      <c r="U27" s="1">
        <f t="shared" si="10"/>
        <v>0</v>
      </c>
      <c r="Y27" s="1">
        <f t="shared" si="7"/>
        <v>0</v>
      </c>
      <c r="Z27" s="1" t="e">
        <f t="shared" si="8"/>
        <v>#DIV/0!</v>
      </c>
    </row>
    <row r="28" spans="1:27" x14ac:dyDescent="0.3">
      <c r="C28" s="1">
        <f t="shared" si="9"/>
        <v>0</v>
      </c>
      <c r="F28" s="1">
        <f t="shared" si="0"/>
        <v>0</v>
      </c>
      <c r="G28" s="1" t="e">
        <f t="shared" si="1"/>
        <v>#DIV/0!</v>
      </c>
      <c r="I28" s="1">
        <f t="shared" si="2"/>
        <v>0</v>
      </c>
      <c r="J28" s="1">
        <f t="shared" si="3"/>
        <v>0</v>
      </c>
      <c r="K28" s="1" t="e">
        <f t="shared" si="4"/>
        <v>#DIV/0!</v>
      </c>
      <c r="O28" s="1" t="e">
        <f t="shared" si="5"/>
        <v>#DIV/0!</v>
      </c>
      <c r="P28" s="1" t="e">
        <f t="shared" si="6"/>
        <v>#DIV/0!</v>
      </c>
      <c r="R28" s="9"/>
      <c r="U28" s="1">
        <f t="shared" si="10"/>
        <v>0</v>
      </c>
      <c r="Y28" s="1">
        <f t="shared" si="7"/>
        <v>0</v>
      </c>
      <c r="Z28" s="1" t="e">
        <f t="shared" si="8"/>
        <v>#DIV/0!</v>
      </c>
    </row>
    <row r="29" spans="1:27" x14ac:dyDescent="0.3">
      <c r="C29" s="1">
        <f t="shared" si="9"/>
        <v>0</v>
      </c>
      <c r="F29" s="1">
        <f t="shared" si="0"/>
        <v>0</v>
      </c>
      <c r="G29" s="1" t="e">
        <f t="shared" si="1"/>
        <v>#DIV/0!</v>
      </c>
      <c r="I29" s="1">
        <f t="shared" si="2"/>
        <v>0</v>
      </c>
      <c r="J29" s="1">
        <f t="shared" si="3"/>
        <v>0</v>
      </c>
      <c r="K29" s="1" t="e">
        <f t="shared" si="4"/>
        <v>#DIV/0!</v>
      </c>
      <c r="M29" s="9"/>
      <c r="O29" s="1" t="e">
        <f t="shared" si="5"/>
        <v>#DIV/0!</v>
      </c>
      <c r="P29" s="1" t="e">
        <f t="shared" si="6"/>
        <v>#DIV/0!</v>
      </c>
      <c r="U29" s="1">
        <f t="shared" si="10"/>
        <v>0</v>
      </c>
      <c r="Y29" s="1">
        <f t="shared" si="7"/>
        <v>0</v>
      </c>
      <c r="Z29" s="1" t="e">
        <f t="shared" si="8"/>
        <v>#DIV/0!</v>
      </c>
    </row>
    <row r="30" spans="1:27" x14ac:dyDescent="0.3">
      <c r="C30" s="1">
        <f t="shared" si="9"/>
        <v>0</v>
      </c>
      <c r="F30" s="1">
        <f t="shared" si="0"/>
        <v>0</v>
      </c>
      <c r="G30" s="1" t="e">
        <f t="shared" si="1"/>
        <v>#DIV/0!</v>
      </c>
      <c r="I30" s="1">
        <f t="shared" si="2"/>
        <v>0</v>
      </c>
      <c r="J30" s="1">
        <f t="shared" si="3"/>
        <v>0</v>
      </c>
      <c r="K30" s="1" t="e">
        <f t="shared" si="4"/>
        <v>#DIV/0!</v>
      </c>
      <c r="O30" s="1" t="e">
        <f t="shared" si="5"/>
        <v>#DIV/0!</v>
      </c>
      <c r="P30" s="1" t="e">
        <f t="shared" si="6"/>
        <v>#DIV/0!</v>
      </c>
      <c r="U30" s="1">
        <f t="shared" si="10"/>
        <v>0</v>
      </c>
      <c r="Y30" s="1">
        <f t="shared" si="7"/>
        <v>0</v>
      </c>
      <c r="Z30" s="1" t="e">
        <f t="shared" si="8"/>
        <v>#DIV/0!</v>
      </c>
    </row>
    <row r="31" spans="1:27" x14ac:dyDescent="0.3">
      <c r="C31" s="1">
        <f t="shared" si="9"/>
        <v>0</v>
      </c>
      <c r="F31" s="1">
        <f t="shared" si="0"/>
        <v>0</v>
      </c>
      <c r="G31" s="1" t="e">
        <f t="shared" si="1"/>
        <v>#DIV/0!</v>
      </c>
      <c r="I31" s="1">
        <f t="shared" si="2"/>
        <v>0</v>
      </c>
      <c r="J31" s="1">
        <f t="shared" si="3"/>
        <v>0</v>
      </c>
      <c r="K31" s="1" t="e">
        <f t="shared" si="4"/>
        <v>#DIV/0!</v>
      </c>
      <c r="O31" s="1" t="e">
        <f t="shared" si="5"/>
        <v>#DIV/0!</v>
      </c>
      <c r="P31" s="1" t="e">
        <f t="shared" si="6"/>
        <v>#DIV/0!</v>
      </c>
      <c r="U31" s="1">
        <f t="shared" si="10"/>
        <v>0</v>
      </c>
      <c r="Y31" s="1">
        <f t="shared" si="7"/>
        <v>0</v>
      </c>
      <c r="Z31" s="1" t="e">
        <f t="shared" si="8"/>
        <v>#DIV/0!</v>
      </c>
    </row>
    <row r="32" spans="1:27" x14ac:dyDescent="0.3">
      <c r="C32" s="1">
        <f t="shared" si="9"/>
        <v>0</v>
      </c>
      <c r="F32" s="1">
        <f t="shared" si="0"/>
        <v>0</v>
      </c>
      <c r="G32" s="1" t="e">
        <f t="shared" si="1"/>
        <v>#DIV/0!</v>
      </c>
      <c r="I32" s="1">
        <f t="shared" si="2"/>
        <v>0</v>
      </c>
      <c r="J32" s="1">
        <f t="shared" si="3"/>
        <v>0</v>
      </c>
      <c r="K32" s="1" t="e">
        <f t="shared" si="4"/>
        <v>#DIV/0!</v>
      </c>
      <c r="O32" s="1" t="e">
        <f t="shared" si="5"/>
        <v>#DIV/0!</v>
      </c>
      <c r="P32" s="1" t="e">
        <f t="shared" si="6"/>
        <v>#DIV/0!</v>
      </c>
      <c r="U32" s="1">
        <f t="shared" si="10"/>
        <v>0</v>
      </c>
      <c r="Y32" s="1">
        <f t="shared" si="7"/>
        <v>0</v>
      </c>
      <c r="Z32" s="1" t="e">
        <f t="shared" si="8"/>
        <v>#DIV/0!</v>
      </c>
    </row>
    <row r="33" spans="3:26" x14ac:dyDescent="0.3">
      <c r="C33" s="1">
        <f t="shared" si="9"/>
        <v>0</v>
      </c>
      <c r="F33" s="1">
        <f t="shared" si="0"/>
        <v>0</v>
      </c>
      <c r="G33" s="1" t="e">
        <f t="shared" si="1"/>
        <v>#DIV/0!</v>
      </c>
      <c r="I33" s="1">
        <f t="shared" si="2"/>
        <v>0</v>
      </c>
      <c r="J33" s="1">
        <f t="shared" si="3"/>
        <v>0</v>
      </c>
      <c r="K33" s="1" t="e">
        <f t="shared" si="4"/>
        <v>#DIV/0!</v>
      </c>
      <c r="O33" s="1" t="e">
        <f t="shared" si="5"/>
        <v>#DIV/0!</v>
      </c>
      <c r="P33" s="1" t="e">
        <f t="shared" si="6"/>
        <v>#DIV/0!</v>
      </c>
      <c r="U33" s="1">
        <f t="shared" si="10"/>
        <v>0</v>
      </c>
      <c r="Y33" s="1">
        <f t="shared" si="7"/>
        <v>0</v>
      </c>
      <c r="Z33" s="1" t="e">
        <f t="shared" si="8"/>
        <v>#DIV/0!</v>
      </c>
    </row>
  </sheetData>
  <mergeCells count="3">
    <mergeCell ref="B1:K1"/>
    <mergeCell ref="T1:Z1"/>
    <mergeCell ref="N1:P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0D4E-0C50-4F15-B5E3-F93EAF8CC0E2}">
  <dimension ref="A2:J48"/>
  <sheetViews>
    <sheetView topLeftCell="A10" workbookViewId="0">
      <selection activeCell="F16" sqref="F16"/>
    </sheetView>
  </sheetViews>
  <sheetFormatPr defaultRowHeight="11.5" x14ac:dyDescent="0.3"/>
  <cols>
    <col min="1" max="1" width="49.08203125" style="12" customWidth="1"/>
    <col min="2" max="2" width="11.25" style="12" customWidth="1"/>
    <col min="3" max="3" width="9.08203125" style="12" bestFit="1" customWidth="1"/>
    <col min="4" max="5" width="8.6640625" style="12"/>
    <col min="6" max="6" width="11.08203125" style="12" customWidth="1"/>
    <col min="7" max="16384" width="8.6640625" style="12"/>
  </cols>
  <sheetData>
    <row r="2" spans="1:10" ht="23.5" x14ac:dyDescent="0.3">
      <c r="B2" s="12" t="s">
        <v>56</v>
      </c>
      <c r="C2" s="12" t="s">
        <v>53</v>
      </c>
      <c r="D2" s="12" t="s">
        <v>65</v>
      </c>
      <c r="E2" s="12" t="s">
        <v>67</v>
      </c>
      <c r="F2" s="12" t="s">
        <v>69</v>
      </c>
      <c r="G2" s="12" t="s">
        <v>58</v>
      </c>
      <c r="H2" s="12" t="s">
        <v>59</v>
      </c>
      <c r="I2" s="12" t="s">
        <v>61</v>
      </c>
      <c r="J2" s="12" t="s">
        <v>63</v>
      </c>
    </row>
    <row r="3" spans="1:10" ht="47" x14ac:dyDescent="0.3">
      <c r="A3" s="13" t="s">
        <v>68</v>
      </c>
      <c r="C3" s="12">
        <v>0.8</v>
      </c>
      <c r="E3" s="12">
        <v>0.4</v>
      </c>
      <c r="F3" s="12">
        <f>C3/E3</f>
        <v>2</v>
      </c>
    </row>
    <row r="4" spans="1:10" ht="24" x14ac:dyDescent="0.3">
      <c r="A4" s="13" t="s">
        <v>70</v>
      </c>
      <c r="B4" s="12">
        <v>0.25553999999999999</v>
      </c>
      <c r="C4" s="12">
        <f>(B4/212.81)*1000</f>
        <v>1.2007894365866265</v>
      </c>
      <c r="D4" s="12">
        <v>0.1079</v>
      </c>
      <c r="E4" s="12">
        <f t="shared" ref="E4:E48" si="0">(D4/367.01)*1000</f>
        <v>0.29399743876188655</v>
      </c>
      <c r="F4" s="12">
        <f t="shared" ref="F4:F48" si="1">C4/E4</f>
        <v>4.0843533931571629</v>
      </c>
    </row>
    <row r="5" spans="1:10" ht="58.5" x14ac:dyDescent="0.3">
      <c r="A5" s="13" t="s">
        <v>71</v>
      </c>
      <c r="C5" s="12">
        <v>4</v>
      </c>
      <c r="E5" s="12">
        <v>1</v>
      </c>
      <c r="F5" s="12">
        <f t="shared" si="1"/>
        <v>4</v>
      </c>
    </row>
    <row r="6" spans="1:10" ht="23.5" x14ac:dyDescent="0.3">
      <c r="A6" s="12" t="s">
        <v>72</v>
      </c>
      <c r="B6" s="12">
        <v>0.21199999999999999</v>
      </c>
      <c r="C6" s="12">
        <f t="shared" ref="C6:C48" si="2">(B6/212.81)*1000</f>
        <v>0.99619378788590762</v>
      </c>
      <c r="D6" s="12">
        <v>0.37</v>
      </c>
      <c r="E6" s="12">
        <f t="shared" si="0"/>
        <v>1.0081469169777391</v>
      </c>
      <c r="F6" s="12">
        <f t="shared" si="1"/>
        <v>0.98814346511353224</v>
      </c>
    </row>
    <row r="7" spans="1:10" ht="35.5" x14ac:dyDescent="0.3">
      <c r="A7" s="13" t="s">
        <v>73</v>
      </c>
      <c r="C7" s="12">
        <v>4</v>
      </c>
      <c r="E7" s="12">
        <v>1</v>
      </c>
      <c r="F7" s="12">
        <f t="shared" si="1"/>
        <v>4</v>
      </c>
    </row>
    <row r="8" spans="1:10" ht="35.5" x14ac:dyDescent="0.3">
      <c r="A8" s="13" t="s">
        <v>74</v>
      </c>
      <c r="C8" s="12">
        <v>4</v>
      </c>
      <c r="E8" s="12">
        <v>1</v>
      </c>
      <c r="F8" s="12">
        <f t="shared" si="1"/>
        <v>4</v>
      </c>
    </row>
    <row r="9" spans="1:10" ht="24" x14ac:dyDescent="0.3">
      <c r="A9" s="13" t="s">
        <v>75</v>
      </c>
      <c r="C9" s="12">
        <v>1</v>
      </c>
      <c r="E9" s="12">
        <v>1</v>
      </c>
      <c r="F9" s="12">
        <f t="shared" si="1"/>
        <v>1</v>
      </c>
    </row>
    <row r="10" spans="1:10" ht="24" x14ac:dyDescent="0.3">
      <c r="A10" s="13" t="s">
        <v>76</v>
      </c>
      <c r="C10" s="12">
        <v>0.1</v>
      </c>
      <c r="E10" s="12">
        <v>0.1</v>
      </c>
      <c r="F10" s="12">
        <f t="shared" si="1"/>
        <v>1</v>
      </c>
    </row>
    <row r="11" spans="1:10" ht="24" x14ac:dyDescent="0.3">
      <c r="A11" s="13" t="s">
        <v>77</v>
      </c>
      <c r="B11" s="12">
        <v>2.1299999999999999E-2</v>
      </c>
      <c r="C11" s="12">
        <f t="shared" si="2"/>
        <v>0.10008928151872562</v>
      </c>
      <c r="E11" s="12">
        <v>0.1</v>
      </c>
      <c r="F11" s="12">
        <f t="shared" si="1"/>
        <v>1.0008928151872563</v>
      </c>
    </row>
    <row r="12" spans="1:10" ht="24" x14ac:dyDescent="0.3">
      <c r="A12" s="13" t="s">
        <v>78</v>
      </c>
      <c r="C12" s="12">
        <v>0.4</v>
      </c>
      <c r="E12" s="12">
        <v>0.4</v>
      </c>
      <c r="F12" s="12">
        <f t="shared" si="1"/>
        <v>1</v>
      </c>
    </row>
    <row r="13" spans="1:10" ht="47" x14ac:dyDescent="0.3">
      <c r="A13" s="13" t="s">
        <v>79</v>
      </c>
      <c r="B13" s="12" t="s">
        <v>80</v>
      </c>
      <c r="C13" s="12" t="e">
        <f t="shared" si="2"/>
        <v>#VALUE!</v>
      </c>
      <c r="E13" s="12">
        <f t="shared" si="0"/>
        <v>0</v>
      </c>
      <c r="F13" s="12" t="e">
        <f t="shared" si="1"/>
        <v>#VALUE!</v>
      </c>
    </row>
    <row r="14" spans="1:10" ht="24" x14ac:dyDescent="0.3">
      <c r="A14" s="13" t="s">
        <v>81</v>
      </c>
      <c r="C14" s="12">
        <v>0.2</v>
      </c>
      <c r="E14" s="12">
        <v>0.2</v>
      </c>
      <c r="F14" s="12">
        <f t="shared" si="1"/>
        <v>1</v>
      </c>
    </row>
    <row r="15" spans="1:10" ht="12" x14ac:dyDescent="0.3">
      <c r="A15" s="13" t="s">
        <v>82</v>
      </c>
      <c r="B15" s="12">
        <v>1.87</v>
      </c>
      <c r="C15" s="12">
        <f t="shared" si="2"/>
        <v>8.7871810535219215</v>
      </c>
      <c r="D15" s="12">
        <v>0.81</v>
      </c>
      <c r="E15" s="12">
        <f t="shared" si="0"/>
        <v>2.2070243317620775</v>
      </c>
      <c r="F15" s="12">
        <f t="shared" si="1"/>
        <v>3.9814608869791113</v>
      </c>
    </row>
    <row r="16" spans="1:10" ht="24" x14ac:dyDescent="0.3">
      <c r="A16" s="13" t="s">
        <v>83</v>
      </c>
      <c r="C16" s="12">
        <v>0.2</v>
      </c>
      <c r="E16" s="12">
        <v>0.05</v>
      </c>
      <c r="F16" s="12">
        <f t="shared" si="1"/>
        <v>4</v>
      </c>
    </row>
    <row r="17" spans="1:6" ht="24" x14ac:dyDescent="0.3">
      <c r="A17" s="13" t="s">
        <v>84</v>
      </c>
      <c r="C17" s="12">
        <v>0.6</v>
      </c>
      <c r="E17" s="12">
        <v>0.6</v>
      </c>
      <c r="F17" s="12">
        <f t="shared" si="1"/>
        <v>1</v>
      </c>
    </row>
    <row r="18" spans="1:6" ht="24" x14ac:dyDescent="0.3">
      <c r="A18" s="13" t="s">
        <v>85</v>
      </c>
      <c r="C18" s="12">
        <v>0.4</v>
      </c>
      <c r="E18" s="12">
        <v>0.1</v>
      </c>
      <c r="F18" s="12">
        <f t="shared" si="1"/>
        <v>4</v>
      </c>
    </row>
    <row r="19" spans="1:6" x14ac:dyDescent="0.3">
      <c r="C19" s="12">
        <f t="shared" si="2"/>
        <v>0</v>
      </c>
      <c r="E19" s="12">
        <f t="shared" si="0"/>
        <v>0</v>
      </c>
      <c r="F19" s="12" t="e">
        <f t="shared" si="1"/>
        <v>#DIV/0!</v>
      </c>
    </row>
    <row r="20" spans="1:6" x14ac:dyDescent="0.3">
      <c r="C20" s="12">
        <f t="shared" si="2"/>
        <v>0</v>
      </c>
      <c r="E20" s="12">
        <f t="shared" si="0"/>
        <v>0</v>
      </c>
      <c r="F20" s="12" t="e">
        <f t="shared" si="1"/>
        <v>#DIV/0!</v>
      </c>
    </row>
    <row r="21" spans="1:6" x14ac:dyDescent="0.3">
      <c r="C21" s="12">
        <f t="shared" si="2"/>
        <v>0</v>
      </c>
      <c r="E21" s="12">
        <f t="shared" si="0"/>
        <v>0</v>
      </c>
      <c r="F21" s="12" t="e">
        <f t="shared" si="1"/>
        <v>#DIV/0!</v>
      </c>
    </row>
    <row r="22" spans="1:6" x14ac:dyDescent="0.3">
      <c r="C22" s="12">
        <f t="shared" si="2"/>
        <v>0</v>
      </c>
      <c r="E22" s="12">
        <f t="shared" si="0"/>
        <v>0</v>
      </c>
      <c r="F22" s="12" t="e">
        <f t="shared" si="1"/>
        <v>#DIV/0!</v>
      </c>
    </row>
    <row r="23" spans="1:6" x14ac:dyDescent="0.3">
      <c r="C23" s="12">
        <f t="shared" si="2"/>
        <v>0</v>
      </c>
      <c r="E23" s="12">
        <f t="shared" si="0"/>
        <v>0</v>
      </c>
      <c r="F23" s="12" t="e">
        <f t="shared" si="1"/>
        <v>#DIV/0!</v>
      </c>
    </row>
    <row r="24" spans="1:6" x14ac:dyDescent="0.3">
      <c r="C24" s="12">
        <f t="shared" si="2"/>
        <v>0</v>
      </c>
      <c r="E24" s="12">
        <f t="shared" si="0"/>
        <v>0</v>
      </c>
      <c r="F24" s="12" t="e">
        <f t="shared" si="1"/>
        <v>#DIV/0!</v>
      </c>
    </row>
    <row r="25" spans="1:6" x14ac:dyDescent="0.3">
      <c r="C25" s="12">
        <f t="shared" si="2"/>
        <v>0</v>
      </c>
      <c r="E25" s="12">
        <f t="shared" si="0"/>
        <v>0</v>
      </c>
      <c r="F25" s="12" t="e">
        <f t="shared" si="1"/>
        <v>#DIV/0!</v>
      </c>
    </row>
    <row r="26" spans="1:6" x14ac:dyDescent="0.3">
      <c r="C26" s="12">
        <f t="shared" si="2"/>
        <v>0</v>
      </c>
      <c r="E26" s="12">
        <f t="shared" si="0"/>
        <v>0</v>
      </c>
      <c r="F26" s="12" t="e">
        <f t="shared" si="1"/>
        <v>#DIV/0!</v>
      </c>
    </row>
    <row r="27" spans="1:6" x14ac:dyDescent="0.3">
      <c r="C27" s="12">
        <f t="shared" si="2"/>
        <v>0</v>
      </c>
      <c r="E27" s="12">
        <f t="shared" si="0"/>
        <v>0</v>
      </c>
      <c r="F27" s="12" t="e">
        <f t="shared" si="1"/>
        <v>#DIV/0!</v>
      </c>
    </row>
    <row r="28" spans="1:6" x14ac:dyDescent="0.3">
      <c r="C28" s="12">
        <f t="shared" si="2"/>
        <v>0</v>
      </c>
      <c r="E28" s="12">
        <f t="shared" si="0"/>
        <v>0</v>
      </c>
      <c r="F28" s="12" t="e">
        <f t="shared" si="1"/>
        <v>#DIV/0!</v>
      </c>
    </row>
    <row r="29" spans="1:6" x14ac:dyDescent="0.3">
      <c r="C29" s="12">
        <f t="shared" si="2"/>
        <v>0</v>
      </c>
      <c r="E29" s="12">
        <f t="shared" si="0"/>
        <v>0</v>
      </c>
      <c r="F29" s="12" t="e">
        <f t="shared" si="1"/>
        <v>#DIV/0!</v>
      </c>
    </row>
    <row r="30" spans="1:6" x14ac:dyDescent="0.3">
      <c r="C30" s="12">
        <f t="shared" si="2"/>
        <v>0</v>
      </c>
      <c r="E30" s="12">
        <f t="shared" si="0"/>
        <v>0</v>
      </c>
      <c r="F30" s="12" t="e">
        <f t="shared" si="1"/>
        <v>#DIV/0!</v>
      </c>
    </row>
    <row r="31" spans="1:6" x14ac:dyDescent="0.3">
      <c r="C31" s="12">
        <f t="shared" si="2"/>
        <v>0</v>
      </c>
      <c r="E31" s="12">
        <f t="shared" si="0"/>
        <v>0</v>
      </c>
      <c r="F31" s="12" t="e">
        <f t="shared" si="1"/>
        <v>#DIV/0!</v>
      </c>
    </row>
    <row r="32" spans="1:6" x14ac:dyDescent="0.3">
      <c r="C32" s="12">
        <f t="shared" si="2"/>
        <v>0</v>
      </c>
      <c r="E32" s="12">
        <f t="shared" si="0"/>
        <v>0</v>
      </c>
      <c r="F32" s="12" t="e">
        <f t="shared" si="1"/>
        <v>#DIV/0!</v>
      </c>
    </row>
    <row r="33" spans="3:6" x14ac:dyDescent="0.3">
      <c r="C33" s="12">
        <f t="shared" si="2"/>
        <v>0</v>
      </c>
      <c r="E33" s="12">
        <f t="shared" si="0"/>
        <v>0</v>
      </c>
      <c r="F33" s="12" t="e">
        <f t="shared" si="1"/>
        <v>#DIV/0!</v>
      </c>
    </row>
    <row r="34" spans="3:6" x14ac:dyDescent="0.3">
      <c r="C34" s="12">
        <f t="shared" si="2"/>
        <v>0</v>
      </c>
      <c r="E34" s="12">
        <f t="shared" si="0"/>
        <v>0</v>
      </c>
      <c r="F34" s="12" t="e">
        <f t="shared" si="1"/>
        <v>#DIV/0!</v>
      </c>
    </row>
    <row r="35" spans="3:6" x14ac:dyDescent="0.3">
      <c r="C35" s="12">
        <f t="shared" si="2"/>
        <v>0</v>
      </c>
      <c r="E35" s="12">
        <f t="shared" si="0"/>
        <v>0</v>
      </c>
      <c r="F35" s="12" t="e">
        <f t="shared" si="1"/>
        <v>#DIV/0!</v>
      </c>
    </row>
    <row r="36" spans="3:6" x14ac:dyDescent="0.3">
      <c r="C36" s="12">
        <f t="shared" si="2"/>
        <v>0</v>
      </c>
      <c r="E36" s="12">
        <f t="shared" si="0"/>
        <v>0</v>
      </c>
      <c r="F36" s="12" t="e">
        <f t="shared" si="1"/>
        <v>#DIV/0!</v>
      </c>
    </row>
    <row r="37" spans="3:6" x14ac:dyDescent="0.3">
      <c r="C37" s="12">
        <f t="shared" si="2"/>
        <v>0</v>
      </c>
      <c r="E37" s="12">
        <f t="shared" si="0"/>
        <v>0</v>
      </c>
      <c r="F37" s="12" t="e">
        <f t="shared" si="1"/>
        <v>#DIV/0!</v>
      </c>
    </row>
    <row r="38" spans="3:6" x14ac:dyDescent="0.3">
      <c r="C38" s="12">
        <f t="shared" si="2"/>
        <v>0</v>
      </c>
      <c r="E38" s="12">
        <f t="shared" si="0"/>
        <v>0</v>
      </c>
      <c r="F38" s="12" t="e">
        <f t="shared" si="1"/>
        <v>#DIV/0!</v>
      </c>
    </row>
    <row r="39" spans="3:6" x14ac:dyDescent="0.3">
      <c r="C39" s="12">
        <f t="shared" si="2"/>
        <v>0</v>
      </c>
      <c r="E39" s="12">
        <f t="shared" si="0"/>
        <v>0</v>
      </c>
      <c r="F39" s="12" t="e">
        <f t="shared" si="1"/>
        <v>#DIV/0!</v>
      </c>
    </row>
    <row r="40" spans="3:6" x14ac:dyDescent="0.3">
      <c r="C40" s="12">
        <f t="shared" si="2"/>
        <v>0</v>
      </c>
      <c r="E40" s="12">
        <f t="shared" si="0"/>
        <v>0</v>
      </c>
      <c r="F40" s="12" t="e">
        <f t="shared" si="1"/>
        <v>#DIV/0!</v>
      </c>
    </row>
    <row r="41" spans="3:6" x14ac:dyDescent="0.3">
      <c r="C41" s="12">
        <f t="shared" si="2"/>
        <v>0</v>
      </c>
      <c r="E41" s="12">
        <f t="shared" si="0"/>
        <v>0</v>
      </c>
      <c r="F41" s="12" t="e">
        <f t="shared" si="1"/>
        <v>#DIV/0!</v>
      </c>
    </row>
    <row r="42" spans="3:6" x14ac:dyDescent="0.3">
      <c r="C42" s="12">
        <f t="shared" si="2"/>
        <v>0</v>
      </c>
      <c r="E42" s="12">
        <f t="shared" si="0"/>
        <v>0</v>
      </c>
      <c r="F42" s="12" t="e">
        <f t="shared" si="1"/>
        <v>#DIV/0!</v>
      </c>
    </row>
    <row r="43" spans="3:6" x14ac:dyDescent="0.3">
      <c r="C43" s="12">
        <f t="shared" si="2"/>
        <v>0</v>
      </c>
      <c r="E43" s="12">
        <f t="shared" si="0"/>
        <v>0</v>
      </c>
      <c r="F43" s="12" t="e">
        <f t="shared" si="1"/>
        <v>#DIV/0!</v>
      </c>
    </row>
    <row r="44" spans="3:6" x14ac:dyDescent="0.3">
      <c r="C44" s="12">
        <f t="shared" si="2"/>
        <v>0</v>
      </c>
      <c r="E44" s="12">
        <f t="shared" si="0"/>
        <v>0</v>
      </c>
      <c r="F44" s="12" t="e">
        <f t="shared" si="1"/>
        <v>#DIV/0!</v>
      </c>
    </row>
    <row r="45" spans="3:6" x14ac:dyDescent="0.3">
      <c r="C45" s="12">
        <f t="shared" si="2"/>
        <v>0</v>
      </c>
      <c r="E45" s="12">
        <f t="shared" si="0"/>
        <v>0</v>
      </c>
      <c r="F45" s="12" t="e">
        <f t="shared" si="1"/>
        <v>#DIV/0!</v>
      </c>
    </row>
    <row r="46" spans="3:6" x14ac:dyDescent="0.3">
      <c r="C46" s="12">
        <f t="shared" si="2"/>
        <v>0</v>
      </c>
      <c r="E46" s="12">
        <f t="shared" si="0"/>
        <v>0</v>
      </c>
      <c r="F46" s="12" t="e">
        <f t="shared" si="1"/>
        <v>#DIV/0!</v>
      </c>
    </row>
    <row r="47" spans="3:6" x14ac:dyDescent="0.3">
      <c r="C47" s="12">
        <f t="shared" si="2"/>
        <v>0</v>
      </c>
      <c r="E47" s="12">
        <f t="shared" si="0"/>
        <v>0</v>
      </c>
      <c r="F47" s="12" t="e">
        <f t="shared" si="1"/>
        <v>#DIV/0!</v>
      </c>
    </row>
    <row r="48" spans="3:6" x14ac:dyDescent="0.3">
      <c r="C48" s="12">
        <f t="shared" si="2"/>
        <v>0</v>
      </c>
      <c r="E48" s="12">
        <f t="shared" si="0"/>
        <v>0</v>
      </c>
      <c r="F48" s="12" t="e">
        <f t="shared" si="1"/>
        <v>#DIV/0!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tongyun</dc:creator>
  <cp:lastModifiedBy>hu tongyun</cp:lastModifiedBy>
  <dcterms:created xsi:type="dcterms:W3CDTF">2025-02-24T07:18:00Z</dcterms:created>
  <dcterms:modified xsi:type="dcterms:W3CDTF">2025-07-02T13:52:56Z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BC12ABE008B34A8CA61CAFB2D3AF7F89_13</vt:lpwstr>
  </property>
  <property fmtid="{D5CDD505-2E9C-101B-9397-08002B2CF9AE}" pid="3" name="KSOProductBuildVer">
    <vt:lpwstr>2052-12.1.0.20305</vt:lpwstr>
  </property>
</Properties>
</file>