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 Leaders" sheetId="1" r:id="rId3"/>
    <sheet state="visible" name="Overview" sheetId="2" r:id="rId4"/>
    <sheet state="visible" name="Water Balloon Volleyball" sheetId="3" r:id="rId5"/>
    <sheet state="visible" name="Treasure Hunt Puzzle" sheetId="4" r:id="rId6"/>
    <sheet state="visible" name="Obstacle Course" sheetId="5" r:id="rId7"/>
    <sheet state="visible" name="Bring Me" sheetId="6" r:id="rId8"/>
    <sheet state="visible" name="Design Challenge" sheetId="7" r:id="rId9"/>
  </sheets>
  <definedNames/>
  <calcPr/>
</workbook>
</file>

<file path=xl/sharedStrings.xml><?xml version="1.0" encoding="utf-8"?>
<sst xmlns="http://schemas.openxmlformats.org/spreadsheetml/2006/main" count="253" uniqueCount="68">
  <si>
    <t>Event</t>
  </si>
  <si>
    <t>Team</t>
  </si>
  <si>
    <t>Score</t>
  </si>
  <si>
    <t>Symbol</t>
  </si>
  <si>
    <t>Time</t>
  </si>
  <si>
    <t>Water Balloon Volleyball Score</t>
  </si>
  <si>
    <t>Water Balloon Volleyball</t>
  </si>
  <si>
    <t>Alpha</t>
  </si>
  <si>
    <t>&amp;alpha;</t>
  </si>
  <si>
    <t>Beta</t>
  </si>
  <si>
    <t>&amp;beta;</t>
  </si>
  <si>
    <t>Gamma</t>
  </si>
  <si>
    <t>&amp;gamma;</t>
  </si>
  <si>
    <t>Delta</t>
  </si>
  <si>
    <t>&amp;Delta;</t>
  </si>
  <si>
    <t>Zeta</t>
  </si>
  <si>
    <t>&amp;Zeta;</t>
  </si>
  <si>
    <t>Theta</t>
  </si>
  <si>
    <t>&amp;theta;</t>
  </si>
  <si>
    <t>Kappa</t>
  </si>
  <si>
    <t>&amp;kappa;</t>
  </si>
  <si>
    <t>Puzzle Treasure Hunt Score</t>
  </si>
  <si>
    <t>Puzzle Treasure Hunt Time</t>
  </si>
  <si>
    <t>Obstacle Course Score</t>
  </si>
  <si>
    <t>Obstacle Course Time</t>
  </si>
  <si>
    <t>Bring Me Score</t>
  </si>
  <si>
    <t>Design Challenge - Global</t>
  </si>
  <si>
    <t>Desgin Challenge - Baja Score</t>
  </si>
  <si>
    <t>Design Challenge - Baja Time</t>
  </si>
  <si>
    <t>Design Challenge - Toike &amp; Cannon Score</t>
  </si>
  <si>
    <t>Design Challenge - WISE Score</t>
  </si>
  <si>
    <t>Design Challenge - Formula SAE Score</t>
  </si>
  <si>
    <t>Lambda</t>
  </si>
  <si>
    <t>&amp;lambda;</t>
  </si>
  <si>
    <t>Ni</t>
  </si>
  <si>
    <t>&amp;Nu;</t>
  </si>
  <si>
    <t>Omicron</t>
  </si>
  <si>
    <t>&amp;Omicron;</t>
  </si>
  <si>
    <t>Pi</t>
  </si>
  <si>
    <t>&amp;pi;</t>
  </si>
  <si>
    <t>Rho</t>
  </si>
  <si>
    <t>&amp;rho;</t>
  </si>
  <si>
    <t>Sigma</t>
  </si>
  <si>
    <t>&amp;Sigma;</t>
  </si>
  <si>
    <t>Tau</t>
  </si>
  <si>
    <t>&amp;tau;</t>
  </si>
  <si>
    <t>Phi</t>
  </si>
  <si>
    <t>&amp;phi;</t>
  </si>
  <si>
    <t>Chi</t>
  </si>
  <si>
    <t>&amp;chi;</t>
  </si>
  <si>
    <t>Psi</t>
  </si>
  <si>
    <t>&amp;Psi;</t>
  </si>
  <si>
    <t>Omega</t>
  </si>
  <si>
    <t>&amp;Omega;</t>
  </si>
  <si>
    <t>N/A</t>
  </si>
  <si>
    <t>Treasure Hunt Puzzle</t>
  </si>
  <si>
    <t>Obstacle Course</t>
  </si>
  <si>
    <t>Bring Me</t>
  </si>
  <si>
    <t>Design Challenge - Overall</t>
  </si>
  <si>
    <t>Design Challenge - Baja</t>
  </si>
  <si>
    <t>Design Challenge - Toike &amp; Cannon</t>
  </si>
  <si>
    <t>Design Challenge - WISE</t>
  </si>
  <si>
    <t>Design Challenge - Formula SAE</t>
  </si>
  <si>
    <t>Baja Score</t>
  </si>
  <si>
    <t>Baja Time</t>
  </si>
  <si>
    <t>Toike &amp; Cannon Score</t>
  </si>
  <si>
    <t>Wise Score</t>
  </si>
  <si>
    <t>HPV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</si>
</sst>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name val="Arial"/>
    </font>
    <font>
      <b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1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1" xfId="0" applyFont="1" applyNumberFormat="1"/>
    <xf borderId="0" fillId="2" fontId="0" numFmtId="0" xfId="0" applyAlignment="1" applyFill="1" applyFont="1">
      <alignment horizontal="left"/>
    </xf>
    <xf borderId="0" fillId="0" fontId="4" numFmtId="1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1" xfId="0" applyAlignment="1" applyFont="1" applyNumberFormat="1">
      <alignment/>
    </xf>
    <xf borderId="0" fillId="2" fontId="5" numFmtId="0" xfId="0" applyFont="1"/>
    <xf borderId="0" fillId="2" fontId="5" numFmtId="0" xfId="0" applyAlignment="1" applyFont="1">
      <alignment/>
    </xf>
    <xf borderId="0" fillId="2" fontId="5" numFmtId="1" xfId="0" applyFont="1" applyNumberFormat="1"/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0</v>
      </c>
      <c r="B1" s="3" t="s">
        <v>1</v>
      </c>
      <c r="C1" s="1" t="s">
        <v>3</v>
      </c>
      <c r="D1" s="3" t="s">
        <v>4</v>
      </c>
      <c r="E1" s="3" t="s">
        <v>2</v>
      </c>
    </row>
    <row r="2">
      <c r="A2" s="6" t="s">
        <v>6</v>
      </c>
      <c r="B2" s="2" t="str">
        <f>VLOOKUP(MAX('Water Balloon Volleyball'!A2:A19), 'Water Balloon Volleyball'!A2:C19, 2, FALSE)</f>
        <v>Alpha</v>
      </c>
      <c r="C2" t="str">
        <f>VLOOKUP(MAX('Water Balloon Volleyball'!A2:A19), 'Water Balloon Volleyball'!A2:C19, 3, FALSE)</f>
        <v>&amp;alpha;</v>
      </c>
      <c r="D2" s="9" t="s">
        <v>54</v>
      </c>
      <c r="E2" s="11">
        <f>VLOOKUP(MAX('Water Balloon Volleyball'!A2:A19), 'Water Balloon Volleyball'!A2:C19, 1, FALSE)</f>
        <v>3</v>
      </c>
    </row>
    <row r="3">
      <c r="A3" s="6" t="s">
        <v>55</v>
      </c>
      <c r="B3" s="2" t="str">
        <f>VLOOKUP(MAX('Treasure Hunt Puzzle'!A2:A19), 'Treasure Hunt Puzzle'!A2:D19, 3, FALSE)</f>
        <v>Omega</v>
      </c>
      <c r="C3" s="14" t="str">
        <f>VLOOKUP(MAX('Treasure Hunt Puzzle'!A2:A19), 'Treasure Hunt Puzzle'!A2:D19, 4, FALSE)</f>
        <v>&amp;Omega;</v>
      </c>
      <c r="D3" s="16">
        <f>VLOOKUP(MAX('Treasure Hunt Puzzle'!A2:A19), 'Treasure Hunt Puzzle'!A2:D19, 2, FALSE)</f>
        <v>300</v>
      </c>
      <c r="E3" s="14">
        <f>VLOOKUP(MAX('Treasure Hunt Puzzle'!A2:A19), 'Treasure Hunt Puzzle'!A2:D19, 1, FALSE)</f>
        <v>18</v>
      </c>
    </row>
    <row r="4">
      <c r="A4" s="6" t="s">
        <v>56</v>
      </c>
      <c r="B4" s="2" t="str">
        <f>VLOOKUP(MAX('Obstacle Course'!A2:A19), 'Obstacle Course'!A2:D19, 3, FALSE)</f>
        <v>Zeta</v>
      </c>
      <c r="C4" s="14" t="str">
        <f>VLOOKUP(MAX('Obstacle Course'!A2:A19), 'Obstacle Course'!A2:D19, 4, FALSE)</f>
        <v>&amp;Zeta;</v>
      </c>
      <c r="D4" s="16">
        <f>VLOOKUP(MAX('Obstacle Course'!A2:A19), 'Obstacle Course'!A2:D19, 2, FALSE)</f>
        <v>622</v>
      </c>
      <c r="E4" s="14">
        <f>VLOOKUP(MAX('Obstacle Course'!A2:A19), 'Obstacle Course'!A2:D19, 1, FALSE)</f>
        <v>18</v>
      </c>
    </row>
    <row r="5">
      <c r="A5" s="6" t="s">
        <v>57</v>
      </c>
      <c r="B5" s="2" t="str">
        <f>VLOOKUP(MAX('Bring Me'!A2:A19), 'Bring Me'!A2:D19, 2, FALSE)</f>
        <v>Lambda</v>
      </c>
      <c r="C5" t="str">
        <f>VLOOKUP(MAX('Bring Me'!A2:A19), 'Bring Me'!A2:D19, 3, FALSE)</f>
        <v>&amp;lambda;</v>
      </c>
      <c r="D5" s="6" t="s">
        <v>54</v>
      </c>
      <c r="E5">
        <f>VLOOKUP(MAX('Bring Me'!A2:A19), 'Bring Me'!A2:D19, 1, FALSE)</f>
        <v>12</v>
      </c>
    </row>
    <row r="6">
      <c r="A6" s="6" t="s">
        <v>58</v>
      </c>
      <c r="B6" s="2" t="str">
        <f>VLOOKUP(MAX('Design Challenge'!A2:A19), 'Design Challenge'!A2:H19, 7, FALSE)</f>
        <v>Lambda</v>
      </c>
      <c r="C6" t="str">
        <f>VLOOKUP(MAX('Design Challenge'!A2:A19), 'Design Challenge'!A2:H19, 8, FALSE)</f>
        <v>&amp;lambda;</v>
      </c>
      <c r="D6" s="6" t="s">
        <v>54</v>
      </c>
      <c r="E6">
        <f>VLOOKUP(MAX('Design Challenge'!A2:A19), 'Design Challenge'!A2:H19, 1, FALSE)</f>
        <v>88</v>
      </c>
    </row>
    <row r="7">
      <c r="A7" s="6" t="s">
        <v>59</v>
      </c>
      <c r="B7" s="14" t="str">
        <f>VLOOKUP(MAX('Design Challenge'!B2:B19), 'Design Challenge'!B2:H19, 6, FALSE)</f>
        <v>Delta</v>
      </c>
      <c r="C7" s="14" t="str">
        <f>VLOOKUP(MAX('Design Challenge'!B2:B19), 'Design Challenge'!B2:H19, 7, FALSE)</f>
        <v>&amp;Delta;</v>
      </c>
      <c r="D7" s="16">
        <f>VLOOKUP(MAX('Design Challenge'!B2:B19), 'Design Challenge'!B2:H19, 2, FALSE)</f>
        <v>205</v>
      </c>
      <c r="E7" s="14">
        <f>VLOOKUP(MAX('Design Challenge'!B2:B19), 'Design Challenge'!B2:H19, 1, FALSE)</f>
        <v>18</v>
      </c>
    </row>
    <row r="8">
      <c r="A8" s="6" t="s">
        <v>60</v>
      </c>
      <c r="B8" s="14" t="str">
        <f>VLOOKUP(MAX('Design Challenge'!D3:D19), 'Design Challenge'!D2:H19, 4, FALSE)</f>
        <v>Sigma</v>
      </c>
      <c r="C8" s="14" t="str">
        <f>VLOOKUP(MAX('Design Challenge'!D3:D19), 'Design Challenge'!D2:H19, 5, FALSE)</f>
        <v>&amp;Sigma;</v>
      </c>
      <c r="D8" s="6" t="s">
        <v>54</v>
      </c>
      <c r="E8" s="14">
        <f>VLOOKUP(MAX('Design Challenge'!D3:D19), 'Design Challenge'!D2:H19, 1, FALSE)</f>
        <v>11</v>
      </c>
    </row>
    <row r="9">
      <c r="A9" s="6" t="s">
        <v>61</v>
      </c>
      <c r="B9" s="14" t="str">
        <f>VLOOKUP(MAX('Design Challenge'!E2:E19), 'Design Challenge'!E2:H19, 3, FALSE)</f>
        <v>Beta</v>
      </c>
      <c r="C9" s="14" t="str">
        <f>VLOOKUP(MAX('Design Challenge'!E2:E19), 'Design Challenge'!E2:H19, 4, FALSE)</f>
        <v>&amp;beta;</v>
      </c>
      <c r="D9" s="6" t="s">
        <v>54</v>
      </c>
      <c r="E9" s="14">
        <f>VLOOKUP(MAX('Design Challenge'!E2:E19), 'Design Challenge'!E2:H19, 1, FALSE)</f>
        <v>25</v>
      </c>
    </row>
    <row r="10">
      <c r="A10" s="6" t="s">
        <v>62</v>
      </c>
      <c r="B10" s="14" t="str">
        <f>VLOOKUP(MAX('Design Challenge'!F2:F19), 'Design Challenge'!F2:H19, 2, FALSE)</f>
        <v>Lambda</v>
      </c>
      <c r="C10" t="str">
        <f>VLOOKUP(MAX('Design Challenge'!F2:F19), 'Design Challenge'!F2:H19, 3, FALSE)</f>
        <v>&amp;lambda;</v>
      </c>
      <c r="D10" s="6" t="s">
        <v>54</v>
      </c>
      <c r="E10">
        <f>VLOOKUP(MAX('Design Challenge'!F2:F19), 'Design Challenge'!F2:H19, 1, FALSE)</f>
        <v>314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24.71"/>
    <col customWidth="1" min="4" max="4" width="24.57"/>
    <col customWidth="1" min="5" max="5" width="20.29"/>
    <col customWidth="1" min="6" max="6" width="20.14"/>
    <col customWidth="1" min="8" max="8" width="23.86"/>
    <col customWidth="1" min="9" max="9" width="29.0"/>
    <col customWidth="1" min="10" max="10" width="27.43"/>
    <col customWidth="1" min="11" max="11" width="38.43"/>
    <col customWidth="1" min="12" max="12" width="29.29"/>
    <col customWidth="1" min="13" max="13" width="36.0"/>
  </cols>
  <sheetData>
    <row r="1">
      <c r="A1" s="3" t="s">
        <v>1</v>
      </c>
      <c r="B1" s="7" t="s">
        <v>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>
      <c r="A2" s="5" t="s">
        <v>7</v>
      </c>
      <c r="B2" s="4">
        <f>IFERROR(__xludf.DUMMYFUNCTION("IMPORTRANGE(""1phD9UoMwhutRabSvekdRgDUFzD9zBKWcI-7p_8_Tv0s"", ""'Water Balloon Volleyball'!A2:A19"")"),"3")</f>
        <v>3</v>
      </c>
      <c r="C2">
        <f>IFERROR(__xludf.DUMMYFUNCTION("IMPORTRANGE(""1phD9UoMwhutRabSvekdRgDUFzD9zBKWcI-7p_8_Tv0s"", ""'Treasure Hunt Puzzle'!A2:B19"")"),"1")</f>
        <v>1</v>
      </c>
      <c r="D2" s="10">
        <v>1162.0</v>
      </c>
      <c r="E2">
        <f>IFERROR(__xludf.DUMMYFUNCTION("IMPORTRANGE(""1phD9UoMwhutRabSvekdRgDUFzD9zBKWcI-7p_8_Tv0s"", ""'Obstacle Course'!A2:B19"")"),"1")</f>
        <v>1</v>
      </c>
      <c r="F2" s="10">
        <v>944.0</v>
      </c>
      <c r="G2" s="10">
        <f>IFERROR(__xludf.DUMMYFUNCTION("IMPORTRANGE(""1phD9UoMwhutRabSvekdRgDUFzD9zBKWcI-7p_8_Tv0s"", ""'Bring Me'!A2:A19"")"),"6")</f>
        <v>6</v>
      </c>
      <c r="H2">
        <f>IFERROR(__xludf.DUMMYFUNCTION("IMPORTRANGE(""1phD9UoMwhutRabSvekdRgDUFzD9zBKWcI-7p_8_Tv0s"", ""'Design Challenge'!A2:F19"")"),"64")</f>
        <v>64</v>
      </c>
      <c r="I2">
        <v>10.0</v>
      </c>
      <c r="J2" s="10">
        <v>568.0</v>
      </c>
      <c r="K2">
        <v>3.0</v>
      </c>
      <c r="L2" s="10">
        <v>0.0</v>
      </c>
      <c r="M2" s="10">
        <v>237.0</v>
      </c>
    </row>
    <row r="3">
      <c r="A3" s="5" t="s">
        <v>9</v>
      </c>
      <c r="B3" s="4">
        <v>3.0</v>
      </c>
      <c r="C3">
        <v>9.0</v>
      </c>
      <c r="D3" s="10">
        <v>550.0</v>
      </c>
      <c r="E3">
        <v>4.0</v>
      </c>
      <c r="F3" s="10">
        <v>760.0</v>
      </c>
      <c r="G3" s="10">
        <v>6.0</v>
      </c>
      <c r="H3">
        <v>25.0</v>
      </c>
      <c r="I3">
        <v>8.0</v>
      </c>
      <c r="J3" s="10">
        <v>600.0</v>
      </c>
      <c r="K3" s="10">
        <v>7.0</v>
      </c>
      <c r="L3" s="10">
        <v>25.0</v>
      </c>
      <c r="M3" s="10">
        <v>58.0</v>
      </c>
    </row>
    <row r="4">
      <c r="A4" s="5" t="s">
        <v>11</v>
      </c>
      <c r="B4" s="4">
        <v>3.0</v>
      </c>
      <c r="C4">
        <v>4.0</v>
      </c>
      <c r="D4" s="10">
        <v>720.0</v>
      </c>
      <c r="E4">
        <v>12.0</v>
      </c>
      <c r="F4" s="10">
        <v>700.0</v>
      </c>
      <c r="G4" s="10">
        <v>4.0</v>
      </c>
      <c r="H4">
        <v>63.0</v>
      </c>
      <c r="I4">
        <v>14.0</v>
      </c>
      <c r="J4" s="10">
        <v>360.0</v>
      </c>
      <c r="K4" s="10">
        <v>3.0</v>
      </c>
      <c r="L4" s="10">
        <v>0.0</v>
      </c>
      <c r="M4" s="10">
        <v>234.0</v>
      </c>
    </row>
    <row r="5">
      <c r="A5" s="5" t="s">
        <v>13</v>
      </c>
      <c r="B5" s="4">
        <v>3.0</v>
      </c>
      <c r="C5">
        <v>17.0</v>
      </c>
      <c r="D5" s="10">
        <v>358.0</v>
      </c>
      <c r="E5">
        <v>3.0</v>
      </c>
      <c r="F5" s="10">
        <v>765.0</v>
      </c>
      <c r="G5" s="10">
        <v>8.0</v>
      </c>
      <c r="H5">
        <v>28.0</v>
      </c>
      <c r="I5">
        <v>18.0</v>
      </c>
      <c r="J5" s="10">
        <v>205.0</v>
      </c>
      <c r="K5" s="10">
        <v>7.0</v>
      </c>
      <c r="L5" s="10">
        <v>0.0</v>
      </c>
      <c r="M5" s="10">
        <v>87.0</v>
      </c>
    </row>
    <row r="6">
      <c r="A6" s="6" t="s">
        <v>15</v>
      </c>
      <c r="B6" s="4">
        <v>3.0</v>
      </c>
      <c r="C6">
        <v>16.0</v>
      </c>
      <c r="D6" s="10">
        <v>480.0</v>
      </c>
      <c r="E6">
        <v>18.0</v>
      </c>
      <c r="F6" s="10">
        <v>622.0</v>
      </c>
      <c r="G6" s="10">
        <v>0.0</v>
      </c>
      <c r="H6">
        <v>26.0</v>
      </c>
      <c r="I6">
        <v>9.0</v>
      </c>
      <c r="J6" s="10">
        <v>585.0</v>
      </c>
      <c r="K6" s="10">
        <v>7.0</v>
      </c>
      <c r="L6" s="10">
        <v>25.0</v>
      </c>
      <c r="M6" s="10">
        <v>63.0</v>
      </c>
    </row>
    <row r="7">
      <c r="A7" s="6" t="s">
        <v>17</v>
      </c>
      <c r="B7" s="4">
        <v>3.0</v>
      </c>
      <c r="C7">
        <v>7.0</v>
      </c>
      <c r="D7" s="10">
        <v>630.0</v>
      </c>
      <c r="E7">
        <v>13.0</v>
      </c>
      <c r="F7" s="10">
        <v>698.0</v>
      </c>
      <c r="G7" s="10">
        <v>0.0</v>
      </c>
      <c r="H7">
        <v>28.0</v>
      </c>
      <c r="I7">
        <v>1.0</v>
      </c>
      <c r="J7" s="10">
        <v>840.0</v>
      </c>
      <c r="K7" s="10">
        <v>0.0</v>
      </c>
      <c r="L7" s="10">
        <v>0.0</v>
      </c>
      <c r="M7" s="10">
        <v>109.0</v>
      </c>
    </row>
    <row r="8">
      <c r="A8" s="6" t="s">
        <v>19</v>
      </c>
      <c r="B8" s="4">
        <v>3.0</v>
      </c>
      <c r="C8">
        <v>15.0</v>
      </c>
      <c r="D8" s="10">
        <v>500.0</v>
      </c>
      <c r="E8">
        <v>16.0</v>
      </c>
      <c r="F8" s="10">
        <v>654.0</v>
      </c>
      <c r="G8" s="10">
        <v>4.0</v>
      </c>
      <c r="H8">
        <v>50.0</v>
      </c>
      <c r="I8">
        <v>3.0</v>
      </c>
      <c r="J8" s="10">
        <v>791.0</v>
      </c>
      <c r="K8" s="10">
        <v>5.0</v>
      </c>
      <c r="L8" s="10">
        <v>0.0</v>
      </c>
      <c r="M8" s="10">
        <v>190.0</v>
      </c>
    </row>
    <row r="9">
      <c r="A9" s="6" t="s">
        <v>32</v>
      </c>
      <c r="B9" s="4">
        <v>3.0</v>
      </c>
      <c r="C9">
        <v>15.0</v>
      </c>
      <c r="D9" s="10">
        <v>500.0</v>
      </c>
      <c r="E9">
        <v>12.0</v>
      </c>
      <c r="F9" s="10">
        <v>700.0</v>
      </c>
      <c r="G9" s="10">
        <v>12.0</v>
      </c>
      <c r="H9">
        <v>88.0</v>
      </c>
      <c r="I9">
        <v>11.0</v>
      </c>
      <c r="J9" s="10">
        <v>475.0</v>
      </c>
      <c r="K9" s="10">
        <v>0.0</v>
      </c>
      <c r="L9" s="10">
        <v>25.0</v>
      </c>
      <c r="M9" s="10">
        <v>314.0</v>
      </c>
    </row>
    <row r="10">
      <c r="A10" s="6" t="s">
        <v>34</v>
      </c>
      <c r="B10" s="4">
        <v>3.0</v>
      </c>
      <c r="C10">
        <v>15.0</v>
      </c>
      <c r="D10" s="10">
        <v>500.0</v>
      </c>
      <c r="E10">
        <v>12.0</v>
      </c>
      <c r="F10" s="10">
        <v>700.0</v>
      </c>
      <c r="G10" s="10">
        <v>0.0</v>
      </c>
      <c r="H10">
        <v>40.0</v>
      </c>
      <c r="I10">
        <v>5.0</v>
      </c>
      <c r="J10" s="10">
        <v>713.0</v>
      </c>
      <c r="K10" s="10">
        <v>6.0</v>
      </c>
      <c r="L10" s="10">
        <v>0.0</v>
      </c>
      <c r="M10" s="10">
        <v>148.0</v>
      </c>
    </row>
    <row r="11">
      <c r="A11" s="6" t="s">
        <v>36</v>
      </c>
      <c r="B11" s="4">
        <v>3.0</v>
      </c>
      <c r="C11">
        <v>15.0</v>
      </c>
      <c r="D11" s="10">
        <v>500.0</v>
      </c>
      <c r="E11">
        <v>12.0</v>
      </c>
      <c r="F11" s="10">
        <v>700.0</v>
      </c>
      <c r="G11" s="10">
        <v>11.0</v>
      </c>
      <c r="H11">
        <v>73.0</v>
      </c>
      <c r="I11">
        <v>13.0</v>
      </c>
      <c r="J11" s="10">
        <v>395.0</v>
      </c>
      <c r="K11" s="10">
        <v>7.0</v>
      </c>
      <c r="L11" s="10">
        <v>0.0</v>
      </c>
      <c r="M11" s="10">
        <v>273.0</v>
      </c>
    </row>
    <row r="12">
      <c r="A12" s="6" t="s">
        <v>38</v>
      </c>
      <c r="B12" s="4">
        <v>3.0</v>
      </c>
      <c r="C12">
        <v>15.0</v>
      </c>
      <c r="D12" s="10">
        <v>500.0</v>
      </c>
      <c r="E12">
        <v>5.0</v>
      </c>
      <c r="F12" s="10">
        <v>748.0</v>
      </c>
      <c r="G12" s="10">
        <v>7.0</v>
      </c>
      <c r="H12">
        <v>48.0</v>
      </c>
      <c r="I12">
        <v>7.0</v>
      </c>
      <c r="J12" s="10">
        <v>644.0</v>
      </c>
      <c r="K12" s="10">
        <v>9.0</v>
      </c>
      <c r="L12" s="10">
        <v>0.0</v>
      </c>
      <c r="M12" s="10">
        <v>176.0</v>
      </c>
    </row>
    <row r="13">
      <c r="A13" s="6" t="s">
        <v>40</v>
      </c>
      <c r="B13" s="4">
        <v>3.0</v>
      </c>
      <c r="C13">
        <v>15.0</v>
      </c>
      <c r="D13" s="10">
        <v>500.0</v>
      </c>
      <c r="E13">
        <v>14.0</v>
      </c>
      <c r="F13" s="10">
        <v>690.0</v>
      </c>
      <c r="G13" s="10">
        <v>3.0</v>
      </c>
      <c r="H13">
        <v>28.0</v>
      </c>
      <c r="I13">
        <v>15.0</v>
      </c>
      <c r="J13" s="10">
        <v>353.0</v>
      </c>
      <c r="K13" s="10">
        <v>8.0</v>
      </c>
      <c r="L13" s="10">
        <v>0.0</v>
      </c>
      <c r="M13" s="10">
        <v>89.0</v>
      </c>
    </row>
    <row r="14">
      <c r="A14" s="6" t="s">
        <v>42</v>
      </c>
      <c r="B14" s="4">
        <v>3.0</v>
      </c>
      <c r="C14">
        <v>2.0</v>
      </c>
      <c r="D14" s="10">
        <v>985.0</v>
      </c>
      <c r="E14">
        <v>6.0</v>
      </c>
      <c r="F14" s="10">
        <v>730.0</v>
      </c>
      <c r="G14" s="10">
        <v>5.0</v>
      </c>
      <c r="H14">
        <v>81.0</v>
      </c>
      <c r="I14">
        <v>12.0</v>
      </c>
      <c r="J14" s="10">
        <v>469.0</v>
      </c>
      <c r="K14" s="10">
        <v>11.0</v>
      </c>
      <c r="L14" s="10">
        <v>25.0</v>
      </c>
      <c r="M14" s="10">
        <v>277.0</v>
      </c>
    </row>
    <row r="15">
      <c r="A15" s="6" t="s">
        <v>44</v>
      </c>
      <c r="B15" s="4">
        <v>3.0</v>
      </c>
      <c r="C15">
        <v>6.0</v>
      </c>
      <c r="D15" s="10">
        <v>660.0</v>
      </c>
      <c r="E15">
        <v>15.0</v>
      </c>
      <c r="F15" s="10">
        <v>685.0</v>
      </c>
      <c r="G15" s="10">
        <v>4.0</v>
      </c>
      <c r="H15">
        <v>21.0</v>
      </c>
      <c r="I15">
        <v>4.0</v>
      </c>
      <c r="J15" s="10">
        <v>723.0</v>
      </c>
      <c r="K15" s="10">
        <v>6.0</v>
      </c>
      <c r="L15" s="10">
        <v>0.0</v>
      </c>
      <c r="M15" s="10">
        <v>75.0</v>
      </c>
    </row>
    <row r="16">
      <c r="A16" s="6" t="s">
        <v>46</v>
      </c>
      <c r="B16" s="4">
        <v>3.0</v>
      </c>
      <c r="C16">
        <v>6.0</v>
      </c>
      <c r="D16" s="10">
        <v>660.0</v>
      </c>
      <c r="E16">
        <v>17.0</v>
      </c>
      <c r="F16" s="10">
        <v>632.0</v>
      </c>
      <c r="G16" s="10">
        <v>7.0</v>
      </c>
      <c r="H16">
        <v>38.0</v>
      </c>
      <c r="I16">
        <v>6.0</v>
      </c>
      <c r="J16" s="10">
        <v>702.0</v>
      </c>
      <c r="K16" s="10">
        <v>7.0</v>
      </c>
      <c r="L16" s="10">
        <v>0.0</v>
      </c>
      <c r="M16" s="10">
        <v>137.0</v>
      </c>
    </row>
    <row r="17">
      <c r="A17" s="6" t="s">
        <v>48</v>
      </c>
      <c r="B17" s="4">
        <v>3.0</v>
      </c>
      <c r="C17">
        <v>3.0</v>
      </c>
      <c r="D17" s="10">
        <v>755.0</v>
      </c>
      <c r="E17">
        <v>12.0</v>
      </c>
      <c r="F17" s="10">
        <v>700.0</v>
      </c>
      <c r="G17" s="10">
        <v>10.0</v>
      </c>
      <c r="H17">
        <v>61.0</v>
      </c>
      <c r="I17">
        <v>2.0</v>
      </c>
      <c r="J17" s="10">
        <v>826.0</v>
      </c>
      <c r="K17" s="10">
        <v>0.0</v>
      </c>
      <c r="L17" s="10">
        <v>0.0</v>
      </c>
      <c r="M17" s="10">
        <v>240.0</v>
      </c>
    </row>
    <row r="18">
      <c r="A18" s="6" t="s">
        <v>50</v>
      </c>
      <c r="B18" s="4">
        <v>3.0</v>
      </c>
      <c r="C18">
        <v>8.0</v>
      </c>
      <c r="D18" s="10">
        <v>600.0</v>
      </c>
      <c r="E18">
        <v>12.0</v>
      </c>
      <c r="F18" s="10">
        <v>700.0</v>
      </c>
      <c r="G18" s="10">
        <v>5.0</v>
      </c>
      <c r="H18">
        <v>56.0</v>
      </c>
      <c r="I18">
        <v>17.0</v>
      </c>
      <c r="J18" s="10">
        <v>291.0</v>
      </c>
      <c r="K18" s="10">
        <v>5.0</v>
      </c>
      <c r="L18" s="10">
        <v>0.0</v>
      </c>
      <c r="M18" s="10">
        <v>202.0</v>
      </c>
    </row>
    <row r="19">
      <c r="A19" s="6" t="s">
        <v>52</v>
      </c>
      <c r="B19" s="4">
        <v>3.0</v>
      </c>
      <c r="C19">
        <v>18.0</v>
      </c>
      <c r="D19" s="10">
        <v>300.0</v>
      </c>
      <c r="E19">
        <v>2.0</v>
      </c>
      <c r="F19" s="10">
        <v>813.0</v>
      </c>
      <c r="G19" s="10">
        <v>9.0</v>
      </c>
      <c r="H19">
        <v>75.0</v>
      </c>
      <c r="I19">
        <v>16.0</v>
      </c>
      <c r="J19" s="10">
        <v>300.0</v>
      </c>
      <c r="K19" s="10">
        <v>4.0</v>
      </c>
      <c r="L19" s="10">
        <v>0.0</v>
      </c>
      <c r="M19" s="10">
        <v>280.0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</v>
      </c>
      <c r="C1" s="2" t="s">
        <v>3</v>
      </c>
    </row>
    <row r="2">
      <c r="A2" s="4">
        <v>3.0</v>
      </c>
      <c r="B2" s="5" t="s">
        <v>7</v>
      </c>
      <c r="C2" s="5" t="s">
        <v>8</v>
      </c>
    </row>
    <row r="3">
      <c r="A3" s="4">
        <v>3.0</v>
      </c>
      <c r="B3" s="5" t="s">
        <v>9</v>
      </c>
      <c r="C3" s="5" t="s">
        <v>10</v>
      </c>
    </row>
    <row r="4">
      <c r="A4" s="4">
        <v>3.0</v>
      </c>
      <c r="B4" s="5" t="s">
        <v>11</v>
      </c>
      <c r="C4" s="5" t="s">
        <v>12</v>
      </c>
    </row>
    <row r="5">
      <c r="A5" s="4">
        <v>3.0</v>
      </c>
      <c r="B5" s="5" t="s">
        <v>13</v>
      </c>
      <c r="C5" s="5" t="s">
        <v>14</v>
      </c>
    </row>
    <row r="6">
      <c r="A6" s="4">
        <v>3.0</v>
      </c>
      <c r="B6" s="6" t="s">
        <v>15</v>
      </c>
      <c r="C6" s="6" t="s">
        <v>16</v>
      </c>
    </row>
    <row r="7">
      <c r="A7" s="4">
        <v>3.0</v>
      </c>
      <c r="B7" s="6" t="s">
        <v>17</v>
      </c>
      <c r="C7" s="6" t="s">
        <v>18</v>
      </c>
    </row>
    <row r="8">
      <c r="A8" s="4">
        <v>3.0</v>
      </c>
      <c r="B8" s="6" t="s">
        <v>19</v>
      </c>
      <c r="C8" s="6" t="s">
        <v>20</v>
      </c>
      <c r="E8" s="8"/>
    </row>
    <row r="9">
      <c r="A9" s="4">
        <v>3.0</v>
      </c>
      <c r="B9" s="6" t="s">
        <v>32</v>
      </c>
      <c r="C9" s="6" t="s">
        <v>33</v>
      </c>
    </row>
    <row r="10">
      <c r="A10" s="4">
        <v>3.0</v>
      </c>
      <c r="B10" s="6" t="s">
        <v>34</v>
      </c>
      <c r="C10" s="6" t="s">
        <v>35</v>
      </c>
    </row>
    <row r="11">
      <c r="A11" s="4">
        <v>3.0</v>
      </c>
      <c r="B11" s="6" t="s">
        <v>36</v>
      </c>
      <c r="C11" s="6" t="s">
        <v>37</v>
      </c>
    </row>
    <row r="12">
      <c r="A12" s="4">
        <v>3.0</v>
      </c>
      <c r="B12" s="6" t="s">
        <v>38</v>
      </c>
      <c r="C12" s="6" t="s">
        <v>39</v>
      </c>
    </row>
    <row r="13">
      <c r="A13" s="4">
        <v>3.0</v>
      </c>
      <c r="B13" s="6" t="s">
        <v>40</v>
      </c>
      <c r="C13" s="6" t="s">
        <v>41</v>
      </c>
    </row>
    <row r="14">
      <c r="A14" s="4">
        <v>3.0</v>
      </c>
      <c r="B14" s="6" t="s">
        <v>42</v>
      </c>
      <c r="C14" s="6" t="s">
        <v>43</v>
      </c>
    </row>
    <row r="15">
      <c r="A15" s="4">
        <v>3.0</v>
      </c>
      <c r="B15" s="6" t="s">
        <v>44</v>
      </c>
      <c r="C15" s="6" t="s">
        <v>45</v>
      </c>
    </row>
    <row r="16">
      <c r="A16" s="4">
        <v>3.0</v>
      </c>
      <c r="B16" s="6" t="s">
        <v>46</v>
      </c>
      <c r="C16" s="6" t="s">
        <v>47</v>
      </c>
    </row>
    <row r="17">
      <c r="A17" s="4">
        <v>3.0</v>
      </c>
      <c r="B17" s="6" t="s">
        <v>48</v>
      </c>
      <c r="C17" s="6" t="s">
        <v>49</v>
      </c>
    </row>
    <row r="18">
      <c r="A18" s="4">
        <v>3.0</v>
      </c>
      <c r="B18" s="6" t="s">
        <v>50</v>
      </c>
      <c r="C18" s="6" t="s">
        <v>51</v>
      </c>
    </row>
    <row r="19">
      <c r="A19" s="4">
        <v>3.0</v>
      </c>
      <c r="B19" s="6" t="s">
        <v>52</v>
      </c>
      <c r="C19" s="6" t="s">
        <v>53</v>
      </c>
    </row>
    <row r="22">
      <c r="A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6" t="s">
        <v>4</v>
      </c>
      <c r="C1" s="2" t="s">
        <v>1</v>
      </c>
      <c r="D1" s="2" t="s">
        <v>3</v>
      </c>
    </row>
    <row r="2">
      <c r="A2" s="12">
        <f t="array" ref="A2">19 - RANK(B2, SORT(B2:B19), 1)</f>
        <v>1</v>
      </c>
      <c r="B2" s="13">
        <v>1162.0</v>
      </c>
      <c r="C2" s="5" t="s">
        <v>7</v>
      </c>
      <c r="D2" s="5" t="s">
        <v>8</v>
      </c>
    </row>
    <row r="3">
      <c r="A3" s="15">
        <f t="array" ref="A3">19 - RANK(B3, SORT(B2:B19), 1)</f>
        <v>9</v>
      </c>
      <c r="B3" s="13">
        <v>550.0</v>
      </c>
      <c r="C3" s="5" t="s">
        <v>9</v>
      </c>
      <c r="D3" s="5" t="s">
        <v>10</v>
      </c>
    </row>
    <row r="4">
      <c r="A4" s="15">
        <f t="array" ref="A4">19 - RANK(B4, SORT(B2:B19), 1)</f>
        <v>4</v>
      </c>
      <c r="B4" s="13">
        <v>720.0</v>
      </c>
      <c r="C4" s="5" t="s">
        <v>11</v>
      </c>
      <c r="D4" s="5" t="s">
        <v>12</v>
      </c>
    </row>
    <row r="5">
      <c r="A5" s="17">
        <f t="array" ref="A5">19 - RANK(B5, SORT(B2:B19), 1)</f>
        <v>17</v>
      </c>
      <c r="B5" s="13">
        <v>358.0</v>
      </c>
      <c r="C5" s="5" t="s">
        <v>13</v>
      </c>
      <c r="D5" s="5" t="s">
        <v>14</v>
      </c>
    </row>
    <row r="6">
      <c r="A6" s="17">
        <f t="array" ref="A6">19 - RANK(B6, SORT(B2:B19), 1)</f>
        <v>16</v>
      </c>
      <c r="B6" s="13">
        <v>480.0</v>
      </c>
      <c r="C6" s="6" t="s">
        <v>15</v>
      </c>
      <c r="D6" s="6" t="s">
        <v>16</v>
      </c>
    </row>
    <row r="7">
      <c r="A7" s="17">
        <f t="array" ref="A7">19 - RANK(B7, SORT(B2:B19), 1)</f>
        <v>7</v>
      </c>
      <c r="B7" s="13">
        <v>630.0</v>
      </c>
      <c r="C7" s="6" t="s">
        <v>17</v>
      </c>
      <c r="D7" s="6" t="s">
        <v>18</v>
      </c>
    </row>
    <row r="8">
      <c r="A8" s="17">
        <f t="array" ref="A8">19 - RANK(B8, SORT(B2:B19), 1)</f>
        <v>15</v>
      </c>
      <c r="B8" s="13">
        <v>500.0</v>
      </c>
      <c r="C8" s="6" t="s">
        <v>19</v>
      </c>
      <c r="D8" s="6" t="s">
        <v>20</v>
      </c>
    </row>
    <row r="9">
      <c r="A9" s="17">
        <f t="array" ref="A9">19 - RANK(B9, SORT(B2:B19), 1)</f>
        <v>15</v>
      </c>
      <c r="B9" s="13">
        <v>500.0</v>
      </c>
      <c r="C9" s="6" t="s">
        <v>32</v>
      </c>
      <c r="D9" s="6" t="s">
        <v>33</v>
      </c>
    </row>
    <row r="10">
      <c r="A10" s="17">
        <f t="array" ref="A10">19 - RANK(B10, SORT(B2:B19), 1)</f>
        <v>15</v>
      </c>
      <c r="B10" s="13">
        <v>500.0</v>
      </c>
      <c r="C10" s="6" t="s">
        <v>34</v>
      </c>
      <c r="D10" s="6" t="s">
        <v>35</v>
      </c>
    </row>
    <row r="11">
      <c r="A11" s="17">
        <f t="array" ref="A11">19 - RANK(B11, SORT(B2:B19), 1)</f>
        <v>15</v>
      </c>
      <c r="B11" s="13">
        <v>500.0</v>
      </c>
      <c r="C11" s="6" t="s">
        <v>36</v>
      </c>
      <c r="D11" s="6" t="s">
        <v>37</v>
      </c>
    </row>
    <row r="12">
      <c r="A12" s="17">
        <f t="array" ref="A12">19 - RANK(B12, SORT(B2:B19), 1)</f>
        <v>15</v>
      </c>
      <c r="B12" s="13">
        <v>500.0</v>
      </c>
      <c r="C12" s="6" t="s">
        <v>38</v>
      </c>
      <c r="D12" s="6" t="s">
        <v>39</v>
      </c>
    </row>
    <row r="13">
      <c r="A13" s="17">
        <f t="array" ref="A13">19 - RANK(B13, SORT(B2:B19), 1)</f>
        <v>15</v>
      </c>
      <c r="B13" s="13">
        <v>500.0</v>
      </c>
      <c r="C13" s="6" t="s">
        <v>40</v>
      </c>
      <c r="D13" s="6" t="s">
        <v>41</v>
      </c>
    </row>
    <row r="14">
      <c r="A14" s="17">
        <f t="array" ref="A14">19 - RANK(B14, SORT(B2:B19), 1)</f>
        <v>2</v>
      </c>
      <c r="B14" s="13">
        <v>985.0</v>
      </c>
      <c r="C14" s="6" t="s">
        <v>42</v>
      </c>
      <c r="D14" s="6" t="s">
        <v>43</v>
      </c>
    </row>
    <row r="15">
      <c r="A15" s="17">
        <f t="array" ref="A15">19 - RANK(B15, SORT(B2:B19), 1)</f>
        <v>6</v>
      </c>
      <c r="B15" s="13">
        <v>660.0</v>
      </c>
      <c r="C15" s="6" t="s">
        <v>44</v>
      </c>
      <c r="D15" s="6" t="s">
        <v>45</v>
      </c>
    </row>
    <row r="16">
      <c r="A16" s="17">
        <f t="array" ref="A16">19 - RANK(B16, SORT(B2:B19), 1)</f>
        <v>6</v>
      </c>
      <c r="B16" s="13">
        <v>660.0</v>
      </c>
      <c r="C16" s="6" t="s">
        <v>46</v>
      </c>
      <c r="D16" s="6" t="s">
        <v>47</v>
      </c>
    </row>
    <row r="17">
      <c r="A17" s="17">
        <f t="array" ref="A17">19 - RANK(B17, SORT(B2:B19), 1)</f>
        <v>3</v>
      </c>
      <c r="B17" s="13">
        <v>755.0</v>
      </c>
      <c r="C17" s="6" t="s">
        <v>48</v>
      </c>
      <c r="D17" s="6" t="s">
        <v>49</v>
      </c>
    </row>
    <row r="18">
      <c r="A18" s="17">
        <f t="array" ref="A18">19 - RANK(B18, SORT(B2:B19), 1)</f>
        <v>8</v>
      </c>
      <c r="B18" s="13">
        <v>600.0</v>
      </c>
      <c r="C18" s="6" t="s">
        <v>50</v>
      </c>
      <c r="D18" s="6" t="s">
        <v>51</v>
      </c>
    </row>
    <row r="19">
      <c r="A19" s="17">
        <f t="array" ref="A19">19 - RANK(B19, SORT(B2:B19), 1)</f>
        <v>18</v>
      </c>
      <c r="B19" s="13">
        <v>300.0</v>
      </c>
      <c r="C19" s="6" t="s">
        <v>52</v>
      </c>
      <c r="D19" s="6" t="s">
        <v>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6" t="s">
        <v>4</v>
      </c>
      <c r="C1" s="2" t="s">
        <v>1</v>
      </c>
      <c r="D1" s="2" t="s">
        <v>3</v>
      </c>
    </row>
    <row r="2">
      <c r="A2" s="12">
        <f t="array" ref="A2">19 - RANK(B2, SORT(B2:B19), 1)</f>
        <v>1</v>
      </c>
      <c r="B2" s="13">
        <v>944.0</v>
      </c>
      <c r="C2" s="5" t="s">
        <v>7</v>
      </c>
      <c r="D2" s="5" t="s">
        <v>8</v>
      </c>
    </row>
    <row r="3">
      <c r="A3" s="17">
        <f t="array" ref="A3">19 - RANK(B3, SORT(B2:B19), 1)</f>
        <v>4</v>
      </c>
      <c r="B3" s="13">
        <v>760.0</v>
      </c>
      <c r="C3" s="5" t="s">
        <v>9</v>
      </c>
      <c r="D3" s="5" t="s">
        <v>10</v>
      </c>
    </row>
    <row r="4">
      <c r="A4" s="17">
        <f t="array" ref="A4">19 - RANK(B4, SORT(B2:B19), 1)</f>
        <v>12</v>
      </c>
      <c r="B4" s="13">
        <v>700.0</v>
      </c>
      <c r="C4" s="5" t="s">
        <v>11</v>
      </c>
      <c r="D4" s="5" t="s">
        <v>12</v>
      </c>
    </row>
    <row r="5">
      <c r="A5" s="17">
        <f t="array" ref="A5">19 - RANK(B5, SORT(B2:B19), 1)</f>
        <v>3</v>
      </c>
      <c r="B5" s="13">
        <v>765.0</v>
      </c>
      <c r="C5" s="5" t="s">
        <v>13</v>
      </c>
      <c r="D5" s="5" t="s">
        <v>14</v>
      </c>
    </row>
    <row r="6">
      <c r="A6" s="17">
        <f t="array" ref="A6">19 - RANK(B6, SORT(B2:B19), 1)</f>
        <v>18</v>
      </c>
      <c r="B6" s="13">
        <v>622.0</v>
      </c>
      <c r="C6" s="6" t="s">
        <v>15</v>
      </c>
      <c r="D6" s="6" t="s">
        <v>16</v>
      </c>
    </row>
    <row r="7">
      <c r="A7" s="17">
        <f t="array" ref="A7">19 - RANK(B7, SORT(B2:B19), 1)</f>
        <v>13</v>
      </c>
      <c r="B7" s="13">
        <v>698.0</v>
      </c>
      <c r="C7" s="6" t="s">
        <v>17</v>
      </c>
      <c r="D7" s="6" t="s">
        <v>18</v>
      </c>
    </row>
    <row r="8">
      <c r="A8" s="17">
        <f t="array" ref="A8">19 - RANK(B8, SORT(B2:B19), 1)</f>
        <v>16</v>
      </c>
      <c r="B8" s="13">
        <v>654.0</v>
      </c>
      <c r="C8" s="6" t="s">
        <v>19</v>
      </c>
      <c r="D8" s="6" t="s">
        <v>20</v>
      </c>
    </row>
    <row r="9">
      <c r="A9" s="17">
        <f t="array" ref="A9">19 - RANK(B9, SORT(B2:B19), 1)</f>
        <v>12</v>
      </c>
      <c r="B9" s="13">
        <v>700.0</v>
      </c>
      <c r="C9" s="6" t="s">
        <v>32</v>
      </c>
      <c r="D9" s="6" t="s">
        <v>33</v>
      </c>
    </row>
    <row r="10">
      <c r="A10" s="17">
        <f t="array" ref="A10">19 - RANK(B10, SORT(B2:B19), 1)</f>
        <v>12</v>
      </c>
      <c r="B10" s="13">
        <v>700.0</v>
      </c>
      <c r="C10" s="6" t="s">
        <v>34</v>
      </c>
      <c r="D10" s="6" t="s">
        <v>35</v>
      </c>
    </row>
    <row r="11">
      <c r="A11" s="17">
        <f t="array" ref="A11">19 - RANK(B11, SORT(B2:B19), 1)</f>
        <v>12</v>
      </c>
      <c r="B11" s="13">
        <v>700.0</v>
      </c>
      <c r="C11" s="6" t="s">
        <v>36</v>
      </c>
      <c r="D11" s="6" t="s">
        <v>37</v>
      </c>
    </row>
    <row r="12">
      <c r="A12" s="17">
        <f t="array" ref="A12">19 - RANK(B12, SORT(B2:B19), 1)</f>
        <v>5</v>
      </c>
      <c r="B12" s="13">
        <v>748.0</v>
      </c>
      <c r="C12" s="6" t="s">
        <v>38</v>
      </c>
      <c r="D12" s="6" t="s">
        <v>39</v>
      </c>
    </row>
    <row r="13">
      <c r="A13" s="17">
        <f t="array" ref="A13">19 - RANK(B13, SORT(B2:B19), 1)</f>
        <v>14</v>
      </c>
      <c r="B13" s="13">
        <v>690.0</v>
      </c>
      <c r="C13" s="6" t="s">
        <v>40</v>
      </c>
      <c r="D13" s="6" t="s">
        <v>41</v>
      </c>
    </row>
    <row r="14">
      <c r="A14" s="17">
        <f t="array" ref="A14">19 - RANK(B14, SORT(B2:B19), 1)</f>
        <v>6</v>
      </c>
      <c r="B14" s="13">
        <v>730.0</v>
      </c>
      <c r="C14" s="6" t="s">
        <v>42</v>
      </c>
      <c r="D14" s="6" t="s">
        <v>43</v>
      </c>
    </row>
    <row r="15">
      <c r="A15" s="17">
        <f t="array" ref="A15">19 - RANK(B15, SORT(B2:B19), 1)</f>
        <v>15</v>
      </c>
      <c r="B15" s="13">
        <v>685.0</v>
      </c>
      <c r="C15" s="6" t="s">
        <v>44</v>
      </c>
      <c r="D15" s="6" t="s">
        <v>45</v>
      </c>
    </row>
    <row r="16">
      <c r="A16" s="17">
        <f t="array" ref="A16">19 - RANK(B16, SORT(B2:B19), 1)</f>
        <v>17</v>
      </c>
      <c r="B16" s="13">
        <v>632.0</v>
      </c>
      <c r="C16" s="6" t="s">
        <v>46</v>
      </c>
      <c r="D16" s="6" t="s">
        <v>47</v>
      </c>
    </row>
    <row r="17">
      <c r="A17" s="17">
        <f t="array" ref="A17">19 - RANK(B17, SORT(B2:B19), 1)</f>
        <v>12</v>
      </c>
      <c r="B17" s="13">
        <v>700.0</v>
      </c>
      <c r="C17" s="6" t="s">
        <v>48</v>
      </c>
      <c r="D17" s="6" t="s">
        <v>49</v>
      </c>
    </row>
    <row r="18">
      <c r="A18" s="17">
        <f t="array" ref="A18">19 - RANK(B18, SORT(B2:B19), 1)</f>
        <v>12</v>
      </c>
      <c r="B18" s="13">
        <v>700.0</v>
      </c>
      <c r="C18" s="6" t="s">
        <v>50</v>
      </c>
      <c r="D18" s="6" t="s">
        <v>51</v>
      </c>
    </row>
    <row r="19">
      <c r="A19" s="17">
        <f t="array" ref="A19">19 - RANK(B19, SORT(B2:B19), 1)</f>
        <v>2</v>
      </c>
      <c r="B19" s="13">
        <v>813.0</v>
      </c>
      <c r="C19" s="6" t="s">
        <v>52</v>
      </c>
      <c r="D19" s="6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</v>
      </c>
      <c r="C1" s="2" t="s">
        <v>3</v>
      </c>
    </row>
    <row r="2">
      <c r="A2" s="4">
        <v>6.0</v>
      </c>
      <c r="B2" s="5" t="s">
        <v>7</v>
      </c>
      <c r="C2" s="5" t="s">
        <v>8</v>
      </c>
    </row>
    <row r="3">
      <c r="A3" s="4">
        <v>6.0</v>
      </c>
      <c r="B3" s="5" t="s">
        <v>9</v>
      </c>
      <c r="C3" s="5" t="s">
        <v>10</v>
      </c>
    </row>
    <row r="4">
      <c r="A4" s="4">
        <v>4.0</v>
      </c>
      <c r="B4" s="5" t="s">
        <v>11</v>
      </c>
      <c r="C4" s="5" t="s">
        <v>12</v>
      </c>
    </row>
    <row r="5">
      <c r="A5" s="4">
        <v>8.0</v>
      </c>
      <c r="B5" s="5" t="s">
        <v>13</v>
      </c>
      <c r="C5" s="5" t="s">
        <v>14</v>
      </c>
    </row>
    <row r="6">
      <c r="A6" s="4">
        <v>0.0</v>
      </c>
      <c r="B6" s="6" t="s">
        <v>15</v>
      </c>
      <c r="C6" s="6" t="s">
        <v>16</v>
      </c>
    </row>
    <row r="7">
      <c r="A7" s="4">
        <v>0.0</v>
      </c>
      <c r="B7" s="6" t="s">
        <v>17</v>
      </c>
      <c r="C7" s="6" t="s">
        <v>18</v>
      </c>
    </row>
    <row r="8">
      <c r="A8" s="4">
        <v>4.0</v>
      </c>
      <c r="B8" s="6" t="s">
        <v>19</v>
      </c>
      <c r="C8" s="6" t="s">
        <v>20</v>
      </c>
    </row>
    <row r="9">
      <c r="A9" s="4">
        <v>12.0</v>
      </c>
      <c r="B9" s="6" t="s">
        <v>32</v>
      </c>
      <c r="C9" s="6" t="s">
        <v>33</v>
      </c>
    </row>
    <row r="10">
      <c r="A10" s="4">
        <v>0.0</v>
      </c>
      <c r="B10" s="6" t="s">
        <v>34</v>
      </c>
      <c r="C10" s="6" t="s">
        <v>35</v>
      </c>
    </row>
    <row r="11">
      <c r="A11" s="4">
        <v>11.0</v>
      </c>
      <c r="B11" s="6" t="s">
        <v>36</v>
      </c>
      <c r="C11" s="6" t="s">
        <v>37</v>
      </c>
    </row>
    <row r="12">
      <c r="A12" s="4">
        <v>7.0</v>
      </c>
      <c r="B12" s="6" t="s">
        <v>38</v>
      </c>
      <c r="C12" s="6" t="s">
        <v>39</v>
      </c>
    </row>
    <row r="13">
      <c r="A13" s="4">
        <v>3.0</v>
      </c>
      <c r="B13" s="6" t="s">
        <v>40</v>
      </c>
      <c r="C13" s="6" t="s">
        <v>41</v>
      </c>
    </row>
    <row r="14">
      <c r="A14" s="4">
        <v>5.0</v>
      </c>
      <c r="B14" s="6" t="s">
        <v>42</v>
      </c>
      <c r="C14" s="6" t="s">
        <v>43</v>
      </c>
    </row>
    <row r="15">
      <c r="A15" s="4">
        <v>4.0</v>
      </c>
      <c r="B15" s="6" t="s">
        <v>44</v>
      </c>
      <c r="C15" s="6" t="s">
        <v>45</v>
      </c>
    </row>
    <row r="16">
      <c r="A16" s="4">
        <v>7.0</v>
      </c>
      <c r="B16" s="6" t="s">
        <v>46</v>
      </c>
      <c r="C16" s="6" t="s">
        <v>47</v>
      </c>
    </row>
    <row r="17">
      <c r="A17" s="4">
        <v>10.0</v>
      </c>
      <c r="B17" s="6" t="s">
        <v>48</v>
      </c>
      <c r="C17" s="6" t="s">
        <v>49</v>
      </c>
    </row>
    <row r="18">
      <c r="A18" s="4">
        <v>5.0</v>
      </c>
      <c r="B18" s="6" t="s">
        <v>50</v>
      </c>
      <c r="C18" s="6" t="s">
        <v>51</v>
      </c>
    </row>
    <row r="19">
      <c r="A19" s="4">
        <v>9.0</v>
      </c>
      <c r="B19" s="6" t="s">
        <v>52</v>
      </c>
      <c r="C19" s="6" t="s">
        <v>53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0"/>
  </cols>
  <sheetData>
    <row r="1">
      <c r="A1" s="2" t="s">
        <v>2</v>
      </c>
      <c r="B1" s="6" t="s">
        <v>63</v>
      </c>
      <c r="C1" s="6" t="s">
        <v>64</v>
      </c>
      <c r="D1" s="6" t="s">
        <v>65</v>
      </c>
      <c r="E1" s="6" t="s">
        <v>66</v>
      </c>
      <c r="F1" s="6" t="s">
        <v>67</v>
      </c>
      <c r="G1" s="2" t="s">
        <v>1</v>
      </c>
      <c r="H1" s="2" t="s">
        <v>3</v>
      </c>
    </row>
    <row r="2">
      <c r="A2" s="12">
        <f>ROUND((B2 + D3 + E2 + F2)/4)</f>
        <v>64</v>
      </c>
      <c r="B2" s="12">
        <f t="array" ref="B2">19 - RANK(C2, SORT(C2:C19), 1)</f>
        <v>10</v>
      </c>
      <c r="C2" s="13">
        <v>568.0</v>
      </c>
      <c r="D2" s="6">
        <v>3.0</v>
      </c>
      <c r="E2" s="4">
        <v>0.0</v>
      </c>
      <c r="F2" s="4">
        <v>237.0</v>
      </c>
      <c r="G2" s="5" t="s">
        <v>7</v>
      </c>
      <c r="H2" s="5" t="s">
        <v>8</v>
      </c>
    </row>
    <row r="3">
      <c r="A3" s="12">
        <f t="shared" ref="A3:A9" si="1">ROUND((B3 + D3:D4 + E3 + F3)/4)</f>
        <v>25</v>
      </c>
      <c r="B3" s="17">
        <f t="array" ref="B3">19 - RANK(C3, SORT(C2:C19), 1)</f>
        <v>8</v>
      </c>
      <c r="C3" s="13">
        <v>600.0</v>
      </c>
      <c r="D3" s="4">
        <v>7.0</v>
      </c>
      <c r="E3" s="4">
        <v>25.0</v>
      </c>
      <c r="F3" s="4">
        <v>58.0</v>
      </c>
      <c r="G3" s="5" t="s">
        <v>9</v>
      </c>
      <c r="H3" s="5" t="s">
        <v>10</v>
      </c>
    </row>
    <row r="4">
      <c r="A4" s="12">
        <f t="shared" si="1"/>
        <v>63</v>
      </c>
      <c r="B4" s="17">
        <f t="array" ref="B4">19 - RANK(C4, SORT(C2:C19), 1)</f>
        <v>14</v>
      </c>
      <c r="C4" s="13">
        <v>360.0</v>
      </c>
      <c r="D4" s="4">
        <v>3.0</v>
      </c>
      <c r="E4" s="4">
        <v>0.0</v>
      </c>
      <c r="F4" s="4">
        <v>234.0</v>
      </c>
      <c r="G4" s="5" t="s">
        <v>11</v>
      </c>
      <c r="H4" s="5" t="s">
        <v>12</v>
      </c>
    </row>
    <row r="5">
      <c r="A5" s="12">
        <f t="shared" si="1"/>
        <v>28</v>
      </c>
      <c r="B5" s="17">
        <f t="array" ref="B5">19 - RANK(C5, SORT(C2:C19), 1)</f>
        <v>18</v>
      </c>
      <c r="C5" s="13">
        <v>205.0</v>
      </c>
      <c r="D5" s="4">
        <v>7.0</v>
      </c>
      <c r="E5" s="4">
        <v>0.0</v>
      </c>
      <c r="F5" s="4">
        <v>87.0</v>
      </c>
      <c r="G5" s="5" t="s">
        <v>13</v>
      </c>
      <c r="H5" s="5" t="s">
        <v>14</v>
      </c>
    </row>
    <row r="6">
      <c r="A6" s="12">
        <f t="shared" si="1"/>
        <v>26</v>
      </c>
      <c r="B6" s="17">
        <f t="array" ref="B6">19 - RANK(C6, SORT(C2:C19), 1)</f>
        <v>9</v>
      </c>
      <c r="C6" s="13">
        <v>585.0</v>
      </c>
      <c r="D6" s="4">
        <v>7.0</v>
      </c>
      <c r="E6" s="4">
        <v>25.0</v>
      </c>
      <c r="F6" s="4">
        <v>63.0</v>
      </c>
      <c r="G6" s="6" t="s">
        <v>15</v>
      </c>
      <c r="H6" s="6" t="s">
        <v>16</v>
      </c>
    </row>
    <row r="7">
      <c r="A7" s="12">
        <f t="shared" si="1"/>
        <v>28</v>
      </c>
      <c r="B7" s="17">
        <f t="array" ref="B7">19 - RANK(C7, SORT(C2:C19), 1)</f>
        <v>1</v>
      </c>
      <c r="C7" s="13">
        <v>840.0</v>
      </c>
      <c r="D7" s="4">
        <v>0.0</v>
      </c>
      <c r="E7" s="4">
        <v>0.0</v>
      </c>
      <c r="F7" s="4">
        <v>109.0</v>
      </c>
      <c r="G7" s="6" t="s">
        <v>17</v>
      </c>
      <c r="H7" s="6" t="s">
        <v>18</v>
      </c>
    </row>
    <row r="8">
      <c r="A8" s="12">
        <f t="shared" si="1"/>
        <v>50</v>
      </c>
      <c r="B8" s="17">
        <f t="array" ref="B8">19 - RANK(C8, SORT(C2:C19), 1)</f>
        <v>3</v>
      </c>
      <c r="C8" s="13">
        <v>791.0</v>
      </c>
      <c r="D8" s="4">
        <v>5.0</v>
      </c>
      <c r="E8" s="4">
        <v>0.0</v>
      </c>
      <c r="F8" s="4">
        <v>190.0</v>
      </c>
      <c r="G8" s="6" t="s">
        <v>19</v>
      </c>
      <c r="H8" s="6" t="s">
        <v>20</v>
      </c>
    </row>
    <row r="9">
      <c r="A9" s="12">
        <f t="shared" si="1"/>
        <v>88</v>
      </c>
      <c r="B9" s="17">
        <f t="array" ref="B9">19 - RANK(C9, SORT(C2:C19), 1)</f>
        <v>11</v>
      </c>
      <c r="C9" s="13">
        <v>475.0</v>
      </c>
      <c r="D9" s="4">
        <v>0.0</v>
      </c>
      <c r="E9" s="4">
        <v>25.0</v>
      </c>
      <c r="F9" s="4">
        <v>314.0</v>
      </c>
      <c r="G9" s="6" t="s">
        <v>32</v>
      </c>
      <c r="H9" s="6" t="s">
        <v>33</v>
      </c>
    </row>
    <row r="10">
      <c r="A10" s="12">
        <f t="shared" ref="A10:A19" si="2">ROUND((B10 + D10 + E10 + F10)/4)</f>
        <v>40</v>
      </c>
      <c r="B10" s="17">
        <f t="array" ref="B10">19 - RANK(C10, SORT(C2:C19), 1)</f>
        <v>5</v>
      </c>
      <c r="C10" s="13">
        <v>713.0</v>
      </c>
      <c r="D10" s="4">
        <v>6.0</v>
      </c>
      <c r="E10" s="4">
        <v>0.0</v>
      </c>
      <c r="F10" s="4">
        <v>148.0</v>
      </c>
      <c r="G10" s="6" t="s">
        <v>34</v>
      </c>
      <c r="H10" s="6" t="s">
        <v>35</v>
      </c>
    </row>
    <row r="11">
      <c r="A11" s="12">
        <f t="shared" si="2"/>
        <v>73</v>
      </c>
      <c r="B11" s="17">
        <f t="array" ref="B11">19 - RANK(C11, SORT(C2:C19), 1)</f>
        <v>13</v>
      </c>
      <c r="C11" s="13">
        <v>395.0</v>
      </c>
      <c r="D11" s="4">
        <v>7.0</v>
      </c>
      <c r="E11" s="4">
        <v>0.0</v>
      </c>
      <c r="F11" s="4">
        <v>273.0</v>
      </c>
      <c r="G11" s="6" t="s">
        <v>36</v>
      </c>
      <c r="H11" s="6" t="s">
        <v>37</v>
      </c>
    </row>
    <row r="12">
      <c r="A12" s="12">
        <f t="shared" si="2"/>
        <v>48</v>
      </c>
      <c r="B12" s="17">
        <f t="array" ref="B12">19 - RANK(C12, SORT(C2:C19), 1)</f>
        <v>7</v>
      </c>
      <c r="C12" s="13">
        <v>644.0</v>
      </c>
      <c r="D12" s="4">
        <v>9.0</v>
      </c>
      <c r="E12" s="4">
        <v>0.0</v>
      </c>
      <c r="F12" s="4">
        <v>176.0</v>
      </c>
      <c r="G12" s="6" t="s">
        <v>38</v>
      </c>
      <c r="H12" s="6" t="s">
        <v>39</v>
      </c>
    </row>
    <row r="13">
      <c r="A13" s="12">
        <f t="shared" si="2"/>
        <v>28</v>
      </c>
      <c r="B13" s="17">
        <f t="array" ref="B13">19 - RANK(C13, SORT(C2:C19), 1)</f>
        <v>15</v>
      </c>
      <c r="C13" s="13">
        <v>353.0</v>
      </c>
      <c r="D13" s="4">
        <v>8.0</v>
      </c>
      <c r="E13" s="4">
        <v>0.0</v>
      </c>
      <c r="F13" s="4">
        <v>89.0</v>
      </c>
      <c r="G13" s="6" t="s">
        <v>40</v>
      </c>
      <c r="H13" s="6" t="s">
        <v>41</v>
      </c>
    </row>
    <row r="14">
      <c r="A14" s="12">
        <f t="shared" si="2"/>
        <v>81</v>
      </c>
      <c r="B14" s="17">
        <f t="array" ref="B14">19 - RANK(C14, SORT(C2:C19), 1)</f>
        <v>12</v>
      </c>
      <c r="C14" s="13">
        <v>469.0</v>
      </c>
      <c r="D14" s="4">
        <v>11.0</v>
      </c>
      <c r="E14" s="4">
        <v>25.0</v>
      </c>
      <c r="F14" s="4">
        <v>277.0</v>
      </c>
      <c r="G14" s="6" t="s">
        <v>42</v>
      </c>
      <c r="H14" s="6" t="s">
        <v>43</v>
      </c>
    </row>
    <row r="15">
      <c r="A15" s="12">
        <f t="shared" si="2"/>
        <v>21</v>
      </c>
      <c r="B15" s="17">
        <f t="array" ref="B15">19 - RANK(C15, SORT(C2:C19), 1)</f>
        <v>4</v>
      </c>
      <c r="C15" s="13">
        <v>723.0</v>
      </c>
      <c r="D15" s="4">
        <v>6.0</v>
      </c>
      <c r="E15" s="4">
        <v>0.0</v>
      </c>
      <c r="F15" s="4">
        <v>75.0</v>
      </c>
      <c r="G15" s="6" t="s">
        <v>44</v>
      </c>
      <c r="H15" s="6" t="s">
        <v>45</v>
      </c>
    </row>
    <row r="16">
      <c r="A16" s="12">
        <f t="shared" si="2"/>
        <v>38</v>
      </c>
      <c r="B16" s="17">
        <f t="array" ref="B16">19 - RANK(C16, SORT(C2:C19), 1)</f>
        <v>6</v>
      </c>
      <c r="C16" s="13">
        <v>702.0</v>
      </c>
      <c r="D16" s="4">
        <v>7.0</v>
      </c>
      <c r="E16" s="4">
        <v>0.0</v>
      </c>
      <c r="F16" s="4">
        <v>137.0</v>
      </c>
      <c r="G16" s="6" t="s">
        <v>46</v>
      </c>
      <c r="H16" s="6" t="s">
        <v>47</v>
      </c>
    </row>
    <row r="17">
      <c r="A17" s="12">
        <f t="shared" si="2"/>
        <v>61</v>
      </c>
      <c r="B17" s="17">
        <f t="array" ref="B17">19 - RANK(C17, SORT(C2:C19), 1)</f>
        <v>2</v>
      </c>
      <c r="C17" s="13">
        <v>826.0</v>
      </c>
      <c r="D17" s="4">
        <v>0.0</v>
      </c>
      <c r="E17" s="4">
        <v>0.0</v>
      </c>
      <c r="F17" s="4">
        <v>240.0</v>
      </c>
      <c r="G17" s="6" t="s">
        <v>48</v>
      </c>
      <c r="H17" s="6" t="s">
        <v>49</v>
      </c>
    </row>
    <row r="18">
      <c r="A18" s="12">
        <f t="shared" si="2"/>
        <v>56</v>
      </c>
      <c r="B18" s="17">
        <f t="array" ref="B18">19 - RANK(C18, SORT(C2:C19), 1)</f>
        <v>17</v>
      </c>
      <c r="C18" s="13">
        <v>291.0</v>
      </c>
      <c r="D18" s="4">
        <v>5.0</v>
      </c>
      <c r="E18" s="4">
        <v>0.0</v>
      </c>
      <c r="F18" s="4">
        <v>202.0</v>
      </c>
      <c r="G18" s="6" t="s">
        <v>50</v>
      </c>
      <c r="H18" s="6" t="s">
        <v>51</v>
      </c>
    </row>
    <row r="19">
      <c r="A19" s="12">
        <f t="shared" si="2"/>
        <v>75</v>
      </c>
      <c r="B19" s="17">
        <f t="array" ref="B19">19 - RANK(C19, SORT(C2:C19), 1)</f>
        <v>16</v>
      </c>
      <c r="C19" s="13">
        <v>300.0</v>
      </c>
      <c r="D19" s="4">
        <v>4.0</v>
      </c>
      <c r="E19" s="4">
        <v>0.0</v>
      </c>
      <c r="F19" s="4">
        <v>280.0</v>
      </c>
      <c r="G19" s="6" t="s">
        <v>52</v>
      </c>
      <c r="H19" s="6" t="s">
        <v>53</v>
      </c>
    </row>
  </sheetData>
  <drawing r:id="rId1"/>
</worksheet>
</file>