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Inf_Matura\Matury\arkusz2\"/>
    </mc:Choice>
  </mc:AlternateContent>
  <xr:revisionPtr revIDLastSave="0" documentId="13_ncr:1_{CF8FB2D5-5288-4154-958D-1312AD502B9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zad4.2,4.3" sheetId="5" r:id="rId1"/>
    <sheet name="zad4.4" sheetId="9" r:id="rId2"/>
    <sheet name="zad4.5" sheetId="7" r:id="rId3"/>
    <sheet name="zad4.1" sheetId="4" r:id="rId4"/>
    <sheet name="rajd" sheetId="2" r:id="rId5"/>
    <sheet name="dane" sheetId="1" r:id="rId6"/>
  </sheets>
  <definedNames>
    <definedName name="ExternalData_1" localSheetId="4" hidden="1">'rajd'!$A$1:$B$61</definedName>
    <definedName name="sp" localSheetId="3">'zad4.1'!$T$8</definedName>
    <definedName name="sp" localSheetId="0">'zad4.2,4.3'!$T$8</definedName>
    <definedName name="sp" localSheetId="2">'zad4.5'!$U$8</definedName>
    <definedName name="sp">dane!$T$8</definedName>
    <definedName name="vana" localSheetId="0">'zad4.2,4.3'!$T$5</definedName>
    <definedName name="vana" localSheetId="2">'zad4.5'!$U$5</definedName>
    <definedName name="vana">'zad4.1'!$T$5</definedName>
    <definedName name="vsil" localSheetId="0">'zad4.2,4.3'!$T$4</definedName>
    <definedName name="vsil" localSheetId="2">'zad4.5'!$U$4</definedName>
    <definedName name="vsil">'zad4.1'!$T$4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4" l="1"/>
  <c r="U15" i="7"/>
  <c r="U13" i="7"/>
  <c r="U10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2" i="7"/>
  <c r="L2" i="7"/>
  <c r="U7" i="7"/>
  <c r="U8" i="7" s="1"/>
  <c r="U6" i="7"/>
  <c r="I2" i="7" s="1"/>
  <c r="J61" i="7"/>
  <c r="F61" i="7"/>
  <c r="D61" i="7"/>
  <c r="E61" i="7" s="1"/>
  <c r="L60" i="7"/>
  <c r="F60" i="7"/>
  <c r="D60" i="7"/>
  <c r="E60" i="7" s="1"/>
  <c r="L59" i="7"/>
  <c r="F59" i="7"/>
  <c r="D59" i="7"/>
  <c r="F58" i="7"/>
  <c r="D58" i="7"/>
  <c r="J58" i="7" s="1"/>
  <c r="L57" i="7"/>
  <c r="J57" i="7"/>
  <c r="F57" i="7"/>
  <c r="D57" i="7"/>
  <c r="E57" i="7" s="1"/>
  <c r="L56" i="7"/>
  <c r="F56" i="7"/>
  <c r="D56" i="7"/>
  <c r="E56" i="7" s="1"/>
  <c r="F55" i="7"/>
  <c r="D55" i="7"/>
  <c r="L54" i="7"/>
  <c r="F54" i="7"/>
  <c r="E54" i="7"/>
  <c r="G54" i="7" s="1"/>
  <c r="H54" i="7" s="1"/>
  <c r="D54" i="7"/>
  <c r="J54" i="7" s="1"/>
  <c r="L53" i="7"/>
  <c r="J53" i="7"/>
  <c r="F53" i="7"/>
  <c r="D53" i="7"/>
  <c r="E53" i="7" s="1"/>
  <c r="J52" i="7"/>
  <c r="F52" i="7"/>
  <c r="D52" i="7"/>
  <c r="E52" i="7" s="1"/>
  <c r="L51" i="7"/>
  <c r="F51" i="7"/>
  <c r="D51" i="7"/>
  <c r="L50" i="7"/>
  <c r="F50" i="7"/>
  <c r="E50" i="7"/>
  <c r="G50" i="7" s="1"/>
  <c r="H50" i="7" s="1"/>
  <c r="D50" i="7"/>
  <c r="J50" i="7" s="1"/>
  <c r="F49" i="7"/>
  <c r="D49" i="7"/>
  <c r="E49" i="7" s="1"/>
  <c r="L48" i="7"/>
  <c r="F48" i="7"/>
  <c r="D48" i="7"/>
  <c r="E48" i="7" s="1"/>
  <c r="L47" i="7"/>
  <c r="F47" i="7"/>
  <c r="D47" i="7"/>
  <c r="F46" i="7"/>
  <c r="E46" i="7"/>
  <c r="D46" i="7"/>
  <c r="J46" i="7" s="1"/>
  <c r="L45" i="7"/>
  <c r="J45" i="7"/>
  <c r="F45" i="7"/>
  <c r="D45" i="7"/>
  <c r="E45" i="7" s="1"/>
  <c r="L44" i="7"/>
  <c r="F44" i="7"/>
  <c r="D44" i="7"/>
  <c r="J44" i="7" s="1"/>
  <c r="F43" i="7"/>
  <c r="D43" i="7"/>
  <c r="L42" i="7"/>
  <c r="F42" i="7"/>
  <c r="D42" i="7"/>
  <c r="E42" i="7" s="1"/>
  <c r="G42" i="7" s="1"/>
  <c r="H42" i="7" s="1"/>
  <c r="L41" i="7"/>
  <c r="F41" i="7"/>
  <c r="D41" i="7"/>
  <c r="E41" i="7" s="1"/>
  <c r="F40" i="7"/>
  <c r="D40" i="7"/>
  <c r="E40" i="7" s="1"/>
  <c r="L39" i="7"/>
  <c r="F39" i="7"/>
  <c r="D39" i="7"/>
  <c r="L38" i="7"/>
  <c r="F38" i="7"/>
  <c r="D38" i="7"/>
  <c r="J38" i="7" s="1"/>
  <c r="F37" i="7"/>
  <c r="D37" i="7"/>
  <c r="J37" i="7" s="1"/>
  <c r="L36" i="7"/>
  <c r="F36" i="7"/>
  <c r="G36" i="7" s="1"/>
  <c r="H36" i="7" s="1"/>
  <c r="E36" i="7"/>
  <c r="D36" i="7"/>
  <c r="J36" i="7" s="1"/>
  <c r="L35" i="7"/>
  <c r="F35" i="7"/>
  <c r="D35" i="7"/>
  <c r="F34" i="7"/>
  <c r="E34" i="7"/>
  <c r="G34" i="7" s="1"/>
  <c r="H34" i="7" s="1"/>
  <c r="D34" i="7"/>
  <c r="L33" i="7"/>
  <c r="J33" i="7"/>
  <c r="F33" i="7"/>
  <c r="D33" i="7"/>
  <c r="E33" i="7" s="1"/>
  <c r="L32" i="7"/>
  <c r="F32" i="7"/>
  <c r="D32" i="7"/>
  <c r="J32" i="7" s="1"/>
  <c r="F31" i="7"/>
  <c r="D31" i="7"/>
  <c r="L30" i="7"/>
  <c r="F30" i="7"/>
  <c r="D30" i="7"/>
  <c r="J30" i="7" s="1"/>
  <c r="L29" i="7"/>
  <c r="F29" i="7"/>
  <c r="D29" i="7"/>
  <c r="E29" i="7" s="1"/>
  <c r="F28" i="7"/>
  <c r="D28" i="7"/>
  <c r="E28" i="7" s="1"/>
  <c r="L27" i="7"/>
  <c r="F27" i="7"/>
  <c r="D27" i="7"/>
  <c r="E27" i="7" s="1"/>
  <c r="G27" i="7" s="1"/>
  <c r="H27" i="7" s="1"/>
  <c r="L26" i="7"/>
  <c r="F26" i="7"/>
  <c r="D26" i="7"/>
  <c r="J26" i="7" s="1"/>
  <c r="F25" i="7"/>
  <c r="D25" i="7"/>
  <c r="E25" i="7" s="1"/>
  <c r="L24" i="7"/>
  <c r="F24" i="7"/>
  <c r="D24" i="7"/>
  <c r="J24" i="7" s="1"/>
  <c r="L23" i="7"/>
  <c r="F23" i="7"/>
  <c r="D23" i="7"/>
  <c r="E23" i="7" s="1"/>
  <c r="F22" i="7"/>
  <c r="D22" i="7"/>
  <c r="J22" i="7" s="1"/>
  <c r="L21" i="7"/>
  <c r="F21" i="7"/>
  <c r="D21" i="7"/>
  <c r="E21" i="7" s="1"/>
  <c r="L20" i="7"/>
  <c r="F20" i="7"/>
  <c r="D20" i="7"/>
  <c r="E20" i="7" s="1"/>
  <c r="F19" i="7"/>
  <c r="D19" i="7"/>
  <c r="E19" i="7" s="1"/>
  <c r="G19" i="7" s="1"/>
  <c r="H19" i="7" s="1"/>
  <c r="L18" i="7"/>
  <c r="F18" i="7"/>
  <c r="D18" i="7"/>
  <c r="J18" i="7" s="1"/>
  <c r="L17" i="7"/>
  <c r="F17" i="7"/>
  <c r="D17" i="7"/>
  <c r="J17" i="7" s="1"/>
  <c r="J16" i="7"/>
  <c r="F16" i="7"/>
  <c r="D16" i="7"/>
  <c r="E16" i="7" s="1"/>
  <c r="L15" i="7"/>
  <c r="F15" i="7"/>
  <c r="G15" i="7" s="1"/>
  <c r="H15" i="7" s="1"/>
  <c r="D15" i="7"/>
  <c r="E15" i="7" s="1"/>
  <c r="L14" i="7"/>
  <c r="F14" i="7"/>
  <c r="D14" i="7"/>
  <c r="E14" i="7" s="1"/>
  <c r="G14" i="7" s="1"/>
  <c r="H14" i="7" s="1"/>
  <c r="F13" i="7"/>
  <c r="D13" i="7"/>
  <c r="E13" i="7" s="1"/>
  <c r="L12" i="7"/>
  <c r="F12" i="7"/>
  <c r="D12" i="7"/>
  <c r="J12" i="7" s="1"/>
  <c r="L11" i="7"/>
  <c r="F11" i="7"/>
  <c r="G11" i="7" s="1"/>
  <c r="H11" i="7" s="1"/>
  <c r="D11" i="7"/>
  <c r="E11" i="7" s="1"/>
  <c r="F10" i="7"/>
  <c r="D10" i="7"/>
  <c r="J10" i="7" s="1"/>
  <c r="L9" i="7"/>
  <c r="F9" i="7"/>
  <c r="E9" i="7"/>
  <c r="G9" i="7" s="1"/>
  <c r="H9" i="7" s="1"/>
  <c r="D9" i="7"/>
  <c r="J9" i="7" s="1"/>
  <c r="L8" i="7"/>
  <c r="F8" i="7"/>
  <c r="G8" i="7" s="1"/>
  <c r="H8" i="7" s="1"/>
  <c r="D8" i="7"/>
  <c r="E8" i="7" s="1"/>
  <c r="F7" i="7"/>
  <c r="D7" i="7"/>
  <c r="L6" i="7"/>
  <c r="F6" i="7"/>
  <c r="D6" i="7"/>
  <c r="L5" i="7"/>
  <c r="J5" i="7"/>
  <c r="F5" i="7"/>
  <c r="D5" i="7"/>
  <c r="E5" i="7" s="1"/>
  <c r="J4" i="7"/>
  <c r="F4" i="7"/>
  <c r="D4" i="7"/>
  <c r="E4" i="7" s="1"/>
  <c r="L3" i="7"/>
  <c r="F3" i="7"/>
  <c r="D3" i="7"/>
  <c r="J3" i="7" s="1"/>
  <c r="F2" i="7"/>
  <c r="D2" i="7"/>
  <c r="J2" i="7" s="1"/>
  <c r="J61" i="5"/>
  <c r="F61" i="5"/>
  <c r="G61" i="5" s="1"/>
  <c r="H61" i="5" s="1"/>
  <c r="E61" i="5"/>
  <c r="D61" i="5"/>
  <c r="L60" i="5"/>
  <c r="J60" i="5"/>
  <c r="G60" i="5"/>
  <c r="H60" i="5" s="1"/>
  <c r="F60" i="5"/>
  <c r="E60" i="5"/>
  <c r="D60" i="5"/>
  <c r="L59" i="5"/>
  <c r="F59" i="5"/>
  <c r="D59" i="5"/>
  <c r="F58" i="5"/>
  <c r="E58" i="5"/>
  <c r="G58" i="5" s="1"/>
  <c r="H58" i="5" s="1"/>
  <c r="D58" i="5"/>
  <c r="J58" i="5" s="1"/>
  <c r="L57" i="5"/>
  <c r="J57" i="5"/>
  <c r="F57" i="5"/>
  <c r="E57" i="5"/>
  <c r="D57" i="5"/>
  <c r="L56" i="5"/>
  <c r="F56" i="5"/>
  <c r="G56" i="5" s="1"/>
  <c r="H56" i="5" s="1"/>
  <c r="E56" i="5"/>
  <c r="D56" i="5"/>
  <c r="F55" i="5"/>
  <c r="D55" i="5"/>
  <c r="L54" i="5"/>
  <c r="F54" i="5"/>
  <c r="E54" i="5"/>
  <c r="G54" i="5" s="1"/>
  <c r="H54" i="5" s="1"/>
  <c r="D54" i="5"/>
  <c r="J54" i="5" s="1"/>
  <c r="L53" i="5"/>
  <c r="J53" i="5"/>
  <c r="F53" i="5"/>
  <c r="E53" i="5"/>
  <c r="D53" i="5"/>
  <c r="J52" i="5"/>
  <c r="F52" i="5"/>
  <c r="G52" i="5" s="1"/>
  <c r="H52" i="5" s="1"/>
  <c r="E52" i="5"/>
  <c r="D52" i="5"/>
  <c r="L51" i="5"/>
  <c r="F51" i="5"/>
  <c r="D51" i="5"/>
  <c r="L50" i="5"/>
  <c r="F50" i="5"/>
  <c r="E50" i="5"/>
  <c r="G50" i="5" s="1"/>
  <c r="H50" i="5" s="1"/>
  <c r="D50" i="5"/>
  <c r="J50" i="5" s="1"/>
  <c r="F49" i="5"/>
  <c r="E49" i="5"/>
  <c r="D49" i="5"/>
  <c r="L48" i="5"/>
  <c r="F48" i="5"/>
  <c r="G48" i="5" s="1"/>
  <c r="H48" i="5" s="1"/>
  <c r="E48" i="5"/>
  <c r="D48" i="5"/>
  <c r="L47" i="5"/>
  <c r="F47" i="5"/>
  <c r="D47" i="5"/>
  <c r="F46" i="5"/>
  <c r="E46" i="5"/>
  <c r="G46" i="5" s="1"/>
  <c r="H46" i="5" s="1"/>
  <c r="D46" i="5"/>
  <c r="J46" i="5" s="1"/>
  <c r="L45" i="5"/>
  <c r="J45" i="5"/>
  <c r="F45" i="5"/>
  <c r="G45" i="5" s="1"/>
  <c r="H45" i="5" s="1"/>
  <c r="E45" i="5"/>
  <c r="D45" i="5"/>
  <c r="L44" i="5"/>
  <c r="J44" i="5"/>
  <c r="F44" i="5"/>
  <c r="G44" i="5" s="1"/>
  <c r="H44" i="5" s="1"/>
  <c r="E44" i="5"/>
  <c r="D44" i="5"/>
  <c r="F43" i="5"/>
  <c r="D43" i="5"/>
  <c r="L42" i="5"/>
  <c r="F42" i="5"/>
  <c r="G42" i="5" s="1"/>
  <c r="H42" i="5" s="1"/>
  <c r="E42" i="5"/>
  <c r="D42" i="5"/>
  <c r="L41" i="5"/>
  <c r="F41" i="5"/>
  <c r="G41" i="5" s="1"/>
  <c r="H41" i="5" s="1"/>
  <c r="E41" i="5"/>
  <c r="D41" i="5"/>
  <c r="J40" i="5"/>
  <c r="G40" i="5"/>
  <c r="H40" i="5" s="1"/>
  <c r="F40" i="5"/>
  <c r="D40" i="5"/>
  <c r="E40" i="5" s="1"/>
  <c r="L39" i="5"/>
  <c r="F39" i="5"/>
  <c r="D39" i="5"/>
  <c r="L38" i="5"/>
  <c r="F38" i="5"/>
  <c r="E38" i="5"/>
  <c r="D38" i="5"/>
  <c r="J38" i="5" s="1"/>
  <c r="J37" i="5"/>
  <c r="F37" i="5"/>
  <c r="E37" i="5"/>
  <c r="D37" i="5"/>
  <c r="L36" i="5"/>
  <c r="J36" i="5"/>
  <c r="F36" i="5"/>
  <c r="G36" i="5" s="1"/>
  <c r="H36" i="5" s="1"/>
  <c r="E36" i="5"/>
  <c r="D36" i="5"/>
  <c r="L35" i="5"/>
  <c r="F35" i="5"/>
  <c r="D35" i="5"/>
  <c r="F34" i="5"/>
  <c r="E34" i="5"/>
  <c r="G34" i="5" s="1"/>
  <c r="H34" i="5" s="1"/>
  <c r="D34" i="5"/>
  <c r="L33" i="5"/>
  <c r="J33" i="5"/>
  <c r="F33" i="5"/>
  <c r="E33" i="5"/>
  <c r="D33" i="5"/>
  <c r="L32" i="5"/>
  <c r="J32" i="5"/>
  <c r="G32" i="5"/>
  <c r="H32" i="5" s="1"/>
  <c r="F32" i="5"/>
  <c r="D32" i="5"/>
  <c r="E32" i="5" s="1"/>
  <c r="F31" i="5"/>
  <c r="D31" i="5"/>
  <c r="L30" i="5"/>
  <c r="F30" i="5"/>
  <c r="E30" i="5"/>
  <c r="G30" i="5" s="1"/>
  <c r="H30" i="5" s="1"/>
  <c r="D30" i="5"/>
  <c r="J30" i="5" s="1"/>
  <c r="L29" i="5"/>
  <c r="J29" i="5"/>
  <c r="H29" i="5"/>
  <c r="F29" i="5"/>
  <c r="G29" i="5" s="1"/>
  <c r="E29" i="5"/>
  <c r="D29" i="5"/>
  <c r="F28" i="5"/>
  <c r="D28" i="5"/>
  <c r="L27" i="5"/>
  <c r="F27" i="5"/>
  <c r="D27" i="5"/>
  <c r="L26" i="5"/>
  <c r="J26" i="5"/>
  <c r="F26" i="5"/>
  <c r="G26" i="5" s="1"/>
  <c r="H26" i="5" s="1"/>
  <c r="E26" i="5"/>
  <c r="D26" i="5"/>
  <c r="J25" i="5"/>
  <c r="G25" i="5"/>
  <c r="H25" i="5" s="1"/>
  <c r="F25" i="5"/>
  <c r="E25" i="5"/>
  <c r="D25" i="5"/>
  <c r="L24" i="5"/>
  <c r="F24" i="5"/>
  <c r="D24" i="5"/>
  <c r="L23" i="5"/>
  <c r="F23" i="5"/>
  <c r="D23" i="5"/>
  <c r="J23" i="5" s="1"/>
  <c r="J22" i="5"/>
  <c r="F22" i="5"/>
  <c r="G22" i="5" s="1"/>
  <c r="H22" i="5" s="1"/>
  <c r="E22" i="5"/>
  <c r="D22" i="5"/>
  <c r="L21" i="5"/>
  <c r="G21" i="5"/>
  <c r="H21" i="5" s="1"/>
  <c r="F21" i="5"/>
  <c r="E21" i="5"/>
  <c r="D21" i="5"/>
  <c r="L20" i="5"/>
  <c r="F20" i="5"/>
  <c r="D20" i="5"/>
  <c r="F19" i="5"/>
  <c r="D19" i="5"/>
  <c r="J19" i="5" s="1"/>
  <c r="L18" i="5"/>
  <c r="J18" i="5"/>
  <c r="F18" i="5"/>
  <c r="G18" i="5" s="1"/>
  <c r="H18" i="5" s="1"/>
  <c r="E18" i="5"/>
  <c r="D18" i="5"/>
  <c r="L17" i="5"/>
  <c r="J17" i="5"/>
  <c r="G17" i="5"/>
  <c r="H17" i="5" s="1"/>
  <c r="F17" i="5"/>
  <c r="E17" i="5"/>
  <c r="D17" i="5"/>
  <c r="F16" i="5"/>
  <c r="D16" i="5"/>
  <c r="L15" i="5"/>
  <c r="F15" i="5"/>
  <c r="D15" i="5"/>
  <c r="J15" i="5" s="1"/>
  <c r="L14" i="5"/>
  <c r="F14" i="5"/>
  <c r="E14" i="5"/>
  <c r="D14" i="5"/>
  <c r="G13" i="5"/>
  <c r="H13" i="5" s="1"/>
  <c r="F13" i="5"/>
  <c r="E13" i="5"/>
  <c r="D13" i="5"/>
  <c r="L12" i="5"/>
  <c r="F12" i="5"/>
  <c r="D12" i="5"/>
  <c r="L11" i="5"/>
  <c r="F11" i="5"/>
  <c r="D11" i="5"/>
  <c r="J11" i="5" s="1"/>
  <c r="J10" i="5"/>
  <c r="G10" i="5"/>
  <c r="H10" i="5" s="1"/>
  <c r="F10" i="5"/>
  <c r="E10" i="5"/>
  <c r="D10" i="5"/>
  <c r="L9" i="5"/>
  <c r="F9" i="5"/>
  <c r="D9" i="5"/>
  <c r="L8" i="5"/>
  <c r="F8" i="5"/>
  <c r="D8" i="5"/>
  <c r="J8" i="5" s="1"/>
  <c r="F7" i="5"/>
  <c r="E7" i="5"/>
  <c r="D7" i="5"/>
  <c r="L6" i="5"/>
  <c r="F6" i="5"/>
  <c r="E6" i="5"/>
  <c r="G6" i="5" s="1"/>
  <c r="H6" i="5" s="1"/>
  <c r="D6" i="5"/>
  <c r="L5" i="5"/>
  <c r="G5" i="5"/>
  <c r="H5" i="5" s="1"/>
  <c r="F5" i="5"/>
  <c r="D5" i="5"/>
  <c r="E5" i="5" s="1"/>
  <c r="F4" i="5"/>
  <c r="E4" i="5"/>
  <c r="G4" i="5" s="1"/>
  <c r="H4" i="5" s="1"/>
  <c r="D4" i="5"/>
  <c r="J4" i="5" s="1"/>
  <c r="L3" i="5"/>
  <c r="F3" i="5"/>
  <c r="D3" i="5"/>
  <c r="J3" i="5" s="1"/>
  <c r="O2" i="5"/>
  <c r="L2" i="5"/>
  <c r="K2" i="5"/>
  <c r="J2" i="5"/>
  <c r="I2" i="5"/>
  <c r="F2" i="5"/>
  <c r="G2" i="5" s="1"/>
  <c r="H2" i="5" s="1"/>
  <c r="N2" i="5" s="1"/>
  <c r="E2" i="5"/>
  <c r="D2" i="5"/>
  <c r="P2" i="4"/>
  <c r="O2" i="4"/>
  <c r="N2" i="4"/>
  <c r="F61" i="4"/>
  <c r="D61" i="4"/>
  <c r="L60" i="4"/>
  <c r="F60" i="4"/>
  <c r="G60" i="4" s="1"/>
  <c r="H60" i="4" s="1"/>
  <c r="D60" i="4"/>
  <c r="E60" i="4" s="1"/>
  <c r="L59" i="4"/>
  <c r="H59" i="4"/>
  <c r="F59" i="4"/>
  <c r="G59" i="4" s="1"/>
  <c r="D59" i="4"/>
  <c r="E59" i="4" s="1"/>
  <c r="J58" i="4"/>
  <c r="H58" i="4"/>
  <c r="F58" i="4"/>
  <c r="G58" i="4" s="1"/>
  <c r="D58" i="4"/>
  <c r="E58" i="4" s="1"/>
  <c r="L57" i="4"/>
  <c r="F57" i="4"/>
  <c r="D57" i="4"/>
  <c r="L56" i="4"/>
  <c r="F56" i="4"/>
  <c r="G56" i="4" s="1"/>
  <c r="H56" i="4" s="1"/>
  <c r="D56" i="4"/>
  <c r="E56" i="4" s="1"/>
  <c r="F55" i="4"/>
  <c r="D55" i="4"/>
  <c r="E55" i="4" s="1"/>
  <c r="L54" i="4"/>
  <c r="J54" i="4"/>
  <c r="F54" i="4"/>
  <c r="D54" i="4"/>
  <c r="E54" i="4" s="1"/>
  <c r="G54" i="4" s="1"/>
  <c r="H54" i="4" s="1"/>
  <c r="L53" i="4"/>
  <c r="F53" i="4"/>
  <c r="D53" i="4"/>
  <c r="H52" i="4"/>
  <c r="G52" i="4"/>
  <c r="F52" i="4"/>
  <c r="D52" i="4"/>
  <c r="E52" i="4" s="1"/>
  <c r="L51" i="4"/>
  <c r="J51" i="4"/>
  <c r="H51" i="4"/>
  <c r="F51" i="4"/>
  <c r="G51" i="4" s="1"/>
  <c r="E51" i="4"/>
  <c r="D51" i="4"/>
  <c r="L50" i="4"/>
  <c r="G50" i="4"/>
  <c r="H50" i="4" s="1"/>
  <c r="F50" i="4"/>
  <c r="D50" i="4"/>
  <c r="E50" i="4" s="1"/>
  <c r="F49" i="4"/>
  <c r="G49" i="4" s="1"/>
  <c r="H49" i="4" s="1"/>
  <c r="E49" i="4"/>
  <c r="D49" i="4"/>
  <c r="L48" i="4"/>
  <c r="F48" i="4"/>
  <c r="G48" i="4" s="1"/>
  <c r="H48" i="4" s="1"/>
  <c r="D48" i="4"/>
  <c r="E48" i="4" s="1"/>
  <c r="L47" i="4"/>
  <c r="J47" i="4"/>
  <c r="F47" i="4"/>
  <c r="E47" i="4"/>
  <c r="D47" i="4"/>
  <c r="F46" i="4"/>
  <c r="D46" i="4"/>
  <c r="E46" i="4" s="1"/>
  <c r="G46" i="4" s="1"/>
  <c r="H46" i="4" s="1"/>
  <c r="L45" i="4"/>
  <c r="F45" i="4"/>
  <c r="D45" i="4"/>
  <c r="L44" i="4"/>
  <c r="H44" i="4"/>
  <c r="G44" i="4"/>
  <c r="F44" i="4"/>
  <c r="D44" i="4"/>
  <c r="E44" i="4" s="1"/>
  <c r="J43" i="4"/>
  <c r="H43" i="4"/>
  <c r="F43" i="4"/>
  <c r="G43" i="4" s="1"/>
  <c r="E43" i="4"/>
  <c r="D43" i="4"/>
  <c r="L42" i="4"/>
  <c r="G42" i="4"/>
  <c r="H42" i="4" s="1"/>
  <c r="F42" i="4"/>
  <c r="D42" i="4"/>
  <c r="E42" i="4" s="1"/>
  <c r="L41" i="4"/>
  <c r="F41" i="4"/>
  <c r="G41" i="4" s="1"/>
  <c r="H41" i="4" s="1"/>
  <c r="E41" i="4"/>
  <c r="D41" i="4"/>
  <c r="F40" i="4"/>
  <c r="G40" i="4" s="1"/>
  <c r="H40" i="4" s="1"/>
  <c r="D40" i="4"/>
  <c r="E40" i="4" s="1"/>
  <c r="L39" i="4"/>
  <c r="J39" i="4"/>
  <c r="F39" i="4"/>
  <c r="E39" i="4"/>
  <c r="D39" i="4"/>
  <c r="L38" i="4"/>
  <c r="F38" i="4"/>
  <c r="D38" i="4"/>
  <c r="E38" i="4" s="1"/>
  <c r="G38" i="4" s="1"/>
  <c r="H38" i="4" s="1"/>
  <c r="F37" i="4"/>
  <c r="D37" i="4"/>
  <c r="L36" i="4"/>
  <c r="H36" i="4"/>
  <c r="G36" i="4"/>
  <c r="F36" i="4"/>
  <c r="D36" i="4"/>
  <c r="E36" i="4" s="1"/>
  <c r="L35" i="4"/>
  <c r="H35" i="4"/>
  <c r="F35" i="4"/>
  <c r="G35" i="4" s="1"/>
  <c r="E35" i="4"/>
  <c r="D35" i="4"/>
  <c r="G34" i="4"/>
  <c r="H34" i="4" s="1"/>
  <c r="F34" i="4"/>
  <c r="D34" i="4"/>
  <c r="E34" i="4" s="1"/>
  <c r="L33" i="4"/>
  <c r="J33" i="4"/>
  <c r="F33" i="4"/>
  <c r="G33" i="4" s="1"/>
  <c r="H33" i="4" s="1"/>
  <c r="E33" i="4"/>
  <c r="D33" i="4"/>
  <c r="L32" i="4"/>
  <c r="F32" i="4"/>
  <c r="G32" i="4" s="1"/>
  <c r="H32" i="4" s="1"/>
  <c r="D32" i="4"/>
  <c r="E32" i="4" s="1"/>
  <c r="J31" i="4"/>
  <c r="F31" i="4"/>
  <c r="E31" i="4"/>
  <c r="D31" i="4"/>
  <c r="L30" i="4"/>
  <c r="J30" i="4"/>
  <c r="F30" i="4"/>
  <c r="D30" i="4"/>
  <c r="E30" i="4" s="1"/>
  <c r="G30" i="4" s="1"/>
  <c r="H30" i="4" s="1"/>
  <c r="L29" i="4"/>
  <c r="F29" i="4"/>
  <c r="D29" i="4"/>
  <c r="H28" i="4"/>
  <c r="G28" i="4"/>
  <c r="F28" i="4"/>
  <c r="D28" i="4"/>
  <c r="E28" i="4" s="1"/>
  <c r="L27" i="4"/>
  <c r="F27" i="4"/>
  <c r="E27" i="4"/>
  <c r="G27" i="4" s="1"/>
  <c r="H27" i="4" s="1"/>
  <c r="D27" i="4"/>
  <c r="L26" i="4"/>
  <c r="J26" i="4"/>
  <c r="G26" i="4"/>
  <c r="H26" i="4" s="1"/>
  <c r="F26" i="4"/>
  <c r="E26" i="4"/>
  <c r="D26" i="4"/>
  <c r="F25" i="4"/>
  <c r="E25" i="4"/>
  <c r="G25" i="4" s="1"/>
  <c r="H25" i="4" s="1"/>
  <c r="D25" i="4"/>
  <c r="J25" i="4" s="1"/>
  <c r="L24" i="4"/>
  <c r="J24" i="4"/>
  <c r="G24" i="4"/>
  <c r="H24" i="4" s="1"/>
  <c r="F24" i="4"/>
  <c r="E24" i="4"/>
  <c r="D24" i="4"/>
  <c r="L23" i="4"/>
  <c r="F23" i="4"/>
  <c r="E23" i="4"/>
  <c r="G23" i="4" s="1"/>
  <c r="H23" i="4" s="1"/>
  <c r="D23" i="4"/>
  <c r="J23" i="4" s="1"/>
  <c r="J22" i="4"/>
  <c r="G22" i="4"/>
  <c r="H22" i="4" s="1"/>
  <c r="F22" i="4"/>
  <c r="E22" i="4"/>
  <c r="D22" i="4"/>
  <c r="L21" i="4"/>
  <c r="F21" i="4"/>
  <c r="E21" i="4"/>
  <c r="G21" i="4" s="1"/>
  <c r="H21" i="4" s="1"/>
  <c r="D21" i="4"/>
  <c r="L20" i="4"/>
  <c r="G20" i="4"/>
  <c r="H20" i="4" s="1"/>
  <c r="F20" i="4"/>
  <c r="E20" i="4"/>
  <c r="D20" i="4"/>
  <c r="F19" i="4"/>
  <c r="E19" i="4"/>
  <c r="G19" i="4" s="1"/>
  <c r="H19" i="4" s="1"/>
  <c r="D19" i="4"/>
  <c r="J19" i="4" s="1"/>
  <c r="L18" i="4"/>
  <c r="J18" i="4"/>
  <c r="G18" i="4"/>
  <c r="H18" i="4" s="1"/>
  <c r="F18" i="4"/>
  <c r="E18" i="4"/>
  <c r="D18" i="4"/>
  <c r="L17" i="4"/>
  <c r="F17" i="4"/>
  <c r="E17" i="4"/>
  <c r="G17" i="4" s="1"/>
  <c r="H17" i="4" s="1"/>
  <c r="D17" i="4"/>
  <c r="J17" i="4" s="1"/>
  <c r="J16" i="4"/>
  <c r="G16" i="4"/>
  <c r="H16" i="4" s="1"/>
  <c r="F16" i="4"/>
  <c r="E16" i="4"/>
  <c r="D16" i="4"/>
  <c r="L15" i="4"/>
  <c r="H15" i="4"/>
  <c r="F15" i="4"/>
  <c r="E15" i="4"/>
  <c r="G15" i="4" s="1"/>
  <c r="D15" i="4"/>
  <c r="J15" i="4" s="1"/>
  <c r="L14" i="4"/>
  <c r="F14" i="4"/>
  <c r="G14" i="4" s="1"/>
  <c r="H14" i="4" s="1"/>
  <c r="E14" i="4"/>
  <c r="D14" i="4"/>
  <c r="F13" i="4"/>
  <c r="E13" i="4"/>
  <c r="G13" i="4" s="1"/>
  <c r="H13" i="4" s="1"/>
  <c r="D13" i="4"/>
  <c r="L12" i="4"/>
  <c r="J12" i="4"/>
  <c r="G12" i="4"/>
  <c r="H12" i="4" s="1"/>
  <c r="F12" i="4"/>
  <c r="E12" i="4"/>
  <c r="D12" i="4"/>
  <c r="L11" i="4"/>
  <c r="H11" i="4"/>
  <c r="F11" i="4"/>
  <c r="E11" i="4"/>
  <c r="G11" i="4" s="1"/>
  <c r="D11" i="4"/>
  <c r="J11" i="4" s="1"/>
  <c r="J10" i="4"/>
  <c r="G10" i="4"/>
  <c r="H10" i="4" s="1"/>
  <c r="F10" i="4"/>
  <c r="E10" i="4"/>
  <c r="D10" i="4"/>
  <c r="L9" i="4"/>
  <c r="F9" i="4"/>
  <c r="D9" i="4"/>
  <c r="J9" i="4" s="1"/>
  <c r="L8" i="4"/>
  <c r="J8" i="4"/>
  <c r="G8" i="4"/>
  <c r="H8" i="4" s="1"/>
  <c r="F8" i="4"/>
  <c r="E8" i="4"/>
  <c r="D8" i="4"/>
  <c r="F7" i="4"/>
  <c r="E7" i="4"/>
  <c r="G7" i="4" s="1"/>
  <c r="H7" i="4" s="1"/>
  <c r="D7" i="4"/>
  <c r="L6" i="4"/>
  <c r="G6" i="4"/>
  <c r="H6" i="4" s="1"/>
  <c r="F6" i="4"/>
  <c r="E6" i="4"/>
  <c r="D6" i="4"/>
  <c r="L5" i="4"/>
  <c r="F5" i="4"/>
  <c r="D5" i="4"/>
  <c r="J5" i="4" s="1"/>
  <c r="J4" i="4"/>
  <c r="F4" i="4"/>
  <c r="G4" i="4" s="1"/>
  <c r="H4" i="4" s="1"/>
  <c r="E4" i="4"/>
  <c r="D4" i="4"/>
  <c r="L3" i="4"/>
  <c r="F3" i="4"/>
  <c r="E3" i="4"/>
  <c r="G3" i="4" s="1"/>
  <c r="H3" i="4" s="1"/>
  <c r="D3" i="4"/>
  <c r="J3" i="4" s="1"/>
  <c r="L2" i="4"/>
  <c r="K2" i="4"/>
  <c r="M2" i="4" s="1"/>
  <c r="I3" i="4" s="1"/>
  <c r="K3" i="4" s="1"/>
  <c r="M3" i="4" s="1"/>
  <c r="I4" i="4" s="1"/>
  <c r="K4" i="4" s="1"/>
  <c r="P4" i="4" s="1"/>
  <c r="J2" i="4"/>
  <c r="I2" i="4"/>
  <c r="F2" i="4"/>
  <c r="G2" i="4" s="1"/>
  <c r="H2" i="4" s="1"/>
  <c r="E2" i="4"/>
  <c r="D2" i="4"/>
  <c r="L3" i="1"/>
  <c r="L5" i="1"/>
  <c r="L6" i="1"/>
  <c r="L8" i="1"/>
  <c r="L9" i="1"/>
  <c r="L11" i="1"/>
  <c r="L12" i="1"/>
  <c r="L14" i="1"/>
  <c r="L15" i="1"/>
  <c r="L17" i="1"/>
  <c r="L18" i="1"/>
  <c r="L20" i="1"/>
  <c r="L21" i="1"/>
  <c r="L23" i="1"/>
  <c r="L24" i="1"/>
  <c r="L26" i="1"/>
  <c r="L27" i="1"/>
  <c r="L29" i="1"/>
  <c r="L30" i="1"/>
  <c r="L32" i="1"/>
  <c r="L33" i="1"/>
  <c r="L35" i="1"/>
  <c r="L36" i="1"/>
  <c r="L38" i="1"/>
  <c r="L39" i="1"/>
  <c r="L41" i="1"/>
  <c r="L42" i="1"/>
  <c r="L44" i="1"/>
  <c r="L45" i="1"/>
  <c r="L47" i="1"/>
  <c r="L48" i="1"/>
  <c r="L50" i="1"/>
  <c r="L51" i="1"/>
  <c r="L53" i="1"/>
  <c r="L54" i="1"/>
  <c r="L56" i="1"/>
  <c r="L57" i="1"/>
  <c r="L59" i="1"/>
  <c r="L60" i="1"/>
  <c r="L2" i="1"/>
  <c r="J8" i="1"/>
  <c r="J12" i="1"/>
  <c r="J18" i="1"/>
  <c r="J24" i="1"/>
  <c r="J30" i="1"/>
  <c r="J36" i="1"/>
  <c r="J40" i="1"/>
  <c r="J46" i="1"/>
  <c r="J52" i="1"/>
  <c r="J58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2" i="1"/>
  <c r="E2" i="1" s="1"/>
  <c r="G40" i="7" l="1"/>
  <c r="H40" i="7" s="1"/>
  <c r="G60" i="7"/>
  <c r="H60" i="7" s="1"/>
  <c r="G16" i="7"/>
  <c r="H16" i="7" s="1"/>
  <c r="G52" i="7"/>
  <c r="H52" i="7" s="1"/>
  <c r="J60" i="7"/>
  <c r="G61" i="7"/>
  <c r="H61" i="7" s="1"/>
  <c r="E32" i="7"/>
  <c r="G32" i="7" s="1"/>
  <c r="H32" i="7" s="1"/>
  <c r="E37" i="7"/>
  <c r="G37" i="7" s="1"/>
  <c r="H37" i="7" s="1"/>
  <c r="E18" i="7"/>
  <c r="G18" i="7" s="1"/>
  <c r="H18" i="7" s="1"/>
  <c r="G20" i="7"/>
  <c r="H20" i="7" s="1"/>
  <c r="G21" i="7"/>
  <c r="H21" i="7" s="1"/>
  <c r="E24" i="7"/>
  <c r="G24" i="7" s="1"/>
  <c r="H24" i="7" s="1"/>
  <c r="E26" i="7"/>
  <c r="G26" i="7" s="1"/>
  <c r="H26" i="7" s="1"/>
  <c r="G44" i="7"/>
  <c r="H44" i="7" s="1"/>
  <c r="G48" i="7"/>
  <c r="H48" i="7" s="1"/>
  <c r="G33" i="7"/>
  <c r="H33" i="7" s="1"/>
  <c r="J40" i="7"/>
  <c r="E10" i="7"/>
  <c r="E12" i="7"/>
  <c r="G12" i="7" s="1"/>
  <c r="H12" i="7" s="1"/>
  <c r="E38" i="7"/>
  <c r="G38" i="7" s="1"/>
  <c r="H38" i="7" s="1"/>
  <c r="E44" i="7"/>
  <c r="G4" i="7"/>
  <c r="H4" i="7" s="1"/>
  <c r="G5" i="7"/>
  <c r="H5" i="7" s="1"/>
  <c r="G23" i="7"/>
  <c r="H23" i="7" s="1"/>
  <c r="G28" i="7"/>
  <c r="H28" i="7" s="1"/>
  <c r="G41" i="7"/>
  <c r="H41" i="7" s="1"/>
  <c r="G45" i="7"/>
  <c r="H45" i="7" s="1"/>
  <c r="G46" i="7"/>
  <c r="H46" i="7" s="1"/>
  <c r="G56" i="7"/>
  <c r="H56" i="7" s="1"/>
  <c r="E58" i="7"/>
  <c r="G58" i="7" s="1"/>
  <c r="H58" i="7" s="1"/>
  <c r="K2" i="7"/>
  <c r="N2" i="7" s="1"/>
  <c r="J15" i="7"/>
  <c r="E2" i="7"/>
  <c r="G2" i="7" s="1"/>
  <c r="H2" i="7" s="1"/>
  <c r="E6" i="7"/>
  <c r="G6" i="7" s="1"/>
  <c r="H6" i="7" s="1"/>
  <c r="G10" i="7"/>
  <c r="H10" i="7" s="1"/>
  <c r="G13" i="7"/>
  <c r="H13" i="7" s="1"/>
  <c r="E17" i="7"/>
  <c r="J19" i="7"/>
  <c r="E22" i="7"/>
  <c r="G22" i="7" s="1"/>
  <c r="H22" i="7" s="1"/>
  <c r="J25" i="7"/>
  <c r="J29" i="7"/>
  <c r="E30" i="7"/>
  <c r="G30" i="7" s="1"/>
  <c r="H30" i="7" s="1"/>
  <c r="E3" i="7"/>
  <c r="G3" i="7" s="1"/>
  <c r="H3" i="7" s="1"/>
  <c r="E7" i="7"/>
  <c r="G7" i="7" s="1"/>
  <c r="H7" i="7" s="1"/>
  <c r="J8" i="7"/>
  <c r="J11" i="7"/>
  <c r="G17" i="7"/>
  <c r="H17" i="7" s="1"/>
  <c r="G25" i="7"/>
  <c r="H25" i="7" s="1"/>
  <c r="G53" i="7"/>
  <c r="H53" i="7" s="1"/>
  <c r="P3" i="4"/>
  <c r="J23" i="7"/>
  <c r="G29" i="7"/>
  <c r="H29" i="7" s="1"/>
  <c r="J31" i="7"/>
  <c r="E31" i="7"/>
  <c r="G31" i="7" s="1"/>
  <c r="H31" i="7" s="1"/>
  <c r="J59" i="7"/>
  <c r="E59" i="7"/>
  <c r="G59" i="7" s="1"/>
  <c r="H59" i="7" s="1"/>
  <c r="E35" i="7"/>
  <c r="G35" i="7" s="1"/>
  <c r="H35" i="7" s="1"/>
  <c r="J39" i="7"/>
  <c r="E39" i="7"/>
  <c r="G39" i="7" s="1"/>
  <c r="H39" i="7" s="1"/>
  <c r="J43" i="7"/>
  <c r="E43" i="7"/>
  <c r="G43" i="7" s="1"/>
  <c r="H43" i="7" s="1"/>
  <c r="G49" i="7"/>
  <c r="H49" i="7" s="1"/>
  <c r="G57" i="7"/>
  <c r="H57" i="7" s="1"/>
  <c r="J47" i="7"/>
  <c r="E47" i="7"/>
  <c r="G47" i="7" s="1"/>
  <c r="H47" i="7" s="1"/>
  <c r="J51" i="7"/>
  <c r="E51" i="7"/>
  <c r="G51" i="7" s="1"/>
  <c r="H51" i="7" s="1"/>
  <c r="E55" i="7"/>
  <c r="G55" i="7" s="1"/>
  <c r="H55" i="7" s="1"/>
  <c r="P2" i="5"/>
  <c r="Q2" i="5" s="1"/>
  <c r="M2" i="5"/>
  <c r="I3" i="5" s="1"/>
  <c r="K3" i="5" s="1"/>
  <c r="J9" i="5"/>
  <c r="E9" i="5"/>
  <c r="G9" i="5" s="1"/>
  <c r="H9" i="5" s="1"/>
  <c r="J16" i="5"/>
  <c r="E16" i="5"/>
  <c r="G16" i="5" s="1"/>
  <c r="H16" i="5" s="1"/>
  <c r="G7" i="5"/>
  <c r="H7" i="5" s="1"/>
  <c r="E8" i="5"/>
  <c r="G8" i="5" s="1"/>
  <c r="H8" i="5" s="1"/>
  <c r="E11" i="5"/>
  <c r="G11" i="5" s="1"/>
  <c r="H11" i="5" s="1"/>
  <c r="E15" i="5"/>
  <c r="G15" i="5" s="1"/>
  <c r="H15" i="5" s="1"/>
  <c r="E20" i="5"/>
  <c r="G20" i="5" s="1"/>
  <c r="H20" i="5" s="1"/>
  <c r="J24" i="5"/>
  <c r="E24" i="5"/>
  <c r="G24" i="5" s="1"/>
  <c r="H24" i="5" s="1"/>
  <c r="E28" i="5"/>
  <c r="G28" i="5" s="1"/>
  <c r="H28" i="5" s="1"/>
  <c r="G38" i="5"/>
  <c r="H38" i="5" s="1"/>
  <c r="N3" i="4"/>
  <c r="O3" i="4" s="1"/>
  <c r="E3" i="5"/>
  <c r="J5" i="5"/>
  <c r="G14" i="5"/>
  <c r="H14" i="5" s="1"/>
  <c r="E19" i="5"/>
  <c r="G19" i="5" s="1"/>
  <c r="H19" i="5" s="1"/>
  <c r="E23" i="5"/>
  <c r="G23" i="5" s="1"/>
  <c r="H23" i="5" s="1"/>
  <c r="E27" i="5"/>
  <c r="G27" i="5" s="1"/>
  <c r="H27" i="5" s="1"/>
  <c r="G33" i="5"/>
  <c r="H33" i="5" s="1"/>
  <c r="G53" i="5"/>
  <c r="H53" i="5" s="1"/>
  <c r="J12" i="5"/>
  <c r="E12" i="5"/>
  <c r="G12" i="5" s="1"/>
  <c r="H12" i="5" s="1"/>
  <c r="N4" i="4"/>
  <c r="O4" i="4" s="1"/>
  <c r="G3" i="5"/>
  <c r="H3" i="5" s="1"/>
  <c r="J59" i="5"/>
  <c r="E59" i="5"/>
  <c r="G59" i="5" s="1"/>
  <c r="H59" i="5" s="1"/>
  <c r="G37" i="5"/>
  <c r="H37" i="5" s="1"/>
  <c r="J43" i="5"/>
  <c r="E43" i="5"/>
  <c r="G43" i="5" s="1"/>
  <c r="H43" i="5" s="1"/>
  <c r="G49" i="5"/>
  <c r="H49" i="5" s="1"/>
  <c r="G57" i="5"/>
  <c r="H57" i="5" s="1"/>
  <c r="J31" i="5"/>
  <c r="E31" i="5"/>
  <c r="G31" i="5" s="1"/>
  <c r="H31" i="5" s="1"/>
  <c r="E35" i="5"/>
  <c r="G35" i="5" s="1"/>
  <c r="H35" i="5" s="1"/>
  <c r="J39" i="5"/>
  <c r="E39" i="5"/>
  <c r="G39" i="5" s="1"/>
  <c r="H39" i="5" s="1"/>
  <c r="J47" i="5"/>
  <c r="E47" i="5"/>
  <c r="G47" i="5" s="1"/>
  <c r="H47" i="5" s="1"/>
  <c r="J51" i="5"/>
  <c r="E51" i="5"/>
  <c r="G51" i="5" s="1"/>
  <c r="H51" i="5" s="1"/>
  <c r="E55" i="5"/>
  <c r="G55" i="5" s="1"/>
  <c r="H55" i="5" s="1"/>
  <c r="L4" i="4"/>
  <c r="M4" i="4" s="1"/>
  <c r="I5" i="4" s="1"/>
  <c r="K5" i="4" s="1"/>
  <c r="E57" i="4"/>
  <c r="J57" i="4"/>
  <c r="E5" i="4"/>
  <c r="G5" i="4" s="1"/>
  <c r="H5" i="4" s="1"/>
  <c r="E9" i="4"/>
  <c r="G9" i="4" s="1"/>
  <c r="H9" i="4" s="1"/>
  <c r="J29" i="4"/>
  <c r="E29" i="4"/>
  <c r="G29" i="4" s="1"/>
  <c r="H29" i="4" s="1"/>
  <c r="J37" i="4"/>
  <c r="E37" i="4"/>
  <c r="G37" i="4" s="1"/>
  <c r="H37" i="4" s="1"/>
  <c r="J46" i="4"/>
  <c r="J38" i="4"/>
  <c r="J53" i="4"/>
  <c r="E53" i="4"/>
  <c r="G53" i="4" s="1"/>
  <c r="H53" i="4" s="1"/>
  <c r="E61" i="4"/>
  <c r="J61" i="4"/>
  <c r="J45" i="4"/>
  <c r="E45" i="4"/>
  <c r="G45" i="4" s="1"/>
  <c r="H45" i="4" s="1"/>
  <c r="G31" i="4"/>
  <c r="H31" i="4" s="1"/>
  <c r="J36" i="4"/>
  <c r="G39" i="4"/>
  <c r="H39" i="4" s="1"/>
  <c r="J44" i="4"/>
  <c r="G47" i="4"/>
  <c r="H47" i="4" s="1"/>
  <c r="J52" i="4"/>
  <c r="G57" i="4"/>
  <c r="H57" i="4" s="1"/>
  <c r="J59" i="4"/>
  <c r="G61" i="4"/>
  <c r="H61" i="4" s="1"/>
  <c r="J50" i="4"/>
  <c r="J60" i="4"/>
  <c r="J32" i="4"/>
  <c r="J40" i="4"/>
  <c r="G55" i="4"/>
  <c r="H55" i="4" s="1"/>
  <c r="J61" i="1"/>
  <c r="J57" i="1"/>
  <c r="J51" i="1"/>
  <c r="J45" i="1"/>
  <c r="J39" i="1"/>
  <c r="J33" i="1"/>
  <c r="J29" i="1"/>
  <c r="J23" i="1"/>
  <c r="J17" i="1"/>
  <c r="J11" i="1"/>
  <c r="J5" i="1"/>
  <c r="J60" i="1"/>
  <c r="J54" i="1"/>
  <c r="J50" i="1"/>
  <c r="J44" i="1"/>
  <c r="J38" i="1"/>
  <c r="J32" i="1"/>
  <c r="J26" i="1"/>
  <c r="J22" i="1"/>
  <c r="J16" i="1"/>
  <c r="J10" i="1"/>
  <c r="J4" i="1"/>
  <c r="J59" i="1"/>
  <c r="J53" i="1"/>
  <c r="J47" i="1"/>
  <c r="J43" i="1"/>
  <c r="J37" i="1"/>
  <c r="J31" i="1"/>
  <c r="J25" i="1"/>
  <c r="J19" i="1"/>
  <c r="J15" i="1"/>
  <c r="J9" i="1"/>
  <c r="J3" i="1"/>
  <c r="K2" i="1"/>
  <c r="M2" i="1" s="1"/>
  <c r="I3" i="1" s="1"/>
  <c r="G58" i="1"/>
  <c r="H58" i="1" s="1"/>
  <c r="G50" i="1"/>
  <c r="H50" i="1" s="1"/>
  <c r="G42" i="1"/>
  <c r="H42" i="1" s="1"/>
  <c r="G34" i="1"/>
  <c r="H34" i="1" s="1"/>
  <c r="G26" i="1"/>
  <c r="H26" i="1" s="1"/>
  <c r="G22" i="1"/>
  <c r="H22" i="1" s="1"/>
  <c r="G14" i="1"/>
  <c r="H14" i="1" s="1"/>
  <c r="G6" i="1"/>
  <c r="H6" i="1" s="1"/>
  <c r="G61" i="1"/>
  <c r="H61" i="1" s="1"/>
  <c r="G53" i="1"/>
  <c r="H53" i="1" s="1"/>
  <c r="G45" i="1"/>
  <c r="H45" i="1" s="1"/>
  <c r="G37" i="1"/>
  <c r="H37" i="1" s="1"/>
  <c r="G29" i="1"/>
  <c r="H29" i="1" s="1"/>
  <c r="G21" i="1"/>
  <c r="H21" i="1" s="1"/>
  <c r="G13" i="1"/>
  <c r="H13" i="1" s="1"/>
  <c r="G5" i="1"/>
  <c r="H5" i="1" s="1"/>
  <c r="G60" i="1"/>
  <c r="H60" i="1" s="1"/>
  <c r="G56" i="1"/>
  <c r="H56" i="1" s="1"/>
  <c r="G52" i="1"/>
  <c r="H52" i="1" s="1"/>
  <c r="G48" i="1"/>
  <c r="H48" i="1" s="1"/>
  <c r="G44" i="1"/>
  <c r="H44" i="1" s="1"/>
  <c r="G40" i="1"/>
  <c r="H40" i="1" s="1"/>
  <c r="G36" i="1"/>
  <c r="H36" i="1" s="1"/>
  <c r="G32" i="1"/>
  <c r="H32" i="1" s="1"/>
  <c r="G28" i="1"/>
  <c r="H28" i="1" s="1"/>
  <c r="G24" i="1"/>
  <c r="H24" i="1" s="1"/>
  <c r="G20" i="1"/>
  <c r="H20" i="1" s="1"/>
  <c r="G16" i="1"/>
  <c r="H16" i="1" s="1"/>
  <c r="G12" i="1"/>
  <c r="H12" i="1" s="1"/>
  <c r="G8" i="1"/>
  <c r="H8" i="1" s="1"/>
  <c r="G4" i="1"/>
  <c r="H4" i="1" s="1"/>
  <c r="G2" i="1"/>
  <c r="H2" i="1" s="1"/>
  <c r="G54" i="1"/>
  <c r="H54" i="1" s="1"/>
  <c r="G46" i="1"/>
  <c r="H46" i="1" s="1"/>
  <c r="G38" i="1"/>
  <c r="H38" i="1" s="1"/>
  <c r="G30" i="1"/>
  <c r="H30" i="1" s="1"/>
  <c r="G18" i="1"/>
  <c r="H18" i="1" s="1"/>
  <c r="G10" i="1"/>
  <c r="H10" i="1" s="1"/>
  <c r="G57" i="1"/>
  <c r="H57" i="1" s="1"/>
  <c r="G49" i="1"/>
  <c r="H49" i="1" s="1"/>
  <c r="G41" i="1"/>
  <c r="H41" i="1" s="1"/>
  <c r="G33" i="1"/>
  <c r="H33" i="1" s="1"/>
  <c r="G25" i="1"/>
  <c r="H25" i="1" s="1"/>
  <c r="G17" i="1"/>
  <c r="H17" i="1" s="1"/>
  <c r="G9" i="1"/>
  <c r="H9" i="1" s="1"/>
  <c r="G59" i="1"/>
  <c r="H59" i="1" s="1"/>
  <c r="G55" i="1"/>
  <c r="H55" i="1" s="1"/>
  <c r="G51" i="1"/>
  <c r="H51" i="1" s="1"/>
  <c r="G47" i="1"/>
  <c r="H47" i="1" s="1"/>
  <c r="G43" i="1"/>
  <c r="H43" i="1" s="1"/>
  <c r="G39" i="1"/>
  <c r="H39" i="1" s="1"/>
  <c r="G35" i="1"/>
  <c r="H35" i="1" s="1"/>
  <c r="G31" i="1"/>
  <c r="H31" i="1" s="1"/>
  <c r="G27" i="1"/>
  <c r="H27" i="1" s="1"/>
  <c r="G23" i="1"/>
  <c r="H23" i="1" s="1"/>
  <c r="G19" i="1"/>
  <c r="H19" i="1" s="1"/>
  <c r="G15" i="1"/>
  <c r="H15" i="1" s="1"/>
  <c r="G11" i="1"/>
  <c r="H11" i="1" s="1"/>
  <c r="G7" i="1"/>
  <c r="H7" i="1" s="1"/>
  <c r="G3" i="1"/>
  <c r="H3" i="1" s="1"/>
  <c r="O2" i="7" l="1"/>
  <c r="N3" i="5"/>
  <c r="O3" i="5" s="1"/>
  <c r="M2" i="7"/>
  <c r="I3" i="7" s="1"/>
  <c r="K3" i="7" s="1"/>
  <c r="N3" i="7" s="1"/>
  <c r="P3" i="5"/>
  <c r="Q3" i="5" s="1"/>
  <c r="M3" i="5"/>
  <c r="I4" i="5" s="1"/>
  <c r="K4" i="5" s="1"/>
  <c r="M5" i="4"/>
  <c r="I6" i="4" s="1"/>
  <c r="J6" i="4" s="1"/>
  <c r="K6" i="4" s="1"/>
  <c r="P5" i="4"/>
  <c r="N5" i="4"/>
  <c r="O5" i="4" s="1"/>
  <c r="K3" i="1"/>
  <c r="M3" i="1" s="1"/>
  <c r="I4" i="1" s="1"/>
  <c r="K4" i="1" s="1"/>
  <c r="L4" i="1" s="1"/>
  <c r="M4" i="1" s="1"/>
  <c r="I5" i="1" s="1"/>
  <c r="K5" i="1" s="1"/>
  <c r="M5" i="1" s="1"/>
  <c r="I6" i="1" s="1"/>
  <c r="O3" i="7" l="1"/>
  <c r="M3" i="7"/>
  <c r="I4" i="7" s="1"/>
  <c r="K4" i="7" s="1"/>
  <c r="N4" i="7" s="1"/>
  <c r="M6" i="4"/>
  <c r="I7" i="4" s="1"/>
  <c r="J7" i="4" s="1"/>
  <c r="K7" i="4" s="1"/>
  <c r="P6" i="4"/>
  <c r="N6" i="4"/>
  <c r="O6" i="4" s="1"/>
  <c r="P4" i="5"/>
  <c r="L4" i="5"/>
  <c r="M4" i="5" s="1"/>
  <c r="I5" i="5" s="1"/>
  <c r="K5" i="5" s="1"/>
  <c r="N4" i="5"/>
  <c r="O4" i="5" s="1"/>
  <c r="J6" i="1"/>
  <c r="K6" i="1" s="1"/>
  <c r="M6" i="1" s="1"/>
  <c r="I7" i="1" s="1"/>
  <c r="J7" i="1" s="1"/>
  <c r="O4" i="7" l="1"/>
  <c r="Q4" i="5"/>
  <c r="L4" i="7"/>
  <c r="M4" i="7" s="1"/>
  <c r="I5" i="7" s="1"/>
  <c r="K5" i="7" s="1"/>
  <c r="N5" i="7" s="1"/>
  <c r="M5" i="5"/>
  <c r="I6" i="5" s="1"/>
  <c r="P5" i="5"/>
  <c r="N5" i="5"/>
  <c r="O5" i="5" s="1"/>
  <c r="N7" i="4"/>
  <c r="O7" i="4" s="1"/>
  <c r="P7" i="4"/>
  <c r="L7" i="4"/>
  <c r="M7" i="4"/>
  <c r="I8" i="4" s="1"/>
  <c r="K8" i="4" s="1"/>
  <c r="K7" i="1"/>
  <c r="L7" i="1" s="1"/>
  <c r="O5" i="7" l="1"/>
  <c r="M5" i="7"/>
  <c r="I6" i="7" s="1"/>
  <c r="Q5" i="5"/>
  <c r="J6" i="5"/>
  <c r="K6" i="5" s="1"/>
  <c r="M8" i="4"/>
  <c r="I9" i="4" s="1"/>
  <c r="K9" i="4" s="1"/>
  <c r="N8" i="4"/>
  <c r="O8" i="4" s="1"/>
  <c r="P8" i="4"/>
  <c r="M7" i="1"/>
  <c r="I8" i="1" s="1"/>
  <c r="K8" i="1" s="1"/>
  <c r="M8" i="1" s="1"/>
  <c r="I9" i="1" s="1"/>
  <c r="K9" i="1" s="1"/>
  <c r="M9" i="1" s="1"/>
  <c r="I10" i="1" s="1"/>
  <c r="K10" i="1" s="1"/>
  <c r="L10" i="1" s="1"/>
  <c r="J6" i="7" l="1"/>
  <c r="K6" i="7" s="1"/>
  <c r="N6" i="7" s="1"/>
  <c r="P6" i="5"/>
  <c r="Q6" i="5" s="1"/>
  <c r="M6" i="5"/>
  <c r="I7" i="5" s="1"/>
  <c r="N6" i="5"/>
  <c r="O6" i="5" s="1"/>
  <c r="M9" i="4"/>
  <c r="I10" i="4" s="1"/>
  <c r="K10" i="4" s="1"/>
  <c r="P9" i="4"/>
  <c r="N9" i="4"/>
  <c r="O9" i="4" s="1"/>
  <c r="M10" i="1"/>
  <c r="I11" i="1" s="1"/>
  <c r="K11" i="1" s="1"/>
  <c r="M11" i="1" s="1"/>
  <c r="I12" i="1" s="1"/>
  <c r="K12" i="1" s="1"/>
  <c r="M12" i="1" s="1"/>
  <c r="I13" i="1" s="1"/>
  <c r="J13" i="1" s="1"/>
  <c r="O6" i="7" l="1"/>
  <c r="M6" i="7"/>
  <c r="I7" i="7" s="1"/>
  <c r="J7" i="5"/>
  <c r="K7" i="5" s="1"/>
  <c r="P10" i="4"/>
  <c r="N10" i="4"/>
  <c r="O10" i="4" s="1"/>
  <c r="L10" i="4"/>
  <c r="M10" i="4" s="1"/>
  <c r="I11" i="4" s="1"/>
  <c r="K11" i="4" s="1"/>
  <c r="K13" i="1"/>
  <c r="L13" i="1" s="1"/>
  <c r="J7" i="7" l="1"/>
  <c r="K7" i="7" s="1"/>
  <c r="N7" i="7" s="1"/>
  <c r="P7" i="5"/>
  <c r="L7" i="5"/>
  <c r="M7" i="5" s="1"/>
  <c r="I8" i="5" s="1"/>
  <c r="K8" i="5" s="1"/>
  <c r="N7" i="5"/>
  <c r="O7" i="5" s="1"/>
  <c r="M11" i="4"/>
  <c r="I12" i="4" s="1"/>
  <c r="K12" i="4" s="1"/>
  <c r="P11" i="4"/>
  <c r="N11" i="4"/>
  <c r="O11" i="4" s="1"/>
  <c r="M13" i="1"/>
  <c r="I14" i="1" s="1"/>
  <c r="J14" i="1" s="1"/>
  <c r="O7" i="7" l="1"/>
  <c r="L7" i="7"/>
  <c r="M7" i="7" s="1"/>
  <c r="I8" i="7" s="1"/>
  <c r="K8" i="7" s="1"/>
  <c r="N8" i="7" s="1"/>
  <c r="Q7" i="5"/>
  <c r="P8" i="5"/>
  <c r="M8" i="5"/>
  <c r="I9" i="5" s="1"/>
  <c r="K9" i="5" s="1"/>
  <c r="N8" i="5"/>
  <c r="O8" i="5" s="1"/>
  <c r="M12" i="4"/>
  <c r="I13" i="4" s="1"/>
  <c r="J13" i="4" s="1"/>
  <c r="K13" i="4" s="1"/>
  <c r="N12" i="4"/>
  <c r="O12" i="4" s="1"/>
  <c r="P12" i="4"/>
  <c r="K14" i="1"/>
  <c r="M14" i="1" s="1"/>
  <c r="I15" i="1" s="1"/>
  <c r="K15" i="1" s="1"/>
  <c r="M15" i="1" s="1"/>
  <c r="I16" i="1" s="1"/>
  <c r="K16" i="1" s="1"/>
  <c r="L16" i="1" s="1"/>
  <c r="M16" i="1" s="1"/>
  <c r="I17" i="1" s="1"/>
  <c r="K17" i="1" s="1"/>
  <c r="M17" i="1" s="1"/>
  <c r="I18" i="1" s="1"/>
  <c r="K18" i="1" s="1"/>
  <c r="M18" i="1" s="1"/>
  <c r="I19" i="1" s="1"/>
  <c r="K19" i="1" s="1"/>
  <c r="L19" i="1" s="1"/>
  <c r="O8" i="7" l="1"/>
  <c r="M8" i="7"/>
  <c r="I9" i="7" s="1"/>
  <c r="K9" i="7" s="1"/>
  <c r="N9" i="7" s="1"/>
  <c r="Q8" i="5"/>
  <c r="M9" i="5"/>
  <c r="I10" i="5" s="1"/>
  <c r="K10" i="5" s="1"/>
  <c r="P9" i="5"/>
  <c r="N9" i="5"/>
  <c r="O9" i="5" s="1"/>
  <c r="P13" i="4"/>
  <c r="N13" i="4"/>
  <c r="O13" i="4" s="1"/>
  <c r="L13" i="4"/>
  <c r="M13" i="4" s="1"/>
  <c r="I14" i="4" s="1"/>
  <c r="J14" i="4" s="1"/>
  <c r="K14" i="4" s="1"/>
  <c r="M19" i="1"/>
  <c r="I20" i="1" s="1"/>
  <c r="J20" i="1" s="1"/>
  <c r="O9" i="7" l="1"/>
  <c r="M9" i="7"/>
  <c r="I10" i="7" s="1"/>
  <c r="K10" i="7" s="1"/>
  <c r="N10" i="7" s="1"/>
  <c r="Q9" i="5"/>
  <c r="M14" i="4"/>
  <c r="I15" i="4" s="1"/>
  <c r="K15" i="4" s="1"/>
  <c r="N14" i="4"/>
  <c r="O14" i="4" s="1"/>
  <c r="P14" i="4"/>
  <c r="P10" i="5"/>
  <c r="L10" i="5"/>
  <c r="M10" i="5" s="1"/>
  <c r="I11" i="5" s="1"/>
  <c r="K11" i="5" s="1"/>
  <c r="N10" i="5"/>
  <c r="O10" i="5" s="1"/>
  <c r="K20" i="1"/>
  <c r="M20" i="1" s="1"/>
  <c r="I21" i="1" s="1"/>
  <c r="J21" i="1" s="1"/>
  <c r="O10" i="7" l="1"/>
  <c r="L10" i="7"/>
  <c r="M10" i="7" s="1"/>
  <c r="I11" i="7" s="1"/>
  <c r="K11" i="7" s="1"/>
  <c r="N11" i="7" s="1"/>
  <c r="Q10" i="5"/>
  <c r="P11" i="5"/>
  <c r="M11" i="5"/>
  <c r="I12" i="5" s="1"/>
  <c r="K12" i="5" s="1"/>
  <c r="N11" i="5"/>
  <c r="O11" i="5" s="1"/>
  <c r="M15" i="4"/>
  <c r="I16" i="4" s="1"/>
  <c r="K16" i="4" s="1"/>
  <c r="P15" i="4"/>
  <c r="N15" i="4"/>
  <c r="O15" i="4" s="1"/>
  <c r="K21" i="1"/>
  <c r="M21" i="1" s="1"/>
  <c r="I22" i="1" s="1"/>
  <c r="K22" i="1" s="1"/>
  <c r="L22" i="1" s="1"/>
  <c r="O11" i="7" l="1"/>
  <c r="Q11" i="5"/>
  <c r="M11" i="7"/>
  <c r="I12" i="7" s="1"/>
  <c r="K12" i="7" s="1"/>
  <c r="N12" i="7" s="1"/>
  <c r="P16" i="4"/>
  <c r="N16" i="4"/>
  <c r="O16" i="4" s="1"/>
  <c r="L16" i="4"/>
  <c r="M16" i="4" s="1"/>
  <c r="I17" i="4" s="1"/>
  <c r="K17" i="4" s="1"/>
  <c r="M12" i="5"/>
  <c r="I13" i="5" s="1"/>
  <c r="P12" i="5"/>
  <c r="N12" i="5"/>
  <c r="O12" i="5" s="1"/>
  <c r="M22" i="1"/>
  <c r="I23" i="1" s="1"/>
  <c r="K23" i="1" s="1"/>
  <c r="M23" i="1" s="1"/>
  <c r="I24" i="1" s="1"/>
  <c r="K24" i="1" s="1"/>
  <c r="M24" i="1" s="1"/>
  <c r="I25" i="1" s="1"/>
  <c r="K25" i="1" s="1"/>
  <c r="L25" i="1" s="1"/>
  <c r="O12" i="7" l="1"/>
  <c r="M12" i="7"/>
  <c r="I13" i="7" s="1"/>
  <c r="Q12" i="5"/>
  <c r="M17" i="4"/>
  <c r="I18" i="4" s="1"/>
  <c r="K18" i="4" s="1"/>
  <c r="P17" i="4"/>
  <c r="N17" i="4"/>
  <c r="O17" i="4" s="1"/>
  <c r="J13" i="5"/>
  <c r="K13" i="5" s="1"/>
  <c r="M25" i="1"/>
  <c r="I26" i="1" s="1"/>
  <c r="K26" i="1" s="1"/>
  <c r="M26" i="1" s="1"/>
  <c r="I27" i="1" s="1"/>
  <c r="J27" i="1" s="1"/>
  <c r="J13" i="7" l="1"/>
  <c r="K13" i="7" s="1"/>
  <c r="N13" i="7" s="1"/>
  <c r="P13" i="5"/>
  <c r="L13" i="5"/>
  <c r="M13" i="5" s="1"/>
  <c r="I14" i="5" s="1"/>
  <c r="N13" i="5"/>
  <c r="O13" i="5" s="1"/>
  <c r="M18" i="4"/>
  <c r="I19" i="4" s="1"/>
  <c r="K19" i="4" s="1"/>
  <c r="N18" i="4"/>
  <c r="O18" i="4" s="1"/>
  <c r="P18" i="4"/>
  <c r="K27" i="1"/>
  <c r="M27" i="1" s="1"/>
  <c r="I28" i="1" s="1"/>
  <c r="J28" i="1" s="1"/>
  <c r="O13" i="7" l="1"/>
  <c r="L13" i="7"/>
  <c r="M13" i="7" s="1"/>
  <c r="I14" i="7" s="1"/>
  <c r="Q13" i="5"/>
  <c r="J14" i="5"/>
  <c r="K14" i="5" s="1"/>
  <c r="N19" i="4"/>
  <c r="O19" i="4" s="1"/>
  <c r="P19" i="4"/>
  <c r="L19" i="4"/>
  <c r="M19" i="4" s="1"/>
  <c r="I20" i="4" s="1"/>
  <c r="K28" i="1"/>
  <c r="L28" i="1" s="1"/>
  <c r="J14" i="7" l="1"/>
  <c r="K14" i="7" s="1"/>
  <c r="N14" i="7" s="1"/>
  <c r="J20" i="4"/>
  <c r="K20" i="4" s="1"/>
  <c r="P14" i="5"/>
  <c r="M14" i="5"/>
  <c r="I15" i="5" s="1"/>
  <c r="K15" i="5" s="1"/>
  <c r="N14" i="5"/>
  <c r="O14" i="5" s="1"/>
  <c r="M28" i="1"/>
  <c r="I29" i="1" s="1"/>
  <c r="K29" i="1" s="1"/>
  <c r="M29" i="1" s="1"/>
  <c r="I30" i="1" s="1"/>
  <c r="K30" i="1" s="1"/>
  <c r="M30" i="1" s="1"/>
  <c r="I31" i="1" s="1"/>
  <c r="K31" i="1" s="1"/>
  <c r="L31" i="1" s="1"/>
  <c r="O14" i="7" l="1"/>
  <c r="M14" i="7"/>
  <c r="I15" i="7" s="1"/>
  <c r="K15" i="7" s="1"/>
  <c r="N15" i="7" s="1"/>
  <c r="Q14" i="5"/>
  <c r="M20" i="4"/>
  <c r="I21" i="4" s="1"/>
  <c r="J21" i="4" s="1"/>
  <c r="K21" i="4" s="1"/>
  <c r="P20" i="4"/>
  <c r="N20" i="4"/>
  <c r="O20" i="4" s="1"/>
  <c r="P15" i="5"/>
  <c r="M15" i="5"/>
  <c r="I16" i="5" s="1"/>
  <c r="K16" i="5" s="1"/>
  <c r="N15" i="5"/>
  <c r="O15" i="5" s="1"/>
  <c r="M31" i="1"/>
  <c r="I32" i="1" s="1"/>
  <c r="K32" i="1" s="1"/>
  <c r="M32" i="1" s="1"/>
  <c r="I33" i="1" s="1"/>
  <c r="K33" i="1" s="1"/>
  <c r="M33" i="1" s="1"/>
  <c r="I34" i="1" s="1"/>
  <c r="J34" i="1" s="1"/>
  <c r="O15" i="7" l="1"/>
  <c r="M15" i="7"/>
  <c r="I16" i="7" s="1"/>
  <c r="K16" i="7" s="1"/>
  <c r="N16" i="7" s="1"/>
  <c r="Q15" i="5"/>
  <c r="P16" i="5"/>
  <c r="L16" i="5"/>
  <c r="M16" i="5" s="1"/>
  <c r="I17" i="5" s="1"/>
  <c r="K17" i="5" s="1"/>
  <c r="N16" i="5"/>
  <c r="O16" i="5" s="1"/>
  <c r="M21" i="4"/>
  <c r="I22" i="4" s="1"/>
  <c r="K22" i="4" s="1"/>
  <c r="P21" i="4"/>
  <c r="N21" i="4"/>
  <c r="O21" i="4" s="1"/>
  <c r="K34" i="1"/>
  <c r="L34" i="1" s="1"/>
  <c r="O16" i="7" l="1"/>
  <c r="L16" i="7"/>
  <c r="M16" i="7" s="1"/>
  <c r="I17" i="7" s="1"/>
  <c r="K17" i="7" s="1"/>
  <c r="N17" i="7" s="1"/>
  <c r="Q16" i="5"/>
  <c r="M17" i="5"/>
  <c r="I18" i="5" s="1"/>
  <c r="K18" i="5" s="1"/>
  <c r="P17" i="5"/>
  <c r="N17" i="5"/>
  <c r="O17" i="5" s="1"/>
  <c r="P22" i="4"/>
  <c r="N22" i="4"/>
  <c r="O22" i="4" s="1"/>
  <c r="L22" i="4"/>
  <c r="M22" i="4" s="1"/>
  <c r="I23" i="4" s="1"/>
  <c r="K23" i="4" s="1"/>
  <c r="M34" i="1"/>
  <c r="I35" i="1" s="1"/>
  <c r="J35" i="1" s="1"/>
  <c r="O17" i="7" l="1"/>
  <c r="M17" i="7"/>
  <c r="I18" i="7" s="1"/>
  <c r="K18" i="7" s="1"/>
  <c r="N18" i="7" s="1"/>
  <c r="Q17" i="5"/>
  <c r="M23" i="4"/>
  <c r="I24" i="4" s="1"/>
  <c r="K24" i="4" s="1"/>
  <c r="N23" i="4"/>
  <c r="O23" i="4" s="1"/>
  <c r="P23" i="4"/>
  <c r="P18" i="5"/>
  <c r="M18" i="5"/>
  <c r="I19" i="5" s="1"/>
  <c r="K19" i="5" s="1"/>
  <c r="N18" i="5"/>
  <c r="O18" i="5" s="1"/>
  <c r="K35" i="1"/>
  <c r="M35" i="1" s="1"/>
  <c r="I36" i="1" s="1"/>
  <c r="K36" i="1" s="1"/>
  <c r="M36" i="1" s="1"/>
  <c r="I37" i="1" s="1"/>
  <c r="K37" i="1" s="1"/>
  <c r="L37" i="1" s="1"/>
  <c r="O18" i="7" l="1"/>
  <c r="M18" i="7"/>
  <c r="I19" i="7" s="1"/>
  <c r="K19" i="7" s="1"/>
  <c r="N19" i="7" s="1"/>
  <c r="Q18" i="5"/>
  <c r="P19" i="5"/>
  <c r="L19" i="5"/>
  <c r="M19" i="5" s="1"/>
  <c r="I20" i="5" s="1"/>
  <c r="N19" i="5"/>
  <c r="O19" i="5" s="1"/>
  <c r="M24" i="4"/>
  <c r="I25" i="4" s="1"/>
  <c r="K25" i="4" s="1"/>
  <c r="N24" i="4"/>
  <c r="O24" i="4" s="1"/>
  <c r="P24" i="4"/>
  <c r="M37" i="1"/>
  <c r="I38" i="1" s="1"/>
  <c r="K38" i="1" s="1"/>
  <c r="M38" i="1" s="1"/>
  <c r="I39" i="1" s="1"/>
  <c r="K39" i="1" s="1"/>
  <c r="M39" i="1" s="1"/>
  <c r="I40" i="1" s="1"/>
  <c r="K40" i="1" s="1"/>
  <c r="L40" i="1" s="1"/>
  <c r="O19" i="7" l="1"/>
  <c r="L19" i="7"/>
  <c r="M19" i="7" s="1"/>
  <c r="I20" i="7" s="1"/>
  <c r="Q19" i="5"/>
  <c r="J20" i="5"/>
  <c r="K20" i="5" s="1"/>
  <c r="P25" i="4"/>
  <c r="N25" i="4"/>
  <c r="O25" i="4" s="1"/>
  <c r="L25" i="4"/>
  <c r="M25" i="4" s="1"/>
  <c r="I26" i="4" s="1"/>
  <c r="K26" i="4" s="1"/>
  <c r="M40" i="1"/>
  <c r="I41" i="1" s="1"/>
  <c r="J41" i="1" s="1"/>
  <c r="J20" i="7" l="1"/>
  <c r="K20" i="7" s="1"/>
  <c r="N20" i="7" s="1"/>
  <c r="M26" i="4"/>
  <c r="I27" i="4" s="1"/>
  <c r="J27" i="4" s="1"/>
  <c r="K27" i="4" s="1"/>
  <c r="P26" i="4"/>
  <c r="N26" i="4"/>
  <c r="O26" i="4" s="1"/>
  <c r="M20" i="5"/>
  <c r="I21" i="5" s="1"/>
  <c r="P20" i="5"/>
  <c r="N20" i="5"/>
  <c r="O20" i="5" s="1"/>
  <c r="K41" i="1"/>
  <c r="M41" i="1" s="1"/>
  <c r="I42" i="1" s="1"/>
  <c r="J42" i="1" s="1"/>
  <c r="O20" i="7" l="1"/>
  <c r="M20" i="7"/>
  <c r="I21" i="7" s="1"/>
  <c r="Q20" i="5"/>
  <c r="J21" i="5"/>
  <c r="K21" i="5" s="1"/>
  <c r="M27" i="4"/>
  <c r="I28" i="4" s="1"/>
  <c r="J28" i="4" s="1"/>
  <c r="K28" i="4" s="1"/>
  <c r="P27" i="4"/>
  <c r="N27" i="4"/>
  <c r="O27" i="4" s="1"/>
  <c r="K42" i="1"/>
  <c r="M42" i="1" s="1"/>
  <c r="I43" i="1" s="1"/>
  <c r="K43" i="1" s="1"/>
  <c r="L43" i="1" s="1"/>
  <c r="J21" i="7" l="1"/>
  <c r="K21" i="7" s="1"/>
  <c r="N21" i="7" s="1"/>
  <c r="M21" i="5"/>
  <c r="I22" i="5" s="1"/>
  <c r="K22" i="5" s="1"/>
  <c r="P21" i="5"/>
  <c r="Q21" i="5" s="1"/>
  <c r="N21" i="5"/>
  <c r="O21" i="5" s="1"/>
  <c r="N28" i="4"/>
  <c r="O28" i="4" s="1"/>
  <c r="P28" i="4"/>
  <c r="L28" i="4"/>
  <c r="M28" i="4" s="1"/>
  <c r="I29" i="4" s="1"/>
  <c r="K29" i="4" s="1"/>
  <c r="M43" i="1"/>
  <c r="I44" i="1" s="1"/>
  <c r="K44" i="1" s="1"/>
  <c r="M44" i="1" s="1"/>
  <c r="I45" i="1" s="1"/>
  <c r="K45" i="1" s="1"/>
  <c r="M45" i="1" s="1"/>
  <c r="I46" i="1" s="1"/>
  <c r="K46" i="1" s="1"/>
  <c r="L46" i="1" s="1"/>
  <c r="O21" i="7" l="1"/>
  <c r="M21" i="7"/>
  <c r="I22" i="7" s="1"/>
  <c r="K22" i="7" s="1"/>
  <c r="N22" i="7" s="1"/>
  <c r="P22" i="5"/>
  <c r="Q22" i="5" s="1"/>
  <c r="L22" i="5"/>
  <c r="M22" i="5" s="1"/>
  <c r="I23" i="5" s="1"/>
  <c r="K23" i="5" s="1"/>
  <c r="N22" i="5"/>
  <c r="O22" i="5" s="1"/>
  <c r="M29" i="4"/>
  <c r="I30" i="4" s="1"/>
  <c r="K30" i="4" s="1"/>
  <c r="P29" i="4"/>
  <c r="N29" i="4"/>
  <c r="O29" i="4" s="1"/>
  <c r="M46" i="1"/>
  <c r="I47" i="1" s="1"/>
  <c r="K47" i="1" s="1"/>
  <c r="M47" i="1" s="1"/>
  <c r="I48" i="1" s="1"/>
  <c r="J48" i="1" s="1"/>
  <c r="O22" i="7" l="1"/>
  <c r="L22" i="7"/>
  <c r="M22" i="7" s="1"/>
  <c r="I23" i="7" s="1"/>
  <c r="K23" i="7" s="1"/>
  <c r="N23" i="7" s="1"/>
  <c r="M23" i="5"/>
  <c r="I24" i="5" s="1"/>
  <c r="K24" i="5" s="1"/>
  <c r="P23" i="5"/>
  <c r="N23" i="5"/>
  <c r="O23" i="5" s="1"/>
  <c r="M30" i="4"/>
  <c r="I31" i="4" s="1"/>
  <c r="K31" i="4" s="1"/>
  <c r="N30" i="4"/>
  <c r="O30" i="4" s="1"/>
  <c r="P30" i="4"/>
  <c r="K48" i="1"/>
  <c r="M48" i="1" s="1"/>
  <c r="I49" i="1" s="1"/>
  <c r="J49" i="1" s="1"/>
  <c r="O23" i="7" l="1"/>
  <c r="M23" i="7"/>
  <c r="I24" i="7" s="1"/>
  <c r="K24" i="7" s="1"/>
  <c r="N24" i="7" s="1"/>
  <c r="Q23" i="5"/>
  <c r="P31" i="4"/>
  <c r="N31" i="4"/>
  <c r="O31" i="4" s="1"/>
  <c r="L31" i="4"/>
  <c r="M31" i="4" s="1"/>
  <c r="I32" i="4" s="1"/>
  <c r="K32" i="4" s="1"/>
  <c r="M24" i="5"/>
  <c r="I25" i="5" s="1"/>
  <c r="K25" i="5" s="1"/>
  <c r="P24" i="5"/>
  <c r="N24" i="5"/>
  <c r="O24" i="5" s="1"/>
  <c r="K49" i="1"/>
  <c r="L49" i="1" s="1"/>
  <c r="O24" i="7" l="1"/>
  <c r="Q24" i="5"/>
  <c r="M24" i="7"/>
  <c r="I25" i="7" s="1"/>
  <c r="K25" i="7" s="1"/>
  <c r="N25" i="7" s="1"/>
  <c r="M32" i="4"/>
  <c r="I33" i="4" s="1"/>
  <c r="K33" i="4" s="1"/>
  <c r="P32" i="4"/>
  <c r="N32" i="4"/>
  <c r="O32" i="4" s="1"/>
  <c r="P25" i="5"/>
  <c r="L25" i="5"/>
  <c r="M25" i="5" s="1"/>
  <c r="I26" i="5" s="1"/>
  <c r="K26" i="5" s="1"/>
  <c r="N25" i="5"/>
  <c r="O25" i="5" s="1"/>
  <c r="M49" i="1"/>
  <c r="I50" i="1" s="1"/>
  <c r="K50" i="1" s="1"/>
  <c r="M50" i="1" s="1"/>
  <c r="I51" i="1" s="1"/>
  <c r="K51" i="1" s="1"/>
  <c r="M51" i="1" s="1"/>
  <c r="I52" i="1" s="1"/>
  <c r="K52" i="1" s="1"/>
  <c r="L52" i="1" s="1"/>
  <c r="O25" i="7" l="1"/>
  <c r="L25" i="7"/>
  <c r="M25" i="7" s="1"/>
  <c r="I26" i="7" s="1"/>
  <c r="K26" i="7" s="1"/>
  <c r="N26" i="7" s="1"/>
  <c r="Q25" i="5"/>
  <c r="P26" i="5"/>
  <c r="M26" i="5"/>
  <c r="I27" i="5" s="1"/>
  <c r="N26" i="5"/>
  <c r="O26" i="5" s="1"/>
  <c r="M33" i="4"/>
  <c r="I34" i="4" s="1"/>
  <c r="J34" i="4" s="1"/>
  <c r="K34" i="4" s="1"/>
  <c r="P33" i="4"/>
  <c r="N33" i="4"/>
  <c r="O33" i="4" s="1"/>
  <c r="M52" i="1"/>
  <c r="I53" i="1" s="1"/>
  <c r="K53" i="1" s="1"/>
  <c r="M53" i="1" s="1"/>
  <c r="I54" i="1" s="1"/>
  <c r="K54" i="1" s="1"/>
  <c r="M54" i="1" s="1"/>
  <c r="I55" i="1" s="1"/>
  <c r="J55" i="1" s="1"/>
  <c r="O26" i="7" l="1"/>
  <c r="M26" i="7"/>
  <c r="I27" i="7" s="1"/>
  <c r="Q26" i="5"/>
  <c r="P34" i="4"/>
  <c r="N34" i="4"/>
  <c r="O34" i="4" s="1"/>
  <c r="L34" i="4"/>
  <c r="M34" i="4" s="1"/>
  <c r="I35" i="4" s="1"/>
  <c r="J35" i="4" s="1"/>
  <c r="K35" i="4" s="1"/>
  <c r="J27" i="5"/>
  <c r="K27" i="5" s="1"/>
  <c r="K55" i="1"/>
  <c r="L55" i="1" s="1"/>
  <c r="J27" i="7" l="1"/>
  <c r="K27" i="7" s="1"/>
  <c r="N27" i="7" s="1"/>
  <c r="M27" i="5"/>
  <c r="I28" i="5" s="1"/>
  <c r="P27" i="5"/>
  <c r="Q27" i="5" s="1"/>
  <c r="N27" i="5"/>
  <c r="O27" i="5" s="1"/>
  <c r="M35" i="4"/>
  <c r="I36" i="4" s="1"/>
  <c r="K36" i="4" s="1"/>
  <c r="N35" i="4"/>
  <c r="O35" i="4" s="1"/>
  <c r="P35" i="4"/>
  <c r="M55" i="1"/>
  <c r="I56" i="1" s="1"/>
  <c r="J56" i="1" s="1"/>
  <c r="O27" i="7" l="1"/>
  <c r="M27" i="7"/>
  <c r="I28" i="7" s="1"/>
  <c r="M36" i="4"/>
  <c r="I37" i="4" s="1"/>
  <c r="K37" i="4" s="1"/>
  <c r="P36" i="4"/>
  <c r="N36" i="4"/>
  <c r="O36" i="4" s="1"/>
  <c r="J28" i="5"/>
  <c r="K28" i="5" s="1"/>
  <c r="K56" i="1"/>
  <c r="M56" i="1" s="1"/>
  <c r="I57" i="1" s="1"/>
  <c r="K57" i="1" s="1"/>
  <c r="M57" i="1" s="1"/>
  <c r="I58" i="1" s="1"/>
  <c r="K58" i="1" s="1"/>
  <c r="L58" i="1" s="1"/>
  <c r="J28" i="7" l="1"/>
  <c r="K28" i="7" s="1"/>
  <c r="N28" i="7" s="1"/>
  <c r="L28" i="5"/>
  <c r="M28" i="5" s="1"/>
  <c r="I29" i="5" s="1"/>
  <c r="K29" i="5" s="1"/>
  <c r="P28" i="5"/>
  <c r="N28" i="5"/>
  <c r="O28" i="5" s="1"/>
  <c r="P37" i="4"/>
  <c r="N37" i="4"/>
  <c r="O37" i="4" s="1"/>
  <c r="L37" i="4"/>
  <c r="M37" i="4" s="1"/>
  <c r="I38" i="4" s="1"/>
  <c r="K38" i="4" s="1"/>
  <c r="M58" i="1"/>
  <c r="I59" i="1" s="1"/>
  <c r="K59" i="1" s="1"/>
  <c r="M59" i="1" s="1"/>
  <c r="I60" i="1" s="1"/>
  <c r="K60" i="1" s="1"/>
  <c r="M60" i="1" s="1"/>
  <c r="I61" i="1" s="1"/>
  <c r="K61" i="1" s="1"/>
  <c r="L61" i="1" s="1"/>
  <c r="O28" i="7" l="1"/>
  <c r="L28" i="7"/>
  <c r="M28" i="7" s="1"/>
  <c r="I29" i="7" s="1"/>
  <c r="K29" i="7" s="1"/>
  <c r="N29" i="7" s="1"/>
  <c r="Q28" i="5"/>
  <c r="P29" i="5"/>
  <c r="M29" i="5"/>
  <c r="I30" i="5" s="1"/>
  <c r="K30" i="5" s="1"/>
  <c r="N29" i="5"/>
  <c r="O29" i="5" s="1"/>
  <c r="M38" i="4"/>
  <c r="I39" i="4" s="1"/>
  <c r="K39" i="4" s="1"/>
  <c r="P38" i="4"/>
  <c r="N38" i="4"/>
  <c r="O38" i="4" s="1"/>
  <c r="M61" i="1"/>
  <c r="O29" i="7" l="1"/>
  <c r="M29" i="7"/>
  <c r="I30" i="7" s="1"/>
  <c r="K30" i="7" s="1"/>
  <c r="N30" i="7" s="1"/>
  <c r="Q29" i="5"/>
  <c r="M39" i="4"/>
  <c r="I40" i="4" s="1"/>
  <c r="K40" i="4" s="1"/>
  <c r="N39" i="4"/>
  <c r="O39" i="4" s="1"/>
  <c r="P39" i="4"/>
  <c r="P30" i="5"/>
  <c r="M30" i="5"/>
  <c r="I31" i="5" s="1"/>
  <c r="K31" i="5" s="1"/>
  <c r="N30" i="5"/>
  <c r="O30" i="5" s="1"/>
  <c r="O30" i="7" l="1"/>
  <c r="M30" i="7"/>
  <c r="I31" i="7" s="1"/>
  <c r="K31" i="7" s="1"/>
  <c r="N31" i="7" s="1"/>
  <c r="Q30" i="5"/>
  <c r="P40" i="4"/>
  <c r="N40" i="4"/>
  <c r="O40" i="4" s="1"/>
  <c r="L40" i="4"/>
  <c r="M40" i="4" s="1"/>
  <c r="I41" i="4" s="1"/>
  <c r="J41" i="4" s="1"/>
  <c r="K41" i="4" s="1"/>
  <c r="P31" i="5"/>
  <c r="L31" i="5"/>
  <c r="M31" i="5" s="1"/>
  <c r="I32" i="5" s="1"/>
  <c r="K32" i="5" s="1"/>
  <c r="N31" i="5"/>
  <c r="O31" i="5" s="1"/>
  <c r="O31" i="7" l="1"/>
  <c r="L31" i="7"/>
  <c r="M31" i="7" s="1"/>
  <c r="I32" i="7" s="1"/>
  <c r="K32" i="7" s="1"/>
  <c r="N32" i="7" s="1"/>
  <c r="Q31" i="5"/>
  <c r="M41" i="4"/>
  <c r="I42" i="4" s="1"/>
  <c r="J42" i="4" s="1"/>
  <c r="K42" i="4" s="1"/>
  <c r="P41" i="4"/>
  <c r="N41" i="4"/>
  <c r="O41" i="4" s="1"/>
  <c r="M32" i="5"/>
  <c r="I33" i="5" s="1"/>
  <c r="K33" i="5" s="1"/>
  <c r="P32" i="5"/>
  <c r="N32" i="5"/>
  <c r="O32" i="5" s="1"/>
  <c r="O32" i="7" l="1"/>
  <c r="M32" i="7"/>
  <c r="I33" i="7" s="1"/>
  <c r="K33" i="7" s="1"/>
  <c r="N33" i="7" s="1"/>
  <c r="Q32" i="5"/>
  <c r="P33" i="5"/>
  <c r="M33" i="5"/>
  <c r="I34" i="5" s="1"/>
  <c r="N33" i="5"/>
  <c r="O33" i="5" s="1"/>
  <c r="M42" i="4"/>
  <c r="I43" i="4" s="1"/>
  <c r="K43" i="4" s="1"/>
  <c r="P42" i="4"/>
  <c r="N42" i="4"/>
  <c r="O42" i="4" s="1"/>
  <c r="O33" i="7" l="1"/>
  <c r="M33" i="7"/>
  <c r="I34" i="7" s="1"/>
  <c r="Q33" i="5"/>
  <c r="P43" i="4"/>
  <c r="N43" i="4"/>
  <c r="O43" i="4" s="1"/>
  <c r="L43" i="4"/>
  <c r="M43" i="4" s="1"/>
  <c r="I44" i="4" s="1"/>
  <c r="K44" i="4" s="1"/>
  <c r="J34" i="5"/>
  <c r="K34" i="5" s="1"/>
  <c r="J34" i="7" l="1"/>
  <c r="K34" i="7" s="1"/>
  <c r="N34" i="7" s="1"/>
  <c r="P34" i="5"/>
  <c r="L34" i="5"/>
  <c r="M34" i="5" s="1"/>
  <c r="I35" i="5" s="1"/>
  <c r="N34" i="5"/>
  <c r="O34" i="5" s="1"/>
  <c r="M44" i="4"/>
  <c r="I45" i="4" s="1"/>
  <c r="K45" i="4" s="1"/>
  <c r="P44" i="4"/>
  <c r="N44" i="4"/>
  <c r="O44" i="4" s="1"/>
  <c r="O34" i="7" l="1"/>
  <c r="L34" i="7"/>
  <c r="M34" i="7" s="1"/>
  <c r="I35" i="7" s="1"/>
  <c r="Q34" i="5"/>
  <c r="J35" i="5"/>
  <c r="K35" i="5" s="1"/>
  <c r="M45" i="4"/>
  <c r="I46" i="4" s="1"/>
  <c r="K46" i="4" s="1"/>
  <c r="P45" i="4"/>
  <c r="N45" i="4"/>
  <c r="O45" i="4" s="1"/>
  <c r="J35" i="7" l="1"/>
  <c r="K35" i="7" s="1"/>
  <c r="N35" i="7" s="1"/>
  <c r="M35" i="5"/>
  <c r="I36" i="5" s="1"/>
  <c r="K36" i="5" s="1"/>
  <c r="P35" i="5"/>
  <c r="Q35" i="5" s="1"/>
  <c r="N35" i="5"/>
  <c r="O35" i="5" s="1"/>
  <c r="N46" i="4"/>
  <c r="O46" i="4" s="1"/>
  <c r="P46" i="4"/>
  <c r="L46" i="4"/>
  <c r="M46" i="4" s="1"/>
  <c r="I47" i="4" s="1"/>
  <c r="K47" i="4" s="1"/>
  <c r="O35" i="7" l="1"/>
  <c r="M35" i="7"/>
  <c r="I36" i="7" s="1"/>
  <c r="K36" i="7" s="1"/>
  <c r="N36" i="7" s="1"/>
  <c r="M47" i="4"/>
  <c r="I48" i="4" s="1"/>
  <c r="J48" i="4" s="1"/>
  <c r="K48" i="4" s="1"/>
  <c r="P47" i="4"/>
  <c r="N47" i="4"/>
  <c r="O47" i="4" s="1"/>
  <c r="M36" i="5"/>
  <c r="I37" i="5" s="1"/>
  <c r="K37" i="5" s="1"/>
  <c r="P36" i="5"/>
  <c r="Q36" i="5" s="1"/>
  <c r="N36" i="5"/>
  <c r="O36" i="5" s="1"/>
  <c r="O36" i="7" l="1"/>
  <c r="M36" i="7"/>
  <c r="I37" i="7" s="1"/>
  <c r="K37" i="7" s="1"/>
  <c r="N37" i="7" s="1"/>
  <c r="M48" i="4"/>
  <c r="I49" i="4" s="1"/>
  <c r="J49" i="4" s="1"/>
  <c r="K49" i="4" s="1"/>
  <c r="P48" i="4"/>
  <c r="N48" i="4"/>
  <c r="O48" i="4" s="1"/>
  <c r="P37" i="5"/>
  <c r="Q37" i="5" s="1"/>
  <c r="L37" i="5"/>
  <c r="M37" i="5" s="1"/>
  <c r="I38" i="5" s="1"/>
  <c r="K38" i="5" s="1"/>
  <c r="N37" i="5"/>
  <c r="O37" i="5" s="1"/>
  <c r="O37" i="7" l="1"/>
  <c r="L37" i="7"/>
  <c r="M37" i="7" s="1"/>
  <c r="I38" i="7" s="1"/>
  <c r="K38" i="7" s="1"/>
  <c r="N38" i="7" s="1"/>
  <c r="P38" i="5"/>
  <c r="M38" i="5"/>
  <c r="I39" i="5" s="1"/>
  <c r="K39" i="5" s="1"/>
  <c r="N38" i="5"/>
  <c r="O38" i="5" s="1"/>
  <c r="P49" i="4"/>
  <c r="N49" i="4"/>
  <c r="O49" i="4" s="1"/>
  <c r="L49" i="4"/>
  <c r="M49" i="4" s="1"/>
  <c r="I50" i="4" s="1"/>
  <c r="K50" i="4" s="1"/>
  <c r="O38" i="7" l="1"/>
  <c r="M38" i="7"/>
  <c r="I39" i="7" s="1"/>
  <c r="K39" i="7" s="1"/>
  <c r="N39" i="7" s="1"/>
  <c r="Q38" i="5"/>
  <c r="M50" i="4"/>
  <c r="I51" i="4" s="1"/>
  <c r="K51" i="4" s="1"/>
  <c r="N50" i="4"/>
  <c r="O50" i="4" s="1"/>
  <c r="P50" i="4"/>
  <c r="M39" i="5"/>
  <c r="I40" i="5" s="1"/>
  <c r="K40" i="5" s="1"/>
  <c r="P39" i="5"/>
  <c r="N39" i="5"/>
  <c r="O39" i="5" s="1"/>
  <c r="O39" i="7" l="1"/>
  <c r="M39" i="7"/>
  <c r="I40" i="7" s="1"/>
  <c r="K40" i="7" s="1"/>
  <c r="N40" i="7" s="1"/>
  <c r="Q39" i="5"/>
  <c r="M51" i="4"/>
  <c r="I52" i="4" s="1"/>
  <c r="K52" i="4" s="1"/>
  <c r="N51" i="4"/>
  <c r="O51" i="4" s="1"/>
  <c r="P51" i="4"/>
  <c r="P40" i="5"/>
  <c r="Q40" i="5" s="1"/>
  <c r="L40" i="5"/>
  <c r="M40" i="5" s="1"/>
  <c r="I41" i="5" s="1"/>
  <c r="N40" i="5"/>
  <c r="O40" i="5" s="1"/>
  <c r="O40" i="7" l="1"/>
  <c r="L40" i="7"/>
  <c r="M40" i="7" s="1"/>
  <c r="I41" i="7" s="1"/>
  <c r="J41" i="5"/>
  <c r="K41" i="5" s="1"/>
  <c r="P52" i="4"/>
  <c r="N52" i="4"/>
  <c r="O52" i="4" s="1"/>
  <c r="L52" i="4"/>
  <c r="M52" i="4" s="1"/>
  <c r="I53" i="4" s="1"/>
  <c r="K53" i="4" s="1"/>
  <c r="J41" i="7" l="1"/>
  <c r="K41" i="7" s="1"/>
  <c r="N41" i="7" s="1"/>
  <c r="P41" i="5"/>
  <c r="M41" i="5"/>
  <c r="I42" i="5" s="1"/>
  <c r="N41" i="5"/>
  <c r="O41" i="5" s="1"/>
  <c r="M53" i="4"/>
  <c r="I54" i="4" s="1"/>
  <c r="K54" i="4" s="1"/>
  <c r="P53" i="4"/>
  <c r="N53" i="4"/>
  <c r="O53" i="4" s="1"/>
  <c r="O41" i="7" l="1"/>
  <c r="M41" i="7"/>
  <c r="I42" i="7" s="1"/>
  <c r="Q41" i="5"/>
  <c r="M54" i="4"/>
  <c r="I55" i="4" s="1"/>
  <c r="J55" i="4" s="1"/>
  <c r="K55" i="4" s="1"/>
  <c r="P54" i="4"/>
  <c r="N54" i="4"/>
  <c r="O54" i="4" s="1"/>
  <c r="J42" i="5"/>
  <c r="K42" i="5" s="1"/>
  <c r="J42" i="7" l="1"/>
  <c r="K42" i="7" s="1"/>
  <c r="N42" i="7" s="1"/>
  <c r="M42" i="5"/>
  <c r="I43" i="5" s="1"/>
  <c r="K43" i="5" s="1"/>
  <c r="P42" i="5"/>
  <c r="N42" i="5"/>
  <c r="O42" i="5" s="1"/>
  <c r="P55" i="4"/>
  <c r="N55" i="4"/>
  <c r="O55" i="4" s="1"/>
  <c r="L55" i="4"/>
  <c r="M55" i="4" s="1"/>
  <c r="I56" i="4" s="1"/>
  <c r="J56" i="4" s="1"/>
  <c r="K56" i="4" s="1"/>
  <c r="O42" i="7" l="1"/>
  <c r="M42" i="7"/>
  <c r="I43" i="7" s="1"/>
  <c r="K43" i="7" s="1"/>
  <c r="N43" i="7" s="1"/>
  <c r="Q42" i="5"/>
  <c r="M56" i="4"/>
  <c r="I57" i="4" s="1"/>
  <c r="K57" i="4" s="1"/>
  <c r="P56" i="4"/>
  <c r="N56" i="4"/>
  <c r="O56" i="4" s="1"/>
  <c r="L43" i="5"/>
  <c r="M43" i="5" s="1"/>
  <c r="I44" i="5" s="1"/>
  <c r="K44" i="5" s="1"/>
  <c r="P43" i="5"/>
  <c r="N43" i="5"/>
  <c r="O43" i="5" s="1"/>
  <c r="O43" i="7" l="1"/>
  <c r="L43" i="7"/>
  <c r="M43" i="7" s="1"/>
  <c r="I44" i="7" s="1"/>
  <c r="K44" i="7" s="1"/>
  <c r="N44" i="7" s="1"/>
  <c r="Q43" i="5"/>
  <c r="M44" i="5"/>
  <c r="I45" i="5" s="1"/>
  <c r="K45" i="5" s="1"/>
  <c r="P44" i="5"/>
  <c r="N44" i="5"/>
  <c r="O44" i="5" s="1"/>
  <c r="M57" i="4"/>
  <c r="I58" i="4" s="1"/>
  <c r="K58" i="4" s="1"/>
  <c r="P57" i="4"/>
  <c r="N57" i="4"/>
  <c r="O57" i="4" s="1"/>
  <c r="O44" i="7" l="1"/>
  <c r="M44" i="7"/>
  <c r="I45" i="7" s="1"/>
  <c r="K45" i="7" s="1"/>
  <c r="N45" i="7" s="1"/>
  <c r="Q44" i="5"/>
  <c r="P58" i="4"/>
  <c r="N58" i="4"/>
  <c r="O58" i="4" s="1"/>
  <c r="L58" i="4"/>
  <c r="M58" i="4" s="1"/>
  <c r="I59" i="4" s="1"/>
  <c r="K59" i="4" s="1"/>
  <c r="P45" i="5"/>
  <c r="M45" i="5"/>
  <c r="I46" i="5" s="1"/>
  <c r="K46" i="5" s="1"/>
  <c r="N45" i="5"/>
  <c r="O45" i="5" s="1"/>
  <c r="O45" i="7" l="1"/>
  <c r="M45" i="7"/>
  <c r="I46" i="7" s="1"/>
  <c r="K46" i="7" s="1"/>
  <c r="N46" i="7" s="1"/>
  <c r="Q45" i="5"/>
  <c r="M59" i="4"/>
  <c r="I60" i="4" s="1"/>
  <c r="K60" i="4" s="1"/>
  <c r="P59" i="4"/>
  <c r="N59" i="4"/>
  <c r="O59" i="4" s="1"/>
  <c r="P46" i="5"/>
  <c r="L46" i="5"/>
  <c r="M46" i="5" s="1"/>
  <c r="I47" i="5" s="1"/>
  <c r="K47" i="5" s="1"/>
  <c r="N46" i="5"/>
  <c r="O46" i="5" s="1"/>
  <c r="O46" i="7" l="1"/>
  <c r="L46" i="7"/>
  <c r="M46" i="7" s="1"/>
  <c r="I47" i="7" s="1"/>
  <c r="K47" i="7" s="1"/>
  <c r="N47" i="7" s="1"/>
  <c r="Q46" i="5"/>
  <c r="M47" i="5"/>
  <c r="I48" i="5" s="1"/>
  <c r="P47" i="5"/>
  <c r="N47" i="5"/>
  <c r="O47" i="5" s="1"/>
  <c r="M60" i="4"/>
  <c r="I61" i="4" s="1"/>
  <c r="K61" i="4" s="1"/>
  <c r="P60" i="4"/>
  <c r="N60" i="4"/>
  <c r="O60" i="4" s="1"/>
  <c r="O47" i="7" l="1"/>
  <c r="M47" i="7"/>
  <c r="I48" i="7" s="1"/>
  <c r="Q47" i="5"/>
  <c r="P61" i="4"/>
  <c r="N61" i="4"/>
  <c r="O61" i="4" s="1"/>
  <c r="L61" i="4"/>
  <c r="M61" i="4" s="1"/>
  <c r="J48" i="5"/>
  <c r="K48" i="5" s="1"/>
  <c r="J48" i="7" l="1"/>
  <c r="K48" i="7" s="1"/>
  <c r="N48" i="7" s="1"/>
  <c r="M48" i="5"/>
  <c r="I49" i="5" s="1"/>
  <c r="P48" i="5"/>
  <c r="N48" i="5"/>
  <c r="O48" i="5" s="1"/>
  <c r="O48" i="7" l="1"/>
  <c r="M48" i="7"/>
  <c r="I49" i="7" s="1"/>
  <c r="Q48" i="5"/>
  <c r="J49" i="5"/>
  <c r="K49" i="5" s="1"/>
  <c r="J49" i="7" l="1"/>
  <c r="K49" i="7" s="1"/>
  <c r="N49" i="7" s="1"/>
  <c r="P49" i="5"/>
  <c r="L49" i="5"/>
  <c r="M49" i="5" s="1"/>
  <c r="I50" i="5" s="1"/>
  <c r="K50" i="5" s="1"/>
  <c r="N49" i="5"/>
  <c r="O49" i="5" s="1"/>
  <c r="O49" i="7" l="1"/>
  <c r="L49" i="7"/>
  <c r="M49" i="7" s="1"/>
  <c r="I50" i="7" s="1"/>
  <c r="K50" i="7" s="1"/>
  <c r="N50" i="7" s="1"/>
  <c r="Q49" i="5"/>
  <c r="P50" i="5"/>
  <c r="M50" i="5"/>
  <c r="I51" i="5" s="1"/>
  <c r="K51" i="5" s="1"/>
  <c r="N50" i="5"/>
  <c r="O50" i="5" s="1"/>
  <c r="O50" i="7" l="1"/>
  <c r="M50" i="7"/>
  <c r="I51" i="7" s="1"/>
  <c r="K51" i="7" s="1"/>
  <c r="N51" i="7" s="1"/>
  <c r="Q50" i="5"/>
  <c r="M51" i="5"/>
  <c r="I52" i="5" s="1"/>
  <c r="K52" i="5" s="1"/>
  <c r="P51" i="5"/>
  <c r="N51" i="5"/>
  <c r="O51" i="5" s="1"/>
  <c r="O51" i="7" l="1"/>
  <c r="Q51" i="5"/>
  <c r="M51" i="7"/>
  <c r="I52" i="7" s="1"/>
  <c r="K52" i="7" s="1"/>
  <c r="N52" i="7" s="1"/>
  <c r="P52" i="5"/>
  <c r="L52" i="5"/>
  <c r="M52" i="5" s="1"/>
  <c r="I53" i="5" s="1"/>
  <c r="K53" i="5" s="1"/>
  <c r="N52" i="5"/>
  <c r="O52" i="5" s="1"/>
  <c r="O52" i="7" l="1"/>
  <c r="L52" i="7"/>
  <c r="M52" i="7" s="1"/>
  <c r="I53" i="7" s="1"/>
  <c r="K53" i="7" s="1"/>
  <c r="N53" i="7" s="1"/>
  <c r="Q52" i="5"/>
  <c r="P53" i="5"/>
  <c r="M53" i="5"/>
  <c r="I54" i="5" s="1"/>
  <c r="K54" i="5" s="1"/>
  <c r="N53" i="5"/>
  <c r="O53" i="5" s="1"/>
  <c r="O53" i="7" l="1"/>
  <c r="M53" i="7"/>
  <c r="I54" i="7" s="1"/>
  <c r="K54" i="7" s="1"/>
  <c r="N54" i="7" s="1"/>
  <c r="Q53" i="5"/>
  <c r="P54" i="5"/>
  <c r="M54" i="5"/>
  <c r="I55" i="5" s="1"/>
  <c r="N54" i="5"/>
  <c r="O54" i="5" s="1"/>
  <c r="O54" i="7" l="1"/>
  <c r="M54" i="7"/>
  <c r="I55" i="7" s="1"/>
  <c r="Q54" i="5"/>
  <c r="J55" i="5"/>
  <c r="K55" i="5" s="1"/>
  <c r="J55" i="7" l="1"/>
  <c r="K55" i="7" s="1"/>
  <c r="N55" i="7" s="1"/>
  <c r="P55" i="5"/>
  <c r="L55" i="5"/>
  <c r="M55" i="5" s="1"/>
  <c r="I56" i="5" s="1"/>
  <c r="N55" i="5"/>
  <c r="O55" i="5" s="1"/>
  <c r="O55" i="7" l="1"/>
  <c r="L55" i="7"/>
  <c r="M55" i="7" s="1"/>
  <c r="I56" i="7" s="1"/>
  <c r="Q55" i="5"/>
  <c r="J56" i="5"/>
  <c r="K56" i="5" s="1"/>
  <c r="J56" i="7" l="1"/>
  <c r="K56" i="7" s="1"/>
  <c r="N56" i="7" s="1"/>
  <c r="M56" i="5"/>
  <c r="I57" i="5" s="1"/>
  <c r="K57" i="5" s="1"/>
  <c r="P56" i="5"/>
  <c r="N56" i="5"/>
  <c r="O56" i="5" s="1"/>
  <c r="O56" i="7" l="1"/>
  <c r="M56" i="7"/>
  <c r="I57" i="7" s="1"/>
  <c r="K57" i="7" s="1"/>
  <c r="N57" i="7" s="1"/>
  <c r="Q56" i="5"/>
  <c r="P57" i="5"/>
  <c r="M57" i="5"/>
  <c r="I58" i="5" s="1"/>
  <c r="K58" i="5" s="1"/>
  <c r="N57" i="5"/>
  <c r="O57" i="5" s="1"/>
  <c r="O57" i="7" l="1"/>
  <c r="M57" i="7"/>
  <c r="I58" i="7" s="1"/>
  <c r="K58" i="7" s="1"/>
  <c r="N58" i="7" s="1"/>
  <c r="Q57" i="5"/>
  <c r="P58" i="5"/>
  <c r="L58" i="5"/>
  <c r="M58" i="5" s="1"/>
  <c r="I59" i="5" s="1"/>
  <c r="K59" i="5" s="1"/>
  <c r="N58" i="5"/>
  <c r="O58" i="5" s="1"/>
  <c r="O58" i="7" l="1"/>
  <c r="L58" i="7"/>
  <c r="M58" i="7" s="1"/>
  <c r="I59" i="7" s="1"/>
  <c r="K59" i="7" s="1"/>
  <c r="N59" i="7" s="1"/>
  <c r="Q58" i="5"/>
  <c r="M59" i="5"/>
  <c r="I60" i="5" s="1"/>
  <c r="K60" i="5" s="1"/>
  <c r="P59" i="5"/>
  <c r="N59" i="5"/>
  <c r="O59" i="5" s="1"/>
  <c r="O59" i="7" l="1"/>
  <c r="M59" i="7"/>
  <c r="I60" i="7" s="1"/>
  <c r="K60" i="7" s="1"/>
  <c r="N60" i="7" s="1"/>
  <c r="Q59" i="5"/>
  <c r="M60" i="5"/>
  <c r="I61" i="5" s="1"/>
  <c r="K61" i="5" s="1"/>
  <c r="P60" i="5"/>
  <c r="N60" i="5"/>
  <c r="O60" i="5" s="1"/>
  <c r="O60" i="7" l="1"/>
  <c r="M60" i="7"/>
  <c r="I61" i="7" s="1"/>
  <c r="K61" i="7" s="1"/>
  <c r="N61" i="7" s="1"/>
  <c r="Q60" i="5"/>
  <c r="P61" i="5"/>
  <c r="L61" i="5"/>
  <c r="M61" i="5" s="1"/>
  <c r="S13" i="5" s="1"/>
  <c r="N61" i="5"/>
  <c r="O61" i="5" s="1"/>
  <c r="O61" i="7" l="1"/>
  <c r="L61" i="7"/>
  <c r="M61" i="7" s="1"/>
  <c r="Q6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EBC891-4E9F-4451-A961-A0B4C8E9F01B}" keepAlive="1" name="Zapytanie — rajd" description="Połączenie z zapytaniem „rajd” w skoroszycie." type="5" refreshedVersion="8" background="1" saveData="1">
    <dbPr connection="Provider=Microsoft.Mashup.OleDb.1;Data Source=$Workbook$;Location=rajd;Extended Properties=&quot;&quot;" command="SELECT * FROM [rajd]"/>
  </connection>
</connections>
</file>

<file path=xl/sharedStrings.xml><?xml version="1.0" encoding="utf-8"?>
<sst xmlns="http://schemas.openxmlformats.org/spreadsheetml/2006/main" count="100" uniqueCount="37">
  <si>
    <t>DATA</t>
  </si>
  <si>
    <t>PRZERWA NA OBIAD</t>
  </si>
  <si>
    <t>Dzien tyg</t>
  </si>
  <si>
    <t>Pocztek</t>
  </si>
  <si>
    <t>Koniec</t>
  </si>
  <si>
    <t>Czas</t>
  </si>
  <si>
    <t>v sil</t>
  </si>
  <si>
    <t>v ana</t>
  </si>
  <si>
    <t>5h</t>
  </si>
  <si>
    <t>czas w minutach</t>
  </si>
  <si>
    <t>stan przed wyj</t>
  </si>
  <si>
    <t>spadek</t>
  </si>
  <si>
    <t>start</t>
  </si>
  <si>
    <t>wyd pocz</t>
  </si>
  <si>
    <t>wzrost</t>
  </si>
  <si>
    <t>l.p</t>
  </si>
  <si>
    <t>koniec dnia</t>
  </si>
  <si>
    <t>czas ana</t>
  </si>
  <si>
    <t>droga ana</t>
  </si>
  <si>
    <t>droga sil</t>
  </si>
  <si>
    <t>zad5.1</t>
  </si>
  <si>
    <t>wiecej ana</t>
  </si>
  <si>
    <t>zad5.2</t>
  </si>
  <si>
    <t>zad5.3</t>
  </si>
  <si>
    <t>Etykiety wierszy</t>
  </si>
  <si>
    <t>Suma końcowa</t>
  </si>
  <si>
    <t>Suma z droga ana</t>
  </si>
  <si>
    <t>Suma z droga sil</t>
  </si>
  <si>
    <t>Data</t>
  </si>
  <si>
    <t>Droga  bez wsp.</t>
  </si>
  <si>
    <t>Droga ze wsp.</t>
  </si>
  <si>
    <t>v sil n</t>
  </si>
  <si>
    <t>spadek v</t>
  </si>
  <si>
    <t>suma w km</t>
  </si>
  <si>
    <t>o ile wiecej</t>
  </si>
  <si>
    <t>suma w km pod</t>
  </si>
  <si>
    <t>czas 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</si>
</sst>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9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2" fillId="0" borderId="0" xfId="0" applyFont="1"/>
    <xf numFmtId="14" fontId="2" fillId="0" borderId="0" xfId="0" applyNumberFormat="1" applyFont="1"/>
    <xf numFmtId="9" fontId="0" fillId="0" borderId="0" xfId="1" applyFont="1"/>
    <xf numFmtId="9" fontId="2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9" fontId="0" fillId="0" borderId="0" xfId="0" applyNumberFormat="1"/>
  </cellXfs>
  <cellStyles count="2">
    <cellStyle name="Normalny" xfId="0" builtinId="0"/>
    <cellStyle name="Procentowy" xfId="1" builtinId="5"/>
  </cellStyles>
  <dxfs count="2"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Symulacja</a:t>
            </a:r>
            <a:r>
              <a:rPr lang="pl-PL" baseline="0"/>
              <a:t> przecjechany kilometrow przez Pana Antola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'zad4.4'!$G$4</c:f>
              <c:strCache>
                <c:ptCount val="1"/>
                <c:pt idx="0">
                  <c:v>Droga  bez wsp.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'zad4.4'!$F$5:$F$64</c:f>
              <c:numCache>
                <c:formatCode>m/d/yyyy</c:formatCode>
                <c:ptCount val="6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</c:numCache>
            </c:numRef>
          </c:cat>
          <c:val>
            <c:numRef>
              <c:f>'zad4.4'!$G$5:$G$64</c:f>
              <c:numCache>
                <c:formatCode>General</c:formatCode>
                <c:ptCount val="60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61</c:v>
                </c:pt>
                <c:pt idx="4">
                  <c:v>3</c:v>
                </c:pt>
                <c:pt idx="5">
                  <c:v>11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85</c:v>
                </c:pt>
                <c:pt idx="10">
                  <c:v>85</c:v>
                </c:pt>
                <c:pt idx="11">
                  <c:v>27</c:v>
                </c:pt>
                <c:pt idx="12">
                  <c:v>30</c:v>
                </c:pt>
                <c:pt idx="13">
                  <c:v>80</c:v>
                </c:pt>
                <c:pt idx="14">
                  <c:v>80</c:v>
                </c:pt>
                <c:pt idx="15">
                  <c:v>84</c:v>
                </c:pt>
                <c:pt idx="16">
                  <c:v>84</c:v>
                </c:pt>
                <c:pt idx="17">
                  <c:v>81</c:v>
                </c:pt>
                <c:pt idx="18">
                  <c:v>26</c:v>
                </c:pt>
                <c:pt idx="19">
                  <c:v>26</c:v>
                </c:pt>
                <c:pt idx="20">
                  <c:v>86</c:v>
                </c:pt>
                <c:pt idx="21">
                  <c:v>89</c:v>
                </c:pt>
                <c:pt idx="22">
                  <c:v>89</c:v>
                </c:pt>
                <c:pt idx="23">
                  <c:v>91</c:v>
                </c:pt>
                <c:pt idx="24">
                  <c:v>94</c:v>
                </c:pt>
                <c:pt idx="25">
                  <c:v>36</c:v>
                </c:pt>
                <c:pt idx="26">
                  <c:v>21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97</c:v>
                </c:pt>
                <c:pt idx="31">
                  <c:v>97</c:v>
                </c:pt>
                <c:pt idx="32">
                  <c:v>39</c:v>
                </c:pt>
                <c:pt idx="33">
                  <c:v>41</c:v>
                </c:pt>
                <c:pt idx="34">
                  <c:v>95</c:v>
                </c:pt>
                <c:pt idx="35">
                  <c:v>95</c:v>
                </c:pt>
                <c:pt idx="36">
                  <c:v>98</c:v>
                </c:pt>
                <c:pt idx="37">
                  <c:v>98</c:v>
                </c:pt>
                <c:pt idx="38">
                  <c:v>93</c:v>
                </c:pt>
                <c:pt idx="39">
                  <c:v>38</c:v>
                </c:pt>
                <c:pt idx="40">
                  <c:v>37</c:v>
                </c:pt>
                <c:pt idx="41">
                  <c:v>104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109</c:v>
                </c:pt>
                <c:pt idx="46">
                  <c:v>51</c:v>
                </c:pt>
                <c:pt idx="47">
                  <c:v>50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107</c:v>
                </c:pt>
                <c:pt idx="52">
                  <c:v>107</c:v>
                </c:pt>
                <c:pt idx="53">
                  <c:v>49</c:v>
                </c:pt>
                <c:pt idx="54">
                  <c:v>51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112</c:v>
                </c:pt>
                <c:pt idx="5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F-41E9-A504-BC6948DEBEA2}"/>
            </c:ext>
          </c:extLst>
        </c:ser>
        <c:ser>
          <c:idx val="1"/>
          <c:order val="1"/>
          <c:tx>
            <c:strRef>
              <c:f>'zad4.4'!$H$4</c:f>
              <c:strCache>
                <c:ptCount val="1"/>
                <c:pt idx="0">
                  <c:v>Droga ze wsp.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'zad4.4'!$F$5:$F$64</c:f>
              <c:numCache>
                <c:formatCode>m/d/yyyy</c:formatCode>
                <c:ptCount val="6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</c:numCache>
            </c:numRef>
          </c:cat>
          <c:val>
            <c:numRef>
              <c:f>'zad4.4'!$H$5:$H$64</c:f>
              <c:numCache>
                <c:formatCode>General</c:formatCode>
                <c:ptCount val="6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144</c:v>
                </c:pt>
                <c:pt idx="4">
                  <c:v>146</c:v>
                </c:pt>
                <c:pt idx="5">
                  <c:v>147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136</c:v>
                </c:pt>
                <c:pt idx="10">
                  <c:v>136</c:v>
                </c:pt>
                <c:pt idx="11">
                  <c:v>137</c:v>
                </c:pt>
                <c:pt idx="12">
                  <c:v>133</c:v>
                </c:pt>
                <c:pt idx="13">
                  <c:v>133</c:v>
                </c:pt>
                <c:pt idx="14">
                  <c:v>133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124</c:v>
                </c:pt>
                <c:pt idx="19">
                  <c:v>125</c:v>
                </c:pt>
                <c:pt idx="20">
                  <c:v>125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112</c:v>
                </c:pt>
                <c:pt idx="28">
                  <c:v>112</c:v>
                </c:pt>
                <c:pt idx="29">
                  <c:v>112</c:v>
                </c:pt>
                <c:pt idx="30">
                  <c:v>108</c:v>
                </c:pt>
                <c:pt idx="31">
                  <c:v>108</c:v>
                </c:pt>
                <c:pt idx="32">
                  <c:v>109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86</c:v>
                </c:pt>
                <c:pt idx="52">
                  <c:v>86</c:v>
                </c:pt>
                <c:pt idx="53">
                  <c:v>87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F-41E9-A504-BC6948DEBE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86783"/>
        <c:axId val="1687390047"/>
      </c:lineChart>
      <c:dateAx>
        <c:axId val="16648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7390047"/>
        <c:crosses val="autoZero"/>
        <c:auto val="1"/>
        <c:lblOffset val="100"/>
        <c:baseTimeUnit val="days"/>
      </c:dateAx>
      <c:valAx>
        <c:axId val="16873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w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48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12</xdr:row>
      <xdr:rowOff>147637</xdr:rowOff>
    </xdr:from>
    <xdr:to>
      <xdr:col>24</xdr:col>
      <xdr:colOff>419100</xdr:colOff>
      <xdr:row>35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71E135D-610C-3BB5-CFE9-368CFDE8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ń" refreshedDate="44992.736982175928" createdVersion="8" refreshedVersion="8" minRefreshableVersion="3" recordCount="60" xr:uid="{71F16F3B-B804-4688-B40D-3235B17FFDAD}">
  <cacheSource type="worksheet">
    <worksheetSource ref="A1:Q61" sheet="zad4.5"/>
  </cacheSource>
  <cacheFields count="16">
    <cacheField name="l.p" numFmtId="0">
      <sharedItems containsSemiMixedTypes="0" containsString="0" containsNumber="1" containsInteger="1" minValue="1" maxValue="60"/>
    </cacheField>
    <cacheField name="DATA" numFmtId="14">
      <sharedItems containsSemiMixedTypes="0" containsNonDate="0" containsDate="1" containsString="0" minDate="2020-07-07T00:00:00" maxDate="2020-09-05T00:00:00" count="60"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</sharedItems>
    </cacheField>
    <cacheField name="PRZERWA NA OBIAD" numFmtId="164">
      <sharedItems containsSemiMixedTypes="0" containsNonDate="0" containsDate="1" containsString="0" minDate="1899-12-30T01:00:00" maxDate="1899-12-30T02:15:00"/>
    </cacheField>
    <cacheField name="Dzien tyg" numFmtId="0">
      <sharedItems containsSemiMixedTypes="0" containsString="0" containsNumber="1" containsInteger="1" minValue="1" maxValue="7"/>
    </cacheField>
    <cacheField name="Pocztek" numFmtId="164">
      <sharedItems containsSemiMixedTypes="0" containsNonDate="0" containsDate="1" containsString="0" minDate="1899-12-30T09:00:00" maxDate="1899-12-30T12:00:00"/>
    </cacheField>
    <cacheField name="Koniec" numFmtId="164">
      <sharedItems containsSemiMixedTypes="0" containsNonDate="0" containsDate="1" containsString="0" minDate="1899-12-30T19:00:00" maxDate="1899-12-30T19:00:00"/>
    </cacheField>
    <cacheField name="Czas" numFmtId="164">
      <sharedItems containsSemiMixedTypes="0" containsNonDate="0" containsDate="1" containsString="0" minDate="1899-12-30T05:00:00" maxDate="1899-12-30T09:00:00"/>
    </cacheField>
    <cacheField name="czas w minutach" numFmtId="1">
      <sharedItems containsSemiMixedTypes="0" containsString="0" containsNumber="1" minValue="299.99999999999994" maxValue="539.99999999999989"/>
    </cacheField>
    <cacheField name="start" numFmtId="1">
      <sharedItems containsSemiMixedTypes="0" containsString="0" containsNumber="1" containsInteger="1" minValue="162" maxValue="300"/>
    </cacheField>
    <cacheField name="wzrost" numFmtId="2">
      <sharedItems containsSemiMixedTypes="0" containsString="0" containsNumber="1" containsInteger="1" minValue="0" maxValue="3"/>
    </cacheField>
    <cacheField name="stan przed wyj" numFmtId="1">
      <sharedItems containsSemiMixedTypes="0" containsString="0" containsNumber="1" containsInteger="1" minValue="162" maxValue="300"/>
    </cacheField>
    <cacheField name="spadek" numFmtId="0">
      <sharedItems containsSemiMixedTypes="0" containsString="0" containsNumber="1" containsInteger="1" minValue="0" maxValue="12"/>
    </cacheField>
    <cacheField name="koniec dnia" numFmtId="1">
      <sharedItems containsSemiMixedTypes="0" containsString="0" containsNumber="1" containsInteger="1" minValue="156" maxValue="300"/>
    </cacheField>
    <cacheField name="czas ana" numFmtId="1">
      <sharedItems containsSemiMixedTypes="0" containsString="0" containsNumber="1" minValue="8.9999999999999432" maxValue="352.99999999999989"/>
    </cacheField>
    <cacheField name="droga ana" numFmtId="0">
      <sharedItems containsSemiMixedTypes="0" containsString="0" containsNumber="1" containsInteger="1" minValue="3" maxValue="112"/>
    </cacheField>
    <cacheField name="droga sil" numFmtId="0">
      <sharedItems containsSemiMixedTypes="0" containsString="0" containsNumber="1" containsInteger="1" minValue="81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d v="1899-12-30T01:15:00"/>
    <n v="2"/>
    <d v="1899-12-30T09:00:00"/>
    <d v="1899-12-30T19:00:00"/>
    <d v="1899-12-30T08:45:00"/>
    <n v="525"/>
    <n v="300"/>
    <n v="0"/>
    <n v="300"/>
    <n v="0"/>
    <n v="300"/>
    <n v="225"/>
    <n v="71"/>
    <n v="150"/>
  </r>
  <r>
    <n v="2"/>
    <x v="1"/>
    <d v="1899-12-30T01:15:00"/>
    <n v="3"/>
    <d v="1899-12-30T09:00:00"/>
    <d v="1899-12-30T19:00:00"/>
    <d v="1899-12-30T08:45:00"/>
    <n v="525"/>
    <n v="300"/>
    <n v="0"/>
    <n v="300"/>
    <n v="0"/>
    <n v="300"/>
    <n v="225"/>
    <n v="71"/>
    <n v="150"/>
  </r>
  <r>
    <n v="3"/>
    <x v="2"/>
    <d v="1899-12-30T01:15:00"/>
    <n v="4"/>
    <d v="1899-12-30T09:00:00"/>
    <d v="1899-12-30T19:00:00"/>
    <d v="1899-12-30T08:45:00"/>
    <n v="525"/>
    <n v="300"/>
    <n v="0"/>
    <n v="300"/>
    <n v="12"/>
    <n v="288"/>
    <n v="225"/>
    <n v="71"/>
    <n v="150"/>
  </r>
  <r>
    <n v="4"/>
    <x v="3"/>
    <d v="1899-12-30T02:00:00"/>
    <n v="5"/>
    <d v="1899-12-30T09:00:00"/>
    <d v="1899-12-30T19:00:00"/>
    <d v="1899-12-30T08:00:00"/>
    <n v="480"/>
    <n v="288"/>
    <n v="0"/>
    <n v="288"/>
    <n v="0"/>
    <n v="288"/>
    <n v="192"/>
    <n v="61"/>
    <n v="144"/>
  </r>
  <r>
    <n v="5"/>
    <x v="4"/>
    <d v="1899-12-30T02:00:00"/>
    <n v="6"/>
    <d v="1899-12-30T12:00:00"/>
    <d v="1899-12-30T19:00:00"/>
    <d v="1899-12-30T05:00:00"/>
    <n v="299.99999999999994"/>
    <n v="288"/>
    <n v="3"/>
    <n v="291"/>
    <n v="0"/>
    <n v="291"/>
    <n v="8.9999999999999432"/>
    <n v="3"/>
    <n v="146"/>
  </r>
  <r>
    <n v="6"/>
    <x v="5"/>
    <d v="1899-12-30T01:30:00"/>
    <n v="7"/>
    <d v="1899-12-30T12:00:00"/>
    <d v="1899-12-30T19:00:00"/>
    <d v="1899-12-30T05:30:00"/>
    <n v="329.99999999999994"/>
    <n v="291"/>
    <n v="3"/>
    <n v="294"/>
    <n v="12"/>
    <n v="282"/>
    <n v="35.999999999999943"/>
    <n v="11"/>
    <n v="147"/>
  </r>
  <r>
    <n v="7"/>
    <x v="6"/>
    <d v="1899-12-30T01:30:00"/>
    <n v="1"/>
    <d v="1899-12-30T09:00:00"/>
    <d v="1899-12-30T19:00:00"/>
    <d v="1899-12-30T08:30:00"/>
    <n v="509.99999999999989"/>
    <n v="282"/>
    <n v="0"/>
    <n v="282"/>
    <n v="0"/>
    <n v="282"/>
    <n v="227.99999999999989"/>
    <n v="72"/>
    <n v="141"/>
  </r>
  <r>
    <n v="8"/>
    <x v="7"/>
    <d v="1899-12-30T01:30:00"/>
    <n v="2"/>
    <d v="1899-12-30T09:00:00"/>
    <d v="1899-12-30T19:00:00"/>
    <d v="1899-12-30T08:30:00"/>
    <n v="509.99999999999989"/>
    <n v="282"/>
    <n v="0"/>
    <n v="282"/>
    <n v="0"/>
    <n v="282"/>
    <n v="227.99999999999989"/>
    <n v="72"/>
    <n v="141"/>
  </r>
  <r>
    <n v="9"/>
    <x v="8"/>
    <d v="1899-12-30T01:30:00"/>
    <n v="3"/>
    <d v="1899-12-30T09:00:00"/>
    <d v="1899-12-30T19:00:00"/>
    <d v="1899-12-30T08:30:00"/>
    <n v="509.99999999999989"/>
    <n v="282"/>
    <n v="0"/>
    <n v="282"/>
    <n v="11"/>
    <n v="271"/>
    <n v="227.99999999999989"/>
    <n v="72"/>
    <n v="141"/>
  </r>
  <r>
    <n v="10"/>
    <x v="9"/>
    <d v="1899-12-30T01:00:00"/>
    <n v="4"/>
    <d v="1899-12-30T09:00:00"/>
    <d v="1899-12-30T19:00:00"/>
    <d v="1899-12-30T09:00:00"/>
    <n v="539.99999999999989"/>
    <n v="271"/>
    <n v="0"/>
    <n v="271"/>
    <n v="0"/>
    <n v="271"/>
    <n v="268.99999999999989"/>
    <n v="85"/>
    <n v="136"/>
  </r>
  <r>
    <n v="11"/>
    <x v="10"/>
    <d v="1899-12-30T01:00:00"/>
    <n v="5"/>
    <d v="1899-12-30T09:00:00"/>
    <d v="1899-12-30T19:00:00"/>
    <d v="1899-12-30T09:00:00"/>
    <n v="539.99999999999989"/>
    <n v="271"/>
    <n v="0"/>
    <n v="271"/>
    <n v="0"/>
    <n v="271"/>
    <n v="268.99999999999989"/>
    <n v="85"/>
    <n v="136"/>
  </r>
  <r>
    <n v="12"/>
    <x v="11"/>
    <d v="1899-12-30T01:00:00"/>
    <n v="6"/>
    <d v="1899-12-30T12:00:00"/>
    <d v="1899-12-30T19:00:00"/>
    <d v="1899-12-30T06:00:00"/>
    <n v="359.99999999999994"/>
    <n v="271"/>
    <n v="3"/>
    <n v="274"/>
    <n v="11"/>
    <n v="263"/>
    <n v="85.999999999999943"/>
    <n v="27"/>
    <n v="137"/>
  </r>
  <r>
    <n v="13"/>
    <x v="12"/>
    <d v="1899-12-30T01:00:00"/>
    <n v="7"/>
    <d v="1899-12-30T12:00:00"/>
    <d v="1899-12-30T19:00:00"/>
    <d v="1899-12-30T06:00:00"/>
    <n v="359.99999999999994"/>
    <n v="263"/>
    <n v="3"/>
    <n v="266"/>
    <n v="0"/>
    <n v="266"/>
    <n v="93.999999999999943"/>
    <n v="30"/>
    <n v="133"/>
  </r>
  <r>
    <n v="14"/>
    <x v="13"/>
    <d v="1899-12-30T01:20:00"/>
    <n v="1"/>
    <d v="1899-12-30T09:00:00"/>
    <d v="1899-12-30T19:00:00"/>
    <d v="1899-12-30T08:40:00"/>
    <n v="520"/>
    <n v="266"/>
    <n v="0"/>
    <n v="266"/>
    <n v="0"/>
    <n v="266"/>
    <n v="254"/>
    <n v="80"/>
    <n v="133"/>
  </r>
  <r>
    <n v="15"/>
    <x v="14"/>
    <d v="1899-12-30T01:20:00"/>
    <n v="2"/>
    <d v="1899-12-30T09:00:00"/>
    <d v="1899-12-30T19:00:00"/>
    <d v="1899-12-30T08:40:00"/>
    <n v="520"/>
    <n v="266"/>
    <n v="0"/>
    <n v="266"/>
    <n v="11"/>
    <n v="255"/>
    <n v="254"/>
    <n v="80"/>
    <n v="133"/>
  </r>
  <r>
    <n v="16"/>
    <x v="15"/>
    <d v="1899-12-30T01:20:00"/>
    <n v="3"/>
    <d v="1899-12-30T09:00:00"/>
    <d v="1899-12-30T19:00:00"/>
    <d v="1899-12-30T08:40:00"/>
    <n v="520"/>
    <n v="255"/>
    <n v="0"/>
    <n v="255"/>
    <n v="0"/>
    <n v="255"/>
    <n v="265"/>
    <n v="84"/>
    <n v="128"/>
  </r>
  <r>
    <n v="17"/>
    <x v="16"/>
    <d v="1899-12-30T01:20:00"/>
    <n v="4"/>
    <d v="1899-12-30T09:00:00"/>
    <d v="1899-12-30T19:00:00"/>
    <d v="1899-12-30T08:40:00"/>
    <n v="520"/>
    <n v="255"/>
    <n v="0"/>
    <n v="255"/>
    <n v="0"/>
    <n v="255"/>
    <n v="265"/>
    <n v="84"/>
    <n v="128"/>
  </r>
  <r>
    <n v="18"/>
    <x v="17"/>
    <d v="1899-12-30T01:30:00"/>
    <n v="5"/>
    <d v="1899-12-30T09:00:00"/>
    <d v="1899-12-30T19:00:00"/>
    <d v="1899-12-30T08:30:00"/>
    <n v="509.99999999999989"/>
    <n v="255"/>
    <n v="0"/>
    <n v="255"/>
    <n v="10"/>
    <n v="245"/>
    <n v="254.99999999999989"/>
    <n v="81"/>
    <n v="128"/>
  </r>
  <r>
    <n v="19"/>
    <x v="18"/>
    <d v="1899-12-30T01:30:00"/>
    <n v="6"/>
    <d v="1899-12-30T12:00:00"/>
    <d v="1899-12-30T19:00:00"/>
    <d v="1899-12-30T05:30:00"/>
    <n v="329.99999999999994"/>
    <n v="245"/>
    <n v="2"/>
    <n v="247"/>
    <n v="0"/>
    <n v="247"/>
    <n v="82.999999999999943"/>
    <n v="26"/>
    <n v="124"/>
  </r>
  <r>
    <n v="20"/>
    <x v="19"/>
    <d v="1899-12-30T01:30:00"/>
    <n v="7"/>
    <d v="1899-12-30T12:00:00"/>
    <d v="1899-12-30T19:00:00"/>
    <d v="1899-12-30T05:30:00"/>
    <n v="329.99999999999994"/>
    <n v="247"/>
    <n v="2"/>
    <n v="249"/>
    <n v="0"/>
    <n v="249"/>
    <n v="80.999999999999943"/>
    <n v="26"/>
    <n v="125"/>
  </r>
  <r>
    <n v="21"/>
    <x v="20"/>
    <d v="1899-12-30T01:20:00"/>
    <n v="1"/>
    <d v="1899-12-30T09:00:00"/>
    <d v="1899-12-30T19:00:00"/>
    <d v="1899-12-30T08:40:00"/>
    <n v="520"/>
    <n v="249"/>
    <n v="0"/>
    <n v="249"/>
    <n v="10"/>
    <n v="239"/>
    <n v="271"/>
    <n v="86"/>
    <n v="125"/>
  </r>
  <r>
    <n v="22"/>
    <x v="21"/>
    <d v="1899-12-30T01:20:00"/>
    <n v="2"/>
    <d v="1899-12-30T09:00:00"/>
    <d v="1899-12-30T19:00:00"/>
    <d v="1899-12-30T08:40:00"/>
    <n v="520"/>
    <n v="239"/>
    <n v="0"/>
    <n v="239"/>
    <n v="0"/>
    <n v="239"/>
    <n v="281"/>
    <n v="89"/>
    <n v="120"/>
  </r>
  <r>
    <n v="23"/>
    <x v="22"/>
    <d v="1899-12-30T01:20:00"/>
    <n v="3"/>
    <d v="1899-12-30T09:00:00"/>
    <d v="1899-12-30T19:00:00"/>
    <d v="1899-12-30T08:40:00"/>
    <n v="520"/>
    <n v="239"/>
    <n v="0"/>
    <n v="239"/>
    <n v="0"/>
    <n v="239"/>
    <n v="281"/>
    <n v="89"/>
    <n v="120"/>
  </r>
  <r>
    <n v="24"/>
    <x v="23"/>
    <d v="1899-12-30T01:15:00"/>
    <n v="4"/>
    <d v="1899-12-30T09:00:00"/>
    <d v="1899-12-30T19:00:00"/>
    <d v="1899-12-30T08:45:00"/>
    <n v="525"/>
    <n v="239"/>
    <n v="0"/>
    <n v="239"/>
    <n v="10"/>
    <n v="229"/>
    <n v="286"/>
    <n v="91"/>
    <n v="120"/>
  </r>
  <r>
    <n v="25"/>
    <x v="24"/>
    <d v="1899-12-30T01:15:00"/>
    <n v="5"/>
    <d v="1899-12-30T09:00:00"/>
    <d v="1899-12-30T19:00:00"/>
    <d v="1899-12-30T08:45:00"/>
    <n v="525"/>
    <n v="229"/>
    <n v="0"/>
    <n v="229"/>
    <n v="0"/>
    <n v="229"/>
    <n v="296"/>
    <n v="94"/>
    <n v="115"/>
  </r>
  <r>
    <n v="26"/>
    <x v="25"/>
    <d v="1899-12-30T01:15:00"/>
    <n v="6"/>
    <d v="1899-12-30T12:00:00"/>
    <d v="1899-12-30T19:00:00"/>
    <d v="1899-12-30T05:45:00"/>
    <n v="344.99999999999989"/>
    <n v="229"/>
    <n v="2"/>
    <n v="231"/>
    <n v="0"/>
    <n v="231"/>
    <n v="113.99999999999989"/>
    <n v="36"/>
    <n v="116"/>
  </r>
  <r>
    <n v="27"/>
    <x v="26"/>
    <d v="1899-12-30T02:00:00"/>
    <n v="7"/>
    <d v="1899-12-30T12:00:00"/>
    <d v="1899-12-30T19:00:00"/>
    <d v="1899-12-30T05:00:00"/>
    <n v="299.99999999999994"/>
    <n v="231"/>
    <n v="2"/>
    <n v="233"/>
    <n v="9"/>
    <n v="224"/>
    <n v="66.999999999999943"/>
    <n v="21"/>
    <n v="117"/>
  </r>
  <r>
    <n v="28"/>
    <x v="27"/>
    <d v="1899-12-30T02:00:00"/>
    <n v="1"/>
    <d v="1899-12-30T09:00:00"/>
    <d v="1899-12-30T19:00:00"/>
    <d v="1899-12-30T08:00:00"/>
    <n v="480"/>
    <n v="224"/>
    <n v="0"/>
    <n v="224"/>
    <n v="0"/>
    <n v="224"/>
    <n v="256"/>
    <n v="81"/>
    <n v="112"/>
  </r>
  <r>
    <n v="29"/>
    <x v="28"/>
    <d v="1899-12-30T02:00:00"/>
    <n v="2"/>
    <d v="1899-12-30T09:00:00"/>
    <d v="1899-12-30T19:00:00"/>
    <d v="1899-12-30T08:00:00"/>
    <n v="480"/>
    <n v="224"/>
    <n v="0"/>
    <n v="224"/>
    <n v="0"/>
    <n v="224"/>
    <n v="256"/>
    <n v="81"/>
    <n v="112"/>
  </r>
  <r>
    <n v="30"/>
    <x v="29"/>
    <d v="1899-12-30T02:00:00"/>
    <n v="3"/>
    <d v="1899-12-30T09:00:00"/>
    <d v="1899-12-30T19:00:00"/>
    <d v="1899-12-30T08:00:00"/>
    <n v="480"/>
    <n v="224"/>
    <n v="0"/>
    <n v="224"/>
    <n v="9"/>
    <n v="215"/>
    <n v="256"/>
    <n v="81"/>
    <n v="112"/>
  </r>
  <r>
    <n v="31"/>
    <x v="30"/>
    <d v="1899-12-30T01:20:00"/>
    <n v="4"/>
    <d v="1899-12-30T09:00:00"/>
    <d v="1899-12-30T19:00:00"/>
    <d v="1899-12-30T08:40:00"/>
    <n v="520"/>
    <n v="215"/>
    <n v="0"/>
    <n v="215"/>
    <n v="0"/>
    <n v="215"/>
    <n v="305"/>
    <n v="97"/>
    <n v="108"/>
  </r>
  <r>
    <n v="32"/>
    <x v="31"/>
    <d v="1899-12-30T01:20:00"/>
    <n v="5"/>
    <d v="1899-12-30T09:00:00"/>
    <d v="1899-12-30T19:00:00"/>
    <d v="1899-12-30T08:40:00"/>
    <n v="520"/>
    <n v="215"/>
    <n v="0"/>
    <n v="215"/>
    <n v="0"/>
    <n v="215"/>
    <n v="305"/>
    <n v="97"/>
    <n v="108"/>
  </r>
  <r>
    <n v="33"/>
    <x v="32"/>
    <d v="1899-12-30T01:20:00"/>
    <n v="6"/>
    <d v="1899-12-30T12:00:00"/>
    <d v="1899-12-30T19:00:00"/>
    <d v="1899-12-30T05:40:00"/>
    <n v="339.99999999999994"/>
    <n v="215"/>
    <n v="2"/>
    <n v="217"/>
    <n v="9"/>
    <n v="208"/>
    <n v="122.99999999999994"/>
    <n v="39"/>
    <n v="109"/>
  </r>
  <r>
    <n v="34"/>
    <x v="33"/>
    <d v="1899-12-30T01:20:00"/>
    <n v="7"/>
    <d v="1899-12-30T12:00:00"/>
    <d v="1899-12-30T19:00:00"/>
    <d v="1899-12-30T05:40:00"/>
    <n v="339.99999999999994"/>
    <n v="208"/>
    <n v="2"/>
    <n v="210"/>
    <n v="0"/>
    <n v="210"/>
    <n v="129.99999999999994"/>
    <n v="41"/>
    <n v="105"/>
  </r>
  <r>
    <n v="35"/>
    <x v="34"/>
    <d v="1899-12-30T01:30:00"/>
    <n v="1"/>
    <d v="1899-12-30T09:00:00"/>
    <d v="1899-12-30T19:00:00"/>
    <d v="1899-12-30T08:30:00"/>
    <n v="509.99999999999989"/>
    <n v="210"/>
    <n v="0"/>
    <n v="210"/>
    <n v="0"/>
    <n v="210"/>
    <n v="299.99999999999989"/>
    <n v="95"/>
    <n v="105"/>
  </r>
  <r>
    <n v="36"/>
    <x v="35"/>
    <d v="1899-12-30T01:30:00"/>
    <n v="2"/>
    <d v="1899-12-30T09:00:00"/>
    <d v="1899-12-30T19:00:00"/>
    <d v="1899-12-30T08:30:00"/>
    <n v="509.99999999999989"/>
    <n v="210"/>
    <n v="0"/>
    <n v="210"/>
    <n v="8"/>
    <n v="202"/>
    <n v="299.99999999999989"/>
    <n v="95"/>
    <n v="105"/>
  </r>
  <r>
    <n v="37"/>
    <x v="36"/>
    <d v="1899-12-30T01:30:00"/>
    <n v="3"/>
    <d v="1899-12-30T09:00:00"/>
    <d v="1899-12-30T19:00:00"/>
    <d v="1899-12-30T08:30:00"/>
    <n v="509.99999999999989"/>
    <n v="202"/>
    <n v="0"/>
    <n v="202"/>
    <n v="0"/>
    <n v="202"/>
    <n v="307.99999999999989"/>
    <n v="98"/>
    <n v="101"/>
  </r>
  <r>
    <n v="38"/>
    <x v="37"/>
    <d v="1899-12-30T01:30:00"/>
    <n v="4"/>
    <d v="1899-12-30T09:00:00"/>
    <d v="1899-12-30T19:00:00"/>
    <d v="1899-12-30T08:30:00"/>
    <n v="509.99999999999989"/>
    <n v="202"/>
    <n v="0"/>
    <n v="202"/>
    <n v="0"/>
    <n v="202"/>
    <n v="307.99999999999989"/>
    <n v="98"/>
    <n v="101"/>
  </r>
  <r>
    <n v="39"/>
    <x v="38"/>
    <d v="1899-12-30T01:45:00"/>
    <n v="5"/>
    <d v="1899-12-30T09:00:00"/>
    <d v="1899-12-30T19:00:00"/>
    <d v="1899-12-30T08:15:00"/>
    <n v="494.99999999999989"/>
    <n v="202"/>
    <n v="0"/>
    <n v="202"/>
    <n v="8"/>
    <n v="194"/>
    <n v="292.99999999999989"/>
    <n v="93"/>
    <n v="101"/>
  </r>
  <r>
    <n v="40"/>
    <x v="39"/>
    <d v="1899-12-30T01:45:00"/>
    <n v="6"/>
    <d v="1899-12-30T12:00:00"/>
    <d v="1899-12-30T19:00:00"/>
    <d v="1899-12-30T05:15:00"/>
    <n v="314.99999999999989"/>
    <n v="194"/>
    <n v="2"/>
    <n v="196"/>
    <n v="0"/>
    <n v="196"/>
    <n v="118.99999999999989"/>
    <n v="38"/>
    <n v="98"/>
  </r>
  <r>
    <n v="41"/>
    <x v="40"/>
    <d v="1899-12-30T01:45:00"/>
    <n v="7"/>
    <d v="1899-12-30T12:00:00"/>
    <d v="1899-12-30T19:00:00"/>
    <d v="1899-12-30T05:15:00"/>
    <n v="314.99999999999989"/>
    <n v="196"/>
    <n v="2"/>
    <n v="198"/>
    <n v="0"/>
    <n v="198"/>
    <n v="116.99999999999989"/>
    <n v="37"/>
    <n v="99"/>
  </r>
  <r>
    <n v="42"/>
    <x v="41"/>
    <d v="1899-12-30T01:15:00"/>
    <n v="1"/>
    <d v="1899-12-30T09:00:00"/>
    <d v="1899-12-30T19:00:00"/>
    <d v="1899-12-30T08:45:00"/>
    <n v="525"/>
    <n v="198"/>
    <n v="0"/>
    <n v="198"/>
    <n v="8"/>
    <n v="190"/>
    <n v="327"/>
    <n v="104"/>
    <n v="99"/>
  </r>
  <r>
    <n v="43"/>
    <x v="42"/>
    <d v="1899-12-30T01:15:00"/>
    <n v="2"/>
    <d v="1899-12-30T09:00:00"/>
    <d v="1899-12-30T19:00:00"/>
    <d v="1899-12-30T08:45:00"/>
    <n v="525"/>
    <n v="190"/>
    <n v="0"/>
    <n v="190"/>
    <n v="0"/>
    <n v="190"/>
    <n v="335"/>
    <n v="106"/>
    <n v="95"/>
  </r>
  <r>
    <n v="44"/>
    <x v="43"/>
    <d v="1899-12-30T01:15:00"/>
    <n v="3"/>
    <d v="1899-12-30T09:00:00"/>
    <d v="1899-12-30T19:00:00"/>
    <d v="1899-12-30T08:45:00"/>
    <n v="525"/>
    <n v="190"/>
    <n v="0"/>
    <n v="190"/>
    <n v="0"/>
    <n v="190"/>
    <n v="335"/>
    <n v="106"/>
    <n v="95"/>
  </r>
  <r>
    <n v="45"/>
    <x v="44"/>
    <d v="1899-12-30T01:15:00"/>
    <n v="4"/>
    <d v="1899-12-30T09:00:00"/>
    <d v="1899-12-30T19:00:00"/>
    <d v="1899-12-30T08:45:00"/>
    <n v="525"/>
    <n v="190"/>
    <n v="0"/>
    <n v="190"/>
    <n v="8"/>
    <n v="182"/>
    <n v="335"/>
    <n v="106"/>
    <n v="95"/>
  </r>
  <r>
    <n v="46"/>
    <x v="45"/>
    <d v="1899-12-30T01:15:00"/>
    <n v="5"/>
    <d v="1899-12-30T09:00:00"/>
    <d v="1899-12-30T19:00:00"/>
    <d v="1899-12-30T08:45:00"/>
    <n v="525"/>
    <n v="182"/>
    <n v="0"/>
    <n v="182"/>
    <n v="0"/>
    <n v="182"/>
    <n v="343"/>
    <n v="109"/>
    <n v="91"/>
  </r>
  <r>
    <n v="47"/>
    <x v="46"/>
    <d v="1899-12-30T01:15:00"/>
    <n v="6"/>
    <d v="1899-12-30T12:00:00"/>
    <d v="1899-12-30T19:00:00"/>
    <d v="1899-12-30T05:45:00"/>
    <n v="344.99999999999989"/>
    <n v="182"/>
    <n v="2"/>
    <n v="184"/>
    <n v="0"/>
    <n v="184"/>
    <n v="160.99999999999989"/>
    <n v="51"/>
    <n v="92"/>
  </r>
  <r>
    <n v="48"/>
    <x v="47"/>
    <d v="1899-12-30T01:15:00"/>
    <n v="7"/>
    <d v="1899-12-30T12:00:00"/>
    <d v="1899-12-30T19:00:00"/>
    <d v="1899-12-30T05:45:00"/>
    <n v="344.99999999999989"/>
    <n v="184"/>
    <n v="2"/>
    <n v="186"/>
    <n v="7"/>
    <n v="179"/>
    <n v="158.99999999999989"/>
    <n v="50"/>
    <n v="93"/>
  </r>
  <r>
    <n v="49"/>
    <x v="48"/>
    <d v="1899-12-30T02:15:00"/>
    <n v="1"/>
    <d v="1899-12-30T09:00:00"/>
    <d v="1899-12-30T19:00:00"/>
    <d v="1899-12-30T07:45:00"/>
    <n v="464.99999999999989"/>
    <n v="179"/>
    <n v="0"/>
    <n v="179"/>
    <n v="0"/>
    <n v="179"/>
    <n v="285.99999999999989"/>
    <n v="91"/>
    <n v="90"/>
  </r>
  <r>
    <n v="50"/>
    <x v="49"/>
    <d v="1899-12-30T02:15:00"/>
    <n v="2"/>
    <d v="1899-12-30T09:00:00"/>
    <d v="1899-12-30T19:00:00"/>
    <d v="1899-12-30T07:45:00"/>
    <n v="464.99999999999989"/>
    <n v="179"/>
    <n v="0"/>
    <n v="179"/>
    <n v="0"/>
    <n v="179"/>
    <n v="285.99999999999989"/>
    <n v="91"/>
    <n v="90"/>
  </r>
  <r>
    <n v="51"/>
    <x v="50"/>
    <d v="1899-12-30T02:15:00"/>
    <n v="3"/>
    <d v="1899-12-30T09:00:00"/>
    <d v="1899-12-30T19:00:00"/>
    <d v="1899-12-30T07:45:00"/>
    <n v="464.99999999999989"/>
    <n v="179"/>
    <n v="0"/>
    <n v="179"/>
    <n v="7"/>
    <n v="172"/>
    <n v="285.99999999999989"/>
    <n v="91"/>
    <n v="90"/>
  </r>
  <r>
    <n v="52"/>
    <x v="51"/>
    <d v="1899-12-30T01:30:00"/>
    <n v="4"/>
    <d v="1899-12-30T09:00:00"/>
    <d v="1899-12-30T19:00:00"/>
    <d v="1899-12-30T08:30:00"/>
    <n v="509.99999999999989"/>
    <n v="172"/>
    <n v="0"/>
    <n v="172"/>
    <n v="0"/>
    <n v="172"/>
    <n v="337.99999999999989"/>
    <n v="107"/>
    <n v="86"/>
  </r>
  <r>
    <n v="53"/>
    <x v="52"/>
    <d v="1899-12-30T01:30:00"/>
    <n v="5"/>
    <d v="1899-12-30T09:00:00"/>
    <d v="1899-12-30T19:00:00"/>
    <d v="1899-12-30T08:30:00"/>
    <n v="509.99999999999989"/>
    <n v="172"/>
    <n v="0"/>
    <n v="172"/>
    <n v="0"/>
    <n v="172"/>
    <n v="337.99999999999989"/>
    <n v="107"/>
    <n v="86"/>
  </r>
  <r>
    <n v="54"/>
    <x v="53"/>
    <d v="1899-12-30T01:30:00"/>
    <n v="6"/>
    <d v="1899-12-30T12:00:00"/>
    <d v="1899-12-30T19:00:00"/>
    <d v="1899-12-30T05:30:00"/>
    <n v="329.99999999999994"/>
    <n v="172"/>
    <n v="2"/>
    <n v="174"/>
    <n v="7"/>
    <n v="167"/>
    <n v="155.99999999999994"/>
    <n v="49"/>
    <n v="87"/>
  </r>
  <r>
    <n v="55"/>
    <x v="54"/>
    <d v="1899-12-30T01:30:00"/>
    <n v="7"/>
    <d v="1899-12-30T12:00:00"/>
    <d v="1899-12-30T19:00:00"/>
    <d v="1899-12-30T05:30:00"/>
    <n v="329.99999999999994"/>
    <n v="167"/>
    <n v="2"/>
    <n v="169"/>
    <n v="0"/>
    <n v="169"/>
    <n v="160.99999999999994"/>
    <n v="51"/>
    <n v="85"/>
  </r>
  <r>
    <n v="56"/>
    <x v="55"/>
    <d v="1899-12-30T01:30:00"/>
    <n v="1"/>
    <d v="1899-12-30T09:00:00"/>
    <d v="1899-12-30T19:00:00"/>
    <d v="1899-12-30T08:30:00"/>
    <n v="509.99999999999989"/>
    <n v="169"/>
    <n v="0"/>
    <n v="169"/>
    <n v="0"/>
    <n v="169"/>
    <n v="340.99999999999989"/>
    <n v="108"/>
    <n v="85"/>
  </r>
  <r>
    <n v="57"/>
    <x v="56"/>
    <d v="1899-12-30T01:25:00"/>
    <n v="2"/>
    <d v="1899-12-30T09:00:00"/>
    <d v="1899-12-30T19:00:00"/>
    <d v="1899-12-30T08:35:00"/>
    <n v="514.99999999999989"/>
    <n v="169"/>
    <n v="0"/>
    <n v="169"/>
    <n v="7"/>
    <n v="162"/>
    <n v="345.99999999999989"/>
    <n v="110"/>
    <n v="85"/>
  </r>
  <r>
    <n v="58"/>
    <x v="57"/>
    <d v="1899-12-30T01:25:00"/>
    <n v="3"/>
    <d v="1899-12-30T09:00:00"/>
    <d v="1899-12-30T19:00:00"/>
    <d v="1899-12-30T08:35:00"/>
    <n v="514.99999999999989"/>
    <n v="162"/>
    <n v="0"/>
    <n v="162"/>
    <n v="0"/>
    <n v="162"/>
    <n v="352.99999999999989"/>
    <n v="112"/>
    <n v="81"/>
  </r>
  <r>
    <n v="59"/>
    <x v="58"/>
    <d v="1899-12-30T01:25:00"/>
    <n v="4"/>
    <d v="1899-12-30T09:00:00"/>
    <d v="1899-12-30T19:00:00"/>
    <d v="1899-12-30T08:35:00"/>
    <n v="514.99999999999989"/>
    <n v="162"/>
    <n v="0"/>
    <n v="162"/>
    <n v="0"/>
    <n v="162"/>
    <n v="352.99999999999989"/>
    <n v="112"/>
    <n v="81"/>
  </r>
  <r>
    <n v="60"/>
    <x v="59"/>
    <d v="1899-12-30T01:25:00"/>
    <n v="5"/>
    <d v="1899-12-30T09:00:00"/>
    <d v="1899-12-30T19:00:00"/>
    <d v="1899-12-30T08:35:00"/>
    <n v="514.99999999999989"/>
    <n v="162"/>
    <n v="0"/>
    <n v="162"/>
    <n v="6"/>
    <n v="156"/>
    <n v="352.99999999999989"/>
    <n v="112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CAF97-BF3E-49BC-B919-BABD80D9795D}" name="Tabela przestawna2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64" firstHeaderRow="0" firstDataRow="1" firstDataCol="1"/>
  <pivotFields count="16">
    <pivotField showAll="0"/>
    <pivotField axis="axisRow"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umFmtId="164" showAll="0"/>
    <pivotField showAll="0"/>
    <pivotField numFmtId="164" showAll="0"/>
    <pivotField numFmtId="164" showAll="0"/>
    <pivotField numFmtId="164" showAll="0"/>
    <pivotField numFmtId="1" showAll="0"/>
    <pivotField numFmtId="1" showAll="0"/>
    <pivotField numFmtId="2" showAll="0"/>
    <pivotField numFmtId="1" showAll="0"/>
    <pivotField showAll="0"/>
    <pivotField numFmtId="1" showAll="0"/>
    <pivotField numFmtId="1" showAll="0"/>
    <pivotField dataField="1" showAll="0"/>
    <pivotField dataField="1" showAll="0"/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droga ana" fld="14" baseField="0" baseItem="0"/>
    <dataField name="Suma z droga sil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39F271-5F58-41A2-B6E6-969B5EE29DE1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PRZERWA NA OBIA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7BE56-A6B5-4DE2-8DDA-1EDE9875341E}" name="rajd" displayName="rajd" ref="A1:B61" tableType="queryTable" totalsRowShown="0">
  <autoFilter ref="A1:B61" xr:uid="{3347BE56-A6B5-4DE2-8DDA-1EDE9875341E}"/>
  <tableColumns count="2">
    <tableColumn id="1" xr3:uid="{9F1B4690-DE49-41A3-B7EE-298655190FAE}" uniqueName="1" name="DATA" queryTableFieldId="1" dataDxfId="1"/>
    <tableColumn id="2" xr3:uid="{BF0A6653-CF55-4CBB-981F-60FDA0A3C563}" uniqueName="2" name="PRZERWA NA OBIAD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E828-E828-4105-AB36-21A5D4B2CDE3}">
  <dimension ref="A1:U61"/>
  <sheetViews>
    <sheetView tabSelected="1" workbookViewId="0">
      <pane ySplit="1" topLeftCell="A2" activePane="bottomLeft" state="frozen"/>
      <selection pane="bottomLeft" activeCell="T23" sqref="T23"/>
    </sheetView>
  </sheetViews>
  <sheetFormatPr defaultRowHeight="15" x14ac:dyDescent="0.25"/>
  <cols>
    <col min="2" max="2" width="10.140625" style="1" bestFit="1" customWidth="1"/>
    <col min="3" max="3" width="19.140625" style="2" bestFit="1" customWidth="1"/>
    <col min="8" max="8" width="17.28515625" bestFit="1" customWidth="1"/>
    <col min="9" max="9" width="17.28515625" customWidth="1"/>
    <col min="10" max="10" width="17.28515625" style="3" customWidth="1"/>
    <col min="11" max="11" width="13.85546875" bestFit="1" customWidth="1"/>
    <col min="13" max="13" width="11.140625" bestFit="1" customWidth="1"/>
    <col min="15" max="15" width="11.140625" bestFit="1" customWidth="1"/>
    <col min="17" max="17" width="10.42578125" bestFit="1" customWidth="1"/>
    <col min="18" max="19" width="10.140625" bestFit="1" customWidth="1"/>
  </cols>
  <sheetData>
    <row r="1" spans="1:21" x14ac:dyDescent="0.25">
      <c r="A1" t="s">
        <v>15</v>
      </c>
      <c r="B1" s="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12</v>
      </c>
      <c r="J1" s="3" t="s">
        <v>14</v>
      </c>
      <c r="K1" t="s">
        <v>10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21</v>
      </c>
    </row>
    <row r="2" spans="1:21" x14ac:dyDescent="0.25">
      <c r="A2">
        <v>1</v>
      </c>
      <c r="B2" s="1">
        <v>44019</v>
      </c>
      <c r="C2" s="2">
        <v>5.2083333333333336E-2</v>
      </c>
      <c r="D2">
        <f>WEEKDAY(B2,2)</f>
        <v>2</v>
      </c>
      <c r="E2" s="2">
        <f>IF(D2&gt;5,12/24,9/24)</f>
        <v>0.375</v>
      </c>
      <c r="F2" s="2">
        <f>19/24</f>
        <v>0.79166666666666663</v>
      </c>
      <c r="G2" s="2">
        <f>F2-E2-C2</f>
        <v>0.36458333333333331</v>
      </c>
      <c r="H2" s="4">
        <f>G2*60*24</f>
        <v>525</v>
      </c>
      <c r="I2" s="4">
        <f>T6</f>
        <v>300</v>
      </c>
      <c r="J2" s="3">
        <f>ROUND(IF(D2&gt;5,1%*I2,0),0)</f>
        <v>0</v>
      </c>
      <c r="K2" s="4">
        <f>I2+J2</f>
        <v>300</v>
      </c>
      <c r="L2">
        <f>ROUND(IF(MOD(A2,3)=0,sp*K2,0),0)</f>
        <v>0</v>
      </c>
      <c r="M2" s="4">
        <f>K2-L2</f>
        <v>300</v>
      </c>
      <c r="N2" s="4">
        <f>H2-K2</f>
        <v>225</v>
      </c>
      <c r="O2">
        <f>ROUND(N2*vana*1000/60,0)</f>
        <v>71250</v>
      </c>
      <c r="P2">
        <f>ROUND(vsil *K2*1000/60,0)</f>
        <v>150000</v>
      </c>
      <c r="Q2">
        <f>IF(P2&gt;=O2,0,1)</f>
        <v>0</v>
      </c>
    </row>
    <row r="3" spans="1:21" x14ac:dyDescent="0.25">
      <c r="A3">
        <v>2</v>
      </c>
      <c r="B3" s="1">
        <v>44020</v>
      </c>
      <c r="C3" s="2">
        <v>5.2083333333333336E-2</v>
      </c>
      <c r="D3">
        <f t="shared" ref="D3:D61" si="0">WEEKDAY(B3,2)</f>
        <v>3</v>
      </c>
      <c r="E3" s="2">
        <f t="shared" ref="E3:E61" si="1">IF(D3&gt;5,12/24,9/24)</f>
        <v>0.375</v>
      </c>
      <c r="F3" s="2">
        <f t="shared" ref="F3:F61" si="2">19/24</f>
        <v>0.79166666666666663</v>
      </c>
      <c r="G3" s="2">
        <f t="shared" ref="G3:G61" si="3">F3-E3-C3</f>
        <v>0.36458333333333331</v>
      </c>
      <c r="H3" s="4">
        <f t="shared" ref="H3:H61" si="4">G3*60*24</f>
        <v>525</v>
      </c>
      <c r="I3" s="4">
        <f>M2</f>
        <v>300</v>
      </c>
      <c r="J3" s="3">
        <f t="shared" ref="J3:J61" si="5">ROUND(IF(D3&gt;5,1%*I3,0),0)</f>
        <v>0</v>
      </c>
      <c r="K3" s="4">
        <f t="shared" ref="K3:K61" si="6">I3+J3</f>
        <v>300</v>
      </c>
      <c r="L3">
        <f>ROUND(IF(MOD(A3,3)=0,sp*K3,0),0)</f>
        <v>0</v>
      </c>
      <c r="M3" s="4">
        <f t="shared" ref="M3:M61" si="7">K3-L3</f>
        <v>300</v>
      </c>
      <c r="N3" s="4">
        <f t="shared" ref="N3:N61" si="8">H3-K3</f>
        <v>225</v>
      </c>
      <c r="O3">
        <f>ROUND(N3*vana*1000/60,0)</f>
        <v>71250</v>
      </c>
      <c r="P3">
        <f>ROUND(vsil *K3*1000/60,0)</f>
        <v>150000</v>
      </c>
      <c r="Q3">
        <f t="shared" ref="Q3:Q61" si="9">IF(P3&gt;=O3,0,1)</f>
        <v>0</v>
      </c>
    </row>
    <row r="4" spans="1:21" x14ac:dyDescent="0.25">
      <c r="A4">
        <v>3</v>
      </c>
      <c r="B4" s="1">
        <v>44021</v>
      </c>
      <c r="C4" s="2">
        <v>5.2083333333333336E-2</v>
      </c>
      <c r="D4">
        <f t="shared" si="0"/>
        <v>4</v>
      </c>
      <c r="E4" s="2">
        <f t="shared" si="1"/>
        <v>0.375</v>
      </c>
      <c r="F4" s="2">
        <f t="shared" si="2"/>
        <v>0.79166666666666663</v>
      </c>
      <c r="G4" s="2">
        <f t="shared" si="3"/>
        <v>0.36458333333333331</v>
      </c>
      <c r="H4" s="4">
        <f t="shared" si="4"/>
        <v>525</v>
      </c>
      <c r="I4" s="4">
        <f t="shared" ref="I4:I61" si="10">M3</f>
        <v>300</v>
      </c>
      <c r="J4" s="3">
        <f t="shared" si="5"/>
        <v>0</v>
      </c>
      <c r="K4" s="4">
        <f t="shared" si="6"/>
        <v>300</v>
      </c>
      <c r="L4">
        <f>ROUND(IF(MOD(A4,3)=0,sp*K4,0),0)</f>
        <v>12</v>
      </c>
      <c r="M4" s="4">
        <f t="shared" si="7"/>
        <v>288</v>
      </c>
      <c r="N4" s="4">
        <f t="shared" si="8"/>
        <v>225</v>
      </c>
      <c r="O4">
        <f>ROUND(N4*vana*1000/60,0)</f>
        <v>71250</v>
      </c>
      <c r="P4">
        <f>ROUND(vsil *K4*1000/60,0)</f>
        <v>150000</v>
      </c>
      <c r="Q4">
        <f t="shared" si="9"/>
        <v>0</v>
      </c>
      <c r="S4" t="s">
        <v>6</v>
      </c>
      <c r="T4">
        <v>30</v>
      </c>
      <c r="U4" t="s">
        <v>8</v>
      </c>
    </row>
    <row r="5" spans="1:21" x14ac:dyDescent="0.25">
      <c r="A5">
        <v>4</v>
      </c>
      <c r="B5" s="1">
        <v>44022</v>
      </c>
      <c r="C5" s="2">
        <v>8.3333333333333329E-2</v>
      </c>
      <c r="D5">
        <f t="shared" si="0"/>
        <v>5</v>
      </c>
      <c r="E5" s="2">
        <f t="shared" si="1"/>
        <v>0.375</v>
      </c>
      <c r="F5" s="2">
        <f t="shared" si="2"/>
        <v>0.79166666666666663</v>
      </c>
      <c r="G5" s="2">
        <f t="shared" si="3"/>
        <v>0.33333333333333331</v>
      </c>
      <c r="H5" s="4">
        <f t="shared" si="4"/>
        <v>480</v>
      </c>
      <c r="I5" s="4">
        <f t="shared" si="10"/>
        <v>288</v>
      </c>
      <c r="J5" s="3">
        <f t="shared" si="5"/>
        <v>0</v>
      </c>
      <c r="K5" s="4">
        <f t="shared" si="6"/>
        <v>288</v>
      </c>
      <c r="L5">
        <f>ROUND(IF(MOD(A5,3)=0,sp*K5,0),0)</f>
        <v>0</v>
      </c>
      <c r="M5" s="4">
        <f t="shared" si="7"/>
        <v>288</v>
      </c>
      <c r="N5" s="4">
        <f t="shared" si="8"/>
        <v>192</v>
      </c>
      <c r="O5">
        <f>ROUND(N5*vana*1000/60,0)</f>
        <v>60800</v>
      </c>
      <c r="P5">
        <f>ROUND(vsil *K5*1000/60,0)</f>
        <v>144000</v>
      </c>
      <c r="Q5">
        <f t="shared" si="9"/>
        <v>0</v>
      </c>
      <c r="S5" t="s">
        <v>7</v>
      </c>
      <c r="T5">
        <v>19</v>
      </c>
    </row>
    <row r="6" spans="1:21" x14ac:dyDescent="0.25">
      <c r="A6">
        <v>5</v>
      </c>
      <c r="B6" s="1">
        <v>44023</v>
      </c>
      <c r="C6" s="2">
        <v>8.3333333333333329E-2</v>
      </c>
      <c r="D6">
        <f t="shared" si="0"/>
        <v>6</v>
      </c>
      <c r="E6" s="2">
        <f t="shared" si="1"/>
        <v>0.5</v>
      </c>
      <c r="F6" s="2">
        <f t="shared" si="2"/>
        <v>0.79166666666666663</v>
      </c>
      <c r="G6" s="2">
        <f t="shared" si="3"/>
        <v>0.20833333333333331</v>
      </c>
      <c r="H6" s="4">
        <f t="shared" si="4"/>
        <v>299.99999999999994</v>
      </c>
      <c r="I6" s="4">
        <f t="shared" si="10"/>
        <v>288</v>
      </c>
      <c r="J6" s="3">
        <f t="shared" si="5"/>
        <v>3</v>
      </c>
      <c r="K6" s="4">
        <f t="shared" si="6"/>
        <v>291</v>
      </c>
      <c r="L6">
        <f>ROUND(IF(MOD(A6,3)=0,sp*K6,0),0)</f>
        <v>0</v>
      </c>
      <c r="M6" s="4">
        <f t="shared" si="7"/>
        <v>291</v>
      </c>
      <c r="N6" s="4">
        <f t="shared" si="8"/>
        <v>8.9999999999999432</v>
      </c>
      <c r="O6">
        <f>ROUND(N6*vana*1000/60,0)</f>
        <v>2850</v>
      </c>
      <c r="P6">
        <f>ROUND(vsil *K6*1000/60,0)</f>
        <v>145500</v>
      </c>
      <c r="Q6">
        <f t="shared" si="9"/>
        <v>0</v>
      </c>
      <c r="S6" t="s">
        <v>13</v>
      </c>
      <c r="T6">
        <v>300</v>
      </c>
    </row>
    <row r="7" spans="1:21" x14ac:dyDescent="0.25">
      <c r="A7">
        <v>6</v>
      </c>
      <c r="B7" s="1">
        <v>44024</v>
      </c>
      <c r="C7" s="2">
        <v>6.25E-2</v>
      </c>
      <c r="D7">
        <f t="shared" si="0"/>
        <v>7</v>
      </c>
      <c r="E7" s="2">
        <f t="shared" si="1"/>
        <v>0.5</v>
      </c>
      <c r="F7" s="2">
        <f t="shared" si="2"/>
        <v>0.79166666666666663</v>
      </c>
      <c r="G7" s="2">
        <f t="shared" si="3"/>
        <v>0.22916666666666663</v>
      </c>
      <c r="H7" s="4">
        <f t="shared" si="4"/>
        <v>329.99999999999994</v>
      </c>
      <c r="I7" s="4">
        <f t="shared" si="10"/>
        <v>291</v>
      </c>
      <c r="J7" s="3">
        <f t="shared" si="5"/>
        <v>3</v>
      </c>
      <c r="K7" s="4">
        <f t="shared" si="6"/>
        <v>294</v>
      </c>
      <c r="L7">
        <f>ROUND(IF(MOD(A7,3)=0,sp*K7,0),0)</f>
        <v>12</v>
      </c>
      <c r="M7" s="4">
        <f t="shared" si="7"/>
        <v>282</v>
      </c>
      <c r="N7" s="4">
        <f t="shared" si="8"/>
        <v>35.999999999999943</v>
      </c>
      <c r="O7">
        <f>ROUND(N7*vana*1000/60,0)</f>
        <v>11400</v>
      </c>
      <c r="P7">
        <f>ROUND(vsil *K7*1000/60,0)</f>
        <v>147000</v>
      </c>
      <c r="Q7">
        <f t="shared" si="9"/>
        <v>0</v>
      </c>
    </row>
    <row r="8" spans="1:21" x14ac:dyDescent="0.25">
      <c r="A8">
        <v>7</v>
      </c>
      <c r="B8" s="1">
        <v>44025</v>
      </c>
      <c r="C8" s="2">
        <v>6.25E-2</v>
      </c>
      <c r="D8">
        <f t="shared" si="0"/>
        <v>1</v>
      </c>
      <c r="E8" s="2">
        <f t="shared" si="1"/>
        <v>0.375</v>
      </c>
      <c r="F8" s="2">
        <f t="shared" si="2"/>
        <v>0.79166666666666663</v>
      </c>
      <c r="G8" s="2">
        <f t="shared" si="3"/>
        <v>0.35416666666666663</v>
      </c>
      <c r="H8" s="4">
        <f t="shared" si="4"/>
        <v>509.99999999999989</v>
      </c>
      <c r="I8" s="4">
        <f t="shared" si="10"/>
        <v>282</v>
      </c>
      <c r="J8" s="3">
        <f t="shared" si="5"/>
        <v>0</v>
      </c>
      <c r="K8" s="4">
        <f t="shared" si="6"/>
        <v>282</v>
      </c>
      <c r="L8">
        <f>ROUND(IF(MOD(A8,3)=0,sp*K8,0),0)</f>
        <v>0</v>
      </c>
      <c r="M8" s="4">
        <f t="shared" si="7"/>
        <v>282</v>
      </c>
      <c r="N8" s="4">
        <f t="shared" si="8"/>
        <v>227.99999999999989</v>
      </c>
      <c r="O8">
        <f>ROUND(N8*vana*1000/60,0)</f>
        <v>72200</v>
      </c>
      <c r="P8">
        <f>ROUND(vsil *K8*1000/60,0)</f>
        <v>141000</v>
      </c>
      <c r="Q8">
        <f t="shared" si="9"/>
        <v>0</v>
      </c>
      <c r="S8" t="s">
        <v>11</v>
      </c>
      <c r="T8" s="5">
        <v>0.04</v>
      </c>
    </row>
    <row r="9" spans="1:21" x14ac:dyDescent="0.25">
      <c r="A9">
        <v>8</v>
      </c>
      <c r="B9" s="1">
        <v>44026</v>
      </c>
      <c r="C9" s="2">
        <v>6.25E-2</v>
      </c>
      <c r="D9">
        <f t="shared" si="0"/>
        <v>2</v>
      </c>
      <c r="E9" s="2">
        <f t="shared" si="1"/>
        <v>0.375</v>
      </c>
      <c r="F9" s="2">
        <f t="shared" si="2"/>
        <v>0.79166666666666663</v>
      </c>
      <c r="G9" s="2">
        <f t="shared" si="3"/>
        <v>0.35416666666666663</v>
      </c>
      <c r="H9" s="4">
        <f t="shared" si="4"/>
        <v>509.99999999999989</v>
      </c>
      <c r="I9" s="4">
        <f t="shared" si="10"/>
        <v>282</v>
      </c>
      <c r="J9" s="3">
        <f t="shared" si="5"/>
        <v>0</v>
      </c>
      <c r="K9" s="4">
        <f t="shared" si="6"/>
        <v>282</v>
      </c>
      <c r="L9">
        <f>ROUND(IF(MOD(A9,3)=0,sp*K9,0),0)</f>
        <v>0</v>
      </c>
      <c r="M9" s="4">
        <f t="shared" si="7"/>
        <v>282</v>
      </c>
      <c r="N9" s="4">
        <f t="shared" si="8"/>
        <v>227.99999999999989</v>
      </c>
      <c r="O9">
        <f>ROUND(N9*vana*1000/60,0)</f>
        <v>72200</v>
      </c>
      <c r="P9">
        <f>ROUND(vsil *K9*1000/60,0)</f>
        <v>141000</v>
      </c>
      <c r="Q9">
        <f t="shared" si="9"/>
        <v>0</v>
      </c>
    </row>
    <row r="10" spans="1:21" x14ac:dyDescent="0.25">
      <c r="A10">
        <v>9</v>
      </c>
      <c r="B10" s="1">
        <v>44027</v>
      </c>
      <c r="C10" s="2">
        <v>6.25E-2</v>
      </c>
      <c r="D10">
        <f t="shared" si="0"/>
        <v>3</v>
      </c>
      <c r="E10" s="2">
        <f t="shared" si="1"/>
        <v>0.375</v>
      </c>
      <c r="F10" s="2">
        <f t="shared" si="2"/>
        <v>0.79166666666666663</v>
      </c>
      <c r="G10" s="2">
        <f t="shared" si="3"/>
        <v>0.35416666666666663</v>
      </c>
      <c r="H10" s="4">
        <f t="shared" si="4"/>
        <v>509.99999999999989</v>
      </c>
      <c r="I10" s="4">
        <f t="shared" si="10"/>
        <v>282</v>
      </c>
      <c r="J10" s="3">
        <f t="shared" si="5"/>
        <v>0</v>
      </c>
      <c r="K10" s="4">
        <f t="shared" si="6"/>
        <v>282</v>
      </c>
      <c r="L10">
        <f>ROUND(IF(MOD(A10,3)=0,sp*K10,0),0)</f>
        <v>11</v>
      </c>
      <c r="M10" s="4">
        <f t="shared" si="7"/>
        <v>271</v>
      </c>
      <c r="N10" s="4">
        <f t="shared" si="8"/>
        <v>227.99999999999989</v>
      </c>
      <c r="O10">
        <f>ROUND(N10*vana*1000/60,0)</f>
        <v>72200</v>
      </c>
      <c r="P10">
        <f>ROUND(vsil *K10*1000/60,0)</f>
        <v>141000</v>
      </c>
      <c r="Q10">
        <f t="shared" si="9"/>
        <v>0</v>
      </c>
      <c r="S10" s="6" t="s">
        <v>22</v>
      </c>
    </row>
    <row r="11" spans="1:21" x14ac:dyDescent="0.25">
      <c r="A11">
        <v>10</v>
      </c>
      <c r="B11" s="1">
        <v>44028</v>
      </c>
      <c r="C11" s="2">
        <v>4.1666666666666664E-2</v>
      </c>
      <c r="D11">
        <f t="shared" si="0"/>
        <v>4</v>
      </c>
      <c r="E11" s="2">
        <f t="shared" si="1"/>
        <v>0.375</v>
      </c>
      <c r="F11" s="2">
        <f t="shared" si="2"/>
        <v>0.79166666666666663</v>
      </c>
      <c r="G11" s="2">
        <f t="shared" si="3"/>
        <v>0.37499999999999994</v>
      </c>
      <c r="H11" s="4">
        <f t="shared" si="4"/>
        <v>539.99999999999989</v>
      </c>
      <c r="I11" s="4">
        <f t="shared" si="10"/>
        <v>271</v>
      </c>
      <c r="J11" s="3">
        <f t="shared" si="5"/>
        <v>0</v>
      </c>
      <c r="K11" s="4">
        <f t="shared" si="6"/>
        <v>271</v>
      </c>
      <c r="L11">
        <f>ROUND(IF(MOD(A11,3)=0,sp*K11,0),0)</f>
        <v>0</v>
      </c>
      <c r="M11" s="4">
        <f t="shared" si="7"/>
        <v>271</v>
      </c>
      <c r="N11" s="4">
        <f t="shared" si="8"/>
        <v>268.99999999999989</v>
      </c>
      <c r="O11">
        <f>ROUND(N11*vana*1000/60,0)</f>
        <v>85183</v>
      </c>
      <c r="P11">
        <f>ROUND(vsil *K11*1000/60,0)</f>
        <v>135500</v>
      </c>
      <c r="Q11">
        <f t="shared" si="9"/>
        <v>0</v>
      </c>
      <c r="S11" s="7">
        <v>44060</v>
      </c>
    </row>
    <row r="12" spans="1:21" x14ac:dyDescent="0.25">
      <c r="A12">
        <v>11</v>
      </c>
      <c r="B12" s="1">
        <v>44029</v>
      </c>
      <c r="C12" s="2">
        <v>4.1666666666666664E-2</v>
      </c>
      <c r="D12">
        <f t="shared" si="0"/>
        <v>5</v>
      </c>
      <c r="E12" s="2">
        <f t="shared" si="1"/>
        <v>0.375</v>
      </c>
      <c r="F12" s="2">
        <f t="shared" si="2"/>
        <v>0.79166666666666663</v>
      </c>
      <c r="G12" s="2">
        <f t="shared" si="3"/>
        <v>0.37499999999999994</v>
      </c>
      <c r="H12" s="4">
        <f t="shared" si="4"/>
        <v>539.99999999999989</v>
      </c>
      <c r="I12" s="4">
        <f t="shared" si="10"/>
        <v>271</v>
      </c>
      <c r="J12" s="3">
        <f t="shared" si="5"/>
        <v>0</v>
      </c>
      <c r="K12" s="4">
        <f t="shared" si="6"/>
        <v>271</v>
      </c>
      <c r="L12">
        <f>ROUND(IF(MOD(A12,3)=0,sp*K12,0),0)</f>
        <v>0</v>
      </c>
      <c r="M12" s="4">
        <f t="shared" si="7"/>
        <v>271</v>
      </c>
      <c r="N12" s="4">
        <f t="shared" si="8"/>
        <v>268.99999999999989</v>
      </c>
      <c r="O12">
        <f>ROUND(N12*vana*1000/60,0)</f>
        <v>85183</v>
      </c>
      <c r="P12">
        <f>ROUND(vsil *K12*1000/60,0)</f>
        <v>135500</v>
      </c>
      <c r="Q12">
        <f t="shared" si="9"/>
        <v>0</v>
      </c>
      <c r="S12" s="6" t="s">
        <v>23</v>
      </c>
    </row>
    <row r="13" spans="1:21" x14ac:dyDescent="0.25">
      <c r="A13">
        <v>12</v>
      </c>
      <c r="B13" s="1">
        <v>44030</v>
      </c>
      <c r="C13" s="2">
        <v>4.1666666666666664E-2</v>
      </c>
      <c r="D13">
        <f t="shared" si="0"/>
        <v>6</v>
      </c>
      <c r="E13" s="2">
        <f t="shared" si="1"/>
        <v>0.5</v>
      </c>
      <c r="F13" s="2">
        <f t="shared" si="2"/>
        <v>0.79166666666666663</v>
      </c>
      <c r="G13" s="2">
        <f t="shared" si="3"/>
        <v>0.24999999999999997</v>
      </c>
      <c r="H13" s="4">
        <f t="shared" si="4"/>
        <v>359.99999999999994</v>
      </c>
      <c r="I13" s="4">
        <f t="shared" si="10"/>
        <v>271</v>
      </c>
      <c r="J13" s="3">
        <f t="shared" si="5"/>
        <v>3</v>
      </c>
      <c r="K13" s="4">
        <f t="shared" si="6"/>
        <v>274</v>
      </c>
      <c r="L13">
        <f>ROUND(IF(MOD(A13,3)=0,sp*K13,0),0)</f>
        <v>11</v>
      </c>
      <c r="M13" s="4">
        <f t="shared" si="7"/>
        <v>263</v>
      </c>
      <c r="N13" s="4">
        <f t="shared" si="8"/>
        <v>85.999999999999943</v>
      </c>
      <c r="O13">
        <f>ROUND(N13*vana*1000/60,0)</f>
        <v>27233</v>
      </c>
      <c r="P13">
        <f>ROUND(vsil *K13*1000/60,0)</f>
        <v>137000</v>
      </c>
      <c r="Q13">
        <f t="shared" si="9"/>
        <v>0</v>
      </c>
      <c r="S13" s="9">
        <f>1-M61/M2</f>
        <v>0.48</v>
      </c>
    </row>
    <row r="14" spans="1:21" x14ac:dyDescent="0.25">
      <c r="A14">
        <v>13</v>
      </c>
      <c r="B14" s="1">
        <v>44031</v>
      </c>
      <c r="C14" s="2">
        <v>4.1666666666666664E-2</v>
      </c>
      <c r="D14">
        <f t="shared" si="0"/>
        <v>7</v>
      </c>
      <c r="E14" s="2">
        <f t="shared" si="1"/>
        <v>0.5</v>
      </c>
      <c r="F14" s="2">
        <f t="shared" si="2"/>
        <v>0.79166666666666663</v>
      </c>
      <c r="G14" s="2">
        <f t="shared" si="3"/>
        <v>0.24999999999999997</v>
      </c>
      <c r="H14" s="4">
        <f t="shared" si="4"/>
        <v>359.99999999999994</v>
      </c>
      <c r="I14" s="4">
        <f t="shared" si="10"/>
        <v>263</v>
      </c>
      <c r="J14" s="3">
        <f t="shared" si="5"/>
        <v>3</v>
      </c>
      <c r="K14" s="4">
        <f t="shared" si="6"/>
        <v>266</v>
      </c>
      <c r="L14">
        <f>ROUND(IF(MOD(A14,3)=0,sp*K14,0),0)</f>
        <v>0</v>
      </c>
      <c r="M14" s="4">
        <f t="shared" si="7"/>
        <v>266</v>
      </c>
      <c r="N14" s="4">
        <f t="shared" si="8"/>
        <v>93.999999999999943</v>
      </c>
      <c r="O14">
        <f>ROUND(N14*vana*1000/60,0)</f>
        <v>29767</v>
      </c>
      <c r="P14">
        <f>ROUND(vsil *K14*1000/60,0)</f>
        <v>133000</v>
      </c>
      <c r="Q14">
        <f t="shared" si="9"/>
        <v>0</v>
      </c>
    </row>
    <row r="15" spans="1:21" x14ac:dyDescent="0.25">
      <c r="A15">
        <v>14</v>
      </c>
      <c r="B15" s="1">
        <v>44032</v>
      </c>
      <c r="C15" s="2">
        <v>5.5555555555555552E-2</v>
      </c>
      <c r="D15">
        <f t="shared" si="0"/>
        <v>1</v>
      </c>
      <c r="E15" s="2">
        <f t="shared" si="1"/>
        <v>0.375</v>
      </c>
      <c r="F15" s="2">
        <f t="shared" si="2"/>
        <v>0.79166666666666663</v>
      </c>
      <c r="G15" s="2">
        <f t="shared" si="3"/>
        <v>0.36111111111111105</v>
      </c>
      <c r="H15" s="4">
        <f t="shared" si="4"/>
        <v>520</v>
      </c>
      <c r="I15" s="4">
        <f t="shared" si="10"/>
        <v>266</v>
      </c>
      <c r="J15" s="3">
        <f t="shared" si="5"/>
        <v>0</v>
      </c>
      <c r="K15" s="4">
        <f t="shared" si="6"/>
        <v>266</v>
      </c>
      <c r="L15">
        <f>ROUND(IF(MOD(A15,3)=0,sp*K15,0),0)</f>
        <v>0</v>
      </c>
      <c r="M15" s="4">
        <f t="shared" si="7"/>
        <v>266</v>
      </c>
      <c r="N15" s="4">
        <f t="shared" si="8"/>
        <v>254</v>
      </c>
      <c r="O15">
        <f>ROUND(N15*vana*1000/60,0)</f>
        <v>80433</v>
      </c>
      <c r="P15">
        <f>ROUND(vsil *K15*1000/60,0)</f>
        <v>133000</v>
      </c>
      <c r="Q15">
        <f t="shared" si="9"/>
        <v>0</v>
      </c>
    </row>
    <row r="16" spans="1:21" x14ac:dyDescent="0.25">
      <c r="A16">
        <v>15</v>
      </c>
      <c r="B16" s="1">
        <v>44033</v>
      </c>
      <c r="C16" s="2">
        <v>5.5555555555555552E-2</v>
      </c>
      <c r="D16">
        <f t="shared" si="0"/>
        <v>2</v>
      </c>
      <c r="E16" s="2">
        <f t="shared" si="1"/>
        <v>0.375</v>
      </c>
      <c r="F16" s="2">
        <f t="shared" si="2"/>
        <v>0.79166666666666663</v>
      </c>
      <c r="G16" s="2">
        <f t="shared" si="3"/>
        <v>0.36111111111111105</v>
      </c>
      <c r="H16" s="4">
        <f t="shared" si="4"/>
        <v>520</v>
      </c>
      <c r="I16" s="4">
        <f t="shared" si="10"/>
        <v>266</v>
      </c>
      <c r="J16" s="3">
        <f t="shared" si="5"/>
        <v>0</v>
      </c>
      <c r="K16" s="4">
        <f t="shared" si="6"/>
        <v>266</v>
      </c>
      <c r="L16">
        <f>ROUND(IF(MOD(A16,3)=0,sp*K16,0),0)</f>
        <v>11</v>
      </c>
      <c r="M16" s="4">
        <f t="shared" si="7"/>
        <v>255</v>
      </c>
      <c r="N16" s="4">
        <f t="shared" si="8"/>
        <v>254</v>
      </c>
      <c r="O16">
        <f>ROUND(N16*vana*1000/60,0)</f>
        <v>80433</v>
      </c>
      <c r="P16">
        <f>ROUND(vsil *K16*1000/60,0)</f>
        <v>133000</v>
      </c>
      <c r="Q16">
        <f t="shared" si="9"/>
        <v>0</v>
      </c>
    </row>
    <row r="17" spans="1:17" x14ac:dyDescent="0.25">
      <c r="A17">
        <v>16</v>
      </c>
      <c r="B17" s="1">
        <v>44034</v>
      </c>
      <c r="C17" s="2">
        <v>5.5555555555555552E-2</v>
      </c>
      <c r="D17">
        <f t="shared" si="0"/>
        <v>3</v>
      </c>
      <c r="E17" s="2">
        <f t="shared" si="1"/>
        <v>0.375</v>
      </c>
      <c r="F17" s="2">
        <f t="shared" si="2"/>
        <v>0.79166666666666663</v>
      </c>
      <c r="G17" s="2">
        <f t="shared" si="3"/>
        <v>0.36111111111111105</v>
      </c>
      <c r="H17" s="4">
        <f t="shared" si="4"/>
        <v>520</v>
      </c>
      <c r="I17" s="4">
        <f t="shared" si="10"/>
        <v>255</v>
      </c>
      <c r="J17" s="3">
        <f t="shared" si="5"/>
        <v>0</v>
      </c>
      <c r="K17" s="4">
        <f t="shared" si="6"/>
        <v>255</v>
      </c>
      <c r="L17">
        <f>ROUND(IF(MOD(A17,3)=0,sp*K17,0),0)</f>
        <v>0</v>
      </c>
      <c r="M17" s="4">
        <f t="shared" si="7"/>
        <v>255</v>
      </c>
      <c r="N17" s="4">
        <f t="shared" si="8"/>
        <v>265</v>
      </c>
      <c r="O17">
        <f>ROUND(N17*vana*1000/60,0)</f>
        <v>83917</v>
      </c>
      <c r="P17">
        <f>ROUND(vsil *K17*1000/60,0)</f>
        <v>127500</v>
      </c>
      <c r="Q17">
        <f t="shared" si="9"/>
        <v>0</v>
      </c>
    </row>
    <row r="18" spans="1:17" x14ac:dyDescent="0.25">
      <c r="A18">
        <v>17</v>
      </c>
      <c r="B18" s="1">
        <v>44035</v>
      </c>
      <c r="C18" s="2">
        <v>5.5555555555555552E-2</v>
      </c>
      <c r="D18">
        <f t="shared" si="0"/>
        <v>4</v>
      </c>
      <c r="E18" s="2">
        <f t="shared" si="1"/>
        <v>0.375</v>
      </c>
      <c r="F18" s="2">
        <f t="shared" si="2"/>
        <v>0.79166666666666663</v>
      </c>
      <c r="G18" s="2">
        <f t="shared" si="3"/>
        <v>0.36111111111111105</v>
      </c>
      <c r="H18" s="4">
        <f t="shared" si="4"/>
        <v>520</v>
      </c>
      <c r="I18" s="4">
        <f t="shared" si="10"/>
        <v>255</v>
      </c>
      <c r="J18" s="3">
        <f t="shared" si="5"/>
        <v>0</v>
      </c>
      <c r="K18" s="4">
        <f t="shared" si="6"/>
        <v>255</v>
      </c>
      <c r="L18">
        <f>ROUND(IF(MOD(A18,3)=0,sp*K18,0),0)</f>
        <v>0</v>
      </c>
      <c r="M18" s="4">
        <f t="shared" si="7"/>
        <v>255</v>
      </c>
      <c r="N18" s="4">
        <f t="shared" si="8"/>
        <v>265</v>
      </c>
      <c r="O18">
        <f>ROUND(N18*vana*1000/60,0)</f>
        <v>83917</v>
      </c>
      <c r="P18">
        <f>ROUND(vsil *K18*1000/60,0)</f>
        <v>127500</v>
      </c>
      <c r="Q18">
        <f t="shared" si="9"/>
        <v>0</v>
      </c>
    </row>
    <row r="19" spans="1:17" x14ac:dyDescent="0.25">
      <c r="A19">
        <v>18</v>
      </c>
      <c r="B19" s="1">
        <v>44036</v>
      </c>
      <c r="C19" s="2">
        <v>6.25E-2</v>
      </c>
      <c r="D19">
        <f t="shared" si="0"/>
        <v>5</v>
      </c>
      <c r="E19" s="2">
        <f t="shared" si="1"/>
        <v>0.375</v>
      </c>
      <c r="F19" s="2">
        <f t="shared" si="2"/>
        <v>0.79166666666666663</v>
      </c>
      <c r="G19" s="2">
        <f t="shared" si="3"/>
        <v>0.35416666666666663</v>
      </c>
      <c r="H19" s="4">
        <f t="shared" si="4"/>
        <v>509.99999999999989</v>
      </c>
      <c r="I19" s="4">
        <f t="shared" si="10"/>
        <v>255</v>
      </c>
      <c r="J19" s="3">
        <f t="shared" si="5"/>
        <v>0</v>
      </c>
      <c r="K19" s="4">
        <f t="shared" si="6"/>
        <v>255</v>
      </c>
      <c r="L19">
        <f>ROUND(IF(MOD(A19,3)=0,sp*K19,0),0)</f>
        <v>10</v>
      </c>
      <c r="M19" s="4">
        <f t="shared" si="7"/>
        <v>245</v>
      </c>
      <c r="N19" s="4">
        <f t="shared" si="8"/>
        <v>254.99999999999989</v>
      </c>
      <c r="O19">
        <f>ROUND(N19*vana*1000/60,0)</f>
        <v>80750</v>
      </c>
      <c r="P19">
        <f>ROUND(vsil *K19*1000/60,0)</f>
        <v>127500</v>
      </c>
      <c r="Q19">
        <f t="shared" si="9"/>
        <v>0</v>
      </c>
    </row>
    <row r="20" spans="1:17" x14ac:dyDescent="0.25">
      <c r="A20">
        <v>19</v>
      </c>
      <c r="B20" s="1">
        <v>44037</v>
      </c>
      <c r="C20" s="2">
        <v>6.25E-2</v>
      </c>
      <c r="D20">
        <f t="shared" si="0"/>
        <v>6</v>
      </c>
      <c r="E20" s="2">
        <f t="shared" si="1"/>
        <v>0.5</v>
      </c>
      <c r="F20" s="2">
        <f t="shared" si="2"/>
        <v>0.79166666666666663</v>
      </c>
      <c r="G20" s="2">
        <f t="shared" si="3"/>
        <v>0.22916666666666663</v>
      </c>
      <c r="H20" s="4">
        <f t="shared" si="4"/>
        <v>329.99999999999994</v>
      </c>
      <c r="I20" s="4">
        <f t="shared" si="10"/>
        <v>245</v>
      </c>
      <c r="J20" s="3">
        <f t="shared" si="5"/>
        <v>2</v>
      </c>
      <c r="K20" s="4">
        <f t="shared" si="6"/>
        <v>247</v>
      </c>
      <c r="L20">
        <f>ROUND(IF(MOD(A20,3)=0,sp*K20,0),0)</f>
        <v>0</v>
      </c>
      <c r="M20" s="4">
        <f t="shared" si="7"/>
        <v>247</v>
      </c>
      <c r="N20" s="4">
        <f t="shared" si="8"/>
        <v>82.999999999999943</v>
      </c>
      <c r="O20">
        <f>ROUND(N20*vana*1000/60,0)</f>
        <v>26283</v>
      </c>
      <c r="P20">
        <f>ROUND(vsil *K20*1000/60,0)</f>
        <v>123500</v>
      </c>
      <c r="Q20">
        <f t="shared" si="9"/>
        <v>0</v>
      </c>
    </row>
    <row r="21" spans="1:17" x14ac:dyDescent="0.25">
      <c r="A21">
        <v>20</v>
      </c>
      <c r="B21" s="1">
        <v>44038</v>
      </c>
      <c r="C21" s="2">
        <v>6.25E-2</v>
      </c>
      <c r="D21">
        <f t="shared" si="0"/>
        <v>7</v>
      </c>
      <c r="E21" s="2">
        <f t="shared" si="1"/>
        <v>0.5</v>
      </c>
      <c r="F21" s="2">
        <f t="shared" si="2"/>
        <v>0.79166666666666663</v>
      </c>
      <c r="G21" s="2">
        <f t="shared" si="3"/>
        <v>0.22916666666666663</v>
      </c>
      <c r="H21" s="4">
        <f t="shared" si="4"/>
        <v>329.99999999999994</v>
      </c>
      <c r="I21" s="4">
        <f t="shared" si="10"/>
        <v>247</v>
      </c>
      <c r="J21" s="3">
        <f t="shared" si="5"/>
        <v>2</v>
      </c>
      <c r="K21" s="4">
        <f t="shared" si="6"/>
        <v>249</v>
      </c>
      <c r="L21">
        <f>ROUND(IF(MOD(A21,3)=0,sp*K21,0),0)</f>
        <v>0</v>
      </c>
      <c r="M21" s="4">
        <f t="shared" si="7"/>
        <v>249</v>
      </c>
      <c r="N21" s="4">
        <f t="shared" si="8"/>
        <v>80.999999999999943</v>
      </c>
      <c r="O21">
        <f>ROUND(N21*vana*1000/60,0)</f>
        <v>25650</v>
      </c>
      <c r="P21">
        <f>ROUND(vsil *K21*1000/60,0)</f>
        <v>124500</v>
      </c>
      <c r="Q21">
        <f t="shared" si="9"/>
        <v>0</v>
      </c>
    </row>
    <row r="22" spans="1:17" x14ac:dyDescent="0.25">
      <c r="A22">
        <v>21</v>
      </c>
      <c r="B22" s="1">
        <v>44039</v>
      </c>
      <c r="C22" s="2">
        <v>5.5555555555555552E-2</v>
      </c>
      <c r="D22">
        <f t="shared" si="0"/>
        <v>1</v>
      </c>
      <c r="E22" s="2">
        <f t="shared" si="1"/>
        <v>0.375</v>
      </c>
      <c r="F22" s="2">
        <f t="shared" si="2"/>
        <v>0.79166666666666663</v>
      </c>
      <c r="G22" s="2">
        <f t="shared" si="3"/>
        <v>0.36111111111111105</v>
      </c>
      <c r="H22" s="4">
        <f t="shared" si="4"/>
        <v>520</v>
      </c>
      <c r="I22" s="4">
        <f t="shared" si="10"/>
        <v>249</v>
      </c>
      <c r="J22" s="3">
        <f t="shared" si="5"/>
        <v>0</v>
      </c>
      <c r="K22" s="4">
        <f t="shared" si="6"/>
        <v>249</v>
      </c>
      <c r="L22">
        <f>ROUND(IF(MOD(A22,3)=0,sp*K22,0),0)</f>
        <v>10</v>
      </c>
      <c r="M22" s="4">
        <f t="shared" si="7"/>
        <v>239</v>
      </c>
      <c r="N22" s="4">
        <f t="shared" si="8"/>
        <v>271</v>
      </c>
      <c r="O22">
        <f>ROUND(N22*vana*1000/60,0)</f>
        <v>85817</v>
      </c>
      <c r="P22">
        <f>ROUND(vsil *K22*1000/60,0)</f>
        <v>124500</v>
      </c>
      <c r="Q22">
        <f t="shared" si="9"/>
        <v>0</v>
      </c>
    </row>
    <row r="23" spans="1:17" x14ac:dyDescent="0.25">
      <c r="A23">
        <v>22</v>
      </c>
      <c r="B23" s="1">
        <v>44040</v>
      </c>
      <c r="C23" s="2">
        <v>5.5555555555555552E-2</v>
      </c>
      <c r="D23">
        <f t="shared" si="0"/>
        <v>2</v>
      </c>
      <c r="E23" s="2">
        <f t="shared" si="1"/>
        <v>0.375</v>
      </c>
      <c r="F23" s="2">
        <f t="shared" si="2"/>
        <v>0.79166666666666663</v>
      </c>
      <c r="G23" s="2">
        <f t="shared" si="3"/>
        <v>0.36111111111111105</v>
      </c>
      <c r="H23" s="4">
        <f t="shared" si="4"/>
        <v>520</v>
      </c>
      <c r="I23" s="4">
        <f t="shared" si="10"/>
        <v>239</v>
      </c>
      <c r="J23" s="3">
        <f t="shared" si="5"/>
        <v>0</v>
      </c>
      <c r="K23" s="4">
        <f t="shared" si="6"/>
        <v>239</v>
      </c>
      <c r="L23">
        <f>ROUND(IF(MOD(A23,3)=0,sp*K23,0),0)</f>
        <v>0</v>
      </c>
      <c r="M23" s="4">
        <f t="shared" si="7"/>
        <v>239</v>
      </c>
      <c r="N23" s="4">
        <f t="shared" si="8"/>
        <v>281</v>
      </c>
      <c r="O23">
        <f>ROUND(N23*vana*1000/60,0)</f>
        <v>88983</v>
      </c>
      <c r="P23">
        <f>ROUND(vsil *K23*1000/60,0)</f>
        <v>119500</v>
      </c>
      <c r="Q23">
        <f t="shared" si="9"/>
        <v>0</v>
      </c>
    </row>
    <row r="24" spans="1:17" x14ac:dyDescent="0.25">
      <c r="A24">
        <v>23</v>
      </c>
      <c r="B24" s="1">
        <v>44041</v>
      </c>
      <c r="C24" s="2">
        <v>5.5555555555555552E-2</v>
      </c>
      <c r="D24">
        <f t="shared" si="0"/>
        <v>3</v>
      </c>
      <c r="E24" s="2">
        <f t="shared" si="1"/>
        <v>0.375</v>
      </c>
      <c r="F24" s="2">
        <f t="shared" si="2"/>
        <v>0.79166666666666663</v>
      </c>
      <c r="G24" s="2">
        <f t="shared" si="3"/>
        <v>0.36111111111111105</v>
      </c>
      <c r="H24" s="4">
        <f t="shared" si="4"/>
        <v>520</v>
      </c>
      <c r="I24" s="4">
        <f t="shared" si="10"/>
        <v>239</v>
      </c>
      <c r="J24" s="3">
        <f t="shared" si="5"/>
        <v>0</v>
      </c>
      <c r="K24" s="4">
        <f t="shared" si="6"/>
        <v>239</v>
      </c>
      <c r="L24">
        <f>ROUND(IF(MOD(A24,3)=0,sp*K24,0),0)</f>
        <v>0</v>
      </c>
      <c r="M24" s="4">
        <f t="shared" si="7"/>
        <v>239</v>
      </c>
      <c r="N24" s="4">
        <f t="shared" si="8"/>
        <v>281</v>
      </c>
      <c r="O24">
        <f>ROUND(N24*vana*1000/60,0)</f>
        <v>88983</v>
      </c>
      <c r="P24">
        <f>ROUND(vsil *K24*1000/60,0)</f>
        <v>119500</v>
      </c>
      <c r="Q24">
        <f t="shared" si="9"/>
        <v>0</v>
      </c>
    </row>
    <row r="25" spans="1:17" x14ac:dyDescent="0.25">
      <c r="A25">
        <v>24</v>
      </c>
      <c r="B25" s="1">
        <v>44042</v>
      </c>
      <c r="C25" s="2">
        <v>5.2083333333333336E-2</v>
      </c>
      <c r="D25">
        <f t="shared" si="0"/>
        <v>4</v>
      </c>
      <c r="E25" s="2">
        <f t="shared" si="1"/>
        <v>0.375</v>
      </c>
      <c r="F25" s="2">
        <f t="shared" si="2"/>
        <v>0.79166666666666663</v>
      </c>
      <c r="G25" s="2">
        <f t="shared" si="3"/>
        <v>0.36458333333333331</v>
      </c>
      <c r="H25" s="4">
        <f t="shared" si="4"/>
        <v>525</v>
      </c>
      <c r="I25" s="4">
        <f t="shared" si="10"/>
        <v>239</v>
      </c>
      <c r="J25" s="3">
        <f t="shared" si="5"/>
        <v>0</v>
      </c>
      <c r="K25" s="4">
        <f t="shared" si="6"/>
        <v>239</v>
      </c>
      <c r="L25">
        <f>ROUND(IF(MOD(A25,3)=0,sp*K25,0),0)</f>
        <v>10</v>
      </c>
      <c r="M25" s="4">
        <f t="shared" si="7"/>
        <v>229</v>
      </c>
      <c r="N25" s="4">
        <f t="shared" si="8"/>
        <v>286</v>
      </c>
      <c r="O25">
        <f>ROUND(N25*vana*1000/60,0)</f>
        <v>90567</v>
      </c>
      <c r="P25">
        <f>ROUND(vsil *K25*1000/60,0)</f>
        <v>119500</v>
      </c>
      <c r="Q25">
        <f t="shared" si="9"/>
        <v>0</v>
      </c>
    </row>
    <row r="26" spans="1:17" x14ac:dyDescent="0.25">
      <c r="A26">
        <v>25</v>
      </c>
      <c r="B26" s="1">
        <v>44043</v>
      </c>
      <c r="C26" s="2">
        <v>5.2083333333333336E-2</v>
      </c>
      <c r="D26">
        <f t="shared" si="0"/>
        <v>5</v>
      </c>
      <c r="E26" s="2">
        <f t="shared" si="1"/>
        <v>0.375</v>
      </c>
      <c r="F26" s="2">
        <f t="shared" si="2"/>
        <v>0.79166666666666663</v>
      </c>
      <c r="G26" s="2">
        <f t="shared" si="3"/>
        <v>0.36458333333333331</v>
      </c>
      <c r="H26" s="4">
        <f t="shared" si="4"/>
        <v>525</v>
      </c>
      <c r="I26" s="4">
        <f t="shared" si="10"/>
        <v>229</v>
      </c>
      <c r="J26" s="3">
        <f t="shared" si="5"/>
        <v>0</v>
      </c>
      <c r="K26" s="4">
        <f t="shared" si="6"/>
        <v>229</v>
      </c>
      <c r="L26">
        <f>ROUND(IF(MOD(A26,3)=0,sp*K26,0),0)</f>
        <v>0</v>
      </c>
      <c r="M26" s="4">
        <f t="shared" si="7"/>
        <v>229</v>
      </c>
      <c r="N26" s="4">
        <f t="shared" si="8"/>
        <v>296</v>
      </c>
      <c r="O26">
        <f>ROUND(N26*vana*1000/60,0)</f>
        <v>93733</v>
      </c>
      <c r="P26">
        <f>ROUND(vsil *K26*1000/60,0)</f>
        <v>114500</v>
      </c>
      <c r="Q26">
        <f t="shared" si="9"/>
        <v>0</v>
      </c>
    </row>
    <row r="27" spans="1:17" x14ac:dyDescent="0.25">
      <c r="A27">
        <v>26</v>
      </c>
      <c r="B27" s="1">
        <v>44044</v>
      </c>
      <c r="C27" s="2">
        <v>5.2083333333333336E-2</v>
      </c>
      <c r="D27">
        <f t="shared" si="0"/>
        <v>6</v>
      </c>
      <c r="E27" s="2">
        <f t="shared" si="1"/>
        <v>0.5</v>
      </c>
      <c r="F27" s="2">
        <f t="shared" si="2"/>
        <v>0.79166666666666663</v>
      </c>
      <c r="G27" s="2">
        <f t="shared" si="3"/>
        <v>0.23958333333333329</v>
      </c>
      <c r="H27" s="4">
        <f t="shared" si="4"/>
        <v>344.99999999999989</v>
      </c>
      <c r="I27" s="4">
        <f t="shared" si="10"/>
        <v>229</v>
      </c>
      <c r="J27" s="3">
        <f t="shared" si="5"/>
        <v>2</v>
      </c>
      <c r="K27" s="4">
        <f t="shared" si="6"/>
        <v>231</v>
      </c>
      <c r="L27">
        <f>ROUND(IF(MOD(A27,3)=0,sp*K27,0),0)</f>
        <v>0</v>
      </c>
      <c r="M27" s="4">
        <f t="shared" si="7"/>
        <v>231</v>
      </c>
      <c r="N27" s="4">
        <f t="shared" si="8"/>
        <v>113.99999999999989</v>
      </c>
      <c r="O27">
        <f>ROUND(N27*vana*1000/60,0)</f>
        <v>36100</v>
      </c>
      <c r="P27">
        <f>ROUND(vsil *K27*1000/60,0)</f>
        <v>115500</v>
      </c>
      <c r="Q27">
        <f t="shared" si="9"/>
        <v>0</v>
      </c>
    </row>
    <row r="28" spans="1:17" x14ac:dyDescent="0.25">
      <c r="A28">
        <v>27</v>
      </c>
      <c r="B28" s="1">
        <v>44045</v>
      </c>
      <c r="C28" s="2">
        <v>8.3333333333333329E-2</v>
      </c>
      <c r="D28">
        <f t="shared" si="0"/>
        <v>7</v>
      </c>
      <c r="E28" s="2">
        <f t="shared" si="1"/>
        <v>0.5</v>
      </c>
      <c r="F28" s="2">
        <f t="shared" si="2"/>
        <v>0.79166666666666663</v>
      </c>
      <c r="G28" s="2">
        <f t="shared" si="3"/>
        <v>0.20833333333333331</v>
      </c>
      <c r="H28" s="4">
        <f t="shared" si="4"/>
        <v>299.99999999999994</v>
      </c>
      <c r="I28" s="4">
        <f t="shared" si="10"/>
        <v>231</v>
      </c>
      <c r="J28" s="3">
        <f t="shared" si="5"/>
        <v>2</v>
      </c>
      <c r="K28" s="4">
        <f t="shared" si="6"/>
        <v>233</v>
      </c>
      <c r="L28">
        <f>ROUND(IF(MOD(A28,3)=0,sp*K28,0),0)</f>
        <v>9</v>
      </c>
      <c r="M28" s="4">
        <f t="shared" si="7"/>
        <v>224</v>
      </c>
      <c r="N28" s="4">
        <f t="shared" si="8"/>
        <v>66.999999999999943</v>
      </c>
      <c r="O28">
        <f>ROUND(N28*vana*1000/60,0)</f>
        <v>21217</v>
      </c>
      <c r="P28">
        <f>ROUND(vsil *K28*1000/60,0)</f>
        <v>116500</v>
      </c>
      <c r="Q28">
        <f t="shared" si="9"/>
        <v>0</v>
      </c>
    </row>
    <row r="29" spans="1:17" x14ac:dyDescent="0.25">
      <c r="A29">
        <v>28</v>
      </c>
      <c r="B29" s="1">
        <v>44046</v>
      </c>
      <c r="C29" s="2">
        <v>8.3333333333333329E-2</v>
      </c>
      <c r="D29">
        <f t="shared" si="0"/>
        <v>1</v>
      </c>
      <c r="E29" s="2">
        <f t="shared" si="1"/>
        <v>0.375</v>
      </c>
      <c r="F29" s="2">
        <f t="shared" si="2"/>
        <v>0.79166666666666663</v>
      </c>
      <c r="G29" s="2">
        <f t="shared" si="3"/>
        <v>0.33333333333333331</v>
      </c>
      <c r="H29" s="4">
        <f t="shared" si="4"/>
        <v>480</v>
      </c>
      <c r="I29" s="4">
        <f t="shared" si="10"/>
        <v>224</v>
      </c>
      <c r="J29" s="3">
        <f t="shared" si="5"/>
        <v>0</v>
      </c>
      <c r="K29" s="4">
        <f t="shared" si="6"/>
        <v>224</v>
      </c>
      <c r="L29">
        <f>ROUND(IF(MOD(A29,3)=0,sp*K29,0),0)</f>
        <v>0</v>
      </c>
      <c r="M29" s="4">
        <f t="shared" si="7"/>
        <v>224</v>
      </c>
      <c r="N29" s="4">
        <f t="shared" si="8"/>
        <v>256</v>
      </c>
      <c r="O29">
        <f>ROUND(N29*vana*1000/60,0)</f>
        <v>81067</v>
      </c>
      <c r="P29">
        <f>ROUND(vsil *K29*1000/60,0)</f>
        <v>112000</v>
      </c>
      <c r="Q29">
        <f t="shared" si="9"/>
        <v>0</v>
      </c>
    </row>
    <row r="30" spans="1:17" x14ac:dyDescent="0.25">
      <c r="A30">
        <v>29</v>
      </c>
      <c r="B30" s="1">
        <v>44047</v>
      </c>
      <c r="C30" s="2">
        <v>8.3333333333333329E-2</v>
      </c>
      <c r="D30">
        <f t="shared" si="0"/>
        <v>2</v>
      </c>
      <c r="E30" s="2">
        <f t="shared" si="1"/>
        <v>0.375</v>
      </c>
      <c r="F30" s="2">
        <f t="shared" si="2"/>
        <v>0.79166666666666663</v>
      </c>
      <c r="G30" s="2">
        <f t="shared" si="3"/>
        <v>0.33333333333333331</v>
      </c>
      <c r="H30" s="4">
        <f t="shared" si="4"/>
        <v>480</v>
      </c>
      <c r="I30" s="4">
        <f t="shared" si="10"/>
        <v>224</v>
      </c>
      <c r="J30" s="3">
        <f t="shared" si="5"/>
        <v>0</v>
      </c>
      <c r="K30" s="4">
        <f t="shared" si="6"/>
        <v>224</v>
      </c>
      <c r="L30">
        <f>ROUND(IF(MOD(A30,3)=0,sp*K30,0),0)</f>
        <v>0</v>
      </c>
      <c r="M30" s="4">
        <f t="shared" si="7"/>
        <v>224</v>
      </c>
      <c r="N30" s="4">
        <f t="shared" si="8"/>
        <v>256</v>
      </c>
      <c r="O30">
        <f>ROUND(N30*vana*1000/60,0)</f>
        <v>81067</v>
      </c>
      <c r="P30">
        <f>ROUND(vsil *K30*1000/60,0)</f>
        <v>112000</v>
      </c>
      <c r="Q30">
        <f t="shared" si="9"/>
        <v>0</v>
      </c>
    </row>
    <row r="31" spans="1:17" x14ac:dyDescent="0.25">
      <c r="A31">
        <v>30</v>
      </c>
      <c r="B31" s="1">
        <v>44048</v>
      </c>
      <c r="C31" s="2">
        <v>8.3333333333333329E-2</v>
      </c>
      <c r="D31">
        <f t="shared" si="0"/>
        <v>3</v>
      </c>
      <c r="E31" s="2">
        <f t="shared" si="1"/>
        <v>0.375</v>
      </c>
      <c r="F31" s="2">
        <f t="shared" si="2"/>
        <v>0.79166666666666663</v>
      </c>
      <c r="G31" s="2">
        <f t="shared" si="3"/>
        <v>0.33333333333333331</v>
      </c>
      <c r="H31" s="4">
        <f t="shared" si="4"/>
        <v>480</v>
      </c>
      <c r="I31" s="4">
        <f t="shared" si="10"/>
        <v>224</v>
      </c>
      <c r="J31" s="3">
        <f t="shared" si="5"/>
        <v>0</v>
      </c>
      <c r="K31" s="4">
        <f t="shared" si="6"/>
        <v>224</v>
      </c>
      <c r="L31">
        <f>ROUND(IF(MOD(A31,3)=0,sp*K31,0),0)</f>
        <v>9</v>
      </c>
      <c r="M31" s="4">
        <f t="shared" si="7"/>
        <v>215</v>
      </c>
      <c r="N31" s="4">
        <f t="shared" si="8"/>
        <v>256</v>
      </c>
      <c r="O31">
        <f>ROUND(N31*vana*1000/60,0)</f>
        <v>81067</v>
      </c>
      <c r="P31">
        <f>ROUND(vsil *K31*1000/60,0)</f>
        <v>112000</v>
      </c>
      <c r="Q31">
        <f t="shared" si="9"/>
        <v>0</v>
      </c>
    </row>
    <row r="32" spans="1:17" x14ac:dyDescent="0.25">
      <c r="A32">
        <v>31</v>
      </c>
      <c r="B32" s="1">
        <v>44049</v>
      </c>
      <c r="C32" s="2">
        <v>5.5555555555555552E-2</v>
      </c>
      <c r="D32">
        <f t="shared" si="0"/>
        <v>4</v>
      </c>
      <c r="E32" s="2">
        <f t="shared" si="1"/>
        <v>0.375</v>
      </c>
      <c r="F32" s="2">
        <f t="shared" si="2"/>
        <v>0.79166666666666663</v>
      </c>
      <c r="G32" s="2">
        <f t="shared" si="3"/>
        <v>0.36111111111111105</v>
      </c>
      <c r="H32" s="4">
        <f t="shared" si="4"/>
        <v>520</v>
      </c>
      <c r="I32" s="4">
        <f t="shared" si="10"/>
        <v>215</v>
      </c>
      <c r="J32" s="3">
        <f t="shared" si="5"/>
        <v>0</v>
      </c>
      <c r="K32" s="4">
        <f t="shared" si="6"/>
        <v>215</v>
      </c>
      <c r="L32">
        <f>ROUND(IF(MOD(A32,3)=0,sp*K32,0),0)</f>
        <v>0</v>
      </c>
      <c r="M32" s="4">
        <f t="shared" si="7"/>
        <v>215</v>
      </c>
      <c r="N32" s="4">
        <f t="shared" si="8"/>
        <v>305</v>
      </c>
      <c r="O32">
        <f>ROUND(N32*vana*1000/60,0)</f>
        <v>96583</v>
      </c>
      <c r="P32">
        <f>ROUND(vsil *K32*1000/60,0)</f>
        <v>107500</v>
      </c>
      <c r="Q32">
        <f t="shared" si="9"/>
        <v>0</v>
      </c>
    </row>
    <row r="33" spans="1:17" x14ac:dyDescent="0.25">
      <c r="A33">
        <v>32</v>
      </c>
      <c r="B33" s="1">
        <v>44050</v>
      </c>
      <c r="C33" s="2">
        <v>5.5555555555555552E-2</v>
      </c>
      <c r="D33">
        <f t="shared" si="0"/>
        <v>5</v>
      </c>
      <c r="E33" s="2">
        <f t="shared" si="1"/>
        <v>0.375</v>
      </c>
      <c r="F33" s="2">
        <f t="shared" si="2"/>
        <v>0.79166666666666663</v>
      </c>
      <c r="G33" s="2">
        <f t="shared" si="3"/>
        <v>0.36111111111111105</v>
      </c>
      <c r="H33" s="4">
        <f t="shared" si="4"/>
        <v>520</v>
      </c>
      <c r="I33" s="4">
        <f t="shared" si="10"/>
        <v>215</v>
      </c>
      <c r="J33" s="3">
        <f t="shared" si="5"/>
        <v>0</v>
      </c>
      <c r="K33" s="4">
        <f t="shared" si="6"/>
        <v>215</v>
      </c>
      <c r="L33">
        <f>ROUND(IF(MOD(A33,3)=0,sp*K33,0),0)</f>
        <v>0</v>
      </c>
      <c r="M33" s="4">
        <f t="shared" si="7"/>
        <v>215</v>
      </c>
      <c r="N33" s="4">
        <f t="shared" si="8"/>
        <v>305</v>
      </c>
      <c r="O33">
        <f>ROUND(N33*vana*1000/60,0)</f>
        <v>96583</v>
      </c>
      <c r="P33">
        <f>ROUND(vsil *K33*1000/60,0)</f>
        <v>107500</v>
      </c>
      <c r="Q33">
        <f t="shared" si="9"/>
        <v>0</v>
      </c>
    </row>
    <row r="34" spans="1:17" x14ac:dyDescent="0.25">
      <c r="A34">
        <v>33</v>
      </c>
      <c r="B34" s="1">
        <v>44051</v>
      </c>
      <c r="C34" s="2">
        <v>5.5555555555555552E-2</v>
      </c>
      <c r="D34">
        <f t="shared" si="0"/>
        <v>6</v>
      </c>
      <c r="E34" s="2">
        <f t="shared" si="1"/>
        <v>0.5</v>
      </c>
      <c r="F34" s="2">
        <f t="shared" si="2"/>
        <v>0.79166666666666663</v>
      </c>
      <c r="G34" s="2">
        <f t="shared" si="3"/>
        <v>0.23611111111111108</v>
      </c>
      <c r="H34" s="4">
        <f t="shared" si="4"/>
        <v>339.99999999999994</v>
      </c>
      <c r="I34" s="4">
        <f t="shared" si="10"/>
        <v>215</v>
      </c>
      <c r="J34" s="3">
        <f t="shared" si="5"/>
        <v>2</v>
      </c>
      <c r="K34" s="4">
        <f t="shared" si="6"/>
        <v>217</v>
      </c>
      <c r="L34">
        <f>ROUND(IF(MOD(A34,3)=0,sp*K34,0),0)</f>
        <v>9</v>
      </c>
      <c r="M34" s="4">
        <f t="shared" si="7"/>
        <v>208</v>
      </c>
      <c r="N34" s="4">
        <f t="shared" si="8"/>
        <v>122.99999999999994</v>
      </c>
      <c r="O34">
        <f>ROUND(N34*vana*1000/60,0)</f>
        <v>38950</v>
      </c>
      <c r="P34">
        <f>ROUND(vsil *K34*1000/60,0)</f>
        <v>108500</v>
      </c>
      <c r="Q34">
        <f t="shared" si="9"/>
        <v>0</v>
      </c>
    </row>
    <row r="35" spans="1:17" x14ac:dyDescent="0.25">
      <c r="A35">
        <v>34</v>
      </c>
      <c r="B35" s="1">
        <v>44052</v>
      </c>
      <c r="C35" s="2">
        <v>5.5555555555555552E-2</v>
      </c>
      <c r="D35">
        <f t="shared" si="0"/>
        <v>7</v>
      </c>
      <c r="E35" s="2">
        <f t="shared" si="1"/>
        <v>0.5</v>
      </c>
      <c r="F35" s="2">
        <f t="shared" si="2"/>
        <v>0.79166666666666663</v>
      </c>
      <c r="G35" s="2">
        <f t="shared" si="3"/>
        <v>0.23611111111111108</v>
      </c>
      <c r="H35" s="4">
        <f t="shared" si="4"/>
        <v>339.99999999999994</v>
      </c>
      <c r="I35" s="4">
        <f t="shared" si="10"/>
        <v>208</v>
      </c>
      <c r="J35" s="3">
        <f t="shared" si="5"/>
        <v>2</v>
      </c>
      <c r="K35" s="4">
        <f t="shared" si="6"/>
        <v>210</v>
      </c>
      <c r="L35">
        <f>ROUND(IF(MOD(A35,3)=0,sp*K35,0),0)</f>
        <v>0</v>
      </c>
      <c r="M35" s="4">
        <f t="shared" si="7"/>
        <v>210</v>
      </c>
      <c r="N35" s="4">
        <f t="shared" si="8"/>
        <v>129.99999999999994</v>
      </c>
      <c r="O35">
        <f>ROUND(N35*vana*1000/60,0)</f>
        <v>41167</v>
      </c>
      <c r="P35">
        <f>ROUND(vsil *K35*1000/60,0)</f>
        <v>105000</v>
      </c>
      <c r="Q35">
        <f t="shared" si="9"/>
        <v>0</v>
      </c>
    </row>
    <row r="36" spans="1:17" x14ac:dyDescent="0.25">
      <c r="A36">
        <v>35</v>
      </c>
      <c r="B36" s="1">
        <v>44053</v>
      </c>
      <c r="C36" s="2">
        <v>6.25E-2</v>
      </c>
      <c r="D36">
        <f t="shared" si="0"/>
        <v>1</v>
      </c>
      <c r="E36" s="2">
        <f t="shared" si="1"/>
        <v>0.375</v>
      </c>
      <c r="F36" s="2">
        <f t="shared" si="2"/>
        <v>0.79166666666666663</v>
      </c>
      <c r="G36" s="2">
        <f t="shared" si="3"/>
        <v>0.35416666666666663</v>
      </c>
      <c r="H36" s="4">
        <f t="shared" si="4"/>
        <v>509.99999999999989</v>
      </c>
      <c r="I36" s="4">
        <f t="shared" si="10"/>
        <v>210</v>
      </c>
      <c r="J36" s="3">
        <f t="shared" si="5"/>
        <v>0</v>
      </c>
      <c r="K36" s="4">
        <f t="shared" si="6"/>
        <v>210</v>
      </c>
      <c r="L36">
        <f>ROUND(IF(MOD(A36,3)=0,sp*K36,0),0)</f>
        <v>0</v>
      </c>
      <c r="M36" s="4">
        <f t="shared" si="7"/>
        <v>210</v>
      </c>
      <c r="N36" s="4">
        <f t="shared" si="8"/>
        <v>299.99999999999989</v>
      </c>
      <c r="O36">
        <f>ROUND(N36*vana*1000/60,0)</f>
        <v>95000</v>
      </c>
      <c r="P36">
        <f>ROUND(vsil *K36*1000/60,0)</f>
        <v>105000</v>
      </c>
      <c r="Q36">
        <f t="shared" si="9"/>
        <v>0</v>
      </c>
    </row>
    <row r="37" spans="1:17" x14ac:dyDescent="0.25">
      <c r="A37">
        <v>36</v>
      </c>
      <c r="B37" s="1">
        <v>44054</v>
      </c>
      <c r="C37" s="2">
        <v>6.25E-2</v>
      </c>
      <c r="D37">
        <f t="shared" si="0"/>
        <v>2</v>
      </c>
      <c r="E37" s="2">
        <f t="shared" si="1"/>
        <v>0.375</v>
      </c>
      <c r="F37" s="2">
        <f t="shared" si="2"/>
        <v>0.79166666666666663</v>
      </c>
      <c r="G37" s="2">
        <f t="shared" si="3"/>
        <v>0.35416666666666663</v>
      </c>
      <c r="H37" s="4">
        <f t="shared" si="4"/>
        <v>509.99999999999989</v>
      </c>
      <c r="I37" s="4">
        <f t="shared" si="10"/>
        <v>210</v>
      </c>
      <c r="J37" s="3">
        <f t="shared" si="5"/>
        <v>0</v>
      </c>
      <c r="K37" s="4">
        <f t="shared" si="6"/>
        <v>210</v>
      </c>
      <c r="L37">
        <f>ROUND(IF(MOD(A37,3)=0,sp*K37,0),0)</f>
        <v>8</v>
      </c>
      <c r="M37" s="4">
        <f t="shared" si="7"/>
        <v>202</v>
      </c>
      <c r="N37" s="4">
        <f t="shared" si="8"/>
        <v>299.99999999999989</v>
      </c>
      <c r="O37">
        <f>ROUND(N37*vana*1000/60,0)</f>
        <v>95000</v>
      </c>
      <c r="P37">
        <f>ROUND(vsil *K37*1000/60,0)</f>
        <v>105000</v>
      </c>
      <c r="Q37">
        <f t="shared" si="9"/>
        <v>0</v>
      </c>
    </row>
    <row r="38" spans="1:17" x14ac:dyDescent="0.25">
      <c r="A38">
        <v>37</v>
      </c>
      <c r="B38" s="1">
        <v>44055</v>
      </c>
      <c r="C38" s="2">
        <v>6.25E-2</v>
      </c>
      <c r="D38">
        <f t="shared" si="0"/>
        <v>3</v>
      </c>
      <c r="E38" s="2">
        <f t="shared" si="1"/>
        <v>0.375</v>
      </c>
      <c r="F38" s="2">
        <f t="shared" si="2"/>
        <v>0.79166666666666663</v>
      </c>
      <c r="G38" s="2">
        <f t="shared" si="3"/>
        <v>0.35416666666666663</v>
      </c>
      <c r="H38" s="4">
        <f t="shared" si="4"/>
        <v>509.99999999999989</v>
      </c>
      <c r="I38" s="4">
        <f t="shared" si="10"/>
        <v>202</v>
      </c>
      <c r="J38" s="3">
        <f t="shared" si="5"/>
        <v>0</v>
      </c>
      <c r="K38" s="4">
        <f t="shared" si="6"/>
        <v>202</v>
      </c>
      <c r="L38">
        <f>ROUND(IF(MOD(A38,3)=0,sp*K38,0),0)</f>
        <v>0</v>
      </c>
      <c r="M38" s="4">
        <f t="shared" si="7"/>
        <v>202</v>
      </c>
      <c r="N38" s="4">
        <f t="shared" si="8"/>
        <v>307.99999999999989</v>
      </c>
      <c r="O38">
        <f>ROUND(N38*vana*1000/60,0)</f>
        <v>97533</v>
      </c>
      <c r="P38">
        <f>ROUND(vsil *K38*1000/60,0)</f>
        <v>101000</v>
      </c>
      <c r="Q38">
        <f t="shared" si="9"/>
        <v>0</v>
      </c>
    </row>
    <row r="39" spans="1:17" x14ac:dyDescent="0.25">
      <c r="A39">
        <v>38</v>
      </c>
      <c r="B39" s="1">
        <v>44056</v>
      </c>
      <c r="C39" s="2">
        <v>6.25E-2</v>
      </c>
      <c r="D39">
        <f t="shared" si="0"/>
        <v>4</v>
      </c>
      <c r="E39" s="2">
        <f t="shared" si="1"/>
        <v>0.375</v>
      </c>
      <c r="F39" s="2">
        <f t="shared" si="2"/>
        <v>0.79166666666666663</v>
      </c>
      <c r="G39" s="2">
        <f t="shared" si="3"/>
        <v>0.35416666666666663</v>
      </c>
      <c r="H39" s="4">
        <f t="shared" si="4"/>
        <v>509.99999999999989</v>
      </c>
      <c r="I39" s="4">
        <f t="shared" si="10"/>
        <v>202</v>
      </c>
      <c r="J39" s="3">
        <f t="shared" si="5"/>
        <v>0</v>
      </c>
      <c r="K39" s="4">
        <f t="shared" si="6"/>
        <v>202</v>
      </c>
      <c r="L39">
        <f>ROUND(IF(MOD(A39,3)=0,sp*K39,0),0)</f>
        <v>0</v>
      </c>
      <c r="M39" s="4">
        <f t="shared" si="7"/>
        <v>202</v>
      </c>
      <c r="N39" s="4">
        <f t="shared" si="8"/>
        <v>307.99999999999989</v>
      </c>
      <c r="O39">
        <f>ROUND(N39*vana*1000/60,0)</f>
        <v>97533</v>
      </c>
      <c r="P39">
        <f>ROUND(vsil *K39*1000/60,0)</f>
        <v>101000</v>
      </c>
      <c r="Q39">
        <f t="shared" si="9"/>
        <v>0</v>
      </c>
    </row>
    <row r="40" spans="1:17" x14ac:dyDescent="0.25">
      <c r="A40">
        <v>39</v>
      </c>
      <c r="B40" s="1">
        <v>44057</v>
      </c>
      <c r="C40" s="2">
        <v>7.2916666666666671E-2</v>
      </c>
      <c r="D40">
        <f t="shared" si="0"/>
        <v>5</v>
      </c>
      <c r="E40" s="2">
        <f t="shared" si="1"/>
        <v>0.375</v>
      </c>
      <c r="F40" s="2">
        <f t="shared" si="2"/>
        <v>0.79166666666666663</v>
      </c>
      <c r="G40" s="2">
        <f t="shared" si="3"/>
        <v>0.34374999999999994</v>
      </c>
      <c r="H40" s="4">
        <f t="shared" si="4"/>
        <v>494.99999999999989</v>
      </c>
      <c r="I40" s="4">
        <f t="shared" si="10"/>
        <v>202</v>
      </c>
      <c r="J40" s="3">
        <f t="shared" si="5"/>
        <v>0</v>
      </c>
      <c r="K40" s="4">
        <f t="shared" si="6"/>
        <v>202</v>
      </c>
      <c r="L40">
        <f>ROUND(IF(MOD(A40,3)=0,sp*K40,0),0)</f>
        <v>8</v>
      </c>
      <c r="M40" s="4">
        <f t="shared" si="7"/>
        <v>194</v>
      </c>
      <c r="N40" s="4">
        <f t="shared" si="8"/>
        <v>292.99999999999989</v>
      </c>
      <c r="O40">
        <f>ROUND(N40*vana*1000/60,0)</f>
        <v>92783</v>
      </c>
      <c r="P40">
        <f>ROUND(vsil *K40*1000/60,0)</f>
        <v>101000</v>
      </c>
      <c r="Q40">
        <f t="shared" si="9"/>
        <v>0</v>
      </c>
    </row>
    <row r="41" spans="1:17" x14ac:dyDescent="0.25">
      <c r="A41">
        <v>40</v>
      </c>
      <c r="B41" s="1">
        <v>44058</v>
      </c>
      <c r="C41" s="2">
        <v>7.2916666666666671E-2</v>
      </c>
      <c r="D41">
        <f t="shared" si="0"/>
        <v>6</v>
      </c>
      <c r="E41" s="2">
        <f t="shared" si="1"/>
        <v>0.5</v>
      </c>
      <c r="F41" s="2">
        <f t="shared" si="2"/>
        <v>0.79166666666666663</v>
      </c>
      <c r="G41" s="2">
        <f t="shared" si="3"/>
        <v>0.21874999999999994</v>
      </c>
      <c r="H41" s="4">
        <f t="shared" si="4"/>
        <v>314.99999999999989</v>
      </c>
      <c r="I41" s="4">
        <f t="shared" si="10"/>
        <v>194</v>
      </c>
      <c r="J41" s="3">
        <f t="shared" si="5"/>
        <v>2</v>
      </c>
      <c r="K41" s="4">
        <f t="shared" si="6"/>
        <v>196</v>
      </c>
      <c r="L41">
        <f>ROUND(IF(MOD(A41,3)=0,sp*K41,0),0)</f>
        <v>0</v>
      </c>
      <c r="M41" s="4">
        <f t="shared" si="7"/>
        <v>196</v>
      </c>
      <c r="N41" s="4">
        <f t="shared" si="8"/>
        <v>118.99999999999989</v>
      </c>
      <c r="O41">
        <f>ROUND(N41*vana*1000/60,0)</f>
        <v>37683</v>
      </c>
      <c r="P41">
        <f>ROUND(vsil *K41*1000/60,0)</f>
        <v>98000</v>
      </c>
      <c r="Q41">
        <f t="shared" si="9"/>
        <v>0</v>
      </c>
    </row>
    <row r="42" spans="1:17" x14ac:dyDescent="0.25">
      <c r="A42">
        <v>41</v>
      </c>
      <c r="B42" s="1">
        <v>44059</v>
      </c>
      <c r="C42" s="2">
        <v>7.2916666666666671E-2</v>
      </c>
      <c r="D42">
        <f t="shared" si="0"/>
        <v>7</v>
      </c>
      <c r="E42" s="2">
        <f t="shared" si="1"/>
        <v>0.5</v>
      </c>
      <c r="F42" s="2">
        <f t="shared" si="2"/>
        <v>0.79166666666666663</v>
      </c>
      <c r="G42" s="2">
        <f t="shared" si="3"/>
        <v>0.21874999999999994</v>
      </c>
      <c r="H42" s="4">
        <f t="shared" si="4"/>
        <v>314.99999999999989</v>
      </c>
      <c r="I42" s="4">
        <f t="shared" si="10"/>
        <v>196</v>
      </c>
      <c r="J42" s="3">
        <f t="shared" si="5"/>
        <v>2</v>
      </c>
      <c r="K42" s="4">
        <f t="shared" si="6"/>
        <v>198</v>
      </c>
      <c r="L42">
        <f>ROUND(IF(MOD(A42,3)=0,sp*K42,0),0)</f>
        <v>0</v>
      </c>
      <c r="M42" s="4">
        <f t="shared" si="7"/>
        <v>198</v>
      </c>
      <c r="N42" s="4">
        <f t="shared" si="8"/>
        <v>116.99999999999989</v>
      </c>
      <c r="O42">
        <f>ROUND(N42*vana*1000/60,0)</f>
        <v>37050</v>
      </c>
      <c r="P42">
        <f>ROUND(vsil *K42*1000/60,0)</f>
        <v>99000</v>
      </c>
      <c r="Q42">
        <f t="shared" si="9"/>
        <v>0</v>
      </c>
    </row>
    <row r="43" spans="1:17" x14ac:dyDescent="0.25">
      <c r="A43">
        <v>42</v>
      </c>
      <c r="B43" s="1">
        <v>44060</v>
      </c>
      <c r="C43" s="2">
        <v>5.2083333333333336E-2</v>
      </c>
      <c r="D43">
        <f t="shared" si="0"/>
        <v>1</v>
      </c>
      <c r="E43" s="2">
        <f t="shared" si="1"/>
        <v>0.375</v>
      </c>
      <c r="F43" s="2">
        <f t="shared" si="2"/>
        <v>0.79166666666666663</v>
      </c>
      <c r="G43" s="2">
        <f t="shared" si="3"/>
        <v>0.36458333333333331</v>
      </c>
      <c r="H43" s="4">
        <f t="shared" si="4"/>
        <v>525</v>
      </c>
      <c r="I43" s="4">
        <f t="shared" si="10"/>
        <v>198</v>
      </c>
      <c r="J43" s="3">
        <f t="shared" si="5"/>
        <v>0</v>
      </c>
      <c r="K43" s="4">
        <f t="shared" si="6"/>
        <v>198</v>
      </c>
      <c r="L43">
        <f>ROUND(IF(MOD(A43,3)=0,sp*K43,0),0)</f>
        <v>8</v>
      </c>
      <c r="M43" s="4">
        <f t="shared" si="7"/>
        <v>190</v>
      </c>
      <c r="N43" s="4">
        <f t="shared" si="8"/>
        <v>327</v>
      </c>
      <c r="O43">
        <f>ROUND(N43*vana*1000/60,0)</f>
        <v>103550</v>
      </c>
      <c r="P43">
        <f>ROUND(vsil *K43*1000/60,0)</f>
        <v>99000</v>
      </c>
      <c r="Q43">
        <f t="shared" si="9"/>
        <v>1</v>
      </c>
    </row>
    <row r="44" spans="1:17" x14ac:dyDescent="0.25">
      <c r="A44">
        <v>43</v>
      </c>
      <c r="B44" s="1">
        <v>44061</v>
      </c>
      <c r="C44" s="2">
        <v>5.2083333333333336E-2</v>
      </c>
      <c r="D44">
        <f t="shared" si="0"/>
        <v>2</v>
      </c>
      <c r="E44" s="2">
        <f t="shared" si="1"/>
        <v>0.375</v>
      </c>
      <c r="F44" s="2">
        <f t="shared" si="2"/>
        <v>0.79166666666666663</v>
      </c>
      <c r="G44" s="2">
        <f t="shared" si="3"/>
        <v>0.36458333333333331</v>
      </c>
      <c r="H44" s="4">
        <f t="shared" si="4"/>
        <v>525</v>
      </c>
      <c r="I44" s="4">
        <f t="shared" si="10"/>
        <v>190</v>
      </c>
      <c r="J44" s="3">
        <f t="shared" si="5"/>
        <v>0</v>
      </c>
      <c r="K44" s="4">
        <f t="shared" si="6"/>
        <v>190</v>
      </c>
      <c r="L44">
        <f>ROUND(IF(MOD(A44,3)=0,sp*K44,0),0)</f>
        <v>0</v>
      </c>
      <c r="M44" s="4">
        <f t="shared" si="7"/>
        <v>190</v>
      </c>
      <c r="N44" s="4">
        <f t="shared" si="8"/>
        <v>335</v>
      </c>
      <c r="O44">
        <f>ROUND(N44*vana*1000/60,0)</f>
        <v>106083</v>
      </c>
      <c r="P44">
        <f>ROUND(vsil *K44*1000/60,0)</f>
        <v>95000</v>
      </c>
      <c r="Q44">
        <f t="shared" si="9"/>
        <v>1</v>
      </c>
    </row>
    <row r="45" spans="1:17" x14ac:dyDescent="0.25">
      <c r="A45">
        <v>44</v>
      </c>
      <c r="B45" s="1">
        <v>44062</v>
      </c>
      <c r="C45" s="2">
        <v>5.2083333333333336E-2</v>
      </c>
      <c r="D45">
        <f t="shared" si="0"/>
        <v>3</v>
      </c>
      <c r="E45" s="2">
        <f t="shared" si="1"/>
        <v>0.375</v>
      </c>
      <c r="F45" s="2">
        <f t="shared" si="2"/>
        <v>0.79166666666666663</v>
      </c>
      <c r="G45" s="2">
        <f t="shared" si="3"/>
        <v>0.36458333333333331</v>
      </c>
      <c r="H45" s="4">
        <f t="shared" si="4"/>
        <v>525</v>
      </c>
      <c r="I45" s="4">
        <f t="shared" si="10"/>
        <v>190</v>
      </c>
      <c r="J45" s="3">
        <f t="shared" si="5"/>
        <v>0</v>
      </c>
      <c r="K45" s="4">
        <f t="shared" si="6"/>
        <v>190</v>
      </c>
      <c r="L45">
        <f>ROUND(IF(MOD(A45,3)=0,sp*K45,0),0)</f>
        <v>0</v>
      </c>
      <c r="M45" s="4">
        <f t="shared" si="7"/>
        <v>190</v>
      </c>
      <c r="N45" s="4">
        <f t="shared" si="8"/>
        <v>335</v>
      </c>
      <c r="O45">
        <f>ROUND(N45*vana*1000/60,0)</f>
        <v>106083</v>
      </c>
      <c r="P45">
        <f>ROUND(vsil *K45*1000/60,0)</f>
        <v>95000</v>
      </c>
      <c r="Q45">
        <f t="shared" si="9"/>
        <v>1</v>
      </c>
    </row>
    <row r="46" spans="1:17" x14ac:dyDescent="0.25">
      <c r="A46">
        <v>45</v>
      </c>
      <c r="B46" s="1">
        <v>44063</v>
      </c>
      <c r="C46" s="2">
        <v>5.2083333333333336E-2</v>
      </c>
      <c r="D46">
        <f t="shared" si="0"/>
        <v>4</v>
      </c>
      <c r="E46" s="2">
        <f t="shared" si="1"/>
        <v>0.375</v>
      </c>
      <c r="F46" s="2">
        <f t="shared" si="2"/>
        <v>0.79166666666666663</v>
      </c>
      <c r="G46" s="2">
        <f t="shared" si="3"/>
        <v>0.36458333333333331</v>
      </c>
      <c r="H46" s="4">
        <f t="shared" si="4"/>
        <v>525</v>
      </c>
      <c r="I46" s="4">
        <f t="shared" si="10"/>
        <v>190</v>
      </c>
      <c r="J46" s="3">
        <f t="shared" si="5"/>
        <v>0</v>
      </c>
      <c r="K46" s="4">
        <f t="shared" si="6"/>
        <v>190</v>
      </c>
      <c r="L46">
        <f>ROUND(IF(MOD(A46,3)=0,sp*K46,0),0)</f>
        <v>8</v>
      </c>
      <c r="M46" s="4">
        <f t="shared" si="7"/>
        <v>182</v>
      </c>
      <c r="N46" s="4">
        <f t="shared" si="8"/>
        <v>335</v>
      </c>
      <c r="O46">
        <f>ROUND(N46*vana*1000/60,0)</f>
        <v>106083</v>
      </c>
      <c r="P46">
        <f>ROUND(vsil *K46*1000/60,0)</f>
        <v>95000</v>
      </c>
      <c r="Q46">
        <f t="shared" si="9"/>
        <v>1</v>
      </c>
    </row>
    <row r="47" spans="1:17" x14ac:dyDescent="0.25">
      <c r="A47">
        <v>46</v>
      </c>
      <c r="B47" s="1">
        <v>44064</v>
      </c>
      <c r="C47" s="2">
        <v>5.2083333333333336E-2</v>
      </c>
      <c r="D47">
        <f t="shared" si="0"/>
        <v>5</v>
      </c>
      <c r="E47" s="2">
        <f t="shared" si="1"/>
        <v>0.375</v>
      </c>
      <c r="F47" s="2">
        <f t="shared" si="2"/>
        <v>0.79166666666666663</v>
      </c>
      <c r="G47" s="2">
        <f t="shared" si="3"/>
        <v>0.36458333333333331</v>
      </c>
      <c r="H47" s="4">
        <f t="shared" si="4"/>
        <v>525</v>
      </c>
      <c r="I47" s="4">
        <f t="shared" si="10"/>
        <v>182</v>
      </c>
      <c r="J47" s="3">
        <f t="shared" si="5"/>
        <v>0</v>
      </c>
      <c r="K47" s="4">
        <f t="shared" si="6"/>
        <v>182</v>
      </c>
      <c r="L47">
        <f>ROUND(IF(MOD(A47,3)=0,sp*K47,0),0)</f>
        <v>0</v>
      </c>
      <c r="M47" s="4">
        <f t="shared" si="7"/>
        <v>182</v>
      </c>
      <c r="N47" s="4">
        <f t="shared" si="8"/>
        <v>343</v>
      </c>
      <c r="O47">
        <f>ROUND(N47*vana*1000/60,0)</f>
        <v>108617</v>
      </c>
      <c r="P47">
        <f>ROUND(vsil *K47*1000/60,0)</f>
        <v>91000</v>
      </c>
      <c r="Q47">
        <f t="shared" si="9"/>
        <v>1</v>
      </c>
    </row>
    <row r="48" spans="1:17" x14ac:dyDescent="0.25">
      <c r="A48">
        <v>47</v>
      </c>
      <c r="B48" s="1">
        <v>44065</v>
      </c>
      <c r="C48" s="2">
        <v>5.2083333333333336E-2</v>
      </c>
      <c r="D48">
        <f t="shared" si="0"/>
        <v>6</v>
      </c>
      <c r="E48" s="2">
        <f t="shared" si="1"/>
        <v>0.5</v>
      </c>
      <c r="F48" s="2">
        <f t="shared" si="2"/>
        <v>0.79166666666666663</v>
      </c>
      <c r="G48" s="2">
        <f t="shared" si="3"/>
        <v>0.23958333333333329</v>
      </c>
      <c r="H48" s="4">
        <f t="shared" si="4"/>
        <v>344.99999999999989</v>
      </c>
      <c r="I48" s="4">
        <f t="shared" si="10"/>
        <v>182</v>
      </c>
      <c r="J48" s="3">
        <f t="shared" si="5"/>
        <v>2</v>
      </c>
      <c r="K48" s="4">
        <f t="shared" si="6"/>
        <v>184</v>
      </c>
      <c r="L48">
        <f>ROUND(IF(MOD(A48,3)=0,sp*K48,0),0)</f>
        <v>0</v>
      </c>
      <c r="M48" s="4">
        <f t="shared" si="7"/>
        <v>184</v>
      </c>
      <c r="N48" s="4">
        <f t="shared" si="8"/>
        <v>160.99999999999989</v>
      </c>
      <c r="O48">
        <f>ROUND(N48*vana*1000/60,0)</f>
        <v>50983</v>
      </c>
      <c r="P48">
        <f>ROUND(vsil *K48*1000/60,0)</f>
        <v>92000</v>
      </c>
      <c r="Q48">
        <f t="shared" si="9"/>
        <v>0</v>
      </c>
    </row>
    <row r="49" spans="1:17" x14ac:dyDescent="0.25">
      <c r="A49">
        <v>48</v>
      </c>
      <c r="B49" s="1">
        <v>44066</v>
      </c>
      <c r="C49" s="2">
        <v>5.2083333333333336E-2</v>
      </c>
      <c r="D49">
        <f t="shared" si="0"/>
        <v>7</v>
      </c>
      <c r="E49" s="2">
        <f t="shared" si="1"/>
        <v>0.5</v>
      </c>
      <c r="F49" s="2">
        <f t="shared" si="2"/>
        <v>0.79166666666666663</v>
      </c>
      <c r="G49" s="2">
        <f t="shared" si="3"/>
        <v>0.23958333333333329</v>
      </c>
      <c r="H49" s="4">
        <f t="shared" si="4"/>
        <v>344.99999999999989</v>
      </c>
      <c r="I49" s="4">
        <f t="shared" si="10"/>
        <v>184</v>
      </c>
      <c r="J49" s="3">
        <f t="shared" si="5"/>
        <v>2</v>
      </c>
      <c r="K49" s="4">
        <f t="shared" si="6"/>
        <v>186</v>
      </c>
      <c r="L49">
        <f>ROUND(IF(MOD(A49,3)=0,sp*K49,0),0)</f>
        <v>7</v>
      </c>
      <c r="M49" s="4">
        <f t="shared" si="7"/>
        <v>179</v>
      </c>
      <c r="N49" s="4">
        <f t="shared" si="8"/>
        <v>158.99999999999989</v>
      </c>
      <c r="O49">
        <f>ROUND(N49*vana*1000/60,0)</f>
        <v>50350</v>
      </c>
      <c r="P49">
        <f>ROUND(vsil *K49*1000/60,0)</f>
        <v>93000</v>
      </c>
      <c r="Q49">
        <f t="shared" si="9"/>
        <v>0</v>
      </c>
    </row>
    <row r="50" spans="1:17" x14ac:dyDescent="0.25">
      <c r="A50">
        <v>49</v>
      </c>
      <c r="B50" s="1">
        <v>44067</v>
      </c>
      <c r="C50" s="2">
        <v>9.375E-2</v>
      </c>
      <c r="D50">
        <f t="shared" si="0"/>
        <v>1</v>
      </c>
      <c r="E50" s="2">
        <f t="shared" si="1"/>
        <v>0.375</v>
      </c>
      <c r="F50" s="2">
        <f t="shared" si="2"/>
        <v>0.79166666666666663</v>
      </c>
      <c r="G50" s="2">
        <f t="shared" si="3"/>
        <v>0.32291666666666663</v>
      </c>
      <c r="H50" s="4">
        <f t="shared" si="4"/>
        <v>464.99999999999989</v>
      </c>
      <c r="I50" s="4">
        <f t="shared" si="10"/>
        <v>179</v>
      </c>
      <c r="J50" s="3">
        <f t="shared" si="5"/>
        <v>0</v>
      </c>
      <c r="K50" s="4">
        <f t="shared" si="6"/>
        <v>179</v>
      </c>
      <c r="L50">
        <f>ROUND(IF(MOD(A50,3)=0,sp*K50,0),0)</f>
        <v>0</v>
      </c>
      <c r="M50" s="4">
        <f t="shared" si="7"/>
        <v>179</v>
      </c>
      <c r="N50" s="4">
        <f t="shared" si="8"/>
        <v>285.99999999999989</v>
      </c>
      <c r="O50">
        <f>ROUND(N50*vana*1000/60,0)</f>
        <v>90567</v>
      </c>
      <c r="P50">
        <f>ROUND(vsil *K50*1000/60,0)</f>
        <v>89500</v>
      </c>
      <c r="Q50">
        <f t="shared" si="9"/>
        <v>1</v>
      </c>
    </row>
    <row r="51" spans="1:17" x14ac:dyDescent="0.25">
      <c r="A51">
        <v>50</v>
      </c>
      <c r="B51" s="1">
        <v>44068</v>
      </c>
      <c r="C51" s="2">
        <v>9.375E-2</v>
      </c>
      <c r="D51">
        <f t="shared" si="0"/>
        <v>2</v>
      </c>
      <c r="E51" s="2">
        <f t="shared" si="1"/>
        <v>0.375</v>
      </c>
      <c r="F51" s="2">
        <f t="shared" si="2"/>
        <v>0.79166666666666663</v>
      </c>
      <c r="G51" s="2">
        <f t="shared" si="3"/>
        <v>0.32291666666666663</v>
      </c>
      <c r="H51" s="4">
        <f t="shared" si="4"/>
        <v>464.99999999999989</v>
      </c>
      <c r="I51" s="4">
        <f t="shared" si="10"/>
        <v>179</v>
      </c>
      <c r="J51" s="3">
        <f t="shared" si="5"/>
        <v>0</v>
      </c>
      <c r="K51" s="4">
        <f t="shared" si="6"/>
        <v>179</v>
      </c>
      <c r="L51">
        <f>ROUND(IF(MOD(A51,3)=0,sp*K51,0),0)</f>
        <v>0</v>
      </c>
      <c r="M51" s="4">
        <f t="shared" si="7"/>
        <v>179</v>
      </c>
      <c r="N51" s="4">
        <f t="shared" si="8"/>
        <v>285.99999999999989</v>
      </c>
      <c r="O51">
        <f>ROUND(N51*vana*1000/60,0)</f>
        <v>90567</v>
      </c>
      <c r="P51">
        <f>ROUND(vsil *K51*1000/60,0)</f>
        <v>89500</v>
      </c>
      <c r="Q51">
        <f t="shared" si="9"/>
        <v>1</v>
      </c>
    </row>
    <row r="52" spans="1:17" x14ac:dyDescent="0.25">
      <c r="A52">
        <v>51</v>
      </c>
      <c r="B52" s="1">
        <v>44069</v>
      </c>
      <c r="C52" s="2">
        <v>9.375E-2</v>
      </c>
      <c r="D52">
        <f t="shared" si="0"/>
        <v>3</v>
      </c>
      <c r="E52" s="2">
        <f t="shared" si="1"/>
        <v>0.375</v>
      </c>
      <c r="F52" s="2">
        <f t="shared" si="2"/>
        <v>0.79166666666666663</v>
      </c>
      <c r="G52" s="2">
        <f t="shared" si="3"/>
        <v>0.32291666666666663</v>
      </c>
      <c r="H52" s="4">
        <f t="shared" si="4"/>
        <v>464.99999999999989</v>
      </c>
      <c r="I52" s="4">
        <f t="shared" si="10"/>
        <v>179</v>
      </c>
      <c r="J52" s="3">
        <f t="shared" si="5"/>
        <v>0</v>
      </c>
      <c r="K52" s="4">
        <f t="shared" si="6"/>
        <v>179</v>
      </c>
      <c r="L52">
        <f>ROUND(IF(MOD(A52,3)=0,sp*K52,0),0)</f>
        <v>7</v>
      </c>
      <c r="M52" s="4">
        <f t="shared" si="7"/>
        <v>172</v>
      </c>
      <c r="N52" s="4">
        <f t="shared" si="8"/>
        <v>285.99999999999989</v>
      </c>
      <c r="O52">
        <f>ROUND(N52*vana*1000/60,0)</f>
        <v>90567</v>
      </c>
      <c r="P52">
        <f>ROUND(vsil *K52*1000/60,0)</f>
        <v>89500</v>
      </c>
      <c r="Q52">
        <f t="shared" si="9"/>
        <v>1</v>
      </c>
    </row>
    <row r="53" spans="1:17" x14ac:dyDescent="0.25">
      <c r="A53">
        <v>52</v>
      </c>
      <c r="B53" s="1">
        <v>44070</v>
      </c>
      <c r="C53" s="2">
        <v>6.25E-2</v>
      </c>
      <c r="D53">
        <f t="shared" si="0"/>
        <v>4</v>
      </c>
      <c r="E53" s="2">
        <f t="shared" si="1"/>
        <v>0.375</v>
      </c>
      <c r="F53" s="2">
        <f t="shared" si="2"/>
        <v>0.79166666666666663</v>
      </c>
      <c r="G53" s="2">
        <f t="shared" si="3"/>
        <v>0.35416666666666663</v>
      </c>
      <c r="H53" s="4">
        <f t="shared" si="4"/>
        <v>509.99999999999989</v>
      </c>
      <c r="I53" s="4">
        <f t="shared" si="10"/>
        <v>172</v>
      </c>
      <c r="J53" s="3">
        <f t="shared" si="5"/>
        <v>0</v>
      </c>
      <c r="K53" s="4">
        <f t="shared" si="6"/>
        <v>172</v>
      </c>
      <c r="L53">
        <f>ROUND(IF(MOD(A53,3)=0,sp*K53,0),0)</f>
        <v>0</v>
      </c>
      <c r="M53" s="4">
        <f t="shared" si="7"/>
        <v>172</v>
      </c>
      <c r="N53" s="4">
        <f t="shared" si="8"/>
        <v>337.99999999999989</v>
      </c>
      <c r="O53">
        <f>ROUND(N53*vana*1000/60,0)</f>
        <v>107033</v>
      </c>
      <c r="P53">
        <f>ROUND(vsil *K53*1000/60,0)</f>
        <v>86000</v>
      </c>
      <c r="Q53">
        <f t="shared" si="9"/>
        <v>1</v>
      </c>
    </row>
    <row r="54" spans="1:17" x14ac:dyDescent="0.25">
      <c r="A54">
        <v>53</v>
      </c>
      <c r="B54" s="1">
        <v>44071</v>
      </c>
      <c r="C54" s="2">
        <v>6.25E-2</v>
      </c>
      <c r="D54">
        <f t="shared" si="0"/>
        <v>5</v>
      </c>
      <c r="E54" s="2">
        <f t="shared" si="1"/>
        <v>0.375</v>
      </c>
      <c r="F54" s="2">
        <f t="shared" si="2"/>
        <v>0.79166666666666663</v>
      </c>
      <c r="G54" s="2">
        <f t="shared" si="3"/>
        <v>0.35416666666666663</v>
      </c>
      <c r="H54" s="4">
        <f t="shared" si="4"/>
        <v>509.99999999999989</v>
      </c>
      <c r="I54" s="4">
        <f t="shared" si="10"/>
        <v>172</v>
      </c>
      <c r="J54" s="3">
        <f t="shared" si="5"/>
        <v>0</v>
      </c>
      <c r="K54" s="4">
        <f t="shared" si="6"/>
        <v>172</v>
      </c>
      <c r="L54">
        <f>ROUND(IF(MOD(A54,3)=0,sp*K54,0),0)</f>
        <v>0</v>
      </c>
      <c r="M54" s="4">
        <f t="shared" si="7"/>
        <v>172</v>
      </c>
      <c r="N54" s="4">
        <f t="shared" si="8"/>
        <v>337.99999999999989</v>
      </c>
      <c r="O54">
        <f>ROUND(N54*vana*1000/60,0)</f>
        <v>107033</v>
      </c>
      <c r="P54">
        <f>ROUND(vsil *K54*1000/60,0)</f>
        <v>86000</v>
      </c>
      <c r="Q54">
        <f t="shared" si="9"/>
        <v>1</v>
      </c>
    </row>
    <row r="55" spans="1:17" x14ac:dyDescent="0.25">
      <c r="A55">
        <v>54</v>
      </c>
      <c r="B55" s="1">
        <v>44072</v>
      </c>
      <c r="C55" s="2">
        <v>6.25E-2</v>
      </c>
      <c r="D55">
        <f t="shared" si="0"/>
        <v>6</v>
      </c>
      <c r="E55" s="2">
        <f t="shared" si="1"/>
        <v>0.5</v>
      </c>
      <c r="F55" s="2">
        <f t="shared" si="2"/>
        <v>0.79166666666666663</v>
      </c>
      <c r="G55" s="2">
        <f t="shared" si="3"/>
        <v>0.22916666666666663</v>
      </c>
      <c r="H55" s="4">
        <f t="shared" si="4"/>
        <v>329.99999999999994</v>
      </c>
      <c r="I55" s="4">
        <f t="shared" si="10"/>
        <v>172</v>
      </c>
      <c r="J55" s="3">
        <f t="shared" si="5"/>
        <v>2</v>
      </c>
      <c r="K55" s="4">
        <f t="shared" si="6"/>
        <v>174</v>
      </c>
      <c r="L55">
        <f>ROUND(IF(MOD(A55,3)=0,sp*K55,0),0)</f>
        <v>7</v>
      </c>
      <c r="M55" s="4">
        <f t="shared" si="7"/>
        <v>167</v>
      </c>
      <c r="N55" s="4">
        <f t="shared" si="8"/>
        <v>155.99999999999994</v>
      </c>
      <c r="O55">
        <f>ROUND(N55*vana*1000/60,0)</f>
        <v>49400</v>
      </c>
      <c r="P55">
        <f>ROUND(vsil *K55*1000/60,0)</f>
        <v>87000</v>
      </c>
      <c r="Q55">
        <f t="shared" si="9"/>
        <v>0</v>
      </c>
    </row>
    <row r="56" spans="1:17" x14ac:dyDescent="0.25">
      <c r="A56">
        <v>55</v>
      </c>
      <c r="B56" s="1">
        <v>44073</v>
      </c>
      <c r="C56" s="2">
        <v>6.25E-2</v>
      </c>
      <c r="D56">
        <f t="shared" si="0"/>
        <v>7</v>
      </c>
      <c r="E56" s="2">
        <f t="shared" si="1"/>
        <v>0.5</v>
      </c>
      <c r="F56" s="2">
        <f t="shared" si="2"/>
        <v>0.79166666666666663</v>
      </c>
      <c r="G56" s="2">
        <f t="shared" si="3"/>
        <v>0.22916666666666663</v>
      </c>
      <c r="H56" s="4">
        <f t="shared" si="4"/>
        <v>329.99999999999994</v>
      </c>
      <c r="I56" s="4">
        <f t="shared" si="10"/>
        <v>167</v>
      </c>
      <c r="J56" s="3">
        <f t="shared" si="5"/>
        <v>2</v>
      </c>
      <c r="K56" s="4">
        <f t="shared" si="6"/>
        <v>169</v>
      </c>
      <c r="L56">
        <f>ROUND(IF(MOD(A56,3)=0,sp*K56,0),0)</f>
        <v>0</v>
      </c>
      <c r="M56" s="4">
        <f t="shared" si="7"/>
        <v>169</v>
      </c>
      <c r="N56" s="4">
        <f t="shared" si="8"/>
        <v>160.99999999999994</v>
      </c>
      <c r="O56">
        <f>ROUND(N56*vana*1000/60,0)</f>
        <v>50983</v>
      </c>
      <c r="P56">
        <f>ROUND(vsil *K56*1000/60,0)</f>
        <v>84500</v>
      </c>
      <c r="Q56">
        <f t="shared" si="9"/>
        <v>0</v>
      </c>
    </row>
    <row r="57" spans="1:17" x14ac:dyDescent="0.25">
      <c r="A57">
        <v>56</v>
      </c>
      <c r="B57" s="1">
        <v>44074</v>
      </c>
      <c r="C57" s="2">
        <v>6.25E-2</v>
      </c>
      <c r="D57">
        <f t="shared" si="0"/>
        <v>1</v>
      </c>
      <c r="E57" s="2">
        <f t="shared" si="1"/>
        <v>0.375</v>
      </c>
      <c r="F57" s="2">
        <f t="shared" si="2"/>
        <v>0.79166666666666663</v>
      </c>
      <c r="G57" s="2">
        <f t="shared" si="3"/>
        <v>0.35416666666666663</v>
      </c>
      <c r="H57" s="4">
        <f t="shared" si="4"/>
        <v>509.99999999999989</v>
      </c>
      <c r="I57" s="4">
        <f t="shared" si="10"/>
        <v>169</v>
      </c>
      <c r="J57" s="3">
        <f t="shared" si="5"/>
        <v>0</v>
      </c>
      <c r="K57" s="4">
        <f t="shared" si="6"/>
        <v>169</v>
      </c>
      <c r="L57">
        <f>ROUND(IF(MOD(A57,3)=0,sp*K57,0),0)</f>
        <v>0</v>
      </c>
      <c r="M57" s="4">
        <f t="shared" si="7"/>
        <v>169</v>
      </c>
      <c r="N57" s="4">
        <f t="shared" si="8"/>
        <v>340.99999999999989</v>
      </c>
      <c r="O57">
        <f>ROUND(N57*vana*1000/60,0)</f>
        <v>107983</v>
      </c>
      <c r="P57">
        <f>ROUND(vsil *K57*1000/60,0)</f>
        <v>84500</v>
      </c>
      <c r="Q57">
        <f t="shared" si="9"/>
        <v>1</v>
      </c>
    </row>
    <row r="58" spans="1:17" x14ac:dyDescent="0.25">
      <c r="A58">
        <v>57</v>
      </c>
      <c r="B58" s="1">
        <v>44075</v>
      </c>
      <c r="C58" s="2">
        <v>5.9027777777777776E-2</v>
      </c>
      <c r="D58">
        <f t="shared" si="0"/>
        <v>2</v>
      </c>
      <c r="E58" s="2">
        <f t="shared" si="1"/>
        <v>0.375</v>
      </c>
      <c r="F58" s="2">
        <f t="shared" si="2"/>
        <v>0.79166666666666663</v>
      </c>
      <c r="G58" s="2">
        <f t="shared" si="3"/>
        <v>0.35763888888888884</v>
      </c>
      <c r="H58" s="4">
        <f t="shared" si="4"/>
        <v>514.99999999999989</v>
      </c>
      <c r="I58" s="4">
        <f t="shared" si="10"/>
        <v>169</v>
      </c>
      <c r="J58" s="3">
        <f t="shared" si="5"/>
        <v>0</v>
      </c>
      <c r="K58" s="4">
        <f t="shared" si="6"/>
        <v>169</v>
      </c>
      <c r="L58">
        <f>ROUND(IF(MOD(A58,3)=0,sp*K58,0),0)</f>
        <v>7</v>
      </c>
      <c r="M58" s="4">
        <f t="shared" si="7"/>
        <v>162</v>
      </c>
      <c r="N58" s="4">
        <f t="shared" si="8"/>
        <v>345.99999999999989</v>
      </c>
      <c r="O58">
        <f>ROUND(N58*vana*1000/60,0)</f>
        <v>109567</v>
      </c>
      <c r="P58">
        <f>ROUND(vsil *K58*1000/60,0)</f>
        <v>84500</v>
      </c>
      <c r="Q58">
        <f t="shared" si="9"/>
        <v>1</v>
      </c>
    </row>
    <row r="59" spans="1:17" x14ac:dyDescent="0.25">
      <c r="A59">
        <v>58</v>
      </c>
      <c r="B59" s="1">
        <v>44076</v>
      </c>
      <c r="C59" s="2">
        <v>5.9027777777777776E-2</v>
      </c>
      <c r="D59">
        <f t="shared" si="0"/>
        <v>3</v>
      </c>
      <c r="E59" s="2">
        <f t="shared" si="1"/>
        <v>0.375</v>
      </c>
      <c r="F59" s="2">
        <f t="shared" si="2"/>
        <v>0.79166666666666663</v>
      </c>
      <c r="G59" s="2">
        <f t="shared" si="3"/>
        <v>0.35763888888888884</v>
      </c>
      <c r="H59" s="4">
        <f t="shared" si="4"/>
        <v>514.99999999999989</v>
      </c>
      <c r="I59" s="4">
        <f t="shared" si="10"/>
        <v>162</v>
      </c>
      <c r="J59" s="3">
        <f t="shared" si="5"/>
        <v>0</v>
      </c>
      <c r="K59" s="4">
        <f t="shared" si="6"/>
        <v>162</v>
      </c>
      <c r="L59">
        <f>ROUND(IF(MOD(A59,3)=0,sp*K59,0),0)</f>
        <v>0</v>
      </c>
      <c r="M59" s="4">
        <f t="shared" si="7"/>
        <v>162</v>
      </c>
      <c r="N59" s="4">
        <f t="shared" si="8"/>
        <v>352.99999999999989</v>
      </c>
      <c r="O59">
        <f>ROUND(N59*vana*1000/60,0)</f>
        <v>111783</v>
      </c>
      <c r="P59">
        <f>ROUND(vsil *K59*1000/60,0)</f>
        <v>81000</v>
      </c>
      <c r="Q59">
        <f t="shared" si="9"/>
        <v>1</v>
      </c>
    </row>
    <row r="60" spans="1:17" x14ac:dyDescent="0.25">
      <c r="A60">
        <v>59</v>
      </c>
      <c r="B60" s="1">
        <v>44077</v>
      </c>
      <c r="C60" s="2">
        <v>5.9027777777777776E-2</v>
      </c>
      <c r="D60">
        <f t="shared" si="0"/>
        <v>4</v>
      </c>
      <c r="E60" s="2">
        <f t="shared" si="1"/>
        <v>0.375</v>
      </c>
      <c r="F60" s="2">
        <f t="shared" si="2"/>
        <v>0.79166666666666663</v>
      </c>
      <c r="G60" s="2">
        <f t="shared" si="3"/>
        <v>0.35763888888888884</v>
      </c>
      <c r="H60" s="4">
        <f t="shared" si="4"/>
        <v>514.99999999999989</v>
      </c>
      <c r="I60" s="4">
        <f t="shared" si="10"/>
        <v>162</v>
      </c>
      <c r="J60" s="3">
        <f t="shared" si="5"/>
        <v>0</v>
      </c>
      <c r="K60" s="4">
        <f t="shared" si="6"/>
        <v>162</v>
      </c>
      <c r="L60">
        <f>ROUND(IF(MOD(A60,3)=0,sp*K60,0),0)</f>
        <v>0</v>
      </c>
      <c r="M60" s="4">
        <f t="shared" si="7"/>
        <v>162</v>
      </c>
      <c r="N60" s="4">
        <f t="shared" si="8"/>
        <v>352.99999999999989</v>
      </c>
      <c r="O60">
        <f>ROUND(N60*vana*1000/60,0)</f>
        <v>111783</v>
      </c>
      <c r="P60">
        <f>ROUND(vsil *K60*1000/60,0)</f>
        <v>81000</v>
      </c>
      <c r="Q60">
        <f t="shared" si="9"/>
        <v>1</v>
      </c>
    </row>
    <row r="61" spans="1:17" x14ac:dyDescent="0.25">
      <c r="A61">
        <v>60</v>
      </c>
      <c r="B61" s="1">
        <v>44078</v>
      </c>
      <c r="C61" s="2">
        <v>5.9027777777777776E-2</v>
      </c>
      <c r="D61">
        <f t="shared" si="0"/>
        <v>5</v>
      </c>
      <c r="E61" s="2">
        <f t="shared" si="1"/>
        <v>0.375</v>
      </c>
      <c r="F61" s="2">
        <f t="shared" si="2"/>
        <v>0.79166666666666663</v>
      </c>
      <c r="G61" s="2">
        <f t="shared" si="3"/>
        <v>0.35763888888888884</v>
      </c>
      <c r="H61" s="4">
        <f t="shared" si="4"/>
        <v>514.99999999999989</v>
      </c>
      <c r="I61" s="4">
        <f t="shared" si="10"/>
        <v>162</v>
      </c>
      <c r="J61" s="3">
        <f t="shared" si="5"/>
        <v>0</v>
      </c>
      <c r="K61" s="4">
        <f t="shared" si="6"/>
        <v>162</v>
      </c>
      <c r="L61">
        <f>ROUND(IF(MOD(A61,3)=0,sp*K61,0),0)</f>
        <v>6</v>
      </c>
      <c r="M61" s="4">
        <f t="shared" si="7"/>
        <v>156</v>
      </c>
      <c r="N61" s="4">
        <f t="shared" si="8"/>
        <v>352.99999999999989</v>
      </c>
      <c r="O61">
        <f>ROUND(N61*vana*1000/60,0)</f>
        <v>111783</v>
      </c>
      <c r="P61">
        <f>ROUND(vsil *K61*1000/60,0)</f>
        <v>81000</v>
      </c>
      <c r="Q61">
        <f t="shared" si="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11CC-746F-45A5-B707-9DA180B2995B}">
  <dimension ref="A3:H64"/>
  <sheetViews>
    <sheetView workbookViewId="0">
      <selection activeCell="L6" sqref="L6"/>
    </sheetView>
  </sheetViews>
  <sheetFormatPr defaultRowHeight="15" x14ac:dyDescent="0.25"/>
  <cols>
    <col min="1" max="1" width="17.7109375" bestFit="1" customWidth="1"/>
    <col min="2" max="2" width="16.28515625" bestFit="1" customWidth="1"/>
    <col min="3" max="3" width="15.140625" bestFit="1" customWidth="1"/>
    <col min="6" max="6" width="10.140625" style="1" bestFit="1" customWidth="1"/>
    <col min="7" max="7" width="16.28515625" bestFit="1" customWidth="1"/>
    <col min="8" max="8" width="13.28515625" bestFit="1" customWidth="1"/>
  </cols>
  <sheetData>
    <row r="3" spans="1:8" x14ac:dyDescent="0.25">
      <c r="A3" s="10" t="s">
        <v>24</v>
      </c>
      <c r="B3" t="s">
        <v>26</v>
      </c>
      <c r="C3" t="s">
        <v>27</v>
      </c>
    </row>
    <row r="4" spans="1:8" x14ac:dyDescent="0.25">
      <c r="A4" s="11">
        <v>44019</v>
      </c>
      <c r="B4" s="12">
        <v>71</v>
      </c>
      <c r="C4" s="12">
        <v>150</v>
      </c>
      <c r="F4" s="1" t="s">
        <v>28</v>
      </c>
      <c r="G4" t="s">
        <v>29</v>
      </c>
      <c r="H4" t="s">
        <v>30</v>
      </c>
    </row>
    <row r="5" spans="1:8" x14ac:dyDescent="0.25">
      <c r="A5" s="11">
        <v>44020</v>
      </c>
      <c r="B5" s="12">
        <v>71</v>
      </c>
      <c r="C5" s="12">
        <v>150</v>
      </c>
      <c r="F5" s="1">
        <v>44019</v>
      </c>
      <c r="G5">
        <v>71</v>
      </c>
      <c r="H5">
        <v>150</v>
      </c>
    </row>
    <row r="6" spans="1:8" x14ac:dyDescent="0.25">
      <c r="A6" s="11">
        <v>44021</v>
      </c>
      <c r="B6" s="12">
        <v>71</v>
      </c>
      <c r="C6" s="12">
        <v>150</v>
      </c>
      <c r="F6" s="1">
        <v>44020</v>
      </c>
      <c r="G6">
        <v>71</v>
      </c>
      <c r="H6">
        <v>150</v>
      </c>
    </row>
    <row r="7" spans="1:8" x14ac:dyDescent="0.25">
      <c r="A7" s="11">
        <v>44022</v>
      </c>
      <c r="B7" s="12">
        <v>61</v>
      </c>
      <c r="C7" s="12">
        <v>144</v>
      </c>
      <c r="F7" s="1">
        <v>44021</v>
      </c>
      <c r="G7">
        <v>71</v>
      </c>
      <c r="H7">
        <v>150</v>
      </c>
    </row>
    <row r="8" spans="1:8" x14ac:dyDescent="0.25">
      <c r="A8" s="11">
        <v>44023</v>
      </c>
      <c r="B8" s="12">
        <v>3</v>
      </c>
      <c r="C8" s="12">
        <v>146</v>
      </c>
      <c r="F8" s="1">
        <v>44022</v>
      </c>
      <c r="G8">
        <v>61</v>
      </c>
      <c r="H8">
        <v>144</v>
      </c>
    </row>
    <row r="9" spans="1:8" x14ac:dyDescent="0.25">
      <c r="A9" s="11">
        <v>44024</v>
      </c>
      <c r="B9" s="12">
        <v>11</v>
      </c>
      <c r="C9" s="12">
        <v>147</v>
      </c>
      <c r="F9" s="1">
        <v>44023</v>
      </c>
      <c r="G9">
        <v>3</v>
      </c>
      <c r="H9">
        <v>146</v>
      </c>
    </row>
    <row r="10" spans="1:8" x14ac:dyDescent="0.25">
      <c r="A10" s="11">
        <v>44025</v>
      </c>
      <c r="B10" s="12">
        <v>72</v>
      </c>
      <c r="C10" s="12">
        <v>141</v>
      </c>
      <c r="F10" s="1">
        <v>44024</v>
      </c>
      <c r="G10">
        <v>11</v>
      </c>
      <c r="H10">
        <v>147</v>
      </c>
    </row>
    <row r="11" spans="1:8" x14ac:dyDescent="0.25">
      <c r="A11" s="11">
        <v>44026</v>
      </c>
      <c r="B11" s="12">
        <v>72</v>
      </c>
      <c r="C11" s="12">
        <v>141</v>
      </c>
      <c r="F11" s="1">
        <v>44025</v>
      </c>
      <c r="G11">
        <v>72</v>
      </c>
      <c r="H11">
        <v>141</v>
      </c>
    </row>
    <row r="12" spans="1:8" x14ac:dyDescent="0.25">
      <c r="A12" s="11">
        <v>44027</v>
      </c>
      <c r="B12" s="12">
        <v>72</v>
      </c>
      <c r="C12" s="12">
        <v>141</v>
      </c>
      <c r="F12" s="1">
        <v>44026</v>
      </c>
      <c r="G12">
        <v>72</v>
      </c>
      <c r="H12">
        <v>141</v>
      </c>
    </row>
    <row r="13" spans="1:8" x14ac:dyDescent="0.25">
      <c r="A13" s="11">
        <v>44028</v>
      </c>
      <c r="B13" s="12">
        <v>85</v>
      </c>
      <c r="C13" s="12">
        <v>136</v>
      </c>
      <c r="F13" s="1">
        <v>44027</v>
      </c>
      <c r="G13">
        <v>72</v>
      </c>
      <c r="H13">
        <v>141</v>
      </c>
    </row>
    <row r="14" spans="1:8" x14ac:dyDescent="0.25">
      <c r="A14" s="11">
        <v>44029</v>
      </c>
      <c r="B14" s="12">
        <v>85</v>
      </c>
      <c r="C14" s="12">
        <v>136</v>
      </c>
      <c r="F14" s="1">
        <v>44028</v>
      </c>
      <c r="G14">
        <v>85</v>
      </c>
      <c r="H14">
        <v>136</v>
      </c>
    </row>
    <row r="15" spans="1:8" x14ac:dyDescent="0.25">
      <c r="A15" s="11">
        <v>44030</v>
      </c>
      <c r="B15" s="12">
        <v>27</v>
      </c>
      <c r="C15" s="12">
        <v>137</v>
      </c>
      <c r="F15" s="1">
        <v>44029</v>
      </c>
      <c r="G15">
        <v>85</v>
      </c>
      <c r="H15">
        <v>136</v>
      </c>
    </row>
    <row r="16" spans="1:8" x14ac:dyDescent="0.25">
      <c r="A16" s="11">
        <v>44031</v>
      </c>
      <c r="B16" s="12">
        <v>30</v>
      </c>
      <c r="C16" s="12">
        <v>133</v>
      </c>
      <c r="F16" s="1">
        <v>44030</v>
      </c>
      <c r="G16">
        <v>27</v>
      </c>
      <c r="H16">
        <v>137</v>
      </c>
    </row>
    <row r="17" spans="1:8" x14ac:dyDescent="0.25">
      <c r="A17" s="11">
        <v>44032</v>
      </c>
      <c r="B17" s="12">
        <v>80</v>
      </c>
      <c r="C17" s="12">
        <v>133</v>
      </c>
      <c r="F17" s="1">
        <v>44031</v>
      </c>
      <c r="G17">
        <v>30</v>
      </c>
      <c r="H17">
        <v>133</v>
      </c>
    </row>
    <row r="18" spans="1:8" x14ac:dyDescent="0.25">
      <c r="A18" s="11">
        <v>44033</v>
      </c>
      <c r="B18" s="12">
        <v>80</v>
      </c>
      <c r="C18" s="12">
        <v>133</v>
      </c>
      <c r="F18" s="1">
        <v>44032</v>
      </c>
      <c r="G18">
        <v>80</v>
      </c>
      <c r="H18">
        <v>133</v>
      </c>
    </row>
    <row r="19" spans="1:8" x14ac:dyDescent="0.25">
      <c r="A19" s="11">
        <v>44034</v>
      </c>
      <c r="B19" s="12">
        <v>84</v>
      </c>
      <c r="C19" s="12">
        <v>128</v>
      </c>
      <c r="F19" s="1">
        <v>44033</v>
      </c>
      <c r="G19">
        <v>80</v>
      </c>
      <c r="H19">
        <v>133</v>
      </c>
    </row>
    <row r="20" spans="1:8" x14ac:dyDescent="0.25">
      <c r="A20" s="11">
        <v>44035</v>
      </c>
      <c r="B20" s="12">
        <v>84</v>
      </c>
      <c r="C20" s="12">
        <v>128</v>
      </c>
      <c r="F20" s="1">
        <v>44034</v>
      </c>
      <c r="G20">
        <v>84</v>
      </c>
      <c r="H20">
        <v>128</v>
      </c>
    </row>
    <row r="21" spans="1:8" x14ac:dyDescent="0.25">
      <c r="A21" s="11">
        <v>44036</v>
      </c>
      <c r="B21" s="12">
        <v>81</v>
      </c>
      <c r="C21" s="12">
        <v>128</v>
      </c>
      <c r="F21" s="1">
        <v>44035</v>
      </c>
      <c r="G21">
        <v>84</v>
      </c>
      <c r="H21">
        <v>128</v>
      </c>
    </row>
    <row r="22" spans="1:8" x14ac:dyDescent="0.25">
      <c r="A22" s="11">
        <v>44037</v>
      </c>
      <c r="B22" s="12">
        <v>26</v>
      </c>
      <c r="C22" s="12">
        <v>124</v>
      </c>
      <c r="F22" s="1">
        <v>44036</v>
      </c>
      <c r="G22">
        <v>81</v>
      </c>
      <c r="H22">
        <v>128</v>
      </c>
    </row>
    <row r="23" spans="1:8" x14ac:dyDescent="0.25">
      <c r="A23" s="11">
        <v>44038</v>
      </c>
      <c r="B23" s="12">
        <v>26</v>
      </c>
      <c r="C23" s="12">
        <v>125</v>
      </c>
      <c r="F23" s="1">
        <v>44037</v>
      </c>
      <c r="G23">
        <v>26</v>
      </c>
      <c r="H23">
        <v>124</v>
      </c>
    </row>
    <row r="24" spans="1:8" x14ac:dyDescent="0.25">
      <c r="A24" s="11">
        <v>44039</v>
      </c>
      <c r="B24" s="12">
        <v>86</v>
      </c>
      <c r="C24" s="12">
        <v>125</v>
      </c>
      <c r="F24" s="1">
        <v>44038</v>
      </c>
      <c r="G24">
        <v>26</v>
      </c>
      <c r="H24">
        <v>125</v>
      </c>
    </row>
    <row r="25" spans="1:8" x14ac:dyDescent="0.25">
      <c r="A25" s="11">
        <v>44040</v>
      </c>
      <c r="B25" s="12">
        <v>89</v>
      </c>
      <c r="C25" s="12">
        <v>120</v>
      </c>
      <c r="F25" s="1">
        <v>44039</v>
      </c>
      <c r="G25">
        <v>86</v>
      </c>
      <c r="H25">
        <v>125</v>
      </c>
    </row>
    <row r="26" spans="1:8" x14ac:dyDescent="0.25">
      <c r="A26" s="11">
        <v>44041</v>
      </c>
      <c r="B26" s="12">
        <v>89</v>
      </c>
      <c r="C26" s="12">
        <v>120</v>
      </c>
      <c r="F26" s="1">
        <v>44040</v>
      </c>
      <c r="G26">
        <v>89</v>
      </c>
      <c r="H26">
        <v>120</v>
      </c>
    </row>
    <row r="27" spans="1:8" x14ac:dyDescent="0.25">
      <c r="A27" s="11">
        <v>44042</v>
      </c>
      <c r="B27" s="12">
        <v>91</v>
      </c>
      <c r="C27" s="12">
        <v>120</v>
      </c>
      <c r="F27" s="1">
        <v>44041</v>
      </c>
      <c r="G27">
        <v>89</v>
      </c>
      <c r="H27">
        <v>120</v>
      </c>
    </row>
    <row r="28" spans="1:8" x14ac:dyDescent="0.25">
      <c r="A28" s="11">
        <v>44043</v>
      </c>
      <c r="B28" s="12">
        <v>94</v>
      </c>
      <c r="C28" s="12">
        <v>115</v>
      </c>
      <c r="F28" s="1">
        <v>44042</v>
      </c>
      <c r="G28">
        <v>91</v>
      </c>
      <c r="H28">
        <v>120</v>
      </c>
    </row>
    <row r="29" spans="1:8" x14ac:dyDescent="0.25">
      <c r="A29" s="11">
        <v>44044</v>
      </c>
      <c r="B29" s="12">
        <v>36</v>
      </c>
      <c r="C29" s="12">
        <v>116</v>
      </c>
      <c r="F29" s="1">
        <v>44043</v>
      </c>
      <c r="G29">
        <v>94</v>
      </c>
      <c r="H29">
        <v>115</v>
      </c>
    </row>
    <row r="30" spans="1:8" x14ac:dyDescent="0.25">
      <c r="A30" s="11">
        <v>44045</v>
      </c>
      <c r="B30" s="12">
        <v>21</v>
      </c>
      <c r="C30" s="12">
        <v>117</v>
      </c>
      <c r="F30" s="1">
        <v>44044</v>
      </c>
      <c r="G30">
        <v>36</v>
      </c>
      <c r="H30">
        <v>116</v>
      </c>
    </row>
    <row r="31" spans="1:8" x14ac:dyDescent="0.25">
      <c r="A31" s="11">
        <v>44046</v>
      </c>
      <c r="B31" s="12">
        <v>81</v>
      </c>
      <c r="C31" s="12">
        <v>112</v>
      </c>
      <c r="F31" s="1">
        <v>44045</v>
      </c>
      <c r="G31">
        <v>21</v>
      </c>
      <c r="H31">
        <v>117</v>
      </c>
    </row>
    <row r="32" spans="1:8" x14ac:dyDescent="0.25">
      <c r="A32" s="11">
        <v>44047</v>
      </c>
      <c r="B32" s="12">
        <v>81</v>
      </c>
      <c r="C32" s="12">
        <v>112</v>
      </c>
      <c r="F32" s="1">
        <v>44046</v>
      </c>
      <c r="G32">
        <v>81</v>
      </c>
      <c r="H32">
        <v>112</v>
      </c>
    </row>
    <row r="33" spans="1:8" x14ac:dyDescent="0.25">
      <c r="A33" s="11">
        <v>44048</v>
      </c>
      <c r="B33" s="12">
        <v>81</v>
      </c>
      <c r="C33" s="12">
        <v>112</v>
      </c>
      <c r="F33" s="1">
        <v>44047</v>
      </c>
      <c r="G33">
        <v>81</v>
      </c>
      <c r="H33">
        <v>112</v>
      </c>
    </row>
    <row r="34" spans="1:8" x14ac:dyDescent="0.25">
      <c r="A34" s="11">
        <v>44049</v>
      </c>
      <c r="B34" s="12">
        <v>97</v>
      </c>
      <c r="C34" s="12">
        <v>108</v>
      </c>
      <c r="F34" s="1">
        <v>44048</v>
      </c>
      <c r="G34">
        <v>81</v>
      </c>
      <c r="H34">
        <v>112</v>
      </c>
    </row>
    <row r="35" spans="1:8" x14ac:dyDescent="0.25">
      <c r="A35" s="11">
        <v>44050</v>
      </c>
      <c r="B35" s="12">
        <v>97</v>
      </c>
      <c r="C35" s="12">
        <v>108</v>
      </c>
      <c r="F35" s="1">
        <v>44049</v>
      </c>
      <c r="G35">
        <v>97</v>
      </c>
      <c r="H35">
        <v>108</v>
      </c>
    </row>
    <row r="36" spans="1:8" x14ac:dyDescent="0.25">
      <c r="A36" s="11">
        <v>44051</v>
      </c>
      <c r="B36" s="12">
        <v>39</v>
      </c>
      <c r="C36" s="12">
        <v>109</v>
      </c>
      <c r="F36" s="1">
        <v>44050</v>
      </c>
      <c r="G36">
        <v>97</v>
      </c>
      <c r="H36">
        <v>108</v>
      </c>
    </row>
    <row r="37" spans="1:8" x14ac:dyDescent="0.25">
      <c r="A37" s="11">
        <v>44052</v>
      </c>
      <c r="B37" s="12">
        <v>41</v>
      </c>
      <c r="C37" s="12">
        <v>105</v>
      </c>
      <c r="F37" s="1">
        <v>44051</v>
      </c>
      <c r="G37">
        <v>39</v>
      </c>
      <c r="H37">
        <v>109</v>
      </c>
    </row>
    <row r="38" spans="1:8" x14ac:dyDescent="0.25">
      <c r="A38" s="11">
        <v>44053</v>
      </c>
      <c r="B38" s="12">
        <v>95</v>
      </c>
      <c r="C38" s="12">
        <v>105</v>
      </c>
      <c r="F38" s="1">
        <v>44052</v>
      </c>
      <c r="G38">
        <v>41</v>
      </c>
      <c r="H38">
        <v>105</v>
      </c>
    </row>
    <row r="39" spans="1:8" x14ac:dyDescent="0.25">
      <c r="A39" s="11">
        <v>44054</v>
      </c>
      <c r="B39" s="12">
        <v>95</v>
      </c>
      <c r="C39" s="12">
        <v>105</v>
      </c>
      <c r="F39" s="1">
        <v>44053</v>
      </c>
      <c r="G39">
        <v>95</v>
      </c>
      <c r="H39">
        <v>105</v>
      </c>
    </row>
    <row r="40" spans="1:8" x14ac:dyDescent="0.25">
      <c r="A40" s="11">
        <v>44055</v>
      </c>
      <c r="B40" s="12">
        <v>98</v>
      </c>
      <c r="C40" s="12">
        <v>101</v>
      </c>
      <c r="F40" s="1">
        <v>44054</v>
      </c>
      <c r="G40">
        <v>95</v>
      </c>
      <c r="H40">
        <v>105</v>
      </c>
    </row>
    <row r="41" spans="1:8" x14ac:dyDescent="0.25">
      <c r="A41" s="11">
        <v>44056</v>
      </c>
      <c r="B41" s="12">
        <v>98</v>
      </c>
      <c r="C41" s="12">
        <v>101</v>
      </c>
      <c r="F41" s="1">
        <v>44055</v>
      </c>
      <c r="G41">
        <v>98</v>
      </c>
      <c r="H41">
        <v>101</v>
      </c>
    </row>
    <row r="42" spans="1:8" x14ac:dyDescent="0.25">
      <c r="A42" s="11">
        <v>44057</v>
      </c>
      <c r="B42" s="12">
        <v>93</v>
      </c>
      <c r="C42" s="12">
        <v>101</v>
      </c>
      <c r="F42" s="1">
        <v>44056</v>
      </c>
      <c r="G42">
        <v>98</v>
      </c>
      <c r="H42">
        <v>101</v>
      </c>
    </row>
    <row r="43" spans="1:8" x14ac:dyDescent="0.25">
      <c r="A43" s="11">
        <v>44058</v>
      </c>
      <c r="B43" s="12">
        <v>38</v>
      </c>
      <c r="C43" s="12">
        <v>98</v>
      </c>
      <c r="F43" s="1">
        <v>44057</v>
      </c>
      <c r="G43">
        <v>93</v>
      </c>
      <c r="H43">
        <v>101</v>
      </c>
    </row>
    <row r="44" spans="1:8" x14ac:dyDescent="0.25">
      <c r="A44" s="11">
        <v>44059</v>
      </c>
      <c r="B44" s="12">
        <v>37</v>
      </c>
      <c r="C44" s="12">
        <v>99</v>
      </c>
      <c r="F44" s="1">
        <v>44058</v>
      </c>
      <c r="G44">
        <v>38</v>
      </c>
      <c r="H44">
        <v>98</v>
      </c>
    </row>
    <row r="45" spans="1:8" x14ac:dyDescent="0.25">
      <c r="A45" s="11">
        <v>44060</v>
      </c>
      <c r="B45" s="12">
        <v>104</v>
      </c>
      <c r="C45" s="12">
        <v>99</v>
      </c>
      <c r="F45" s="1">
        <v>44059</v>
      </c>
      <c r="G45">
        <v>37</v>
      </c>
      <c r="H45">
        <v>99</v>
      </c>
    </row>
    <row r="46" spans="1:8" x14ac:dyDescent="0.25">
      <c r="A46" s="11">
        <v>44061</v>
      </c>
      <c r="B46" s="12">
        <v>106</v>
      </c>
      <c r="C46" s="12">
        <v>95</v>
      </c>
      <c r="F46" s="1">
        <v>44060</v>
      </c>
      <c r="G46">
        <v>104</v>
      </c>
      <c r="H46">
        <v>99</v>
      </c>
    </row>
    <row r="47" spans="1:8" x14ac:dyDescent="0.25">
      <c r="A47" s="11">
        <v>44062</v>
      </c>
      <c r="B47" s="12">
        <v>106</v>
      </c>
      <c r="C47" s="12">
        <v>95</v>
      </c>
      <c r="F47" s="1">
        <v>44061</v>
      </c>
      <c r="G47">
        <v>106</v>
      </c>
      <c r="H47">
        <v>95</v>
      </c>
    </row>
    <row r="48" spans="1:8" x14ac:dyDescent="0.25">
      <c r="A48" s="11">
        <v>44063</v>
      </c>
      <c r="B48" s="12">
        <v>106</v>
      </c>
      <c r="C48" s="12">
        <v>95</v>
      </c>
      <c r="F48" s="1">
        <v>44062</v>
      </c>
      <c r="G48">
        <v>106</v>
      </c>
      <c r="H48">
        <v>95</v>
      </c>
    </row>
    <row r="49" spans="1:8" x14ac:dyDescent="0.25">
      <c r="A49" s="11">
        <v>44064</v>
      </c>
      <c r="B49" s="12">
        <v>109</v>
      </c>
      <c r="C49" s="12">
        <v>91</v>
      </c>
      <c r="F49" s="1">
        <v>44063</v>
      </c>
      <c r="G49">
        <v>106</v>
      </c>
      <c r="H49">
        <v>95</v>
      </c>
    </row>
    <row r="50" spans="1:8" x14ac:dyDescent="0.25">
      <c r="A50" s="11">
        <v>44065</v>
      </c>
      <c r="B50" s="12">
        <v>51</v>
      </c>
      <c r="C50" s="12">
        <v>92</v>
      </c>
      <c r="F50" s="1">
        <v>44064</v>
      </c>
      <c r="G50">
        <v>109</v>
      </c>
      <c r="H50">
        <v>91</v>
      </c>
    </row>
    <row r="51" spans="1:8" x14ac:dyDescent="0.25">
      <c r="A51" s="11">
        <v>44066</v>
      </c>
      <c r="B51" s="12">
        <v>50</v>
      </c>
      <c r="C51" s="12">
        <v>93</v>
      </c>
      <c r="F51" s="1">
        <v>44065</v>
      </c>
      <c r="G51">
        <v>51</v>
      </c>
      <c r="H51">
        <v>92</v>
      </c>
    </row>
    <row r="52" spans="1:8" x14ac:dyDescent="0.25">
      <c r="A52" s="11">
        <v>44067</v>
      </c>
      <c r="B52" s="12">
        <v>91</v>
      </c>
      <c r="C52" s="12">
        <v>90</v>
      </c>
      <c r="F52" s="1">
        <v>44066</v>
      </c>
      <c r="G52">
        <v>50</v>
      </c>
      <c r="H52">
        <v>93</v>
      </c>
    </row>
    <row r="53" spans="1:8" x14ac:dyDescent="0.25">
      <c r="A53" s="11">
        <v>44068</v>
      </c>
      <c r="B53" s="12">
        <v>91</v>
      </c>
      <c r="C53" s="12">
        <v>90</v>
      </c>
      <c r="F53" s="1">
        <v>44067</v>
      </c>
      <c r="G53">
        <v>91</v>
      </c>
      <c r="H53">
        <v>90</v>
      </c>
    </row>
    <row r="54" spans="1:8" x14ac:dyDescent="0.25">
      <c r="A54" s="11">
        <v>44069</v>
      </c>
      <c r="B54" s="12">
        <v>91</v>
      </c>
      <c r="C54" s="12">
        <v>90</v>
      </c>
      <c r="F54" s="1">
        <v>44068</v>
      </c>
      <c r="G54">
        <v>91</v>
      </c>
      <c r="H54">
        <v>90</v>
      </c>
    </row>
    <row r="55" spans="1:8" x14ac:dyDescent="0.25">
      <c r="A55" s="11">
        <v>44070</v>
      </c>
      <c r="B55" s="12">
        <v>107</v>
      </c>
      <c r="C55" s="12">
        <v>86</v>
      </c>
      <c r="F55" s="1">
        <v>44069</v>
      </c>
      <c r="G55">
        <v>91</v>
      </c>
      <c r="H55">
        <v>90</v>
      </c>
    </row>
    <row r="56" spans="1:8" x14ac:dyDescent="0.25">
      <c r="A56" s="11">
        <v>44071</v>
      </c>
      <c r="B56" s="12">
        <v>107</v>
      </c>
      <c r="C56" s="12">
        <v>86</v>
      </c>
      <c r="F56" s="1">
        <v>44070</v>
      </c>
      <c r="G56">
        <v>107</v>
      </c>
      <c r="H56">
        <v>86</v>
      </c>
    </row>
    <row r="57" spans="1:8" x14ac:dyDescent="0.25">
      <c r="A57" s="11">
        <v>44072</v>
      </c>
      <c r="B57" s="12">
        <v>49</v>
      </c>
      <c r="C57" s="12">
        <v>87</v>
      </c>
      <c r="F57" s="1">
        <v>44071</v>
      </c>
      <c r="G57">
        <v>107</v>
      </c>
      <c r="H57">
        <v>86</v>
      </c>
    </row>
    <row r="58" spans="1:8" x14ac:dyDescent="0.25">
      <c r="A58" s="11">
        <v>44073</v>
      </c>
      <c r="B58" s="12">
        <v>51</v>
      </c>
      <c r="C58" s="12">
        <v>85</v>
      </c>
      <c r="F58" s="1">
        <v>44072</v>
      </c>
      <c r="G58">
        <v>49</v>
      </c>
      <c r="H58">
        <v>87</v>
      </c>
    </row>
    <row r="59" spans="1:8" x14ac:dyDescent="0.25">
      <c r="A59" s="11">
        <v>44074</v>
      </c>
      <c r="B59" s="12">
        <v>108</v>
      </c>
      <c r="C59" s="12">
        <v>85</v>
      </c>
      <c r="F59" s="1">
        <v>44073</v>
      </c>
      <c r="G59">
        <v>51</v>
      </c>
      <c r="H59">
        <v>85</v>
      </c>
    </row>
    <row r="60" spans="1:8" x14ac:dyDescent="0.25">
      <c r="A60" s="11">
        <v>44075</v>
      </c>
      <c r="B60" s="12">
        <v>110</v>
      </c>
      <c r="C60" s="12">
        <v>85</v>
      </c>
      <c r="F60" s="1">
        <v>44074</v>
      </c>
      <c r="G60">
        <v>108</v>
      </c>
      <c r="H60">
        <v>85</v>
      </c>
    </row>
    <row r="61" spans="1:8" x14ac:dyDescent="0.25">
      <c r="A61" s="11">
        <v>44076</v>
      </c>
      <c r="B61" s="12">
        <v>112</v>
      </c>
      <c r="C61" s="12">
        <v>81</v>
      </c>
      <c r="F61" s="1">
        <v>44075</v>
      </c>
      <c r="G61">
        <v>110</v>
      </c>
      <c r="H61">
        <v>85</v>
      </c>
    </row>
    <row r="62" spans="1:8" x14ac:dyDescent="0.25">
      <c r="A62" s="11">
        <v>44077</v>
      </c>
      <c r="B62" s="12">
        <v>112</v>
      </c>
      <c r="C62" s="12">
        <v>81</v>
      </c>
      <c r="F62" s="1">
        <v>44076</v>
      </c>
      <c r="G62">
        <v>112</v>
      </c>
      <c r="H62">
        <v>81</v>
      </c>
    </row>
    <row r="63" spans="1:8" x14ac:dyDescent="0.25">
      <c r="A63" s="11">
        <v>44078</v>
      </c>
      <c r="B63" s="12">
        <v>112</v>
      </c>
      <c r="C63" s="12">
        <v>81</v>
      </c>
      <c r="F63" s="1">
        <v>44077</v>
      </c>
      <c r="G63">
        <v>112</v>
      </c>
      <c r="H63">
        <v>81</v>
      </c>
    </row>
    <row r="64" spans="1:8" x14ac:dyDescent="0.25">
      <c r="A64" s="11" t="s">
        <v>25</v>
      </c>
      <c r="B64" s="12">
        <v>4542</v>
      </c>
      <c r="C64" s="12">
        <v>6747</v>
      </c>
      <c r="F64" s="1">
        <v>44078</v>
      </c>
      <c r="G64">
        <v>112</v>
      </c>
      <c r="H64">
        <v>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88E-0BD0-4D4B-AA4F-1713F70AD5D0}">
  <dimension ref="A1:V61"/>
  <sheetViews>
    <sheetView workbookViewId="0">
      <pane ySplit="1" topLeftCell="A2" activePane="bottomLeft" state="frozen"/>
      <selection pane="bottomLeft" activeCell="U16" sqref="U16"/>
    </sheetView>
  </sheetViews>
  <sheetFormatPr defaultRowHeight="15" x14ac:dyDescent="0.25"/>
  <cols>
    <col min="2" max="2" width="10.140625" style="1" bestFit="1" customWidth="1"/>
    <col min="3" max="3" width="19.140625" style="2" bestFit="1" customWidth="1"/>
    <col min="8" max="8" width="17.28515625" bestFit="1" customWidth="1"/>
    <col min="9" max="9" width="17.28515625" customWidth="1"/>
    <col min="10" max="10" width="17.28515625" style="3" customWidth="1"/>
    <col min="11" max="11" width="13.85546875" bestFit="1" customWidth="1"/>
    <col min="13" max="13" width="11.140625" bestFit="1" customWidth="1"/>
    <col min="14" max="14" width="11.140625" customWidth="1"/>
    <col min="16" max="16" width="11.140625" bestFit="1" customWidth="1"/>
    <col min="20" max="20" width="14.85546875" bestFit="1" customWidth="1"/>
  </cols>
  <sheetData>
    <row r="1" spans="1:22" x14ac:dyDescent="0.25">
      <c r="A1" t="s">
        <v>15</v>
      </c>
      <c r="B1" s="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12</v>
      </c>
      <c r="J1" s="3" t="s">
        <v>14</v>
      </c>
      <c r="K1" t="s">
        <v>10</v>
      </c>
      <c r="L1" t="s">
        <v>11</v>
      </c>
      <c r="M1" t="s">
        <v>16</v>
      </c>
      <c r="N1" t="s">
        <v>36</v>
      </c>
      <c r="O1" t="s">
        <v>17</v>
      </c>
      <c r="P1" t="s">
        <v>18</v>
      </c>
      <c r="Q1" t="s">
        <v>19</v>
      </c>
    </row>
    <row r="2" spans="1:22" x14ac:dyDescent="0.25">
      <c r="A2">
        <v>1</v>
      </c>
      <c r="B2" s="1">
        <v>44019</v>
      </c>
      <c r="C2" s="2">
        <v>5.2083333333333336E-2</v>
      </c>
      <c r="D2">
        <f>WEEKDAY(B2,2)</f>
        <v>2</v>
      </c>
      <c r="E2" s="2">
        <f>IF(D2&gt;5,12/24,9/24)</f>
        <v>0.375</v>
      </c>
      <c r="F2" s="2">
        <f>19/24</f>
        <v>0.79166666666666663</v>
      </c>
      <c r="G2" s="2">
        <f>F2-E2-C2</f>
        <v>0.36458333333333331</v>
      </c>
      <c r="H2" s="4">
        <f>G2*60*24</f>
        <v>525</v>
      </c>
      <c r="I2" s="4">
        <f>U6</f>
        <v>340</v>
      </c>
      <c r="J2" s="3">
        <f>ROUND(IF(D2&gt;5,1%*I2,0),0)</f>
        <v>0</v>
      </c>
      <c r="K2" s="4">
        <f>I2+J2</f>
        <v>340</v>
      </c>
      <c r="L2">
        <f>ROUND(IF(MOD(A2,3)=0,sp*K2,0),0)</f>
        <v>0</v>
      </c>
      <c r="M2" s="4">
        <f>K2-L2</f>
        <v>340</v>
      </c>
      <c r="N2" s="4">
        <f>IF(K2&gt;H2,H2,K2)</f>
        <v>340</v>
      </c>
      <c r="O2" s="4">
        <f>H2-N2</f>
        <v>185</v>
      </c>
      <c r="P2">
        <f>ROUND(O2*vana*1000/60,0)</f>
        <v>58583</v>
      </c>
      <c r="Q2">
        <f>ROUND($U$3*N2*1000/60,0)</f>
        <v>158667</v>
      </c>
    </row>
    <row r="3" spans="1:22" x14ac:dyDescent="0.25">
      <c r="A3">
        <v>2</v>
      </c>
      <c r="B3" s="1">
        <v>44020</v>
      </c>
      <c r="C3" s="2">
        <v>5.2083333333333336E-2</v>
      </c>
      <c r="D3">
        <f t="shared" ref="D3:D61" si="0">WEEKDAY(B3,2)</f>
        <v>3</v>
      </c>
      <c r="E3" s="2">
        <f t="shared" ref="E3:E61" si="1">IF(D3&gt;5,12/24,9/24)</f>
        <v>0.375</v>
      </c>
      <c r="F3" s="2">
        <f t="shared" ref="F3:F61" si="2">19/24</f>
        <v>0.79166666666666663</v>
      </c>
      <c r="G3" s="2">
        <f t="shared" ref="G3:G61" si="3">F3-E3-C3</f>
        <v>0.36458333333333331</v>
      </c>
      <c r="H3" s="4">
        <f t="shared" ref="H3:H61" si="4">G3*60*24</f>
        <v>525</v>
      </c>
      <c r="I3" s="4">
        <f>M2</f>
        <v>340</v>
      </c>
      <c r="J3" s="3">
        <f t="shared" ref="J3:J61" si="5">ROUND(IF(D3&gt;5,1%*I3,0),0)</f>
        <v>0</v>
      </c>
      <c r="K3" s="4">
        <f t="shared" ref="K3:K61" si="6">I3+J3</f>
        <v>340</v>
      </c>
      <c r="L3">
        <f>ROUND(IF(MOD(A3,3)=0,sp*K3,0),0)</f>
        <v>0</v>
      </c>
      <c r="M3" s="4">
        <f t="shared" ref="M3:M61" si="7">K3-L3</f>
        <v>340</v>
      </c>
      <c r="N3" s="4">
        <f t="shared" ref="N3:N61" si="8">IF(K3&gt;H3,H3,K3)</f>
        <v>340</v>
      </c>
      <c r="O3" s="4">
        <f t="shared" ref="O3:O61" si="9">H3-N3</f>
        <v>185</v>
      </c>
      <c r="P3">
        <f>ROUND(O3*vana*1000/60,0)</f>
        <v>58583</v>
      </c>
      <c r="Q3">
        <f t="shared" ref="Q3:Q61" si="10">ROUND($U$3*N3*1000/60,0)</f>
        <v>158667</v>
      </c>
      <c r="T3" t="s">
        <v>31</v>
      </c>
      <c r="U3">
        <v>28</v>
      </c>
    </row>
    <row r="4" spans="1:22" x14ac:dyDescent="0.25">
      <c r="A4">
        <v>3</v>
      </c>
      <c r="B4" s="1">
        <v>44021</v>
      </c>
      <c r="C4" s="2">
        <v>5.2083333333333336E-2</v>
      </c>
      <c r="D4">
        <f t="shared" si="0"/>
        <v>4</v>
      </c>
      <c r="E4" s="2">
        <f t="shared" si="1"/>
        <v>0.375</v>
      </c>
      <c r="F4" s="2">
        <f t="shared" si="2"/>
        <v>0.79166666666666663</v>
      </c>
      <c r="G4" s="2">
        <f t="shared" si="3"/>
        <v>0.36458333333333331</v>
      </c>
      <c r="H4" s="4">
        <f t="shared" si="4"/>
        <v>525</v>
      </c>
      <c r="I4" s="4">
        <f t="shared" ref="I4:I61" si="11">M3</f>
        <v>340</v>
      </c>
      <c r="J4" s="3">
        <f t="shared" si="5"/>
        <v>0</v>
      </c>
      <c r="K4" s="4">
        <f t="shared" si="6"/>
        <v>340</v>
      </c>
      <c r="L4">
        <f>ROUND(IF(MOD(A4,3)=0,sp*K4,0),0)</f>
        <v>9</v>
      </c>
      <c r="M4" s="4">
        <f t="shared" si="7"/>
        <v>331</v>
      </c>
      <c r="N4" s="4">
        <f t="shared" si="8"/>
        <v>340</v>
      </c>
      <c r="O4" s="4">
        <f t="shared" si="9"/>
        <v>185</v>
      </c>
      <c r="P4">
        <f>ROUND(O4*vana*1000/60,0)</f>
        <v>58583</v>
      </c>
      <c r="Q4">
        <f t="shared" si="10"/>
        <v>158667</v>
      </c>
      <c r="T4" t="s">
        <v>6</v>
      </c>
      <c r="U4">
        <v>30</v>
      </c>
      <c r="V4" t="s">
        <v>8</v>
      </c>
    </row>
    <row r="5" spans="1:22" x14ac:dyDescent="0.25">
      <c r="A5">
        <v>4</v>
      </c>
      <c r="B5" s="1">
        <v>44022</v>
      </c>
      <c r="C5" s="2">
        <v>8.3333333333333329E-2</v>
      </c>
      <c r="D5">
        <f t="shared" si="0"/>
        <v>5</v>
      </c>
      <c r="E5" s="2">
        <f t="shared" si="1"/>
        <v>0.375</v>
      </c>
      <c r="F5" s="2">
        <f t="shared" si="2"/>
        <v>0.79166666666666663</v>
      </c>
      <c r="G5" s="2">
        <f t="shared" si="3"/>
        <v>0.33333333333333331</v>
      </c>
      <c r="H5" s="4">
        <f t="shared" si="4"/>
        <v>480</v>
      </c>
      <c r="I5" s="4">
        <f t="shared" si="11"/>
        <v>331</v>
      </c>
      <c r="J5" s="3">
        <f t="shared" si="5"/>
        <v>0</v>
      </c>
      <c r="K5" s="4">
        <f t="shared" si="6"/>
        <v>331</v>
      </c>
      <c r="L5">
        <f>ROUND(IF(MOD(A5,3)=0,sp*K5,0),0)</f>
        <v>0</v>
      </c>
      <c r="M5" s="4">
        <f t="shared" si="7"/>
        <v>331</v>
      </c>
      <c r="N5" s="4">
        <f t="shared" si="8"/>
        <v>331</v>
      </c>
      <c r="O5" s="4">
        <f t="shared" si="9"/>
        <v>149</v>
      </c>
      <c r="P5">
        <f>ROUND(O5*vana*1000/60,0)</f>
        <v>47183</v>
      </c>
      <c r="Q5">
        <f t="shared" si="10"/>
        <v>154467</v>
      </c>
      <c r="T5" t="s">
        <v>7</v>
      </c>
      <c r="U5">
        <v>19</v>
      </c>
    </row>
    <row r="6" spans="1:22" x14ac:dyDescent="0.25">
      <c r="A6">
        <v>5</v>
      </c>
      <c r="B6" s="1">
        <v>44023</v>
      </c>
      <c r="C6" s="2">
        <v>8.3333333333333329E-2</v>
      </c>
      <c r="D6">
        <f t="shared" si="0"/>
        <v>6</v>
      </c>
      <c r="E6" s="2">
        <f t="shared" si="1"/>
        <v>0.5</v>
      </c>
      <c r="F6" s="2">
        <f t="shared" si="2"/>
        <v>0.79166666666666663</v>
      </c>
      <c r="G6" s="2">
        <f t="shared" si="3"/>
        <v>0.20833333333333331</v>
      </c>
      <c r="H6" s="4">
        <f t="shared" si="4"/>
        <v>299.99999999999994</v>
      </c>
      <c r="I6" s="4">
        <f t="shared" si="11"/>
        <v>331</v>
      </c>
      <c r="J6" s="3">
        <f t="shared" si="5"/>
        <v>3</v>
      </c>
      <c r="K6" s="4">
        <f t="shared" si="6"/>
        <v>334</v>
      </c>
      <c r="L6">
        <f>ROUND(IF(MOD(A6,3)=0,sp*K6,0),0)</f>
        <v>0</v>
      </c>
      <c r="M6" s="4">
        <f t="shared" si="7"/>
        <v>334</v>
      </c>
      <c r="N6" s="4">
        <f t="shared" si="8"/>
        <v>299.99999999999994</v>
      </c>
      <c r="O6" s="4">
        <f t="shared" si="9"/>
        <v>0</v>
      </c>
      <c r="P6">
        <f>ROUND(O6*vana*1000/60,0)</f>
        <v>0</v>
      </c>
      <c r="Q6">
        <f t="shared" si="10"/>
        <v>140000</v>
      </c>
      <c r="T6" t="s">
        <v>13</v>
      </c>
      <c r="U6">
        <f>300+(vsil-U3)*20</f>
        <v>340</v>
      </c>
    </row>
    <row r="7" spans="1:22" x14ac:dyDescent="0.25">
      <c r="A7">
        <v>6</v>
      </c>
      <c r="B7" s="1">
        <v>44024</v>
      </c>
      <c r="C7" s="2">
        <v>6.25E-2</v>
      </c>
      <c r="D7">
        <f t="shared" si="0"/>
        <v>7</v>
      </c>
      <c r="E7" s="2">
        <f t="shared" si="1"/>
        <v>0.5</v>
      </c>
      <c r="F7" s="2">
        <f t="shared" si="2"/>
        <v>0.79166666666666663</v>
      </c>
      <c r="G7" s="2">
        <f t="shared" si="3"/>
        <v>0.22916666666666663</v>
      </c>
      <c r="H7" s="4">
        <f t="shared" si="4"/>
        <v>329.99999999999994</v>
      </c>
      <c r="I7" s="4">
        <f t="shared" si="11"/>
        <v>334</v>
      </c>
      <c r="J7" s="3">
        <f t="shared" si="5"/>
        <v>3</v>
      </c>
      <c r="K7" s="4">
        <f t="shared" si="6"/>
        <v>337</v>
      </c>
      <c r="L7">
        <f>ROUND(IF(MOD(A7,3)=0,sp*K7,0),0)</f>
        <v>9</v>
      </c>
      <c r="M7" s="4">
        <f t="shared" si="7"/>
        <v>328</v>
      </c>
      <c r="N7" s="4">
        <f t="shared" si="8"/>
        <v>329.99999999999994</v>
      </c>
      <c r="O7" s="4">
        <f t="shared" si="9"/>
        <v>0</v>
      </c>
      <c r="P7">
        <f>ROUND(O7*vana*1000/60,0)</f>
        <v>0</v>
      </c>
      <c r="Q7">
        <f t="shared" si="10"/>
        <v>154000</v>
      </c>
      <c r="T7" t="s">
        <v>32</v>
      </c>
      <c r="U7" s="8">
        <f>1-(U3/vsil)</f>
        <v>6.6666666666666652E-2</v>
      </c>
    </row>
    <row r="8" spans="1:22" x14ac:dyDescent="0.25">
      <c r="A8">
        <v>7</v>
      </c>
      <c r="B8" s="1">
        <v>44025</v>
      </c>
      <c r="C8" s="2">
        <v>6.25E-2</v>
      </c>
      <c r="D8">
        <f t="shared" si="0"/>
        <v>1</v>
      </c>
      <c r="E8" s="2">
        <f t="shared" si="1"/>
        <v>0.375</v>
      </c>
      <c r="F8" s="2">
        <f t="shared" si="2"/>
        <v>0.79166666666666663</v>
      </c>
      <c r="G8" s="2">
        <f t="shared" si="3"/>
        <v>0.35416666666666663</v>
      </c>
      <c r="H8" s="4">
        <f t="shared" si="4"/>
        <v>509.99999999999989</v>
      </c>
      <c r="I8" s="4">
        <f t="shared" si="11"/>
        <v>328</v>
      </c>
      <c r="J8" s="3">
        <f t="shared" si="5"/>
        <v>0</v>
      </c>
      <c r="K8" s="4">
        <f t="shared" si="6"/>
        <v>328</v>
      </c>
      <c r="L8">
        <f>ROUND(IF(MOD(A8,3)=0,sp*K8,0),0)</f>
        <v>0</v>
      </c>
      <c r="M8" s="4">
        <f t="shared" si="7"/>
        <v>328</v>
      </c>
      <c r="N8" s="4">
        <f t="shared" si="8"/>
        <v>328</v>
      </c>
      <c r="O8" s="4">
        <f t="shared" si="9"/>
        <v>181.99999999999989</v>
      </c>
      <c r="P8">
        <f>ROUND(O8*vana*1000/60,0)</f>
        <v>57633</v>
      </c>
      <c r="Q8">
        <f t="shared" si="10"/>
        <v>153067</v>
      </c>
      <c r="T8" t="s">
        <v>11</v>
      </c>
      <c r="U8" s="13">
        <f>IF(4%-U7*0.2&lt;1%,1%,4%-U7*0.2)</f>
        <v>2.6666666666666672E-2</v>
      </c>
    </row>
    <row r="9" spans="1:22" x14ac:dyDescent="0.25">
      <c r="A9">
        <v>8</v>
      </c>
      <c r="B9" s="1">
        <v>44026</v>
      </c>
      <c r="C9" s="2">
        <v>6.25E-2</v>
      </c>
      <c r="D9">
        <f t="shared" si="0"/>
        <v>2</v>
      </c>
      <c r="E9" s="2">
        <f t="shared" si="1"/>
        <v>0.375</v>
      </c>
      <c r="F9" s="2">
        <f t="shared" si="2"/>
        <v>0.79166666666666663</v>
      </c>
      <c r="G9" s="2">
        <f t="shared" si="3"/>
        <v>0.35416666666666663</v>
      </c>
      <c r="H9" s="4">
        <f t="shared" si="4"/>
        <v>509.99999999999989</v>
      </c>
      <c r="I9" s="4">
        <f t="shared" si="11"/>
        <v>328</v>
      </c>
      <c r="J9" s="3">
        <f t="shared" si="5"/>
        <v>0</v>
      </c>
      <c r="K9" s="4">
        <f t="shared" si="6"/>
        <v>328</v>
      </c>
      <c r="L9">
        <f>ROUND(IF(MOD(A9,3)=0,sp*K9,0),0)</f>
        <v>0</v>
      </c>
      <c r="M9" s="4">
        <f t="shared" si="7"/>
        <v>328</v>
      </c>
      <c r="N9" s="4">
        <f t="shared" si="8"/>
        <v>328</v>
      </c>
      <c r="O9" s="4">
        <f t="shared" si="9"/>
        <v>181.99999999999989</v>
      </c>
      <c r="P9">
        <f>ROUND(O9*vana*1000/60,0)</f>
        <v>57633</v>
      </c>
      <c r="Q9">
        <f t="shared" si="10"/>
        <v>153067</v>
      </c>
    </row>
    <row r="10" spans="1:22" x14ac:dyDescent="0.25">
      <c r="A10">
        <v>9</v>
      </c>
      <c r="B10" s="1">
        <v>44027</v>
      </c>
      <c r="C10" s="2">
        <v>6.25E-2</v>
      </c>
      <c r="D10">
        <f t="shared" si="0"/>
        <v>3</v>
      </c>
      <c r="E10" s="2">
        <f t="shared" si="1"/>
        <v>0.375</v>
      </c>
      <c r="F10" s="2">
        <f t="shared" si="2"/>
        <v>0.79166666666666663</v>
      </c>
      <c r="G10" s="2">
        <f t="shared" si="3"/>
        <v>0.35416666666666663</v>
      </c>
      <c r="H10" s="4">
        <f t="shared" si="4"/>
        <v>509.99999999999989</v>
      </c>
      <c r="I10" s="4">
        <f t="shared" si="11"/>
        <v>328</v>
      </c>
      <c r="J10" s="3">
        <f t="shared" si="5"/>
        <v>0</v>
      </c>
      <c r="K10" s="4">
        <f t="shared" si="6"/>
        <v>328</v>
      </c>
      <c r="L10">
        <f>ROUND(IF(MOD(A10,3)=0,sp*K10,0),0)</f>
        <v>9</v>
      </c>
      <c r="M10" s="4">
        <f t="shared" si="7"/>
        <v>319</v>
      </c>
      <c r="N10" s="4">
        <f t="shared" si="8"/>
        <v>328</v>
      </c>
      <c r="O10" s="4">
        <f t="shared" si="9"/>
        <v>181.99999999999989</v>
      </c>
      <c r="P10">
        <f>ROUND(O10*vana*1000/60,0)</f>
        <v>57633</v>
      </c>
      <c r="Q10">
        <f t="shared" si="10"/>
        <v>153067</v>
      </c>
      <c r="T10" t="s">
        <v>33</v>
      </c>
      <c r="U10">
        <f>SUM(P2:Q61)/1000</f>
        <v>11380.718999999999</v>
      </c>
    </row>
    <row r="11" spans="1:22" x14ac:dyDescent="0.25">
      <c r="A11">
        <v>10</v>
      </c>
      <c r="B11" s="1">
        <v>44028</v>
      </c>
      <c r="C11" s="2">
        <v>4.1666666666666664E-2</v>
      </c>
      <c r="D11">
        <f t="shared" si="0"/>
        <v>4</v>
      </c>
      <c r="E11" s="2">
        <f t="shared" si="1"/>
        <v>0.375</v>
      </c>
      <c r="F11" s="2">
        <f t="shared" si="2"/>
        <v>0.79166666666666663</v>
      </c>
      <c r="G11" s="2">
        <f t="shared" si="3"/>
        <v>0.37499999999999994</v>
      </c>
      <c r="H11" s="4">
        <f t="shared" si="4"/>
        <v>539.99999999999989</v>
      </c>
      <c r="I11" s="4">
        <f t="shared" si="11"/>
        <v>319</v>
      </c>
      <c r="J11" s="3">
        <f t="shared" si="5"/>
        <v>0</v>
      </c>
      <c r="K11" s="4">
        <f t="shared" si="6"/>
        <v>319</v>
      </c>
      <c r="L11">
        <f>ROUND(IF(MOD(A11,3)=0,sp*K11,0),0)</f>
        <v>0</v>
      </c>
      <c r="M11" s="4">
        <f t="shared" si="7"/>
        <v>319</v>
      </c>
      <c r="N11" s="4">
        <f t="shared" si="8"/>
        <v>319</v>
      </c>
      <c r="O11" s="4">
        <f t="shared" si="9"/>
        <v>220.99999999999989</v>
      </c>
      <c r="P11">
        <f>ROUND(O11*vana*1000/60,0)</f>
        <v>69983</v>
      </c>
      <c r="Q11">
        <f t="shared" si="10"/>
        <v>148867</v>
      </c>
    </row>
    <row r="12" spans="1:22" x14ac:dyDescent="0.25">
      <c r="A12">
        <v>11</v>
      </c>
      <c r="B12" s="1">
        <v>44029</v>
      </c>
      <c r="C12" s="2">
        <v>4.1666666666666664E-2</v>
      </c>
      <c r="D12">
        <f t="shared" si="0"/>
        <v>5</v>
      </c>
      <c r="E12" s="2">
        <f t="shared" si="1"/>
        <v>0.375</v>
      </c>
      <c r="F12" s="2">
        <f t="shared" si="2"/>
        <v>0.79166666666666663</v>
      </c>
      <c r="G12" s="2">
        <f t="shared" si="3"/>
        <v>0.37499999999999994</v>
      </c>
      <c r="H12" s="4">
        <f t="shared" si="4"/>
        <v>539.99999999999989</v>
      </c>
      <c r="I12" s="4">
        <f t="shared" si="11"/>
        <v>319</v>
      </c>
      <c r="J12" s="3">
        <f t="shared" si="5"/>
        <v>0</v>
      </c>
      <c r="K12" s="4">
        <f t="shared" si="6"/>
        <v>319</v>
      </c>
      <c r="L12">
        <f>ROUND(IF(MOD(A12,3)=0,sp*K12,0),0)</f>
        <v>0</v>
      </c>
      <c r="M12" s="4">
        <f t="shared" si="7"/>
        <v>319</v>
      </c>
      <c r="N12" s="4">
        <f t="shared" si="8"/>
        <v>319</v>
      </c>
      <c r="O12" s="4">
        <f t="shared" si="9"/>
        <v>220.99999999999989</v>
      </c>
      <c r="P12">
        <f>ROUND(O12*vana*1000/60,0)</f>
        <v>69983</v>
      </c>
      <c r="Q12">
        <f t="shared" si="10"/>
        <v>148867</v>
      </c>
    </row>
    <row r="13" spans="1:22" x14ac:dyDescent="0.25">
      <c r="A13">
        <v>12</v>
      </c>
      <c r="B13" s="1">
        <v>44030</v>
      </c>
      <c r="C13" s="2">
        <v>4.1666666666666664E-2</v>
      </c>
      <c r="D13">
        <f t="shared" si="0"/>
        <v>6</v>
      </c>
      <c r="E13" s="2">
        <f t="shared" si="1"/>
        <v>0.5</v>
      </c>
      <c r="F13" s="2">
        <f t="shared" si="2"/>
        <v>0.79166666666666663</v>
      </c>
      <c r="G13" s="2">
        <f t="shared" si="3"/>
        <v>0.24999999999999997</v>
      </c>
      <c r="H13" s="4">
        <f t="shared" si="4"/>
        <v>359.99999999999994</v>
      </c>
      <c r="I13" s="4">
        <f t="shared" si="11"/>
        <v>319</v>
      </c>
      <c r="J13" s="3">
        <f t="shared" si="5"/>
        <v>3</v>
      </c>
      <c r="K13" s="4">
        <f t="shared" si="6"/>
        <v>322</v>
      </c>
      <c r="L13">
        <f>ROUND(IF(MOD(A13,3)=0,sp*K13,0),0)</f>
        <v>9</v>
      </c>
      <c r="M13" s="4">
        <f t="shared" si="7"/>
        <v>313</v>
      </c>
      <c r="N13" s="4">
        <f t="shared" si="8"/>
        <v>322</v>
      </c>
      <c r="O13" s="4">
        <f t="shared" si="9"/>
        <v>37.999999999999943</v>
      </c>
      <c r="P13">
        <f>ROUND(O13*vana*1000/60,0)</f>
        <v>12033</v>
      </c>
      <c r="Q13">
        <f t="shared" si="10"/>
        <v>150267</v>
      </c>
      <c r="T13" t="s">
        <v>35</v>
      </c>
      <c r="U13">
        <f>11274413/1000</f>
        <v>11274.413</v>
      </c>
    </row>
    <row r="14" spans="1:22" x14ac:dyDescent="0.25">
      <c r="A14">
        <v>13</v>
      </c>
      <c r="B14" s="1">
        <v>44031</v>
      </c>
      <c r="C14" s="2">
        <v>4.1666666666666664E-2</v>
      </c>
      <c r="D14">
        <f t="shared" si="0"/>
        <v>7</v>
      </c>
      <c r="E14" s="2">
        <f t="shared" si="1"/>
        <v>0.5</v>
      </c>
      <c r="F14" s="2">
        <f t="shared" si="2"/>
        <v>0.79166666666666663</v>
      </c>
      <c r="G14" s="2">
        <f t="shared" si="3"/>
        <v>0.24999999999999997</v>
      </c>
      <c r="H14" s="4">
        <f t="shared" si="4"/>
        <v>359.99999999999994</v>
      </c>
      <c r="I14" s="4">
        <f t="shared" si="11"/>
        <v>313</v>
      </c>
      <c r="J14" s="3">
        <f t="shared" si="5"/>
        <v>3</v>
      </c>
      <c r="K14" s="4">
        <f t="shared" si="6"/>
        <v>316</v>
      </c>
      <c r="L14">
        <f>ROUND(IF(MOD(A14,3)=0,sp*K14,0),0)</f>
        <v>0</v>
      </c>
      <c r="M14" s="4">
        <f t="shared" si="7"/>
        <v>316</v>
      </c>
      <c r="N14" s="4">
        <f t="shared" si="8"/>
        <v>316</v>
      </c>
      <c r="O14" s="4">
        <f t="shared" si="9"/>
        <v>43.999999999999943</v>
      </c>
      <c r="P14">
        <f>ROUND(O14*vana*1000/60,0)</f>
        <v>13933</v>
      </c>
      <c r="Q14">
        <f t="shared" si="10"/>
        <v>147467</v>
      </c>
    </row>
    <row r="15" spans="1:22" x14ac:dyDescent="0.25">
      <c r="A15">
        <v>14</v>
      </c>
      <c r="B15" s="1">
        <v>44032</v>
      </c>
      <c r="C15" s="2">
        <v>5.5555555555555552E-2</v>
      </c>
      <c r="D15">
        <f t="shared" si="0"/>
        <v>1</v>
      </c>
      <c r="E15" s="2">
        <f t="shared" si="1"/>
        <v>0.375</v>
      </c>
      <c r="F15" s="2">
        <f t="shared" si="2"/>
        <v>0.79166666666666663</v>
      </c>
      <c r="G15" s="2">
        <f t="shared" si="3"/>
        <v>0.36111111111111105</v>
      </c>
      <c r="H15" s="4">
        <f t="shared" si="4"/>
        <v>520</v>
      </c>
      <c r="I15" s="4">
        <f t="shared" si="11"/>
        <v>316</v>
      </c>
      <c r="J15" s="3">
        <f t="shared" si="5"/>
        <v>0</v>
      </c>
      <c r="K15" s="4">
        <f t="shared" si="6"/>
        <v>316</v>
      </c>
      <c r="L15">
        <f>ROUND(IF(MOD(A15,3)=0,sp*K15,0),0)</f>
        <v>0</v>
      </c>
      <c r="M15" s="4">
        <f t="shared" si="7"/>
        <v>316</v>
      </c>
      <c r="N15" s="4">
        <f t="shared" si="8"/>
        <v>316</v>
      </c>
      <c r="O15" s="4">
        <f t="shared" si="9"/>
        <v>204</v>
      </c>
      <c r="P15">
        <f>ROUND(O15*vana*1000/60,0)</f>
        <v>64600</v>
      </c>
      <c r="Q15">
        <f t="shared" si="10"/>
        <v>147467</v>
      </c>
      <c r="T15" t="s">
        <v>34</v>
      </c>
      <c r="U15">
        <f>ROUND(U10-U13,0)</f>
        <v>106</v>
      </c>
    </row>
    <row r="16" spans="1:22" x14ac:dyDescent="0.25">
      <c r="A16">
        <v>15</v>
      </c>
      <c r="B16" s="1">
        <v>44033</v>
      </c>
      <c r="C16" s="2">
        <v>5.5555555555555552E-2</v>
      </c>
      <c r="D16">
        <f t="shared" si="0"/>
        <v>2</v>
      </c>
      <c r="E16" s="2">
        <f t="shared" si="1"/>
        <v>0.375</v>
      </c>
      <c r="F16" s="2">
        <f t="shared" si="2"/>
        <v>0.79166666666666663</v>
      </c>
      <c r="G16" s="2">
        <f t="shared" si="3"/>
        <v>0.36111111111111105</v>
      </c>
      <c r="H16" s="4">
        <f t="shared" si="4"/>
        <v>520</v>
      </c>
      <c r="I16" s="4">
        <f t="shared" si="11"/>
        <v>316</v>
      </c>
      <c r="J16" s="3">
        <f t="shared" si="5"/>
        <v>0</v>
      </c>
      <c r="K16" s="4">
        <f t="shared" si="6"/>
        <v>316</v>
      </c>
      <c r="L16">
        <f>ROUND(IF(MOD(A16,3)=0,sp*K16,0),0)</f>
        <v>8</v>
      </c>
      <c r="M16" s="4">
        <f t="shared" si="7"/>
        <v>308</v>
      </c>
      <c r="N16" s="4">
        <f t="shared" si="8"/>
        <v>316</v>
      </c>
      <c r="O16" s="4">
        <f t="shared" si="9"/>
        <v>204</v>
      </c>
      <c r="P16">
        <f>ROUND(O16*vana*1000/60,0)</f>
        <v>64600</v>
      </c>
      <c r="Q16">
        <f t="shared" si="10"/>
        <v>147467</v>
      </c>
    </row>
    <row r="17" spans="1:17" x14ac:dyDescent="0.25">
      <c r="A17">
        <v>16</v>
      </c>
      <c r="B17" s="1">
        <v>44034</v>
      </c>
      <c r="C17" s="2">
        <v>5.5555555555555552E-2</v>
      </c>
      <c r="D17">
        <f t="shared" si="0"/>
        <v>3</v>
      </c>
      <c r="E17" s="2">
        <f t="shared" si="1"/>
        <v>0.375</v>
      </c>
      <c r="F17" s="2">
        <f t="shared" si="2"/>
        <v>0.79166666666666663</v>
      </c>
      <c r="G17" s="2">
        <f t="shared" si="3"/>
        <v>0.36111111111111105</v>
      </c>
      <c r="H17" s="4">
        <f t="shared" si="4"/>
        <v>520</v>
      </c>
      <c r="I17" s="4">
        <f t="shared" si="11"/>
        <v>308</v>
      </c>
      <c r="J17" s="3">
        <f t="shared" si="5"/>
        <v>0</v>
      </c>
      <c r="K17" s="4">
        <f t="shared" si="6"/>
        <v>308</v>
      </c>
      <c r="L17">
        <f>ROUND(IF(MOD(A17,3)=0,sp*K17,0),0)</f>
        <v>0</v>
      </c>
      <c r="M17" s="4">
        <f t="shared" si="7"/>
        <v>308</v>
      </c>
      <c r="N17" s="4">
        <f t="shared" si="8"/>
        <v>308</v>
      </c>
      <c r="O17" s="4">
        <f t="shared" si="9"/>
        <v>212</v>
      </c>
      <c r="P17">
        <f>ROUND(O17*vana*1000/60,0)</f>
        <v>67133</v>
      </c>
      <c r="Q17">
        <f t="shared" si="10"/>
        <v>143733</v>
      </c>
    </row>
    <row r="18" spans="1:17" x14ac:dyDescent="0.25">
      <c r="A18">
        <v>17</v>
      </c>
      <c r="B18" s="1">
        <v>44035</v>
      </c>
      <c r="C18" s="2">
        <v>5.5555555555555552E-2</v>
      </c>
      <c r="D18">
        <f t="shared" si="0"/>
        <v>4</v>
      </c>
      <c r="E18" s="2">
        <f t="shared" si="1"/>
        <v>0.375</v>
      </c>
      <c r="F18" s="2">
        <f t="shared" si="2"/>
        <v>0.79166666666666663</v>
      </c>
      <c r="G18" s="2">
        <f t="shared" si="3"/>
        <v>0.36111111111111105</v>
      </c>
      <c r="H18" s="4">
        <f t="shared" si="4"/>
        <v>520</v>
      </c>
      <c r="I18" s="4">
        <f t="shared" si="11"/>
        <v>308</v>
      </c>
      <c r="J18" s="3">
        <f t="shared" si="5"/>
        <v>0</v>
      </c>
      <c r="K18" s="4">
        <f t="shared" si="6"/>
        <v>308</v>
      </c>
      <c r="L18">
        <f>ROUND(IF(MOD(A18,3)=0,sp*K18,0),0)</f>
        <v>0</v>
      </c>
      <c r="M18" s="4">
        <f t="shared" si="7"/>
        <v>308</v>
      </c>
      <c r="N18" s="4">
        <f t="shared" si="8"/>
        <v>308</v>
      </c>
      <c r="O18" s="4">
        <f t="shared" si="9"/>
        <v>212</v>
      </c>
      <c r="P18">
        <f>ROUND(O18*vana*1000/60,0)</f>
        <v>67133</v>
      </c>
      <c r="Q18">
        <f t="shared" si="10"/>
        <v>143733</v>
      </c>
    </row>
    <row r="19" spans="1:17" x14ac:dyDescent="0.25">
      <c r="A19">
        <v>18</v>
      </c>
      <c r="B19" s="1">
        <v>44036</v>
      </c>
      <c r="C19" s="2">
        <v>6.25E-2</v>
      </c>
      <c r="D19">
        <f t="shared" si="0"/>
        <v>5</v>
      </c>
      <c r="E19" s="2">
        <f t="shared" si="1"/>
        <v>0.375</v>
      </c>
      <c r="F19" s="2">
        <f t="shared" si="2"/>
        <v>0.79166666666666663</v>
      </c>
      <c r="G19" s="2">
        <f t="shared" si="3"/>
        <v>0.35416666666666663</v>
      </c>
      <c r="H19" s="4">
        <f t="shared" si="4"/>
        <v>509.99999999999989</v>
      </c>
      <c r="I19" s="4">
        <f t="shared" si="11"/>
        <v>308</v>
      </c>
      <c r="J19" s="3">
        <f t="shared" si="5"/>
        <v>0</v>
      </c>
      <c r="K19" s="4">
        <f t="shared" si="6"/>
        <v>308</v>
      </c>
      <c r="L19">
        <f>ROUND(IF(MOD(A19,3)=0,sp*K19,0),0)</f>
        <v>8</v>
      </c>
      <c r="M19" s="4">
        <f t="shared" si="7"/>
        <v>300</v>
      </c>
      <c r="N19" s="4">
        <f t="shared" si="8"/>
        <v>308</v>
      </c>
      <c r="O19" s="4">
        <f t="shared" si="9"/>
        <v>201.99999999999989</v>
      </c>
      <c r="P19">
        <f>ROUND(O19*vana*1000/60,0)</f>
        <v>63967</v>
      </c>
      <c r="Q19">
        <f t="shared" si="10"/>
        <v>143733</v>
      </c>
    </row>
    <row r="20" spans="1:17" x14ac:dyDescent="0.25">
      <c r="A20">
        <v>19</v>
      </c>
      <c r="B20" s="1">
        <v>44037</v>
      </c>
      <c r="C20" s="2">
        <v>6.25E-2</v>
      </c>
      <c r="D20">
        <f t="shared" si="0"/>
        <v>6</v>
      </c>
      <c r="E20" s="2">
        <f t="shared" si="1"/>
        <v>0.5</v>
      </c>
      <c r="F20" s="2">
        <f t="shared" si="2"/>
        <v>0.79166666666666663</v>
      </c>
      <c r="G20" s="2">
        <f t="shared" si="3"/>
        <v>0.22916666666666663</v>
      </c>
      <c r="H20" s="4">
        <f t="shared" si="4"/>
        <v>329.99999999999994</v>
      </c>
      <c r="I20" s="4">
        <f t="shared" si="11"/>
        <v>300</v>
      </c>
      <c r="J20" s="3">
        <f t="shared" si="5"/>
        <v>3</v>
      </c>
      <c r="K20" s="4">
        <f t="shared" si="6"/>
        <v>303</v>
      </c>
      <c r="L20">
        <f>ROUND(IF(MOD(A20,3)=0,sp*K20,0),0)</f>
        <v>0</v>
      </c>
      <c r="M20" s="4">
        <f t="shared" si="7"/>
        <v>303</v>
      </c>
      <c r="N20" s="4">
        <f t="shared" si="8"/>
        <v>303</v>
      </c>
      <c r="O20" s="4">
        <f t="shared" si="9"/>
        <v>26.999999999999943</v>
      </c>
      <c r="P20">
        <f>ROUND(O20*vana*1000/60,0)</f>
        <v>8550</v>
      </c>
      <c r="Q20">
        <f t="shared" si="10"/>
        <v>141400</v>
      </c>
    </row>
    <row r="21" spans="1:17" x14ac:dyDescent="0.25">
      <c r="A21">
        <v>20</v>
      </c>
      <c r="B21" s="1">
        <v>44038</v>
      </c>
      <c r="C21" s="2">
        <v>6.25E-2</v>
      </c>
      <c r="D21">
        <f t="shared" si="0"/>
        <v>7</v>
      </c>
      <c r="E21" s="2">
        <f t="shared" si="1"/>
        <v>0.5</v>
      </c>
      <c r="F21" s="2">
        <f t="shared" si="2"/>
        <v>0.79166666666666663</v>
      </c>
      <c r="G21" s="2">
        <f t="shared" si="3"/>
        <v>0.22916666666666663</v>
      </c>
      <c r="H21" s="4">
        <f t="shared" si="4"/>
        <v>329.99999999999994</v>
      </c>
      <c r="I21" s="4">
        <f t="shared" si="11"/>
        <v>303</v>
      </c>
      <c r="J21" s="3">
        <f t="shared" si="5"/>
        <v>3</v>
      </c>
      <c r="K21" s="4">
        <f t="shared" si="6"/>
        <v>306</v>
      </c>
      <c r="L21">
        <f>ROUND(IF(MOD(A21,3)=0,sp*K21,0),0)</f>
        <v>0</v>
      </c>
      <c r="M21" s="4">
        <f t="shared" si="7"/>
        <v>306</v>
      </c>
      <c r="N21" s="4">
        <f t="shared" si="8"/>
        <v>306</v>
      </c>
      <c r="O21" s="4">
        <f t="shared" si="9"/>
        <v>23.999999999999943</v>
      </c>
      <c r="P21">
        <f>ROUND(O21*vana*1000/60,0)</f>
        <v>7600</v>
      </c>
      <c r="Q21">
        <f t="shared" si="10"/>
        <v>142800</v>
      </c>
    </row>
    <row r="22" spans="1:17" x14ac:dyDescent="0.25">
      <c r="A22">
        <v>21</v>
      </c>
      <c r="B22" s="1">
        <v>44039</v>
      </c>
      <c r="C22" s="2">
        <v>5.5555555555555552E-2</v>
      </c>
      <c r="D22">
        <f t="shared" si="0"/>
        <v>1</v>
      </c>
      <c r="E22" s="2">
        <f t="shared" si="1"/>
        <v>0.375</v>
      </c>
      <c r="F22" s="2">
        <f t="shared" si="2"/>
        <v>0.79166666666666663</v>
      </c>
      <c r="G22" s="2">
        <f t="shared" si="3"/>
        <v>0.36111111111111105</v>
      </c>
      <c r="H22" s="4">
        <f t="shared" si="4"/>
        <v>520</v>
      </c>
      <c r="I22" s="4">
        <f t="shared" si="11"/>
        <v>306</v>
      </c>
      <c r="J22" s="3">
        <f t="shared" si="5"/>
        <v>0</v>
      </c>
      <c r="K22" s="4">
        <f t="shared" si="6"/>
        <v>306</v>
      </c>
      <c r="L22">
        <f>ROUND(IF(MOD(A22,3)=0,sp*K22,0),0)</f>
        <v>8</v>
      </c>
      <c r="M22" s="4">
        <f t="shared" si="7"/>
        <v>298</v>
      </c>
      <c r="N22" s="4">
        <f t="shared" si="8"/>
        <v>306</v>
      </c>
      <c r="O22" s="4">
        <f t="shared" si="9"/>
        <v>214</v>
      </c>
      <c r="P22">
        <f>ROUND(O22*vana*1000/60,0)</f>
        <v>67767</v>
      </c>
      <c r="Q22">
        <f t="shared" si="10"/>
        <v>142800</v>
      </c>
    </row>
    <row r="23" spans="1:17" x14ac:dyDescent="0.25">
      <c r="A23">
        <v>22</v>
      </c>
      <c r="B23" s="1">
        <v>44040</v>
      </c>
      <c r="C23" s="2">
        <v>5.5555555555555552E-2</v>
      </c>
      <c r="D23">
        <f t="shared" si="0"/>
        <v>2</v>
      </c>
      <c r="E23" s="2">
        <f t="shared" si="1"/>
        <v>0.375</v>
      </c>
      <c r="F23" s="2">
        <f t="shared" si="2"/>
        <v>0.79166666666666663</v>
      </c>
      <c r="G23" s="2">
        <f t="shared" si="3"/>
        <v>0.36111111111111105</v>
      </c>
      <c r="H23" s="4">
        <f t="shared" si="4"/>
        <v>520</v>
      </c>
      <c r="I23" s="4">
        <f t="shared" si="11"/>
        <v>298</v>
      </c>
      <c r="J23" s="3">
        <f t="shared" si="5"/>
        <v>0</v>
      </c>
      <c r="K23" s="4">
        <f t="shared" si="6"/>
        <v>298</v>
      </c>
      <c r="L23">
        <f>ROUND(IF(MOD(A23,3)=0,sp*K23,0),0)</f>
        <v>0</v>
      </c>
      <c r="M23" s="4">
        <f t="shared" si="7"/>
        <v>298</v>
      </c>
      <c r="N23" s="4">
        <f t="shared" si="8"/>
        <v>298</v>
      </c>
      <c r="O23" s="4">
        <f t="shared" si="9"/>
        <v>222</v>
      </c>
      <c r="P23">
        <f>ROUND(O23*vana*1000/60,0)</f>
        <v>70300</v>
      </c>
      <c r="Q23">
        <f t="shared" si="10"/>
        <v>139067</v>
      </c>
    </row>
    <row r="24" spans="1:17" x14ac:dyDescent="0.25">
      <c r="A24">
        <v>23</v>
      </c>
      <c r="B24" s="1">
        <v>44041</v>
      </c>
      <c r="C24" s="2">
        <v>5.5555555555555552E-2</v>
      </c>
      <c r="D24">
        <f t="shared" si="0"/>
        <v>3</v>
      </c>
      <c r="E24" s="2">
        <f t="shared" si="1"/>
        <v>0.375</v>
      </c>
      <c r="F24" s="2">
        <f t="shared" si="2"/>
        <v>0.79166666666666663</v>
      </c>
      <c r="G24" s="2">
        <f t="shared" si="3"/>
        <v>0.36111111111111105</v>
      </c>
      <c r="H24" s="4">
        <f t="shared" si="4"/>
        <v>520</v>
      </c>
      <c r="I24" s="4">
        <f t="shared" si="11"/>
        <v>298</v>
      </c>
      <c r="J24" s="3">
        <f t="shared" si="5"/>
        <v>0</v>
      </c>
      <c r="K24" s="4">
        <f t="shared" si="6"/>
        <v>298</v>
      </c>
      <c r="L24">
        <f>ROUND(IF(MOD(A24,3)=0,sp*K24,0),0)</f>
        <v>0</v>
      </c>
      <c r="M24" s="4">
        <f t="shared" si="7"/>
        <v>298</v>
      </c>
      <c r="N24" s="4">
        <f t="shared" si="8"/>
        <v>298</v>
      </c>
      <c r="O24" s="4">
        <f t="shared" si="9"/>
        <v>222</v>
      </c>
      <c r="P24">
        <f>ROUND(O24*vana*1000/60,0)</f>
        <v>70300</v>
      </c>
      <c r="Q24">
        <f t="shared" si="10"/>
        <v>139067</v>
      </c>
    </row>
    <row r="25" spans="1:17" x14ac:dyDescent="0.25">
      <c r="A25">
        <v>24</v>
      </c>
      <c r="B25" s="1">
        <v>44042</v>
      </c>
      <c r="C25" s="2">
        <v>5.2083333333333336E-2</v>
      </c>
      <c r="D25">
        <f t="shared" si="0"/>
        <v>4</v>
      </c>
      <c r="E25" s="2">
        <f t="shared" si="1"/>
        <v>0.375</v>
      </c>
      <c r="F25" s="2">
        <f t="shared" si="2"/>
        <v>0.79166666666666663</v>
      </c>
      <c r="G25" s="2">
        <f t="shared" si="3"/>
        <v>0.36458333333333331</v>
      </c>
      <c r="H25" s="4">
        <f t="shared" si="4"/>
        <v>525</v>
      </c>
      <c r="I25" s="4">
        <f t="shared" si="11"/>
        <v>298</v>
      </c>
      <c r="J25" s="3">
        <f t="shared" si="5"/>
        <v>0</v>
      </c>
      <c r="K25" s="4">
        <f t="shared" si="6"/>
        <v>298</v>
      </c>
      <c r="L25">
        <f>ROUND(IF(MOD(A25,3)=0,sp*K25,0),0)</f>
        <v>8</v>
      </c>
      <c r="M25" s="4">
        <f t="shared" si="7"/>
        <v>290</v>
      </c>
      <c r="N25" s="4">
        <f t="shared" si="8"/>
        <v>298</v>
      </c>
      <c r="O25" s="4">
        <f t="shared" si="9"/>
        <v>227</v>
      </c>
      <c r="P25">
        <f>ROUND(O25*vana*1000/60,0)</f>
        <v>71883</v>
      </c>
      <c r="Q25">
        <f t="shared" si="10"/>
        <v>139067</v>
      </c>
    </row>
    <row r="26" spans="1:17" x14ac:dyDescent="0.25">
      <c r="A26">
        <v>25</v>
      </c>
      <c r="B26" s="1">
        <v>44043</v>
      </c>
      <c r="C26" s="2">
        <v>5.2083333333333336E-2</v>
      </c>
      <c r="D26">
        <f t="shared" si="0"/>
        <v>5</v>
      </c>
      <c r="E26" s="2">
        <f t="shared" si="1"/>
        <v>0.375</v>
      </c>
      <c r="F26" s="2">
        <f t="shared" si="2"/>
        <v>0.79166666666666663</v>
      </c>
      <c r="G26" s="2">
        <f t="shared" si="3"/>
        <v>0.36458333333333331</v>
      </c>
      <c r="H26" s="4">
        <f t="shared" si="4"/>
        <v>525</v>
      </c>
      <c r="I26" s="4">
        <f t="shared" si="11"/>
        <v>290</v>
      </c>
      <c r="J26" s="3">
        <f t="shared" si="5"/>
        <v>0</v>
      </c>
      <c r="K26" s="4">
        <f t="shared" si="6"/>
        <v>290</v>
      </c>
      <c r="L26">
        <f>ROUND(IF(MOD(A26,3)=0,sp*K26,0),0)</f>
        <v>0</v>
      </c>
      <c r="M26" s="4">
        <f t="shared" si="7"/>
        <v>290</v>
      </c>
      <c r="N26" s="4">
        <f t="shared" si="8"/>
        <v>290</v>
      </c>
      <c r="O26" s="4">
        <f t="shared" si="9"/>
        <v>235</v>
      </c>
      <c r="P26">
        <f>ROUND(O26*vana*1000/60,0)</f>
        <v>74417</v>
      </c>
      <c r="Q26">
        <f t="shared" si="10"/>
        <v>135333</v>
      </c>
    </row>
    <row r="27" spans="1:17" x14ac:dyDescent="0.25">
      <c r="A27">
        <v>26</v>
      </c>
      <c r="B27" s="1">
        <v>44044</v>
      </c>
      <c r="C27" s="2">
        <v>5.2083333333333336E-2</v>
      </c>
      <c r="D27">
        <f t="shared" si="0"/>
        <v>6</v>
      </c>
      <c r="E27" s="2">
        <f t="shared" si="1"/>
        <v>0.5</v>
      </c>
      <c r="F27" s="2">
        <f t="shared" si="2"/>
        <v>0.79166666666666663</v>
      </c>
      <c r="G27" s="2">
        <f t="shared" si="3"/>
        <v>0.23958333333333329</v>
      </c>
      <c r="H27" s="4">
        <f t="shared" si="4"/>
        <v>344.99999999999989</v>
      </c>
      <c r="I27" s="4">
        <f t="shared" si="11"/>
        <v>290</v>
      </c>
      <c r="J27" s="3">
        <f t="shared" si="5"/>
        <v>3</v>
      </c>
      <c r="K27" s="4">
        <f t="shared" si="6"/>
        <v>293</v>
      </c>
      <c r="L27">
        <f>ROUND(IF(MOD(A27,3)=0,sp*K27,0),0)</f>
        <v>0</v>
      </c>
      <c r="M27" s="4">
        <f t="shared" si="7"/>
        <v>293</v>
      </c>
      <c r="N27" s="4">
        <f t="shared" si="8"/>
        <v>293</v>
      </c>
      <c r="O27" s="4">
        <f t="shared" si="9"/>
        <v>51.999999999999886</v>
      </c>
      <c r="P27">
        <f>ROUND(O27*vana*1000/60,0)</f>
        <v>16467</v>
      </c>
      <c r="Q27">
        <f t="shared" si="10"/>
        <v>136733</v>
      </c>
    </row>
    <row r="28" spans="1:17" x14ac:dyDescent="0.25">
      <c r="A28">
        <v>27</v>
      </c>
      <c r="B28" s="1">
        <v>44045</v>
      </c>
      <c r="C28" s="2">
        <v>8.3333333333333329E-2</v>
      </c>
      <c r="D28">
        <f t="shared" si="0"/>
        <v>7</v>
      </c>
      <c r="E28" s="2">
        <f t="shared" si="1"/>
        <v>0.5</v>
      </c>
      <c r="F28" s="2">
        <f t="shared" si="2"/>
        <v>0.79166666666666663</v>
      </c>
      <c r="G28" s="2">
        <f t="shared" si="3"/>
        <v>0.20833333333333331</v>
      </c>
      <c r="H28" s="4">
        <f t="shared" si="4"/>
        <v>299.99999999999994</v>
      </c>
      <c r="I28" s="4">
        <f t="shared" si="11"/>
        <v>293</v>
      </c>
      <c r="J28" s="3">
        <f t="shared" si="5"/>
        <v>3</v>
      </c>
      <c r="K28" s="4">
        <f t="shared" si="6"/>
        <v>296</v>
      </c>
      <c r="L28">
        <f>ROUND(IF(MOD(A28,3)=0,sp*K28,0),0)</f>
        <v>8</v>
      </c>
      <c r="M28" s="4">
        <f t="shared" si="7"/>
        <v>288</v>
      </c>
      <c r="N28" s="4">
        <f t="shared" si="8"/>
        <v>296</v>
      </c>
      <c r="O28" s="4">
        <f t="shared" si="9"/>
        <v>3.9999999999999432</v>
      </c>
      <c r="P28">
        <f>ROUND(O28*vana*1000/60,0)</f>
        <v>1267</v>
      </c>
      <c r="Q28">
        <f t="shared" si="10"/>
        <v>138133</v>
      </c>
    </row>
    <row r="29" spans="1:17" x14ac:dyDescent="0.25">
      <c r="A29">
        <v>28</v>
      </c>
      <c r="B29" s="1">
        <v>44046</v>
      </c>
      <c r="C29" s="2">
        <v>8.3333333333333329E-2</v>
      </c>
      <c r="D29">
        <f t="shared" si="0"/>
        <v>1</v>
      </c>
      <c r="E29" s="2">
        <f t="shared" si="1"/>
        <v>0.375</v>
      </c>
      <c r="F29" s="2">
        <f t="shared" si="2"/>
        <v>0.79166666666666663</v>
      </c>
      <c r="G29" s="2">
        <f t="shared" si="3"/>
        <v>0.33333333333333331</v>
      </c>
      <c r="H29" s="4">
        <f t="shared" si="4"/>
        <v>480</v>
      </c>
      <c r="I29" s="4">
        <f t="shared" si="11"/>
        <v>288</v>
      </c>
      <c r="J29" s="3">
        <f t="shared" si="5"/>
        <v>0</v>
      </c>
      <c r="K29" s="4">
        <f t="shared" si="6"/>
        <v>288</v>
      </c>
      <c r="L29">
        <f>ROUND(IF(MOD(A29,3)=0,sp*K29,0),0)</f>
        <v>0</v>
      </c>
      <c r="M29" s="4">
        <f t="shared" si="7"/>
        <v>288</v>
      </c>
      <c r="N29" s="4">
        <f t="shared" si="8"/>
        <v>288</v>
      </c>
      <c r="O29" s="4">
        <f t="shared" si="9"/>
        <v>192</v>
      </c>
      <c r="P29">
        <f>ROUND(O29*vana*1000/60,0)</f>
        <v>60800</v>
      </c>
      <c r="Q29">
        <f t="shared" si="10"/>
        <v>134400</v>
      </c>
    </row>
    <row r="30" spans="1:17" x14ac:dyDescent="0.25">
      <c r="A30">
        <v>29</v>
      </c>
      <c r="B30" s="1">
        <v>44047</v>
      </c>
      <c r="C30" s="2">
        <v>8.3333333333333329E-2</v>
      </c>
      <c r="D30">
        <f t="shared" si="0"/>
        <v>2</v>
      </c>
      <c r="E30" s="2">
        <f t="shared" si="1"/>
        <v>0.375</v>
      </c>
      <c r="F30" s="2">
        <f t="shared" si="2"/>
        <v>0.79166666666666663</v>
      </c>
      <c r="G30" s="2">
        <f t="shared" si="3"/>
        <v>0.33333333333333331</v>
      </c>
      <c r="H30" s="4">
        <f t="shared" si="4"/>
        <v>480</v>
      </c>
      <c r="I30" s="4">
        <f t="shared" si="11"/>
        <v>288</v>
      </c>
      <c r="J30" s="3">
        <f t="shared" si="5"/>
        <v>0</v>
      </c>
      <c r="K30" s="4">
        <f t="shared" si="6"/>
        <v>288</v>
      </c>
      <c r="L30">
        <f>ROUND(IF(MOD(A30,3)=0,sp*K30,0),0)</f>
        <v>0</v>
      </c>
      <c r="M30" s="4">
        <f t="shared" si="7"/>
        <v>288</v>
      </c>
      <c r="N30" s="4">
        <f t="shared" si="8"/>
        <v>288</v>
      </c>
      <c r="O30" s="4">
        <f t="shared" si="9"/>
        <v>192</v>
      </c>
      <c r="P30">
        <f>ROUND(O30*vana*1000/60,0)</f>
        <v>60800</v>
      </c>
      <c r="Q30">
        <f t="shared" si="10"/>
        <v>134400</v>
      </c>
    </row>
    <row r="31" spans="1:17" x14ac:dyDescent="0.25">
      <c r="A31">
        <v>30</v>
      </c>
      <c r="B31" s="1">
        <v>44048</v>
      </c>
      <c r="C31" s="2">
        <v>8.3333333333333329E-2</v>
      </c>
      <c r="D31">
        <f t="shared" si="0"/>
        <v>3</v>
      </c>
      <c r="E31" s="2">
        <f t="shared" si="1"/>
        <v>0.375</v>
      </c>
      <c r="F31" s="2">
        <f t="shared" si="2"/>
        <v>0.79166666666666663</v>
      </c>
      <c r="G31" s="2">
        <f t="shared" si="3"/>
        <v>0.33333333333333331</v>
      </c>
      <c r="H31" s="4">
        <f t="shared" si="4"/>
        <v>480</v>
      </c>
      <c r="I31" s="4">
        <f t="shared" si="11"/>
        <v>288</v>
      </c>
      <c r="J31" s="3">
        <f t="shared" si="5"/>
        <v>0</v>
      </c>
      <c r="K31" s="4">
        <f t="shared" si="6"/>
        <v>288</v>
      </c>
      <c r="L31">
        <f>ROUND(IF(MOD(A31,3)=0,sp*K31,0),0)</f>
        <v>8</v>
      </c>
      <c r="M31" s="4">
        <f t="shared" si="7"/>
        <v>280</v>
      </c>
      <c r="N31" s="4">
        <f t="shared" si="8"/>
        <v>288</v>
      </c>
      <c r="O31" s="4">
        <f t="shared" si="9"/>
        <v>192</v>
      </c>
      <c r="P31">
        <f>ROUND(O31*vana*1000/60,0)</f>
        <v>60800</v>
      </c>
      <c r="Q31">
        <f t="shared" si="10"/>
        <v>134400</v>
      </c>
    </row>
    <row r="32" spans="1:17" x14ac:dyDescent="0.25">
      <c r="A32">
        <v>31</v>
      </c>
      <c r="B32" s="1">
        <v>44049</v>
      </c>
      <c r="C32" s="2">
        <v>5.5555555555555552E-2</v>
      </c>
      <c r="D32">
        <f t="shared" si="0"/>
        <v>4</v>
      </c>
      <c r="E32" s="2">
        <f t="shared" si="1"/>
        <v>0.375</v>
      </c>
      <c r="F32" s="2">
        <f t="shared" si="2"/>
        <v>0.79166666666666663</v>
      </c>
      <c r="G32" s="2">
        <f t="shared" si="3"/>
        <v>0.36111111111111105</v>
      </c>
      <c r="H32" s="4">
        <f t="shared" si="4"/>
        <v>520</v>
      </c>
      <c r="I32" s="4">
        <f t="shared" si="11"/>
        <v>280</v>
      </c>
      <c r="J32" s="3">
        <f t="shared" si="5"/>
        <v>0</v>
      </c>
      <c r="K32" s="4">
        <f t="shared" si="6"/>
        <v>280</v>
      </c>
      <c r="L32">
        <f>ROUND(IF(MOD(A32,3)=0,sp*K32,0),0)</f>
        <v>0</v>
      </c>
      <c r="M32" s="4">
        <f t="shared" si="7"/>
        <v>280</v>
      </c>
      <c r="N32" s="4">
        <f t="shared" si="8"/>
        <v>280</v>
      </c>
      <c r="O32" s="4">
        <f t="shared" si="9"/>
        <v>240</v>
      </c>
      <c r="P32">
        <f>ROUND(O32*vana*1000/60,0)</f>
        <v>76000</v>
      </c>
      <c r="Q32">
        <f t="shared" si="10"/>
        <v>130667</v>
      </c>
    </row>
    <row r="33" spans="1:17" x14ac:dyDescent="0.25">
      <c r="A33">
        <v>32</v>
      </c>
      <c r="B33" s="1">
        <v>44050</v>
      </c>
      <c r="C33" s="2">
        <v>5.5555555555555552E-2</v>
      </c>
      <c r="D33">
        <f t="shared" si="0"/>
        <v>5</v>
      </c>
      <c r="E33" s="2">
        <f t="shared" si="1"/>
        <v>0.375</v>
      </c>
      <c r="F33" s="2">
        <f t="shared" si="2"/>
        <v>0.79166666666666663</v>
      </c>
      <c r="G33" s="2">
        <f t="shared" si="3"/>
        <v>0.36111111111111105</v>
      </c>
      <c r="H33" s="4">
        <f t="shared" si="4"/>
        <v>520</v>
      </c>
      <c r="I33" s="4">
        <f t="shared" si="11"/>
        <v>280</v>
      </c>
      <c r="J33" s="3">
        <f t="shared" si="5"/>
        <v>0</v>
      </c>
      <c r="K33" s="4">
        <f t="shared" si="6"/>
        <v>280</v>
      </c>
      <c r="L33">
        <f>ROUND(IF(MOD(A33,3)=0,sp*K33,0),0)</f>
        <v>0</v>
      </c>
      <c r="M33" s="4">
        <f t="shared" si="7"/>
        <v>280</v>
      </c>
      <c r="N33" s="4">
        <f t="shared" si="8"/>
        <v>280</v>
      </c>
      <c r="O33" s="4">
        <f t="shared" si="9"/>
        <v>240</v>
      </c>
      <c r="P33">
        <f>ROUND(O33*vana*1000/60,0)</f>
        <v>76000</v>
      </c>
      <c r="Q33">
        <f t="shared" si="10"/>
        <v>130667</v>
      </c>
    </row>
    <row r="34" spans="1:17" x14ac:dyDescent="0.25">
      <c r="A34">
        <v>33</v>
      </c>
      <c r="B34" s="1">
        <v>44051</v>
      </c>
      <c r="C34" s="2">
        <v>5.5555555555555552E-2</v>
      </c>
      <c r="D34">
        <f t="shared" si="0"/>
        <v>6</v>
      </c>
      <c r="E34" s="2">
        <f t="shared" si="1"/>
        <v>0.5</v>
      </c>
      <c r="F34" s="2">
        <f t="shared" si="2"/>
        <v>0.79166666666666663</v>
      </c>
      <c r="G34" s="2">
        <f t="shared" si="3"/>
        <v>0.23611111111111108</v>
      </c>
      <c r="H34" s="4">
        <f t="shared" si="4"/>
        <v>339.99999999999994</v>
      </c>
      <c r="I34" s="4">
        <f t="shared" si="11"/>
        <v>280</v>
      </c>
      <c r="J34" s="3">
        <f t="shared" si="5"/>
        <v>3</v>
      </c>
      <c r="K34" s="4">
        <f t="shared" si="6"/>
        <v>283</v>
      </c>
      <c r="L34">
        <f>ROUND(IF(MOD(A34,3)=0,sp*K34,0),0)</f>
        <v>8</v>
      </c>
      <c r="M34" s="4">
        <f t="shared" si="7"/>
        <v>275</v>
      </c>
      <c r="N34" s="4">
        <f t="shared" si="8"/>
        <v>283</v>
      </c>
      <c r="O34" s="4">
        <f t="shared" si="9"/>
        <v>56.999999999999943</v>
      </c>
      <c r="P34">
        <f>ROUND(O34*vana*1000/60,0)</f>
        <v>18050</v>
      </c>
      <c r="Q34">
        <f t="shared" si="10"/>
        <v>132067</v>
      </c>
    </row>
    <row r="35" spans="1:17" x14ac:dyDescent="0.25">
      <c r="A35">
        <v>34</v>
      </c>
      <c r="B35" s="1">
        <v>44052</v>
      </c>
      <c r="C35" s="2">
        <v>5.5555555555555552E-2</v>
      </c>
      <c r="D35">
        <f t="shared" si="0"/>
        <v>7</v>
      </c>
      <c r="E35" s="2">
        <f t="shared" si="1"/>
        <v>0.5</v>
      </c>
      <c r="F35" s="2">
        <f t="shared" si="2"/>
        <v>0.79166666666666663</v>
      </c>
      <c r="G35" s="2">
        <f t="shared" si="3"/>
        <v>0.23611111111111108</v>
      </c>
      <c r="H35" s="4">
        <f t="shared" si="4"/>
        <v>339.99999999999994</v>
      </c>
      <c r="I35" s="4">
        <f t="shared" si="11"/>
        <v>275</v>
      </c>
      <c r="J35" s="3">
        <f t="shared" si="5"/>
        <v>3</v>
      </c>
      <c r="K35" s="4">
        <f t="shared" si="6"/>
        <v>278</v>
      </c>
      <c r="L35">
        <f>ROUND(IF(MOD(A35,3)=0,sp*K35,0),0)</f>
        <v>0</v>
      </c>
      <c r="M35" s="4">
        <f t="shared" si="7"/>
        <v>278</v>
      </c>
      <c r="N35" s="4">
        <f t="shared" si="8"/>
        <v>278</v>
      </c>
      <c r="O35" s="4">
        <f t="shared" si="9"/>
        <v>61.999999999999943</v>
      </c>
      <c r="P35">
        <f>ROUND(O35*vana*1000/60,0)</f>
        <v>19633</v>
      </c>
      <c r="Q35">
        <f t="shared" si="10"/>
        <v>129733</v>
      </c>
    </row>
    <row r="36" spans="1:17" x14ac:dyDescent="0.25">
      <c r="A36">
        <v>35</v>
      </c>
      <c r="B36" s="1">
        <v>44053</v>
      </c>
      <c r="C36" s="2">
        <v>6.25E-2</v>
      </c>
      <c r="D36">
        <f t="shared" si="0"/>
        <v>1</v>
      </c>
      <c r="E36" s="2">
        <f t="shared" si="1"/>
        <v>0.375</v>
      </c>
      <c r="F36" s="2">
        <f t="shared" si="2"/>
        <v>0.79166666666666663</v>
      </c>
      <c r="G36" s="2">
        <f t="shared" si="3"/>
        <v>0.35416666666666663</v>
      </c>
      <c r="H36" s="4">
        <f t="shared" si="4"/>
        <v>509.99999999999989</v>
      </c>
      <c r="I36" s="4">
        <f t="shared" si="11"/>
        <v>278</v>
      </c>
      <c r="J36" s="3">
        <f t="shared" si="5"/>
        <v>0</v>
      </c>
      <c r="K36" s="4">
        <f t="shared" si="6"/>
        <v>278</v>
      </c>
      <c r="L36">
        <f>ROUND(IF(MOD(A36,3)=0,sp*K36,0),0)</f>
        <v>0</v>
      </c>
      <c r="M36" s="4">
        <f t="shared" si="7"/>
        <v>278</v>
      </c>
      <c r="N36" s="4">
        <f t="shared" si="8"/>
        <v>278</v>
      </c>
      <c r="O36" s="4">
        <f t="shared" si="9"/>
        <v>231.99999999999989</v>
      </c>
      <c r="P36">
        <f>ROUND(O36*vana*1000/60,0)</f>
        <v>73467</v>
      </c>
      <c r="Q36">
        <f t="shared" si="10"/>
        <v>129733</v>
      </c>
    </row>
    <row r="37" spans="1:17" x14ac:dyDescent="0.25">
      <c r="A37">
        <v>36</v>
      </c>
      <c r="B37" s="1">
        <v>44054</v>
      </c>
      <c r="C37" s="2">
        <v>6.25E-2</v>
      </c>
      <c r="D37">
        <f t="shared" si="0"/>
        <v>2</v>
      </c>
      <c r="E37" s="2">
        <f t="shared" si="1"/>
        <v>0.375</v>
      </c>
      <c r="F37" s="2">
        <f t="shared" si="2"/>
        <v>0.79166666666666663</v>
      </c>
      <c r="G37" s="2">
        <f t="shared" si="3"/>
        <v>0.35416666666666663</v>
      </c>
      <c r="H37" s="4">
        <f t="shared" si="4"/>
        <v>509.99999999999989</v>
      </c>
      <c r="I37" s="4">
        <f t="shared" si="11"/>
        <v>278</v>
      </c>
      <c r="J37" s="3">
        <f t="shared" si="5"/>
        <v>0</v>
      </c>
      <c r="K37" s="4">
        <f t="shared" si="6"/>
        <v>278</v>
      </c>
      <c r="L37">
        <f>ROUND(IF(MOD(A37,3)=0,sp*K37,0),0)</f>
        <v>7</v>
      </c>
      <c r="M37" s="4">
        <f t="shared" si="7"/>
        <v>271</v>
      </c>
      <c r="N37" s="4">
        <f t="shared" si="8"/>
        <v>278</v>
      </c>
      <c r="O37" s="4">
        <f t="shared" si="9"/>
        <v>231.99999999999989</v>
      </c>
      <c r="P37">
        <f>ROUND(O37*vana*1000/60,0)</f>
        <v>73467</v>
      </c>
      <c r="Q37">
        <f t="shared" si="10"/>
        <v>129733</v>
      </c>
    </row>
    <row r="38" spans="1:17" x14ac:dyDescent="0.25">
      <c r="A38">
        <v>37</v>
      </c>
      <c r="B38" s="1">
        <v>44055</v>
      </c>
      <c r="C38" s="2">
        <v>6.25E-2</v>
      </c>
      <c r="D38">
        <f t="shared" si="0"/>
        <v>3</v>
      </c>
      <c r="E38" s="2">
        <f t="shared" si="1"/>
        <v>0.375</v>
      </c>
      <c r="F38" s="2">
        <f t="shared" si="2"/>
        <v>0.79166666666666663</v>
      </c>
      <c r="G38" s="2">
        <f t="shared" si="3"/>
        <v>0.35416666666666663</v>
      </c>
      <c r="H38" s="4">
        <f t="shared" si="4"/>
        <v>509.99999999999989</v>
      </c>
      <c r="I38" s="4">
        <f t="shared" si="11"/>
        <v>271</v>
      </c>
      <c r="J38" s="3">
        <f t="shared" si="5"/>
        <v>0</v>
      </c>
      <c r="K38" s="4">
        <f t="shared" si="6"/>
        <v>271</v>
      </c>
      <c r="L38">
        <f>ROUND(IF(MOD(A38,3)=0,sp*K38,0),0)</f>
        <v>0</v>
      </c>
      <c r="M38" s="4">
        <f t="shared" si="7"/>
        <v>271</v>
      </c>
      <c r="N38" s="4">
        <f t="shared" si="8"/>
        <v>271</v>
      </c>
      <c r="O38" s="4">
        <f t="shared" si="9"/>
        <v>238.99999999999989</v>
      </c>
      <c r="P38">
        <f>ROUND(O38*vana*1000/60,0)</f>
        <v>75683</v>
      </c>
      <c r="Q38">
        <f t="shared" si="10"/>
        <v>126467</v>
      </c>
    </row>
    <row r="39" spans="1:17" x14ac:dyDescent="0.25">
      <c r="A39">
        <v>38</v>
      </c>
      <c r="B39" s="1">
        <v>44056</v>
      </c>
      <c r="C39" s="2">
        <v>6.25E-2</v>
      </c>
      <c r="D39">
        <f t="shared" si="0"/>
        <v>4</v>
      </c>
      <c r="E39" s="2">
        <f t="shared" si="1"/>
        <v>0.375</v>
      </c>
      <c r="F39" s="2">
        <f t="shared" si="2"/>
        <v>0.79166666666666663</v>
      </c>
      <c r="G39" s="2">
        <f t="shared" si="3"/>
        <v>0.35416666666666663</v>
      </c>
      <c r="H39" s="4">
        <f t="shared" si="4"/>
        <v>509.99999999999989</v>
      </c>
      <c r="I39" s="4">
        <f t="shared" si="11"/>
        <v>271</v>
      </c>
      <c r="J39" s="3">
        <f t="shared" si="5"/>
        <v>0</v>
      </c>
      <c r="K39" s="4">
        <f t="shared" si="6"/>
        <v>271</v>
      </c>
      <c r="L39">
        <f>ROUND(IF(MOD(A39,3)=0,sp*K39,0),0)</f>
        <v>0</v>
      </c>
      <c r="M39" s="4">
        <f t="shared" si="7"/>
        <v>271</v>
      </c>
      <c r="N39" s="4">
        <f t="shared" si="8"/>
        <v>271</v>
      </c>
      <c r="O39" s="4">
        <f t="shared" si="9"/>
        <v>238.99999999999989</v>
      </c>
      <c r="P39">
        <f>ROUND(O39*vana*1000/60,0)</f>
        <v>75683</v>
      </c>
      <c r="Q39">
        <f t="shared" si="10"/>
        <v>126467</v>
      </c>
    </row>
    <row r="40" spans="1:17" x14ac:dyDescent="0.25">
      <c r="A40">
        <v>39</v>
      </c>
      <c r="B40" s="1">
        <v>44057</v>
      </c>
      <c r="C40" s="2">
        <v>7.2916666666666671E-2</v>
      </c>
      <c r="D40">
        <f t="shared" si="0"/>
        <v>5</v>
      </c>
      <c r="E40" s="2">
        <f t="shared" si="1"/>
        <v>0.375</v>
      </c>
      <c r="F40" s="2">
        <f t="shared" si="2"/>
        <v>0.79166666666666663</v>
      </c>
      <c r="G40" s="2">
        <f t="shared" si="3"/>
        <v>0.34374999999999994</v>
      </c>
      <c r="H40" s="4">
        <f t="shared" si="4"/>
        <v>494.99999999999989</v>
      </c>
      <c r="I40" s="4">
        <f t="shared" si="11"/>
        <v>271</v>
      </c>
      <c r="J40" s="3">
        <f t="shared" si="5"/>
        <v>0</v>
      </c>
      <c r="K40" s="4">
        <f t="shared" si="6"/>
        <v>271</v>
      </c>
      <c r="L40">
        <f>ROUND(IF(MOD(A40,3)=0,sp*K40,0),0)</f>
        <v>7</v>
      </c>
      <c r="M40" s="4">
        <f t="shared" si="7"/>
        <v>264</v>
      </c>
      <c r="N40" s="4">
        <f t="shared" si="8"/>
        <v>271</v>
      </c>
      <c r="O40" s="4">
        <f t="shared" si="9"/>
        <v>223.99999999999989</v>
      </c>
      <c r="P40">
        <f>ROUND(O40*vana*1000/60,0)</f>
        <v>70933</v>
      </c>
      <c r="Q40">
        <f t="shared" si="10"/>
        <v>126467</v>
      </c>
    </row>
    <row r="41" spans="1:17" x14ac:dyDescent="0.25">
      <c r="A41">
        <v>40</v>
      </c>
      <c r="B41" s="1">
        <v>44058</v>
      </c>
      <c r="C41" s="2">
        <v>7.2916666666666671E-2</v>
      </c>
      <c r="D41">
        <f t="shared" si="0"/>
        <v>6</v>
      </c>
      <c r="E41" s="2">
        <f t="shared" si="1"/>
        <v>0.5</v>
      </c>
      <c r="F41" s="2">
        <f t="shared" si="2"/>
        <v>0.79166666666666663</v>
      </c>
      <c r="G41" s="2">
        <f t="shared" si="3"/>
        <v>0.21874999999999994</v>
      </c>
      <c r="H41" s="4">
        <f t="shared" si="4"/>
        <v>314.99999999999989</v>
      </c>
      <c r="I41" s="4">
        <f t="shared" si="11"/>
        <v>264</v>
      </c>
      <c r="J41" s="3">
        <f t="shared" si="5"/>
        <v>3</v>
      </c>
      <c r="K41" s="4">
        <f t="shared" si="6"/>
        <v>267</v>
      </c>
      <c r="L41">
        <f>ROUND(IF(MOD(A41,3)=0,sp*K41,0),0)</f>
        <v>0</v>
      </c>
      <c r="M41" s="4">
        <f t="shared" si="7"/>
        <v>267</v>
      </c>
      <c r="N41" s="4">
        <f t="shared" si="8"/>
        <v>267</v>
      </c>
      <c r="O41" s="4">
        <f t="shared" si="9"/>
        <v>47.999999999999886</v>
      </c>
      <c r="P41">
        <f>ROUND(O41*vana*1000/60,0)</f>
        <v>15200</v>
      </c>
      <c r="Q41">
        <f t="shared" si="10"/>
        <v>124600</v>
      </c>
    </row>
    <row r="42" spans="1:17" x14ac:dyDescent="0.25">
      <c r="A42">
        <v>41</v>
      </c>
      <c r="B42" s="1">
        <v>44059</v>
      </c>
      <c r="C42" s="2">
        <v>7.2916666666666671E-2</v>
      </c>
      <c r="D42">
        <f t="shared" si="0"/>
        <v>7</v>
      </c>
      <c r="E42" s="2">
        <f t="shared" si="1"/>
        <v>0.5</v>
      </c>
      <c r="F42" s="2">
        <f t="shared" si="2"/>
        <v>0.79166666666666663</v>
      </c>
      <c r="G42" s="2">
        <f t="shared" si="3"/>
        <v>0.21874999999999994</v>
      </c>
      <c r="H42" s="4">
        <f t="shared" si="4"/>
        <v>314.99999999999989</v>
      </c>
      <c r="I42" s="4">
        <f t="shared" si="11"/>
        <v>267</v>
      </c>
      <c r="J42" s="3">
        <f t="shared" si="5"/>
        <v>3</v>
      </c>
      <c r="K42" s="4">
        <f t="shared" si="6"/>
        <v>270</v>
      </c>
      <c r="L42">
        <f>ROUND(IF(MOD(A42,3)=0,sp*K42,0),0)</f>
        <v>0</v>
      </c>
      <c r="M42" s="4">
        <f t="shared" si="7"/>
        <v>270</v>
      </c>
      <c r="N42" s="4">
        <f t="shared" si="8"/>
        <v>270</v>
      </c>
      <c r="O42" s="4">
        <f t="shared" si="9"/>
        <v>44.999999999999886</v>
      </c>
      <c r="P42">
        <f>ROUND(O42*vana*1000/60,0)</f>
        <v>14250</v>
      </c>
      <c r="Q42">
        <f t="shared" si="10"/>
        <v>126000</v>
      </c>
    </row>
    <row r="43" spans="1:17" x14ac:dyDescent="0.25">
      <c r="A43">
        <v>42</v>
      </c>
      <c r="B43" s="1">
        <v>44060</v>
      </c>
      <c r="C43" s="2">
        <v>5.2083333333333336E-2</v>
      </c>
      <c r="D43">
        <f t="shared" si="0"/>
        <v>1</v>
      </c>
      <c r="E43" s="2">
        <f t="shared" si="1"/>
        <v>0.375</v>
      </c>
      <c r="F43" s="2">
        <f t="shared" si="2"/>
        <v>0.79166666666666663</v>
      </c>
      <c r="G43" s="2">
        <f t="shared" si="3"/>
        <v>0.36458333333333331</v>
      </c>
      <c r="H43" s="4">
        <f t="shared" si="4"/>
        <v>525</v>
      </c>
      <c r="I43" s="4">
        <f t="shared" si="11"/>
        <v>270</v>
      </c>
      <c r="J43" s="3">
        <f t="shared" si="5"/>
        <v>0</v>
      </c>
      <c r="K43" s="4">
        <f t="shared" si="6"/>
        <v>270</v>
      </c>
      <c r="L43">
        <f>ROUND(IF(MOD(A43,3)=0,sp*K43,0),0)</f>
        <v>7</v>
      </c>
      <c r="M43" s="4">
        <f t="shared" si="7"/>
        <v>263</v>
      </c>
      <c r="N43" s="4">
        <f t="shared" si="8"/>
        <v>270</v>
      </c>
      <c r="O43" s="4">
        <f t="shared" si="9"/>
        <v>255</v>
      </c>
      <c r="P43">
        <f>ROUND(O43*vana*1000/60,0)</f>
        <v>80750</v>
      </c>
      <c r="Q43">
        <f t="shared" si="10"/>
        <v>126000</v>
      </c>
    </row>
    <row r="44" spans="1:17" x14ac:dyDescent="0.25">
      <c r="A44">
        <v>43</v>
      </c>
      <c r="B44" s="1">
        <v>44061</v>
      </c>
      <c r="C44" s="2">
        <v>5.2083333333333336E-2</v>
      </c>
      <c r="D44">
        <f t="shared" si="0"/>
        <v>2</v>
      </c>
      <c r="E44" s="2">
        <f t="shared" si="1"/>
        <v>0.375</v>
      </c>
      <c r="F44" s="2">
        <f t="shared" si="2"/>
        <v>0.79166666666666663</v>
      </c>
      <c r="G44" s="2">
        <f t="shared" si="3"/>
        <v>0.36458333333333331</v>
      </c>
      <c r="H44" s="4">
        <f t="shared" si="4"/>
        <v>525</v>
      </c>
      <c r="I44" s="4">
        <f t="shared" si="11"/>
        <v>263</v>
      </c>
      <c r="J44" s="3">
        <f t="shared" si="5"/>
        <v>0</v>
      </c>
      <c r="K44" s="4">
        <f t="shared" si="6"/>
        <v>263</v>
      </c>
      <c r="L44">
        <f>ROUND(IF(MOD(A44,3)=0,sp*K44,0),0)</f>
        <v>0</v>
      </c>
      <c r="M44" s="4">
        <f t="shared" si="7"/>
        <v>263</v>
      </c>
      <c r="N44" s="4">
        <f t="shared" si="8"/>
        <v>263</v>
      </c>
      <c r="O44" s="4">
        <f t="shared" si="9"/>
        <v>262</v>
      </c>
      <c r="P44">
        <f>ROUND(O44*vana*1000/60,0)</f>
        <v>82967</v>
      </c>
      <c r="Q44">
        <f t="shared" si="10"/>
        <v>122733</v>
      </c>
    </row>
    <row r="45" spans="1:17" x14ac:dyDescent="0.25">
      <c r="A45">
        <v>44</v>
      </c>
      <c r="B45" s="1">
        <v>44062</v>
      </c>
      <c r="C45" s="2">
        <v>5.2083333333333336E-2</v>
      </c>
      <c r="D45">
        <f t="shared" si="0"/>
        <v>3</v>
      </c>
      <c r="E45" s="2">
        <f t="shared" si="1"/>
        <v>0.375</v>
      </c>
      <c r="F45" s="2">
        <f t="shared" si="2"/>
        <v>0.79166666666666663</v>
      </c>
      <c r="G45" s="2">
        <f t="shared" si="3"/>
        <v>0.36458333333333331</v>
      </c>
      <c r="H45" s="4">
        <f t="shared" si="4"/>
        <v>525</v>
      </c>
      <c r="I45" s="4">
        <f t="shared" si="11"/>
        <v>263</v>
      </c>
      <c r="J45" s="3">
        <f t="shared" si="5"/>
        <v>0</v>
      </c>
      <c r="K45" s="4">
        <f t="shared" si="6"/>
        <v>263</v>
      </c>
      <c r="L45">
        <f>ROUND(IF(MOD(A45,3)=0,sp*K45,0),0)</f>
        <v>0</v>
      </c>
      <c r="M45" s="4">
        <f t="shared" si="7"/>
        <v>263</v>
      </c>
      <c r="N45" s="4">
        <f t="shared" si="8"/>
        <v>263</v>
      </c>
      <c r="O45" s="4">
        <f t="shared" si="9"/>
        <v>262</v>
      </c>
      <c r="P45">
        <f>ROUND(O45*vana*1000/60,0)</f>
        <v>82967</v>
      </c>
      <c r="Q45">
        <f t="shared" si="10"/>
        <v>122733</v>
      </c>
    </row>
    <row r="46" spans="1:17" x14ac:dyDescent="0.25">
      <c r="A46">
        <v>45</v>
      </c>
      <c r="B46" s="1">
        <v>44063</v>
      </c>
      <c r="C46" s="2">
        <v>5.2083333333333336E-2</v>
      </c>
      <c r="D46">
        <f t="shared" si="0"/>
        <v>4</v>
      </c>
      <c r="E46" s="2">
        <f t="shared" si="1"/>
        <v>0.375</v>
      </c>
      <c r="F46" s="2">
        <f t="shared" si="2"/>
        <v>0.79166666666666663</v>
      </c>
      <c r="G46" s="2">
        <f t="shared" si="3"/>
        <v>0.36458333333333331</v>
      </c>
      <c r="H46" s="4">
        <f t="shared" si="4"/>
        <v>525</v>
      </c>
      <c r="I46" s="4">
        <f t="shared" si="11"/>
        <v>263</v>
      </c>
      <c r="J46" s="3">
        <f t="shared" si="5"/>
        <v>0</v>
      </c>
      <c r="K46" s="4">
        <f t="shared" si="6"/>
        <v>263</v>
      </c>
      <c r="L46">
        <f>ROUND(IF(MOD(A46,3)=0,sp*K46,0),0)</f>
        <v>7</v>
      </c>
      <c r="M46" s="4">
        <f t="shared" si="7"/>
        <v>256</v>
      </c>
      <c r="N46" s="4">
        <f t="shared" si="8"/>
        <v>263</v>
      </c>
      <c r="O46" s="4">
        <f t="shared" si="9"/>
        <v>262</v>
      </c>
      <c r="P46">
        <f>ROUND(O46*vana*1000/60,0)</f>
        <v>82967</v>
      </c>
      <c r="Q46">
        <f t="shared" si="10"/>
        <v>122733</v>
      </c>
    </row>
    <row r="47" spans="1:17" x14ac:dyDescent="0.25">
      <c r="A47">
        <v>46</v>
      </c>
      <c r="B47" s="1">
        <v>44064</v>
      </c>
      <c r="C47" s="2">
        <v>5.2083333333333336E-2</v>
      </c>
      <c r="D47">
        <f t="shared" si="0"/>
        <v>5</v>
      </c>
      <c r="E47" s="2">
        <f t="shared" si="1"/>
        <v>0.375</v>
      </c>
      <c r="F47" s="2">
        <f t="shared" si="2"/>
        <v>0.79166666666666663</v>
      </c>
      <c r="G47" s="2">
        <f t="shared" si="3"/>
        <v>0.36458333333333331</v>
      </c>
      <c r="H47" s="4">
        <f t="shared" si="4"/>
        <v>525</v>
      </c>
      <c r="I47" s="4">
        <f t="shared" si="11"/>
        <v>256</v>
      </c>
      <c r="J47" s="3">
        <f t="shared" si="5"/>
        <v>0</v>
      </c>
      <c r="K47" s="4">
        <f t="shared" si="6"/>
        <v>256</v>
      </c>
      <c r="L47">
        <f>ROUND(IF(MOD(A47,3)=0,sp*K47,0),0)</f>
        <v>0</v>
      </c>
      <c r="M47" s="4">
        <f t="shared" si="7"/>
        <v>256</v>
      </c>
      <c r="N47" s="4">
        <f t="shared" si="8"/>
        <v>256</v>
      </c>
      <c r="O47" s="4">
        <f t="shared" si="9"/>
        <v>269</v>
      </c>
      <c r="P47">
        <f>ROUND(O47*vana*1000/60,0)</f>
        <v>85183</v>
      </c>
      <c r="Q47">
        <f t="shared" si="10"/>
        <v>119467</v>
      </c>
    </row>
    <row r="48" spans="1:17" x14ac:dyDescent="0.25">
      <c r="A48">
        <v>47</v>
      </c>
      <c r="B48" s="1">
        <v>44065</v>
      </c>
      <c r="C48" s="2">
        <v>5.2083333333333336E-2</v>
      </c>
      <c r="D48">
        <f t="shared" si="0"/>
        <v>6</v>
      </c>
      <c r="E48" s="2">
        <f t="shared" si="1"/>
        <v>0.5</v>
      </c>
      <c r="F48" s="2">
        <f t="shared" si="2"/>
        <v>0.79166666666666663</v>
      </c>
      <c r="G48" s="2">
        <f t="shared" si="3"/>
        <v>0.23958333333333329</v>
      </c>
      <c r="H48" s="4">
        <f t="shared" si="4"/>
        <v>344.99999999999989</v>
      </c>
      <c r="I48" s="4">
        <f t="shared" si="11"/>
        <v>256</v>
      </c>
      <c r="J48" s="3">
        <f t="shared" si="5"/>
        <v>3</v>
      </c>
      <c r="K48" s="4">
        <f t="shared" si="6"/>
        <v>259</v>
      </c>
      <c r="L48">
        <f>ROUND(IF(MOD(A48,3)=0,sp*K48,0),0)</f>
        <v>0</v>
      </c>
      <c r="M48" s="4">
        <f t="shared" si="7"/>
        <v>259</v>
      </c>
      <c r="N48" s="4">
        <f t="shared" si="8"/>
        <v>259</v>
      </c>
      <c r="O48" s="4">
        <f t="shared" si="9"/>
        <v>85.999999999999886</v>
      </c>
      <c r="P48">
        <f>ROUND(O48*vana*1000/60,0)</f>
        <v>27233</v>
      </c>
      <c r="Q48">
        <f t="shared" si="10"/>
        <v>120867</v>
      </c>
    </row>
    <row r="49" spans="1:17" x14ac:dyDescent="0.25">
      <c r="A49">
        <v>48</v>
      </c>
      <c r="B49" s="1">
        <v>44066</v>
      </c>
      <c r="C49" s="2">
        <v>5.2083333333333336E-2</v>
      </c>
      <c r="D49">
        <f t="shared" si="0"/>
        <v>7</v>
      </c>
      <c r="E49" s="2">
        <f t="shared" si="1"/>
        <v>0.5</v>
      </c>
      <c r="F49" s="2">
        <f t="shared" si="2"/>
        <v>0.79166666666666663</v>
      </c>
      <c r="G49" s="2">
        <f t="shared" si="3"/>
        <v>0.23958333333333329</v>
      </c>
      <c r="H49" s="4">
        <f t="shared" si="4"/>
        <v>344.99999999999989</v>
      </c>
      <c r="I49" s="4">
        <f t="shared" si="11"/>
        <v>259</v>
      </c>
      <c r="J49" s="3">
        <f t="shared" si="5"/>
        <v>3</v>
      </c>
      <c r="K49" s="4">
        <f t="shared" si="6"/>
        <v>262</v>
      </c>
      <c r="L49">
        <f>ROUND(IF(MOD(A49,3)=0,sp*K49,0),0)</f>
        <v>7</v>
      </c>
      <c r="M49" s="4">
        <f t="shared" si="7"/>
        <v>255</v>
      </c>
      <c r="N49" s="4">
        <f t="shared" si="8"/>
        <v>262</v>
      </c>
      <c r="O49" s="4">
        <f t="shared" si="9"/>
        <v>82.999999999999886</v>
      </c>
      <c r="P49">
        <f>ROUND(O49*vana*1000/60,0)</f>
        <v>26283</v>
      </c>
      <c r="Q49">
        <f t="shared" si="10"/>
        <v>122267</v>
      </c>
    </row>
    <row r="50" spans="1:17" x14ac:dyDescent="0.25">
      <c r="A50">
        <v>49</v>
      </c>
      <c r="B50" s="1">
        <v>44067</v>
      </c>
      <c r="C50" s="2">
        <v>9.375E-2</v>
      </c>
      <c r="D50">
        <f t="shared" si="0"/>
        <v>1</v>
      </c>
      <c r="E50" s="2">
        <f t="shared" si="1"/>
        <v>0.375</v>
      </c>
      <c r="F50" s="2">
        <f t="shared" si="2"/>
        <v>0.79166666666666663</v>
      </c>
      <c r="G50" s="2">
        <f t="shared" si="3"/>
        <v>0.32291666666666663</v>
      </c>
      <c r="H50" s="4">
        <f t="shared" si="4"/>
        <v>464.99999999999989</v>
      </c>
      <c r="I50" s="4">
        <f t="shared" si="11"/>
        <v>255</v>
      </c>
      <c r="J50" s="3">
        <f t="shared" si="5"/>
        <v>0</v>
      </c>
      <c r="K50" s="4">
        <f t="shared" si="6"/>
        <v>255</v>
      </c>
      <c r="L50">
        <f>ROUND(IF(MOD(A50,3)=0,sp*K50,0),0)</f>
        <v>0</v>
      </c>
      <c r="M50" s="4">
        <f t="shared" si="7"/>
        <v>255</v>
      </c>
      <c r="N50" s="4">
        <f t="shared" si="8"/>
        <v>255</v>
      </c>
      <c r="O50" s="4">
        <f t="shared" si="9"/>
        <v>209.99999999999989</v>
      </c>
      <c r="P50">
        <f>ROUND(O50*vana*1000/60,0)</f>
        <v>66500</v>
      </c>
      <c r="Q50">
        <f t="shared" si="10"/>
        <v>119000</v>
      </c>
    </row>
    <row r="51" spans="1:17" x14ac:dyDescent="0.25">
      <c r="A51">
        <v>50</v>
      </c>
      <c r="B51" s="1">
        <v>44068</v>
      </c>
      <c r="C51" s="2">
        <v>9.375E-2</v>
      </c>
      <c r="D51">
        <f t="shared" si="0"/>
        <v>2</v>
      </c>
      <c r="E51" s="2">
        <f t="shared" si="1"/>
        <v>0.375</v>
      </c>
      <c r="F51" s="2">
        <f t="shared" si="2"/>
        <v>0.79166666666666663</v>
      </c>
      <c r="G51" s="2">
        <f t="shared" si="3"/>
        <v>0.32291666666666663</v>
      </c>
      <c r="H51" s="4">
        <f t="shared" si="4"/>
        <v>464.99999999999989</v>
      </c>
      <c r="I51" s="4">
        <f t="shared" si="11"/>
        <v>255</v>
      </c>
      <c r="J51" s="3">
        <f t="shared" si="5"/>
        <v>0</v>
      </c>
      <c r="K51" s="4">
        <f t="shared" si="6"/>
        <v>255</v>
      </c>
      <c r="L51">
        <f>ROUND(IF(MOD(A51,3)=0,sp*K51,0),0)</f>
        <v>0</v>
      </c>
      <c r="M51" s="4">
        <f t="shared" si="7"/>
        <v>255</v>
      </c>
      <c r="N51" s="4">
        <f t="shared" si="8"/>
        <v>255</v>
      </c>
      <c r="O51" s="4">
        <f t="shared" si="9"/>
        <v>209.99999999999989</v>
      </c>
      <c r="P51">
        <f>ROUND(O51*vana*1000/60,0)</f>
        <v>66500</v>
      </c>
      <c r="Q51">
        <f t="shared" si="10"/>
        <v>119000</v>
      </c>
    </row>
    <row r="52" spans="1:17" x14ac:dyDescent="0.25">
      <c r="A52">
        <v>51</v>
      </c>
      <c r="B52" s="1">
        <v>44069</v>
      </c>
      <c r="C52" s="2">
        <v>9.375E-2</v>
      </c>
      <c r="D52">
        <f t="shared" si="0"/>
        <v>3</v>
      </c>
      <c r="E52" s="2">
        <f t="shared" si="1"/>
        <v>0.375</v>
      </c>
      <c r="F52" s="2">
        <f t="shared" si="2"/>
        <v>0.79166666666666663</v>
      </c>
      <c r="G52" s="2">
        <f t="shared" si="3"/>
        <v>0.32291666666666663</v>
      </c>
      <c r="H52" s="4">
        <f t="shared" si="4"/>
        <v>464.99999999999989</v>
      </c>
      <c r="I52" s="4">
        <f t="shared" si="11"/>
        <v>255</v>
      </c>
      <c r="J52" s="3">
        <f t="shared" si="5"/>
        <v>0</v>
      </c>
      <c r="K52" s="4">
        <f t="shared" si="6"/>
        <v>255</v>
      </c>
      <c r="L52">
        <f>ROUND(IF(MOD(A52,3)=0,sp*K52,0),0)</f>
        <v>7</v>
      </c>
      <c r="M52" s="4">
        <f t="shared" si="7"/>
        <v>248</v>
      </c>
      <c r="N52" s="4">
        <f t="shared" si="8"/>
        <v>255</v>
      </c>
      <c r="O52" s="4">
        <f t="shared" si="9"/>
        <v>209.99999999999989</v>
      </c>
      <c r="P52">
        <f>ROUND(O52*vana*1000/60,0)</f>
        <v>66500</v>
      </c>
      <c r="Q52">
        <f t="shared" si="10"/>
        <v>119000</v>
      </c>
    </row>
    <row r="53" spans="1:17" x14ac:dyDescent="0.25">
      <c r="A53">
        <v>52</v>
      </c>
      <c r="B53" s="1">
        <v>44070</v>
      </c>
      <c r="C53" s="2">
        <v>6.25E-2</v>
      </c>
      <c r="D53">
        <f t="shared" si="0"/>
        <v>4</v>
      </c>
      <c r="E53" s="2">
        <f t="shared" si="1"/>
        <v>0.375</v>
      </c>
      <c r="F53" s="2">
        <f t="shared" si="2"/>
        <v>0.79166666666666663</v>
      </c>
      <c r="G53" s="2">
        <f t="shared" si="3"/>
        <v>0.35416666666666663</v>
      </c>
      <c r="H53" s="4">
        <f t="shared" si="4"/>
        <v>509.99999999999989</v>
      </c>
      <c r="I53" s="4">
        <f t="shared" si="11"/>
        <v>248</v>
      </c>
      <c r="J53" s="3">
        <f t="shared" si="5"/>
        <v>0</v>
      </c>
      <c r="K53" s="4">
        <f t="shared" si="6"/>
        <v>248</v>
      </c>
      <c r="L53">
        <f>ROUND(IF(MOD(A53,3)=0,sp*K53,0),0)</f>
        <v>0</v>
      </c>
      <c r="M53" s="4">
        <f t="shared" si="7"/>
        <v>248</v>
      </c>
      <c r="N53" s="4">
        <f t="shared" si="8"/>
        <v>248</v>
      </c>
      <c r="O53" s="4">
        <f t="shared" si="9"/>
        <v>261.99999999999989</v>
      </c>
      <c r="P53">
        <f>ROUND(O53*vana*1000/60,0)</f>
        <v>82967</v>
      </c>
      <c r="Q53">
        <f t="shared" si="10"/>
        <v>115733</v>
      </c>
    </row>
    <row r="54" spans="1:17" x14ac:dyDescent="0.25">
      <c r="A54">
        <v>53</v>
      </c>
      <c r="B54" s="1">
        <v>44071</v>
      </c>
      <c r="C54" s="2">
        <v>6.25E-2</v>
      </c>
      <c r="D54">
        <f t="shared" si="0"/>
        <v>5</v>
      </c>
      <c r="E54" s="2">
        <f t="shared" si="1"/>
        <v>0.375</v>
      </c>
      <c r="F54" s="2">
        <f t="shared" si="2"/>
        <v>0.79166666666666663</v>
      </c>
      <c r="G54" s="2">
        <f t="shared" si="3"/>
        <v>0.35416666666666663</v>
      </c>
      <c r="H54" s="4">
        <f t="shared" si="4"/>
        <v>509.99999999999989</v>
      </c>
      <c r="I54" s="4">
        <f t="shared" si="11"/>
        <v>248</v>
      </c>
      <c r="J54" s="3">
        <f t="shared" si="5"/>
        <v>0</v>
      </c>
      <c r="K54" s="4">
        <f t="shared" si="6"/>
        <v>248</v>
      </c>
      <c r="L54">
        <f>ROUND(IF(MOD(A54,3)=0,sp*K54,0),0)</f>
        <v>0</v>
      </c>
      <c r="M54" s="4">
        <f t="shared" si="7"/>
        <v>248</v>
      </c>
      <c r="N54" s="4">
        <f t="shared" si="8"/>
        <v>248</v>
      </c>
      <c r="O54" s="4">
        <f t="shared" si="9"/>
        <v>261.99999999999989</v>
      </c>
      <c r="P54">
        <f>ROUND(O54*vana*1000/60,0)</f>
        <v>82967</v>
      </c>
      <c r="Q54">
        <f t="shared" si="10"/>
        <v>115733</v>
      </c>
    </row>
    <row r="55" spans="1:17" x14ac:dyDescent="0.25">
      <c r="A55">
        <v>54</v>
      </c>
      <c r="B55" s="1">
        <v>44072</v>
      </c>
      <c r="C55" s="2">
        <v>6.25E-2</v>
      </c>
      <c r="D55">
        <f t="shared" si="0"/>
        <v>6</v>
      </c>
      <c r="E55" s="2">
        <f t="shared" si="1"/>
        <v>0.5</v>
      </c>
      <c r="F55" s="2">
        <f t="shared" si="2"/>
        <v>0.79166666666666663</v>
      </c>
      <c r="G55" s="2">
        <f t="shared" si="3"/>
        <v>0.22916666666666663</v>
      </c>
      <c r="H55" s="4">
        <f t="shared" si="4"/>
        <v>329.99999999999994</v>
      </c>
      <c r="I55" s="4">
        <f t="shared" si="11"/>
        <v>248</v>
      </c>
      <c r="J55" s="3">
        <f t="shared" si="5"/>
        <v>2</v>
      </c>
      <c r="K55" s="4">
        <f t="shared" si="6"/>
        <v>250</v>
      </c>
      <c r="L55">
        <f>ROUND(IF(MOD(A55,3)=0,sp*K55,0),0)</f>
        <v>7</v>
      </c>
      <c r="M55" s="4">
        <f t="shared" si="7"/>
        <v>243</v>
      </c>
      <c r="N55" s="4">
        <f t="shared" si="8"/>
        <v>250</v>
      </c>
      <c r="O55" s="4">
        <f t="shared" si="9"/>
        <v>79.999999999999943</v>
      </c>
      <c r="P55">
        <f>ROUND(O55*vana*1000/60,0)</f>
        <v>25333</v>
      </c>
      <c r="Q55">
        <f t="shared" si="10"/>
        <v>116667</v>
      </c>
    </row>
    <row r="56" spans="1:17" x14ac:dyDescent="0.25">
      <c r="A56">
        <v>55</v>
      </c>
      <c r="B56" s="1">
        <v>44073</v>
      </c>
      <c r="C56" s="2">
        <v>6.25E-2</v>
      </c>
      <c r="D56">
        <f t="shared" si="0"/>
        <v>7</v>
      </c>
      <c r="E56" s="2">
        <f t="shared" si="1"/>
        <v>0.5</v>
      </c>
      <c r="F56" s="2">
        <f t="shared" si="2"/>
        <v>0.79166666666666663</v>
      </c>
      <c r="G56" s="2">
        <f t="shared" si="3"/>
        <v>0.22916666666666663</v>
      </c>
      <c r="H56" s="4">
        <f t="shared" si="4"/>
        <v>329.99999999999994</v>
      </c>
      <c r="I56" s="4">
        <f t="shared" si="11"/>
        <v>243</v>
      </c>
      <c r="J56" s="3">
        <f t="shared" si="5"/>
        <v>2</v>
      </c>
      <c r="K56" s="4">
        <f t="shared" si="6"/>
        <v>245</v>
      </c>
      <c r="L56">
        <f>ROUND(IF(MOD(A56,3)=0,sp*K56,0),0)</f>
        <v>0</v>
      </c>
      <c r="M56" s="4">
        <f t="shared" si="7"/>
        <v>245</v>
      </c>
      <c r="N56" s="4">
        <f t="shared" si="8"/>
        <v>245</v>
      </c>
      <c r="O56" s="4">
        <f t="shared" si="9"/>
        <v>84.999999999999943</v>
      </c>
      <c r="P56">
        <f>ROUND(O56*vana*1000/60,0)</f>
        <v>26917</v>
      </c>
      <c r="Q56">
        <f t="shared" si="10"/>
        <v>114333</v>
      </c>
    </row>
    <row r="57" spans="1:17" x14ac:dyDescent="0.25">
      <c r="A57">
        <v>56</v>
      </c>
      <c r="B57" s="1">
        <v>44074</v>
      </c>
      <c r="C57" s="2">
        <v>6.25E-2</v>
      </c>
      <c r="D57">
        <f t="shared" si="0"/>
        <v>1</v>
      </c>
      <c r="E57" s="2">
        <f t="shared" si="1"/>
        <v>0.375</v>
      </c>
      <c r="F57" s="2">
        <f t="shared" si="2"/>
        <v>0.79166666666666663</v>
      </c>
      <c r="G57" s="2">
        <f t="shared" si="3"/>
        <v>0.35416666666666663</v>
      </c>
      <c r="H57" s="4">
        <f t="shared" si="4"/>
        <v>509.99999999999989</v>
      </c>
      <c r="I57" s="4">
        <f t="shared" si="11"/>
        <v>245</v>
      </c>
      <c r="J57" s="3">
        <f t="shared" si="5"/>
        <v>0</v>
      </c>
      <c r="K57" s="4">
        <f t="shared" si="6"/>
        <v>245</v>
      </c>
      <c r="L57">
        <f>ROUND(IF(MOD(A57,3)=0,sp*K57,0),0)</f>
        <v>0</v>
      </c>
      <c r="M57" s="4">
        <f t="shared" si="7"/>
        <v>245</v>
      </c>
      <c r="N57" s="4">
        <f t="shared" si="8"/>
        <v>245</v>
      </c>
      <c r="O57" s="4">
        <f t="shared" si="9"/>
        <v>264.99999999999989</v>
      </c>
      <c r="P57">
        <f>ROUND(O57*vana*1000/60,0)</f>
        <v>83917</v>
      </c>
      <c r="Q57">
        <f t="shared" si="10"/>
        <v>114333</v>
      </c>
    </row>
    <row r="58" spans="1:17" x14ac:dyDescent="0.25">
      <c r="A58">
        <v>57</v>
      </c>
      <c r="B58" s="1">
        <v>44075</v>
      </c>
      <c r="C58" s="2">
        <v>5.9027777777777776E-2</v>
      </c>
      <c r="D58">
        <f t="shared" si="0"/>
        <v>2</v>
      </c>
      <c r="E58" s="2">
        <f t="shared" si="1"/>
        <v>0.375</v>
      </c>
      <c r="F58" s="2">
        <f t="shared" si="2"/>
        <v>0.79166666666666663</v>
      </c>
      <c r="G58" s="2">
        <f t="shared" si="3"/>
        <v>0.35763888888888884</v>
      </c>
      <c r="H58" s="4">
        <f t="shared" si="4"/>
        <v>514.99999999999989</v>
      </c>
      <c r="I58" s="4">
        <f t="shared" si="11"/>
        <v>245</v>
      </c>
      <c r="J58" s="3">
        <f t="shared" si="5"/>
        <v>0</v>
      </c>
      <c r="K58" s="4">
        <f t="shared" si="6"/>
        <v>245</v>
      </c>
      <c r="L58">
        <f>ROUND(IF(MOD(A58,3)=0,sp*K58,0),0)</f>
        <v>7</v>
      </c>
      <c r="M58" s="4">
        <f t="shared" si="7"/>
        <v>238</v>
      </c>
      <c r="N58" s="4">
        <f t="shared" si="8"/>
        <v>245</v>
      </c>
      <c r="O58" s="4">
        <f t="shared" si="9"/>
        <v>269.99999999999989</v>
      </c>
      <c r="P58">
        <f>ROUND(O58*vana*1000/60,0)</f>
        <v>85500</v>
      </c>
      <c r="Q58">
        <f t="shared" si="10"/>
        <v>114333</v>
      </c>
    </row>
    <row r="59" spans="1:17" x14ac:dyDescent="0.25">
      <c r="A59">
        <v>58</v>
      </c>
      <c r="B59" s="1">
        <v>44076</v>
      </c>
      <c r="C59" s="2">
        <v>5.9027777777777776E-2</v>
      </c>
      <c r="D59">
        <f t="shared" si="0"/>
        <v>3</v>
      </c>
      <c r="E59" s="2">
        <f t="shared" si="1"/>
        <v>0.375</v>
      </c>
      <c r="F59" s="2">
        <f t="shared" si="2"/>
        <v>0.79166666666666663</v>
      </c>
      <c r="G59" s="2">
        <f t="shared" si="3"/>
        <v>0.35763888888888884</v>
      </c>
      <c r="H59" s="4">
        <f t="shared" si="4"/>
        <v>514.99999999999989</v>
      </c>
      <c r="I59" s="4">
        <f t="shared" si="11"/>
        <v>238</v>
      </c>
      <c r="J59" s="3">
        <f t="shared" si="5"/>
        <v>0</v>
      </c>
      <c r="K59" s="4">
        <f t="shared" si="6"/>
        <v>238</v>
      </c>
      <c r="L59">
        <f>ROUND(IF(MOD(A59,3)=0,sp*K59,0),0)</f>
        <v>0</v>
      </c>
      <c r="M59" s="4">
        <f t="shared" si="7"/>
        <v>238</v>
      </c>
      <c r="N59" s="4">
        <f t="shared" si="8"/>
        <v>238</v>
      </c>
      <c r="O59" s="4">
        <f t="shared" si="9"/>
        <v>276.99999999999989</v>
      </c>
      <c r="P59">
        <f>ROUND(O59*vana*1000/60,0)</f>
        <v>87717</v>
      </c>
      <c r="Q59">
        <f t="shared" si="10"/>
        <v>111067</v>
      </c>
    </row>
    <row r="60" spans="1:17" x14ac:dyDescent="0.25">
      <c r="A60">
        <v>59</v>
      </c>
      <c r="B60" s="1">
        <v>44077</v>
      </c>
      <c r="C60" s="2">
        <v>5.9027777777777776E-2</v>
      </c>
      <c r="D60">
        <f t="shared" si="0"/>
        <v>4</v>
      </c>
      <c r="E60" s="2">
        <f t="shared" si="1"/>
        <v>0.375</v>
      </c>
      <c r="F60" s="2">
        <f t="shared" si="2"/>
        <v>0.79166666666666663</v>
      </c>
      <c r="G60" s="2">
        <f t="shared" si="3"/>
        <v>0.35763888888888884</v>
      </c>
      <c r="H60" s="4">
        <f t="shared" si="4"/>
        <v>514.99999999999989</v>
      </c>
      <c r="I60" s="4">
        <f t="shared" si="11"/>
        <v>238</v>
      </c>
      <c r="J60" s="3">
        <f t="shared" si="5"/>
        <v>0</v>
      </c>
      <c r="K60" s="4">
        <f t="shared" si="6"/>
        <v>238</v>
      </c>
      <c r="L60">
        <f>ROUND(IF(MOD(A60,3)=0,sp*K60,0),0)</f>
        <v>0</v>
      </c>
      <c r="M60" s="4">
        <f t="shared" si="7"/>
        <v>238</v>
      </c>
      <c r="N60" s="4">
        <f t="shared" si="8"/>
        <v>238</v>
      </c>
      <c r="O60" s="4">
        <f t="shared" si="9"/>
        <v>276.99999999999989</v>
      </c>
      <c r="P60">
        <f>ROUND(O60*vana*1000/60,0)</f>
        <v>87717</v>
      </c>
      <c r="Q60">
        <f t="shared" si="10"/>
        <v>111067</v>
      </c>
    </row>
    <row r="61" spans="1:17" x14ac:dyDescent="0.25">
      <c r="A61">
        <v>60</v>
      </c>
      <c r="B61" s="1">
        <v>44078</v>
      </c>
      <c r="C61" s="2">
        <v>5.9027777777777776E-2</v>
      </c>
      <c r="D61">
        <f t="shared" si="0"/>
        <v>5</v>
      </c>
      <c r="E61" s="2">
        <f t="shared" si="1"/>
        <v>0.375</v>
      </c>
      <c r="F61" s="2">
        <f t="shared" si="2"/>
        <v>0.79166666666666663</v>
      </c>
      <c r="G61" s="2">
        <f t="shared" si="3"/>
        <v>0.35763888888888884</v>
      </c>
      <c r="H61" s="4">
        <f t="shared" si="4"/>
        <v>514.99999999999989</v>
      </c>
      <c r="I61" s="4">
        <f t="shared" si="11"/>
        <v>238</v>
      </c>
      <c r="J61" s="3">
        <f t="shared" si="5"/>
        <v>0</v>
      </c>
      <c r="K61" s="4">
        <f t="shared" si="6"/>
        <v>238</v>
      </c>
      <c r="L61">
        <f>ROUND(IF(MOD(A61,3)=0,sp*K61,0),0)</f>
        <v>6</v>
      </c>
      <c r="M61" s="4">
        <f t="shared" si="7"/>
        <v>232</v>
      </c>
      <c r="N61" s="4">
        <f t="shared" si="8"/>
        <v>238</v>
      </c>
      <c r="O61" s="4">
        <f t="shared" si="9"/>
        <v>276.99999999999989</v>
      </c>
      <c r="P61">
        <f>ROUND(O61*vana*1000/60,0)</f>
        <v>87717</v>
      </c>
      <c r="Q61">
        <f t="shared" si="10"/>
        <v>111067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6E9F-0DC4-4D63-A3B8-FC0F402309D3}">
  <dimension ref="A1:U61"/>
  <sheetViews>
    <sheetView workbookViewId="0">
      <pane ySplit="1" topLeftCell="A2" activePane="bottomLeft" state="frozen"/>
      <selection pane="bottomLeft" activeCell="S10" sqref="S10"/>
    </sheetView>
  </sheetViews>
  <sheetFormatPr defaultRowHeight="15" x14ac:dyDescent="0.25"/>
  <cols>
    <col min="2" max="2" width="10.140625" style="1" bestFit="1" customWidth="1"/>
    <col min="3" max="3" width="19.140625" style="2" bestFit="1" customWidth="1"/>
    <col min="8" max="8" width="17.28515625" bestFit="1" customWidth="1"/>
    <col min="9" max="9" width="17.28515625" customWidth="1"/>
    <col min="10" max="10" width="17.28515625" style="3" customWidth="1"/>
    <col min="11" max="11" width="13.85546875" bestFit="1" customWidth="1"/>
    <col min="13" max="13" width="11.140625" bestFit="1" customWidth="1"/>
    <col min="15" max="15" width="11.140625" bestFit="1" customWidth="1"/>
  </cols>
  <sheetData>
    <row r="1" spans="1:21" x14ac:dyDescent="0.25">
      <c r="A1" t="s">
        <v>15</v>
      </c>
      <c r="B1" s="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12</v>
      </c>
      <c r="J1" s="3" t="s">
        <v>14</v>
      </c>
      <c r="K1" t="s">
        <v>10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</row>
    <row r="2" spans="1:21" x14ac:dyDescent="0.25">
      <c r="A2">
        <v>1</v>
      </c>
      <c r="B2" s="1">
        <v>44019</v>
      </c>
      <c r="C2" s="2">
        <v>5.2083333333333336E-2</v>
      </c>
      <c r="D2">
        <f>WEEKDAY(B2,2)</f>
        <v>2</v>
      </c>
      <c r="E2" s="2">
        <f>IF(D2&gt;5,12/24,9/24)</f>
        <v>0.375</v>
      </c>
      <c r="F2" s="2">
        <f>19/24</f>
        <v>0.79166666666666663</v>
      </c>
      <c r="G2" s="2">
        <f>F2-E2-C2</f>
        <v>0.36458333333333331</v>
      </c>
      <c r="H2" s="4">
        <f>G2*60*24</f>
        <v>525</v>
      </c>
      <c r="I2" s="4">
        <f>T6</f>
        <v>300</v>
      </c>
      <c r="J2" s="3">
        <f>ROUND(IF(D2&gt;5,1%*I2,0),0)</f>
        <v>0</v>
      </c>
      <c r="K2" s="4">
        <f>I2+J2</f>
        <v>300</v>
      </c>
      <c r="L2">
        <f>ROUND(IF(MOD(A2,3)=0,sp*K2,0),0)</f>
        <v>0</v>
      </c>
      <c r="M2" s="4">
        <f>K2-L2</f>
        <v>300</v>
      </c>
      <c r="N2" s="4">
        <f>H2-K2</f>
        <v>225</v>
      </c>
      <c r="O2">
        <f>ROUND(N2*vana*1000/60,0)</f>
        <v>71250</v>
      </c>
      <c r="P2">
        <f>ROUND(vsil *K2*1000/60,0)</f>
        <v>150000</v>
      </c>
    </row>
    <row r="3" spans="1:21" x14ac:dyDescent="0.25">
      <c r="A3">
        <v>2</v>
      </c>
      <c r="B3" s="1">
        <v>44020</v>
      </c>
      <c r="C3" s="2">
        <v>5.2083333333333336E-2</v>
      </c>
      <c r="D3">
        <f t="shared" ref="D3:D61" si="0">WEEKDAY(B3,2)</f>
        <v>3</v>
      </c>
      <c r="E3" s="2">
        <f t="shared" ref="E3:E61" si="1">IF(D3&gt;5,12/24,9/24)</f>
        <v>0.375</v>
      </c>
      <c r="F3" s="2">
        <f t="shared" ref="F3:F61" si="2">19/24</f>
        <v>0.79166666666666663</v>
      </c>
      <c r="G3" s="2">
        <f t="shared" ref="G3:G61" si="3">F3-E3-C3</f>
        <v>0.36458333333333331</v>
      </c>
      <c r="H3" s="4">
        <f t="shared" ref="H3:H61" si="4">G3*60*24</f>
        <v>525</v>
      </c>
      <c r="I3" s="4">
        <f>M2</f>
        <v>300</v>
      </c>
      <c r="J3" s="3">
        <f t="shared" ref="J3:J61" si="5">ROUND(IF(D3&gt;5,1%*I3,0),0)</f>
        <v>0</v>
      </c>
      <c r="K3" s="4">
        <f t="shared" ref="K3:K61" si="6">I3+J3</f>
        <v>300</v>
      </c>
      <c r="L3">
        <f>ROUND(IF(MOD(A3,3)=0,sp*K3,0),0)</f>
        <v>0</v>
      </c>
      <c r="M3" s="4">
        <f t="shared" ref="M3:M61" si="7">K3-L3</f>
        <v>300</v>
      </c>
      <c r="N3" s="4">
        <f t="shared" ref="N3:N61" si="8">H3-K3</f>
        <v>225</v>
      </c>
      <c r="O3">
        <f>ROUND(N3*vana*1000/60,0)</f>
        <v>71250</v>
      </c>
      <c r="P3">
        <f>ROUND(vsil *K3*1000/60,0)</f>
        <v>150000</v>
      </c>
    </row>
    <row r="4" spans="1:21" x14ac:dyDescent="0.25">
      <c r="A4">
        <v>3</v>
      </c>
      <c r="B4" s="1">
        <v>44021</v>
      </c>
      <c r="C4" s="2">
        <v>5.2083333333333336E-2</v>
      </c>
      <c r="D4">
        <f t="shared" si="0"/>
        <v>4</v>
      </c>
      <c r="E4" s="2">
        <f t="shared" si="1"/>
        <v>0.375</v>
      </c>
      <c r="F4" s="2">
        <f t="shared" si="2"/>
        <v>0.79166666666666663</v>
      </c>
      <c r="G4" s="2">
        <f t="shared" si="3"/>
        <v>0.36458333333333331</v>
      </c>
      <c r="H4" s="4">
        <f t="shared" si="4"/>
        <v>525</v>
      </c>
      <c r="I4" s="4">
        <f t="shared" ref="I4:I61" si="9">M3</f>
        <v>300</v>
      </c>
      <c r="J4" s="3">
        <f t="shared" si="5"/>
        <v>0</v>
      </c>
      <c r="K4" s="4">
        <f t="shared" si="6"/>
        <v>300</v>
      </c>
      <c r="L4">
        <f>ROUND(IF(MOD(A4,3)=0,sp*K4,0),0)</f>
        <v>12</v>
      </c>
      <c r="M4" s="4">
        <f t="shared" si="7"/>
        <v>288</v>
      </c>
      <c r="N4" s="4">
        <f t="shared" si="8"/>
        <v>225</v>
      </c>
      <c r="O4">
        <f>ROUND(N4*vana*1000/60,0)</f>
        <v>71250</v>
      </c>
      <c r="P4">
        <f>ROUND(vsil *K4*1000/60,0)</f>
        <v>150000</v>
      </c>
      <c r="S4" t="s">
        <v>6</v>
      </c>
      <c r="T4">
        <v>30</v>
      </c>
      <c r="U4" t="s">
        <v>8</v>
      </c>
    </row>
    <row r="5" spans="1:21" x14ac:dyDescent="0.25">
      <c r="A5">
        <v>4</v>
      </c>
      <c r="B5" s="1">
        <v>44022</v>
      </c>
      <c r="C5" s="2">
        <v>8.3333333333333329E-2</v>
      </c>
      <c r="D5">
        <f t="shared" si="0"/>
        <v>5</v>
      </c>
      <c r="E5" s="2">
        <f t="shared" si="1"/>
        <v>0.375</v>
      </c>
      <c r="F5" s="2">
        <f t="shared" si="2"/>
        <v>0.79166666666666663</v>
      </c>
      <c r="G5" s="2">
        <f t="shared" si="3"/>
        <v>0.33333333333333331</v>
      </c>
      <c r="H5" s="4">
        <f t="shared" si="4"/>
        <v>480</v>
      </c>
      <c r="I5" s="4">
        <f t="shared" si="9"/>
        <v>288</v>
      </c>
      <c r="J5" s="3">
        <f t="shared" si="5"/>
        <v>0</v>
      </c>
      <c r="K5" s="4">
        <f t="shared" si="6"/>
        <v>288</v>
      </c>
      <c r="L5">
        <f>ROUND(IF(MOD(A5,3)=0,sp*K5,0),0)</f>
        <v>0</v>
      </c>
      <c r="M5" s="4">
        <f t="shared" si="7"/>
        <v>288</v>
      </c>
      <c r="N5" s="4">
        <f t="shared" si="8"/>
        <v>192</v>
      </c>
      <c r="O5">
        <f>ROUND(N5*vana*1000/60,0)</f>
        <v>60800</v>
      </c>
      <c r="P5">
        <f>ROUND(vsil *K5*1000/60,0)</f>
        <v>144000</v>
      </c>
      <c r="S5" t="s">
        <v>7</v>
      </c>
      <c r="T5">
        <v>19</v>
      </c>
    </row>
    <row r="6" spans="1:21" x14ac:dyDescent="0.25">
      <c r="A6">
        <v>5</v>
      </c>
      <c r="B6" s="1">
        <v>44023</v>
      </c>
      <c r="C6" s="2">
        <v>8.3333333333333329E-2</v>
      </c>
      <c r="D6">
        <f t="shared" si="0"/>
        <v>6</v>
      </c>
      <c r="E6" s="2">
        <f t="shared" si="1"/>
        <v>0.5</v>
      </c>
      <c r="F6" s="2">
        <f t="shared" si="2"/>
        <v>0.79166666666666663</v>
      </c>
      <c r="G6" s="2">
        <f t="shared" si="3"/>
        <v>0.20833333333333331</v>
      </c>
      <c r="H6" s="4">
        <f t="shared" si="4"/>
        <v>299.99999999999994</v>
      </c>
      <c r="I6" s="4">
        <f t="shared" si="9"/>
        <v>288</v>
      </c>
      <c r="J6" s="3">
        <f t="shared" si="5"/>
        <v>3</v>
      </c>
      <c r="K6" s="4">
        <f t="shared" si="6"/>
        <v>291</v>
      </c>
      <c r="L6">
        <f>ROUND(IF(MOD(A6,3)=0,sp*K6,0),0)</f>
        <v>0</v>
      </c>
      <c r="M6" s="4">
        <f t="shared" si="7"/>
        <v>291</v>
      </c>
      <c r="N6" s="4">
        <f t="shared" si="8"/>
        <v>8.9999999999999432</v>
      </c>
      <c r="O6">
        <f>ROUND(N6*vana*1000/60,0)</f>
        <v>2850</v>
      </c>
      <c r="P6">
        <f>ROUND(vsil *K6*1000/60,0)</f>
        <v>145500</v>
      </c>
      <c r="S6" t="s">
        <v>13</v>
      </c>
      <c r="T6">
        <v>300</v>
      </c>
    </row>
    <row r="7" spans="1:21" x14ac:dyDescent="0.25">
      <c r="A7">
        <v>6</v>
      </c>
      <c r="B7" s="1">
        <v>44024</v>
      </c>
      <c r="C7" s="2">
        <v>6.25E-2</v>
      </c>
      <c r="D7">
        <f t="shared" si="0"/>
        <v>7</v>
      </c>
      <c r="E7" s="2">
        <f t="shared" si="1"/>
        <v>0.5</v>
      </c>
      <c r="F7" s="2">
        <f t="shared" si="2"/>
        <v>0.79166666666666663</v>
      </c>
      <c r="G7" s="2">
        <f t="shared" si="3"/>
        <v>0.22916666666666663</v>
      </c>
      <c r="H7" s="4">
        <f t="shared" si="4"/>
        <v>329.99999999999994</v>
      </c>
      <c r="I7" s="4">
        <f t="shared" si="9"/>
        <v>291</v>
      </c>
      <c r="J7" s="3">
        <f t="shared" si="5"/>
        <v>3</v>
      </c>
      <c r="K7" s="4">
        <f t="shared" si="6"/>
        <v>294</v>
      </c>
      <c r="L7">
        <f>ROUND(IF(MOD(A7,3)=0,sp*K7,0),0)</f>
        <v>12</v>
      </c>
      <c r="M7" s="4">
        <f t="shared" si="7"/>
        <v>282</v>
      </c>
      <c r="N7" s="4">
        <f t="shared" si="8"/>
        <v>35.999999999999943</v>
      </c>
      <c r="O7">
        <f>ROUND(N7*vana*1000/60,0)</f>
        <v>11400</v>
      </c>
      <c r="P7">
        <f>ROUND(vsil *K7*1000/60,0)</f>
        <v>147000</v>
      </c>
    </row>
    <row r="8" spans="1:21" x14ac:dyDescent="0.25">
      <c r="A8">
        <v>7</v>
      </c>
      <c r="B8" s="1">
        <v>44025</v>
      </c>
      <c r="C8" s="2">
        <v>6.25E-2</v>
      </c>
      <c r="D8">
        <f t="shared" si="0"/>
        <v>1</v>
      </c>
      <c r="E8" s="2">
        <f t="shared" si="1"/>
        <v>0.375</v>
      </c>
      <c r="F8" s="2">
        <f t="shared" si="2"/>
        <v>0.79166666666666663</v>
      </c>
      <c r="G8" s="2">
        <f t="shared" si="3"/>
        <v>0.35416666666666663</v>
      </c>
      <c r="H8" s="4">
        <f t="shared" si="4"/>
        <v>509.99999999999989</v>
      </c>
      <c r="I8" s="4">
        <f t="shared" si="9"/>
        <v>282</v>
      </c>
      <c r="J8" s="3">
        <f t="shared" si="5"/>
        <v>0</v>
      </c>
      <c r="K8" s="4">
        <f t="shared" si="6"/>
        <v>282</v>
      </c>
      <c r="L8">
        <f>ROUND(IF(MOD(A8,3)=0,sp*K8,0),0)</f>
        <v>0</v>
      </c>
      <c r="M8" s="4">
        <f t="shared" si="7"/>
        <v>282</v>
      </c>
      <c r="N8" s="4">
        <f t="shared" si="8"/>
        <v>227.99999999999989</v>
      </c>
      <c r="O8">
        <f>ROUND(N8*vana*1000/60,0)</f>
        <v>72200</v>
      </c>
      <c r="P8">
        <f>ROUND(vsil *K8*1000/60,0)</f>
        <v>141000</v>
      </c>
      <c r="S8" t="s">
        <v>11</v>
      </c>
      <c r="T8" s="5">
        <v>0.04</v>
      </c>
    </row>
    <row r="9" spans="1:21" x14ac:dyDescent="0.25">
      <c r="A9">
        <v>8</v>
      </c>
      <c r="B9" s="1">
        <v>44026</v>
      </c>
      <c r="C9" s="2">
        <v>6.25E-2</v>
      </c>
      <c r="D9">
        <f t="shared" si="0"/>
        <v>2</v>
      </c>
      <c r="E9" s="2">
        <f t="shared" si="1"/>
        <v>0.375</v>
      </c>
      <c r="F9" s="2">
        <f t="shared" si="2"/>
        <v>0.79166666666666663</v>
      </c>
      <c r="G9" s="2">
        <f t="shared" si="3"/>
        <v>0.35416666666666663</v>
      </c>
      <c r="H9" s="4">
        <f t="shared" si="4"/>
        <v>509.99999999999989</v>
      </c>
      <c r="I9" s="4">
        <f t="shared" si="9"/>
        <v>282</v>
      </c>
      <c r="J9" s="3">
        <f t="shared" si="5"/>
        <v>0</v>
      </c>
      <c r="K9" s="4">
        <f t="shared" si="6"/>
        <v>282</v>
      </c>
      <c r="L9">
        <f>ROUND(IF(MOD(A9,3)=0,sp*K9,0),0)</f>
        <v>0</v>
      </c>
      <c r="M9" s="4">
        <f t="shared" si="7"/>
        <v>282</v>
      </c>
      <c r="N9" s="4">
        <f t="shared" si="8"/>
        <v>227.99999999999989</v>
      </c>
      <c r="O9">
        <f>ROUND(N9*vana*1000/60,0)</f>
        <v>72200</v>
      </c>
      <c r="P9">
        <f>ROUND(vsil *K9*1000/60,0)</f>
        <v>141000</v>
      </c>
    </row>
    <row r="10" spans="1:21" x14ac:dyDescent="0.25">
      <c r="A10">
        <v>9</v>
      </c>
      <c r="B10" s="1">
        <v>44027</v>
      </c>
      <c r="C10" s="2">
        <v>6.25E-2</v>
      </c>
      <c r="D10">
        <f t="shared" si="0"/>
        <v>3</v>
      </c>
      <c r="E10" s="2">
        <f t="shared" si="1"/>
        <v>0.375</v>
      </c>
      <c r="F10" s="2">
        <f t="shared" si="2"/>
        <v>0.79166666666666663</v>
      </c>
      <c r="G10" s="2">
        <f t="shared" si="3"/>
        <v>0.35416666666666663</v>
      </c>
      <c r="H10" s="4">
        <f t="shared" si="4"/>
        <v>509.99999999999989</v>
      </c>
      <c r="I10" s="4">
        <f t="shared" si="9"/>
        <v>282</v>
      </c>
      <c r="J10" s="3">
        <f t="shared" si="5"/>
        <v>0</v>
      </c>
      <c r="K10" s="4">
        <f t="shared" si="6"/>
        <v>282</v>
      </c>
      <c r="L10">
        <f>ROUND(IF(MOD(A10,3)=0,sp*K10,0),0)</f>
        <v>11</v>
      </c>
      <c r="M10" s="4">
        <f t="shared" si="7"/>
        <v>271</v>
      </c>
      <c r="N10" s="4">
        <f t="shared" si="8"/>
        <v>227.99999999999989</v>
      </c>
      <c r="O10">
        <f>ROUND(N10*vana*1000/60,0)</f>
        <v>72200</v>
      </c>
      <c r="P10">
        <f>ROUND(vsil *K10*1000/60,0)</f>
        <v>141000</v>
      </c>
      <c r="R10" t="s">
        <v>20</v>
      </c>
      <c r="S10">
        <f>SUM(P2:P61)+SUM(O2:O61)</f>
        <v>11274413</v>
      </c>
    </row>
    <row r="11" spans="1:21" x14ac:dyDescent="0.25">
      <c r="A11">
        <v>10</v>
      </c>
      <c r="B11" s="1">
        <v>44028</v>
      </c>
      <c r="C11" s="2">
        <v>4.1666666666666664E-2</v>
      </c>
      <c r="D11">
        <f t="shared" si="0"/>
        <v>4</v>
      </c>
      <c r="E11" s="2">
        <f t="shared" si="1"/>
        <v>0.375</v>
      </c>
      <c r="F11" s="2">
        <f t="shared" si="2"/>
        <v>0.79166666666666663</v>
      </c>
      <c r="G11" s="2">
        <f t="shared" si="3"/>
        <v>0.37499999999999994</v>
      </c>
      <c r="H11" s="4">
        <f t="shared" si="4"/>
        <v>539.99999999999989</v>
      </c>
      <c r="I11" s="4">
        <f t="shared" si="9"/>
        <v>271</v>
      </c>
      <c r="J11" s="3">
        <f t="shared" si="5"/>
        <v>0</v>
      </c>
      <c r="K11" s="4">
        <f t="shared" si="6"/>
        <v>271</v>
      </c>
      <c r="L11">
        <f>ROUND(IF(MOD(A11,3)=0,sp*K11,0),0)</f>
        <v>0</v>
      </c>
      <c r="M11" s="4">
        <f t="shared" si="7"/>
        <v>271</v>
      </c>
      <c r="N11" s="4">
        <f t="shared" si="8"/>
        <v>268.99999999999989</v>
      </c>
      <c r="O11">
        <f>ROUND(N11*vana*1000/60,0)</f>
        <v>85183</v>
      </c>
      <c r="P11">
        <f>ROUND(vsil *K11*1000/60,0)</f>
        <v>135500</v>
      </c>
    </row>
    <row r="12" spans="1:21" x14ac:dyDescent="0.25">
      <c r="A12">
        <v>11</v>
      </c>
      <c r="B12" s="1">
        <v>44029</v>
      </c>
      <c r="C12" s="2">
        <v>4.1666666666666664E-2</v>
      </c>
      <c r="D12">
        <f t="shared" si="0"/>
        <v>5</v>
      </c>
      <c r="E12" s="2">
        <f t="shared" si="1"/>
        <v>0.375</v>
      </c>
      <c r="F12" s="2">
        <f t="shared" si="2"/>
        <v>0.79166666666666663</v>
      </c>
      <c r="G12" s="2">
        <f t="shared" si="3"/>
        <v>0.37499999999999994</v>
      </c>
      <c r="H12" s="4">
        <f t="shared" si="4"/>
        <v>539.99999999999989</v>
      </c>
      <c r="I12" s="4">
        <f t="shared" si="9"/>
        <v>271</v>
      </c>
      <c r="J12" s="3">
        <f t="shared" si="5"/>
        <v>0</v>
      </c>
      <c r="K12" s="4">
        <f t="shared" si="6"/>
        <v>271</v>
      </c>
      <c r="L12">
        <f>ROUND(IF(MOD(A12,3)=0,sp*K12,0),0)</f>
        <v>0</v>
      </c>
      <c r="M12" s="4">
        <f t="shared" si="7"/>
        <v>271</v>
      </c>
      <c r="N12" s="4">
        <f t="shared" si="8"/>
        <v>268.99999999999989</v>
      </c>
      <c r="O12">
        <f>ROUND(N12*vana*1000/60,0)</f>
        <v>85183</v>
      </c>
      <c r="P12">
        <f>ROUND(vsil *K12*1000/60,0)</f>
        <v>135500</v>
      </c>
    </row>
    <row r="13" spans="1:21" x14ac:dyDescent="0.25">
      <c r="A13">
        <v>12</v>
      </c>
      <c r="B13" s="1">
        <v>44030</v>
      </c>
      <c r="C13" s="2">
        <v>4.1666666666666664E-2</v>
      </c>
      <c r="D13">
        <f t="shared" si="0"/>
        <v>6</v>
      </c>
      <c r="E13" s="2">
        <f t="shared" si="1"/>
        <v>0.5</v>
      </c>
      <c r="F13" s="2">
        <f t="shared" si="2"/>
        <v>0.79166666666666663</v>
      </c>
      <c r="G13" s="2">
        <f t="shared" si="3"/>
        <v>0.24999999999999997</v>
      </c>
      <c r="H13" s="4">
        <f t="shared" si="4"/>
        <v>359.99999999999994</v>
      </c>
      <c r="I13" s="4">
        <f t="shared" si="9"/>
        <v>271</v>
      </c>
      <c r="J13" s="3">
        <f t="shared" si="5"/>
        <v>3</v>
      </c>
      <c r="K13" s="4">
        <f t="shared" si="6"/>
        <v>274</v>
      </c>
      <c r="L13">
        <f>ROUND(IF(MOD(A13,3)=0,sp*K13,0),0)</f>
        <v>11</v>
      </c>
      <c r="M13" s="4">
        <f t="shared" si="7"/>
        <v>263</v>
      </c>
      <c r="N13" s="4">
        <f t="shared" si="8"/>
        <v>85.999999999999943</v>
      </c>
      <c r="O13">
        <f>ROUND(N13*vana*1000/60,0)</f>
        <v>27233</v>
      </c>
      <c r="P13">
        <f>ROUND(vsil *K13*1000/60,0)</f>
        <v>137000</v>
      </c>
    </row>
    <row r="14" spans="1:21" x14ac:dyDescent="0.25">
      <c r="A14">
        <v>13</v>
      </c>
      <c r="B14" s="1">
        <v>44031</v>
      </c>
      <c r="C14" s="2">
        <v>4.1666666666666664E-2</v>
      </c>
      <c r="D14">
        <f t="shared" si="0"/>
        <v>7</v>
      </c>
      <c r="E14" s="2">
        <f t="shared" si="1"/>
        <v>0.5</v>
      </c>
      <c r="F14" s="2">
        <f t="shared" si="2"/>
        <v>0.79166666666666663</v>
      </c>
      <c r="G14" s="2">
        <f t="shared" si="3"/>
        <v>0.24999999999999997</v>
      </c>
      <c r="H14" s="4">
        <f t="shared" si="4"/>
        <v>359.99999999999994</v>
      </c>
      <c r="I14" s="4">
        <f t="shared" si="9"/>
        <v>263</v>
      </c>
      <c r="J14" s="3">
        <f t="shared" si="5"/>
        <v>3</v>
      </c>
      <c r="K14" s="4">
        <f t="shared" si="6"/>
        <v>266</v>
      </c>
      <c r="L14">
        <f>ROUND(IF(MOD(A14,3)=0,sp*K14,0),0)</f>
        <v>0</v>
      </c>
      <c r="M14" s="4">
        <f t="shared" si="7"/>
        <v>266</v>
      </c>
      <c r="N14" s="4">
        <f t="shared" si="8"/>
        <v>93.999999999999943</v>
      </c>
      <c r="O14">
        <f>ROUND(N14*vana*1000/60,0)</f>
        <v>29767</v>
      </c>
      <c r="P14">
        <f>ROUND(vsil *K14*1000/60,0)</f>
        <v>133000</v>
      </c>
    </row>
    <row r="15" spans="1:21" x14ac:dyDescent="0.25">
      <c r="A15">
        <v>14</v>
      </c>
      <c r="B15" s="1">
        <v>44032</v>
      </c>
      <c r="C15" s="2">
        <v>5.5555555555555552E-2</v>
      </c>
      <c r="D15">
        <f t="shared" si="0"/>
        <v>1</v>
      </c>
      <c r="E15" s="2">
        <f t="shared" si="1"/>
        <v>0.375</v>
      </c>
      <c r="F15" s="2">
        <f t="shared" si="2"/>
        <v>0.79166666666666663</v>
      </c>
      <c r="G15" s="2">
        <f t="shared" si="3"/>
        <v>0.36111111111111105</v>
      </c>
      <c r="H15" s="4">
        <f t="shared" si="4"/>
        <v>520</v>
      </c>
      <c r="I15" s="4">
        <f t="shared" si="9"/>
        <v>266</v>
      </c>
      <c r="J15" s="3">
        <f t="shared" si="5"/>
        <v>0</v>
      </c>
      <c r="K15" s="4">
        <f t="shared" si="6"/>
        <v>266</v>
      </c>
      <c r="L15">
        <f>ROUND(IF(MOD(A15,3)=0,sp*K15,0),0)</f>
        <v>0</v>
      </c>
      <c r="M15" s="4">
        <f t="shared" si="7"/>
        <v>266</v>
      </c>
      <c r="N15" s="4">
        <f t="shared" si="8"/>
        <v>254</v>
      </c>
      <c r="O15">
        <f>ROUND(N15*vana*1000/60,0)</f>
        <v>80433</v>
      </c>
      <c r="P15">
        <f>ROUND(vsil *K15*1000/60,0)</f>
        <v>133000</v>
      </c>
    </row>
    <row r="16" spans="1:21" x14ac:dyDescent="0.25">
      <c r="A16">
        <v>15</v>
      </c>
      <c r="B16" s="1">
        <v>44033</v>
      </c>
      <c r="C16" s="2">
        <v>5.5555555555555552E-2</v>
      </c>
      <c r="D16">
        <f t="shared" si="0"/>
        <v>2</v>
      </c>
      <c r="E16" s="2">
        <f t="shared" si="1"/>
        <v>0.375</v>
      </c>
      <c r="F16" s="2">
        <f t="shared" si="2"/>
        <v>0.79166666666666663</v>
      </c>
      <c r="G16" s="2">
        <f t="shared" si="3"/>
        <v>0.36111111111111105</v>
      </c>
      <c r="H16" s="4">
        <f t="shared" si="4"/>
        <v>520</v>
      </c>
      <c r="I16" s="4">
        <f t="shared" si="9"/>
        <v>266</v>
      </c>
      <c r="J16" s="3">
        <f t="shared" si="5"/>
        <v>0</v>
      </c>
      <c r="K16" s="4">
        <f t="shared" si="6"/>
        <v>266</v>
      </c>
      <c r="L16">
        <f>ROUND(IF(MOD(A16,3)=0,sp*K16,0),0)</f>
        <v>11</v>
      </c>
      <c r="M16" s="4">
        <f t="shared" si="7"/>
        <v>255</v>
      </c>
      <c r="N16" s="4">
        <f t="shared" si="8"/>
        <v>254</v>
      </c>
      <c r="O16">
        <f>ROUND(N16*vana*1000/60,0)</f>
        <v>80433</v>
      </c>
      <c r="P16">
        <f>ROUND(vsil *K16*1000/60,0)</f>
        <v>133000</v>
      </c>
    </row>
    <row r="17" spans="1:16" x14ac:dyDescent="0.25">
      <c r="A17">
        <v>16</v>
      </c>
      <c r="B17" s="1">
        <v>44034</v>
      </c>
      <c r="C17" s="2">
        <v>5.5555555555555552E-2</v>
      </c>
      <c r="D17">
        <f t="shared" si="0"/>
        <v>3</v>
      </c>
      <c r="E17" s="2">
        <f t="shared" si="1"/>
        <v>0.375</v>
      </c>
      <c r="F17" s="2">
        <f t="shared" si="2"/>
        <v>0.79166666666666663</v>
      </c>
      <c r="G17" s="2">
        <f t="shared" si="3"/>
        <v>0.36111111111111105</v>
      </c>
      <c r="H17" s="4">
        <f t="shared" si="4"/>
        <v>520</v>
      </c>
      <c r="I17" s="4">
        <f t="shared" si="9"/>
        <v>255</v>
      </c>
      <c r="J17" s="3">
        <f t="shared" si="5"/>
        <v>0</v>
      </c>
      <c r="K17" s="4">
        <f t="shared" si="6"/>
        <v>255</v>
      </c>
      <c r="L17">
        <f>ROUND(IF(MOD(A17,3)=0,sp*K17,0),0)</f>
        <v>0</v>
      </c>
      <c r="M17" s="4">
        <f t="shared" si="7"/>
        <v>255</v>
      </c>
      <c r="N17" s="4">
        <f t="shared" si="8"/>
        <v>265</v>
      </c>
      <c r="O17">
        <f>ROUND(N17*vana*1000/60,0)</f>
        <v>83917</v>
      </c>
      <c r="P17">
        <f>ROUND(vsil *K17*1000/60,0)</f>
        <v>127500</v>
      </c>
    </row>
    <row r="18" spans="1:16" x14ac:dyDescent="0.25">
      <c r="A18">
        <v>17</v>
      </c>
      <c r="B18" s="1">
        <v>44035</v>
      </c>
      <c r="C18" s="2">
        <v>5.5555555555555552E-2</v>
      </c>
      <c r="D18">
        <f t="shared" si="0"/>
        <v>4</v>
      </c>
      <c r="E18" s="2">
        <f t="shared" si="1"/>
        <v>0.375</v>
      </c>
      <c r="F18" s="2">
        <f t="shared" si="2"/>
        <v>0.79166666666666663</v>
      </c>
      <c r="G18" s="2">
        <f t="shared" si="3"/>
        <v>0.36111111111111105</v>
      </c>
      <c r="H18" s="4">
        <f t="shared" si="4"/>
        <v>520</v>
      </c>
      <c r="I18" s="4">
        <f t="shared" si="9"/>
        <v>255</v>
      </c>
      <c r="J18" s="3">
        <f t="shared" si="5"/>
        <v>0</v>
      </c>
      <c r="K18" s="4">
        <f t="shared" si="6"/>
        <v>255</v>
      </c>
      <c r="L18">
        <f>ROUND(IF(MOD(A18,3)=0,sp*K18,0),0)</f>
        <v>0</v>
      </c>
      <c r="M18" s="4">
        <f t="shared" si="7"/>
        <v>255</v>
      </c>
      <c r="N18" s="4">
        <f t="shared" si="8"/>
        <v>265</v>
      </c>
      <c r="O18">
        <f>ROUND(N18*vana*1000/60,0)</f>
        <v>83917</v>
      </c>
      <c r="P18">
        <f>ROUND(vsil *K18*1000/60,0)</f>
        <v>127500</v>
      </c>
    </row>
    <row r="19" spans="1:16" x14ac:dyDescent="0.25">
      <c r="A19">
        <v>18</v>
      </c>
      <c r="B19" s="1">
        <v>44036</v>
      </c>
      <c r="C19" s="2">
        <v>6.25E-2</v>
      </c>
      <c r="D19">
        <f t="shared" si="0"/>
        <v>5</v>
      </c>
      <c r="E19" s="2">
        <f t="shared" si="1"/>
        <v>0.375</v>
      </c>
      <c r="F19" s="2">
        <f t="shared" si="2"/>
        <v>0.79166666666666663</v>
      </c>
      <c r="G19" s="2">
        <f t="shared" si="3"/>
        <v>0.35416666666666663</v>
      </c>
      <c r="H19" s="4">
        <f t="shared" si="4"/>
        <v>509.99999999999989</v>
      </c>
      <c r="I19" s="4">
        <f t="shared" si="9"/>
        <v>255</v>
      </c>
      <c r="J19" s="3">
        <f t="shared" si="5"/>
        <v>0</v>
      </c>
      <c r="K19" s="4">
        <f t="shared" si="6"/>
        <v>255</v>
      </c>
      <c r="L19">
        <f>ROUND(IF(MOD(A19,3)=0,sp*K19,0),0)</f>
        <v>10</v>
      </c>
      <c r="M19" s="4">
        <f t="shared" si="7"/>
        <v>245</v>
      </c>
      <c r="N19" s="4">
        <f t="shared" si="8"/>
        <v>254.99999999999989</v>
      </c>
      <c r="O19">
        <f>ROUND(N19*vana*1000/60,0)</f>
        <v>80750</v>
      </c>
      <c r="P19">
        <f>ROUND(vsil *K19*1000/60,0)</f>
        <v>127500</v>
      </c>
    </row>
    <row r="20" spans="1:16" x14ac:dyDescent="0.25">
      <c r="A20">
        <v>19</v>
      </c>
      <c r="B20" s="1">
        <v>44037</v>
      </c>
      <c r="C20" s="2">
        <v>6.25E-2</v>
      </c>
      <c r="D20">
        <f t="shared" si="0"/>
        <v>6</v>
      </c>
      <c r="E20" s="2">
        <f t="shared" si="1"/>
        <v>0.5</v>
      </c>
      <c r="F20" s="2">
        <f t="shared" si="2"/>
        <v>0.79166666666666663</v>
      </c>
      <c r="G20" s="2">
        <f t="shared" si="3"/>
        <v>0.22916666666666663</v>
      </c>
      <c r="H20" s="4">
        <f t="shared" si="4"/>
        <v>329.99999999999994</v>
      </c>
      <c r="I20" s="4">
        <f t="shared" si="9"/>
        <v>245</v>
      </c>
      <c r="J20" s="3">
        <f t="shared" si="5"/>
        <v>2</v>
      </c>
      <c r="K20" s="4">
        <f t="shared" si="6"/>
        <v>247</v>
      </c>
      <c r="L20">
        <f>ROUND(IF(MOD(A20,3)=0,sp*K20,0),0)</f>
        <v>0</v>
      </c>
      <c r="M20" s="4">
        <f t="shared" si="7"/>
        <v>247</v>
      </c>
      <c r="N20" s="4">
        <f t="shared" si="8"/>
        <v>82.999999999999943</v>
      </c>
      <c r="O20">
        <f>ROUND(N20*vana*1000/60,0)</f>
        <v>26283</v>
      </c>
      <c r="P20">
        <f>ROUND(vsil *K20*1000/60,0)</f>
        <v>123500</v>
      </c>
    </row>
    <row r="21" spans="1:16" x14ac:dyDescent="0.25">
      <c r="A21">
        <v>20</v>
      </c>
      <c r="B21" s="1">
        <v>44038</v>
      </c>
      <c r="C21" s="2">
        <v>6.25E-2</v>
      </c>
      <c r="D21">
        <f t="shared" si="0"/>
        <v>7</v>
      </c>
      <c r="E21" s="2">
        <f t="shared" si="1"/>
        <v>0.5</v>
      </c>
      <c r="F21" s="2">
        <f t="shared" si="2"/>
        <v>0.79166666666666663</v>
      </c>
      <c r="G21" s="2">
        <f t="shared" si="3"/>
        <v>0.22916666666666663</v>
      </c>
      <c r="H21" s="4">
        <f t="shared" si="4"/>
        <v>329.99999999999994</v>
      </c>
      <c r="I21" s="4">
        <f t="shared" si="9"/>
        <v>247</v>
      </c>
      <c r="J21" s="3">
        <f t="shared" si="5"/>
        <v>2</v>
      </c>
      <c r="K21" s="4">
        <f t="shared" si="6"/>
        <v>249</v>
      </c>
      <c r="L21">
        <f>ROUND(IF(MOD(A21,3)=0,sp*K21,0),0)</f>
        <v>0</v>
      </c>
      <c r="M21" s="4">
        <f t="shared" si="7"/>
        <v>249</v>
      </c>
      <c r="N21" s="4">
        <f t="shared" si="8"/>
        <v>80.999999999999943</v>
      </c>
      <c r="O21">
        <f>ROUND(N21*vana*1000/60,0)</f>
        <v>25650</v>
      </c>
      <c r="P21">
        <f>ROUND(vsil *K21*1000/60,0)</f>
        <v>124500</v>
      </c>
    </row>
    <row r="22" spans="1:16" x14ac:dyDescent="0.25">
      <c r="A22">
        <v>21</v>
      </c>
      <c r="B22" s="1">
        <v>44039</v>
      </c>
      <c r="C22" s="2">
        <v>5.5555555555555552E-2</v>
      </c>
      <c r="D22">
        <f t="shared" si="0"/>
        <v>1</v>
      </c>
      <c r="E22" s="2">
        <f t="shared" si="1"/>
        <v>0.375</v>
      </c>
      <c r="F22" s="2">
        <f t="shared" si="2"/>
        <v>0.79166666666666663</v>
      </c>
      <c r="G22" s="2">
        <f t="shared" si="3"/>
        <v>0.36111111111111105</v>
      </c>
      <c r="H22" s="4">
        <f t="shared" si="4"/>
        <v>520</v>
      </c>
      <c r="I22" s="4">
        <f t="shared" si="9"/>
        <v>249</v>
      </c>
      <c r="J22" s="3">
        <f t="shared" si="5"/>
        <v>0</v>
      </c>
      <c r="K22" s="4">
        <f t="shared" si="6"/>
        <v>249</v>
      </c>
      <c r="L22">
        <f>ROUND(IF(MOD(A22,3)=0,sp*K22,0),0)</f>
        <v>10</v>
      </c>
      <c r="M22" s="4">
        <f t="shared" si="7"/>
        <v>239</v>
      </c>
      <c r="N22" s="4">
        <f t="shared" si="8"/>
        <v>271</v>
      </c>
      <c r="O22">
        <f>ROUND(N22*vana*1000/60,0)</f>
        <v>85817</v>
      </c>
      <c r="P22">
        <f>ROUND(vsil *K22*1000/60,0)</f>
        <v>124500</v>
      </c>
    </row>
    <row r="23" spans="1:16" x14ac:dyDescent="0.25">
      <c r="A23">
        <v>22</v>
      </c>
      <c r="B23" s="1">
        <v>44040</v>
      </c>
      <c r="C23" s="2">
        <v>5.5555555555555552E-2</v>
      </c>
      <c r="D23">
        <f t="shared" si="0"/>
        <v>2</v>
      </c>
      <c r="E23" s="2">
        <f t="shared" si="1"/>
        <v>0.375</v>
      </c>
      <c r="F23" s="2">
        <f t="shared" si="2"/>
        <v>0.79166666666666663</v>
      </c>
      <c r="G23" s="2">
        <f t="shared" si="3"/>
        <v>0.36111111111111105</v>
      </c>
      <c r="H23" s="4">
        <f t="shared" si="4"/>
        <v>520</v>
      </c>
      <c r="I23" s="4">
        <f t="shared" si="9"/>
        <v>239</v>
      </c>
      <c r="J23" s="3">
        <f t="shared" si="5"/>
        <v>0</v>
      </c>
      <c r="K23" s="4">
        <f t="shared" si="6"/>
        <v>239</v>
      </c>
      <c r="L23">
        <f>ROUND(IF(MOD(A23,3)=0,sp*K23,0),0)</f>
        <v>0</v>
      </c>
      <c r="M23" s="4">
        <f t="shared" si="7"/>
        <v>239</v>
      </c>
      <c r="N23" s="4">
        <f t="shared" si="8"/>
        <v>281</v>
      </c>
      <c r="O23">
        <f>ROUND(N23*vana*1000/60,0)</f>
        <v>88983</v>
      </c>
      <c r="P23">
        <f>ROUND(vsil *K23*1000/60,0)</f>
        <v>119500</v>
      </c>
    </row>
    <row r="24" spans="1:16" x14ac:dyDescent="0.25">
      <c r="A24">
        <v>23</v>
      </c>
      <c r="B24" s="1">
        <v>44041</v>
      </c>
      <c r="C24" s="2">
        <v>5.5555555555555552E-2</v>
      </c>
      <c r="D24">
        <f t="shared" si="0"/>
        <v>3</v>
      </c>
      <c r="E24" s="2">
        <f t="shared" si="1"/>
        <v>0.375</v>
      </c>
      <c r="F24" s="2">
        <f t="shared" si="2"/>
        <v>0.79166666666666663</v>
      </c>
      <c r="G24" s="2">
        <f t="shared" si="3"/>
        <v>0.36111111111111105</v>
      </c>
      <c r="H24" s="4">
        <f t="shared" si="4"/>
        <v>520</v>
      </c>
      <c r="I24" s="4">
        <f t="shared" si="9"/>
        <v>239</v>
      </c>
      <c r="J24" s="3">
        <f t="shared" si="5"/>
        <v>0</v>
      </c>
      <c r="K24" s="4">
        <f t="shared" si="6"/>
        <v>239</v>
      </c>
      <c r="L24">
        <f>ROUND(IF(MOD(A24,3)=0,sp*K24,0),0)</f>
        <v>0</v>
      </c>
      <c r="M24" s="4">
        <f t="shared" si="7"/>
        <v>239</v>
      </c>
      <c r="N24" s="4">
        <f t="shared" si="8"/>
        <v>281</v>
      </c>
      <c r="O24">
        <f>ROUND(N24*vana*1000/60,0)</f>
        <v>88983</v>
      </c>
      <c r="P24">
        <f>ROUND(vsil *K24*1000/60,0)</f>
        <v>119500</v>
      </c>
    </row>
    <row r="25" spans="1:16" x14ac:dyDescent="0.25">
      <c r="A25">
        <v>24</v>
      </c>
      <c r="B25" s="1">
        <v>44042</v>
      </c>
      <c r="C25" s="2">
        <v>5.2083333333333336E-2</v>
      </c>
      <c r="D25">
        <f t="shared" si="0"/>
        <v>4</v>
      </c>
      <c r="E25" s="2">
        <f t="shared" si="1"/>
        <v>0.375</v>
      </c>
      <c r="F25" s="2">
        <f t="shared" si="2"/>
        <v>0.79166666666666663</v>
      </c>
      <c r="G25" s="2">
        <f t="shared" si="3"/>
        <v>0.36458333333333331</v>
      </c>
      <c r="H25" s="4">
        <f t="shared" si="4"/>
        <v>525</v>
      </c>
      <c r="I25" s="4">
        <f t="shared" si="9"/>
        <v>239</v>
      </c>
      <c r="J25" s="3">
        <f t="shared" si="5"/>
        <v>0</v>
      </c>
      <c r="K25" s="4">
        <f t="shared" si="6"/>
        <v>239</v>
      </c>
      <c r="L25">
        <f>ROUND(IF(MOD(A25,3)=0,sp*K25,0),0)</f>
        <v>10</v>
      </c>
      <c r="M25" s="4">
        <f t="shared" si="7"/>
        <v>229</v>
      </c>
      <c r="N25" s="4">
        <f t="shared" si="8"/>
        <v>286</v>
      </c>
      <c r="O25">
        <f>ROUND(N25*vana*1000/60,0)</f>
        <v>90567</v>
      </c>
      <c r="P25">
        <f>ROUND(vsil *K25*1000/60,0)</f>
        <v>119500</v>
      </c>
    </row>
    <row r="26" spans="1:16" x14ac:dyDescent="0.25">
      <c r="A26">
        <v>25</v>
      </c>
      <c r="B26" s="1">
        <v>44043</v>
      </c>
      <c r="C26" s="2">
        <v>5.2083333333333336E-2</v>
      </c>
      <c r="D26">
        <f t="shared" si="0"/>
        <v>5</v>
      </c>
      <c r="E26" s="2">
        <f t="shared" si="1"/>
        <v>0.375</v>
      </c>
      <c r="F26" s="2">
        <f t="shared" si="2"/>
        <v>0.79166666666666663</v>
      </c>
      <c r="G26" s="2">
        <f t="shared" si="3"/>
        <v>0.36458333333333331</v>
      </c>
      <c r="H26" s="4">
        <f t="shared" si="4"/>
        <v>525</v>
      </c>
      <c r="I26" s="4">
        <f t="shared" si="9"/>
        <v>229</v>
      </c>
      <c r="J26" s="3">
        <f t="shared" si="5"/>
        <v>0</v>
      </c>
      <c r="K26" s="4">
        <f t="shared" si="6"/>
        <v>229</v>
      </c>
      <c r="L26">
        <f>ROUND(IF(MOD(A26,3)=0,sp*K26,0),0)</f>
        <v>0</v>
      </c>
      <c r="M26" s="4">
        <f t="shared" si="7"/>
        <v>229</v>
      </c>
      <c r="N26" s="4">
        <f t="shared" si="8"/>
        <v>296</v>
      </c>
      <c r="O26">
        <f>ROUND(N26*vana*1000/60,0)</f>
        <v>93733</v>
      </c>
      <c r="P26">
        <f>ROUND(vsil *K26*1000/60,0)</f>
        <v>114500</v>
      </c>
    </row>
    <row r="27" spans="1:16" x14ac:dyDescent="0.25">
      <c r="A27">
        <v>26</v>
      </c>
      <c r="B27" s="1">
        <v>44044</v>
      </c>
      <c r="C27" s="2">
        <v>5.2083333333333336E-2</v>
      </c>
      <c r="D27">
        <f t="shared" si="0"/>
        <v>6</v>
      </c>
      <c r="E27" s="2">
        <f t="shared" si="1"/>
        <v>0.5</v>
      </c>
      <c r="F27" s="2">
        <f t="shared" si="2"/>
        <v>0.79166666666666663</v>
      </c>
      <c r="G27" s="2">
        <f t="shared" si="3"/>
        <v>0.23958333333333329</v>
      </c>
      <c r="H27" s="4">
        <f t="shared" si="4"/>
        <v>344.99999999999989</v>
      </c>
      <c r="I27" s="4">
        <f t="shared" si="9"/>
        <v>229</v>
      </c>
      <c r="J27" s="3">
        <f t="shared" si="5"/>
        <v>2</v>
      </c>
      <c r="K27" s="4">
        <f t="shared" si="6"/>
        <v>231</v>
      </c>
      <c r="L27">
        <f>ROUND(IF(MOD(A27,3)=0,sp*K27,0),0)</f>
        <v>0</v>
      </c>
      <c r="M27" s="4">
        <f t="shared" si="7"/>
        <v>231</v>
      </c>
      <c r="N27" s="4">
        <f t="shared" si="8"/>
        <v>113.99999999999989</v>
      </c>
      <c r="O27">
        <f>ROUND(N27*vana*1000/60,0)</f>
        <v>36100</v>
      </c>
      <c r="P27">
        <f>ROUND(vsil *K27*1000/60,0)</f>
        <v>115500</v>
      </c>
    </row>
    <row r="28" spans="1:16" x14ac:dyDescent="0.25">
      <c r="A28">
        <v>27</v>
      </c>
      <c r="B28" s="1">
        <v>44045</v>
      </c>
      <c r="C28" s="2">
        <v>8.3333333333333329E-2</v>
      </c>
      <c r="D28">
        <f t="shared" si="0"/>
        <v>7</v>
      </c>
      <c r="E28" s="2">
        <f t="shared" si="1"/>
        <v>0.5</v>
      </c>
      <c r="F28" s="2">
        <f t="shared" si="2"/>
        <v>0.79166666666666663</v>
      </c>
      <c r="G28" s="2">
        <f t="shared" si="3"/>
        <v>0.20833333333333331</v>
      </c>
      <c r="H28" s="4">
        <f t="shared" si="4"/>
        <v>299.99999999999994</v>
      </c>
      <c r="I28" s="4">
        <f t="shared" si="9"/>
        <v>231</v>
      </c>
      <c r="J28" s="3">
        <f t="shared" si="5"/>
        <v>2</v>
      </c>
      <c r="K28" s="4">
        <f t="shared" si="6"/>
        <v>233</v>
      </c>
      <c r="L28">
        <f>ROUND(IF(MOD(A28,3)=0,sp*K28,0),0)</f>
        <v>9</v>
      </c>
      <c r="M28" s="4">
        <f t="shared" si="7"/>
        <v>224</v>
      </c>
      <c r="N28" s="4">
        <f t="shared" si="8"/>
        <v>66.999999999999943</v>
      </c>
      <c r="O28">
        <f>ROUND(N28*vana*1000/60,0)</f>
        <v>21217</v>
      </c>
      <c r="P28">
        <f>ROUND(vsil *K28*1000/60,0)</f>
        <v>116500</v>
      </c>
    </row>
    <row r="29" spans="1:16" x14ac:dyDescent="0.25">
      <c r="A29">
        <v>28</v>
      </c>
      <c r="B29" s="1">
        <v>44046</v>
      </c>
      <c r="C29" s="2">
        <v>8.3333333333333329E-2</v>
      </c>
      <c r="D29">
        <f t="shared" si="0"/>
        <v>1</v>
      </c>
      <c r="E29" s="2">
        <f t="shared" si="1"/>
        <v>0.375</v>
      </c>
      <c r="F29" s="2">
        <f t="shared" si="2"/>
        <v>0.79166666666666663</v>
      </c>
      <c r="G29" s="2">
        <f t="shared" si="3"/>
        <v>0.33333333333333331</v>
      </c>
      <c r="H29" s="4">
        <f t="shared" si="4"/>
        <v>480</v>
      </c>
      <c r="I29" s="4">
        <f t="shared" si="9"/>
        <v>224</v>
      </c>
      <c r="J29" s="3">
        <f t="shared" si="5"/>
        <v>0</v>
      </c>
      <c r="K29" s="4">
        <f t="shared" si="6"/>
        <v>224</v>
      </c>
      <c r="L29">
        <f>ROUND(IF(MOD(A29,3)=0,sp*K29,0),0)</f>
        <v>0</v>
      </c>
      <c r="M29" s="4">
        <f t="shared" si="7"/>
        <v>224</v>
      </c>
      <c r="N29" s="4">
        <f t="shared" si="8"/>
        <v>256</v>
      </c>
      <c r="O29">
        <f>ROUND(N29*vana*1000/60,0)</f>
        <v>81067</v>
      </c>
      <c r="P29">
        <f>ROUND(vsil *K29*1000/60,0)</f>
        <v>112000</v>
      </c>
    </row>
    <row r="30" spans="1:16" x14ac:dyDescent="0.25">
      <c r="A30">
        <v>29</v>
      </c>
      <c r="B30" s="1">
        <v>44047</v>
      </c>
      <c r="C30" s="2">
        <v>8.3333333333333329E-2</v>
      </c>
      <c r="D30">
        <f t="shared" si="0"/>
        <v>2</v>
      </c>
      <c r="E30" s="2">
        <f t="shared" si="1"/>
        <v>0.375</v>
      </c>
      <c r="F30" s="2">
        <f t="shared" si="2"/>
        <v>0.79166666666666663</v>
      </c>
      <c r="G30" s="2">
        <f t="shared" si="3"/>
        <v>0.33333333333333331</v>
      </c>
      <c r="H30" s="4">
        <f t="shared" si="4"/>
        <v>480</v>
      </c>
      <c r="I30" s="4">
        <f t="shared" si="9"/>
        <v>224</v>
      </c>
      <c r="J30" s="3">
        <f t="shared" si="5"/>
        <v>0</v>
      </c>
      <c r="K30" s="4">
        <f t="shared" si="6"/>
        <v>224</v>
      </c>
      <c r="L30">
        <f>ROUND(IF(MOD(A30,3)=0,sp*K30,0),0)</f>
        <v>0</v>
      </c>
      <c r="M30" s="4">
        <f t="shared" si="7"/>
        <v>224</v>
      </c>
      <c r="N30" s="4">
        <f t="shared" si="8"/>
        <v>256</v>
      </c>
      <c r="O30">
        <f>ROUND(N30*vana*1000/60,0)</f>
        <v>81067</v>
      </c>
      <c r="P30">
        <f>ROUND(vsil *K30*1000/60,0)</f>
        <v>112000</v>
      </c>
    </row>
    <row r="31" spans="1:16" x14ac:dyDescent="0.25">
      <c r="A31">
        <v>30</v>
      </c>
      <c r="B31" s="1">
        <v>44048</v>
      </c>
      <c r="C31" s="2">
        <v>8.3333333333333329E-2</v>
      </c>
      <c r="D31">
        <f t="shared" si="0"/>
        <v>3</v>
      </c>
      <c r="E31" s="2">
        <f t="shared" si="1"/>
        <v>0.375</v>
      </c>
      <c r="F31" s="2">
        <f t="shared" si="2"/>
        <v>0.79166666666666663</v>
      </c>
      <c r="G31" s="2">
        <f t="shared" si="3"/>
        <v>0.33333333333333331</v>
      </c>
      <c r="H31" s="4">
        <f t="shared" si="4"/>
        <v>480</v>
      </c>
      <c r="I31" s="4">
        <f t="shared" si="9"/>
        <v>224</v>
      </c>
      <c r="J31" s="3">
        <f t="shared" si="5"/>
        <v>0</v>
      </c>
      <c r="K31" s="4">
        <f t="shared" si="6"/>
        <v>224</v>
      </c>
      <c r="L31">
        <f>ROUND(IF(MOD(A31,3)=0,sp*K31,0),0)</f>
        <v>9</v>
      </c>
      <c r="M31" s="4">
        <f t="shared" si="7"/>
        <v>215</v>
      </c>
      <c r="N31" s="4">
        <f t="shared" si="8"/>
        <v>256</v>
      </c>
      <c r="O31">
        <f>ROUND(N31*vana*1000/60,0)</f>
        <v>81067</v>
      </c>
      <c r="P31">
        <f>ROUND(vsil *K31*1000/60,0)</f>
        <v>112000</v>
      </c>
    </row>
    <row r="32" spans="1:16" x14ac:dyDescent="0.25">
      <c r="A32">
        <v>31</v>
      </c>
      <c r="B32" s="1">
        <v>44049</v>
      </c>
      <c r="C32" s="2">
        <v>5.5555555555555552E-2</v>
      </c>
      <c r="D32">
        <f t="shared" si="0"/>
        <v>4</v>
      </c>
      <c r="E32" s="2">
        <f t="shared" si="1"/>
        <v>0.375</v>
      </c>
      <c r="F32" s="2">
        <f t="shared" si="2"/>
        <v>0.79166666666666663</v>
      </c>
      <c r="G32" s="2">
        <f t="shared" si="3"/>
        <v>0.36111111111111105</v>
      </c>
      <c r="H32" s="4">
        <f t="shared" si="4"/>
        <v>520</v>
      </c>
      <c r="I32" s="4">
        <f t="shared" si="9"/>
        <v>215</v>
      </c>
      <c r="J32" s="3">
        <f t="shared" si="5"/>
        <v>0</v>
      </c>
      <c r="K32" s="4">
        <f t="shared" si="6"/>
        <v>215</v>
      </c>
      <c r="L32">
        <f>ROUND(IF(MOD(A32,3)=0,sp*K32,0),0)</f>
        <v>0</v>
      </c>
      <c r="M32" s="4">
        <f t="shared" si="7"/>
        <v>215</v>
      </c>
      <c r="N32" s="4">
        <f t="shared" si="8"/>
        <v>305</v>
      </c>
      <c r="O32">
        <f>ROUND(N32*vana*1000/60,0)</f>
        <v>96583</v>
      </c>
      <c r="P32">
        <f>ROUND(vsil *K32*1000/60,0)</f>
        <v>107500</v>
      </c>
    </row>
    <row r="33" spans="1:16" x14ac:dyDescent="0.25">
      <c r="A33">
        <v>32</v>
      </c>
      <c r="B33" s="1">
        <v>44050</v>
      </c>
      <c r="C33" s="2">
        <v>5.5555555555555552E-2</v>
      </c>
      <c r="D33">
        <f t="shared" si="0"/>
        <v>5</v>
      </c>
      <c r="E33" s="2">
        <f t="shared" si="1"/>
        <v>0.375</v>
      </c>
      <c r="F33" s="2">
        <f t="shared" si="2"/>
        <v>0.79166666666666663</v>
      </c>
      <c r="G33" s="2">
        <f t="shared" si="3"/>
        <v>0.36111111111111105</v>
      </c>
      <c r="H33" s="4">
        <f t="shared" si="4"/>
        <v>520</v>
      </c>
      <c r="I33" s="4">
        <f t="shared" si="9"/>
        <v>215</v>
      </c>
      <c r="J33" s="3">
        <f t="shared" si="5"/>
        <v>0</v>
      </c>
      <c r="K33" s="4">
        <f t="shared" si="6"/>
        <v>215</v>
      </c>
      <c r="L33">
        <f>ROUND(IF(MOD(A33,3)=0,sp*K33,0),0)</f>
        <v>0</v>
      </c>
      <c r="M33" s="4">
        <f t="shared" si="7"/>
        <v>215</v>
      </c>
      <c r="N33" s="4">
        <f t="shared" si="8"/>
        <v>305</v>
      </c>
      <c r="O33">
        <f>ROUND(N33*vana*1000/60,0)</f>
        <v>96583</v>
      </c>
      <c r="P33">
        <f>ROUND(vsil *K33*1000/60,0)</f>
        <v>107500</v>
      </c>
    </row>
    <row r="34" spans="1:16" x14ac:dyDescent="0.25">
      <c r="A34">
        <v>33</v>
      </c>
      <c r="B34" s="1">
        <v>44051</v>
      </c>
      <c r="C34" s="2">
        <v>5.5555555555555552E-2</v>
      </c>
      <c r="D34">
        <f t="shared" si="0"/>
        <v>6</v>
      </c>
      <c r="E34" s="2">
        <f t="shared" si="1"/>
        <v>0.5</v>
      </c>
      <c r="F34" s="2">
        <f t="shared" si="2"/>
        <v>0.79166666666666663</v>
      </c>
      <c r="G34" s="2">
        <f t="shared" si="3"/>
        <v>0.23611111111111108</v>
      </c>
      <c r="H34" s="4">
        <f t="shared" si="4"/>
        <v>339.99999999999994</v>
      </c>
      <c r="I34" s="4">
        <f t="shared" si="9"/>
        <v>215</v>
      </c>
      <c r="J34" s="3">
        <f t="shared" si="5"/>
        <v>2</v>
      </c>
      <c r="K34" s="4">
        <f t="shared" si="6"/>
        <v>217</v>
      </c>
      <c r="L34">
        <f>ROUND(IF(MOD(A34,3)=0,sp*K34,0),0)</f>
        <v>9</v>
      </c>
      <c r="M34" s="4">
        <f t="shared" si="7"/>
        <v>208</v>
      </c>
      <c r="N34" s="4">
        <f t="shared" si="8"/>
        <v>122.99999999999994</v>
      </c>
      <c r="O34">
        <f>ROUND(N34*vana*1000/60,0)</f>
        <v>38950</v>
      </c>
      <c r="P34">
        <f>ROUND(vsil *K34*1000/60,0)</f>
        <v>108500</v>
      </c>
    </row>
    <row r="35" spans="1:16" x14ac:dyDescent="0.25">
      <c r="A35">
        <v>34</v>
      </c>
      <c r="B35" s="1">
        <v>44052</v>
      </c>
      <c r="C35" s="2">
        <v>5.5555555555555552E-2</v>
      </c>
      <c r="D35">
        <f t="shared" si="0"/>
        <v>7</v>
      </c>
      <c r="E35" s="2">
        <f t="shared" si="1"/>
        <v>0.5</v>
      </c>
      <c r="F35" s="2">
        <f t="shared" si="2"/>
        <v>0.79166666666666663</v>
      </c>
      <c r="G35" s="2">
        <f t="shared" si="3"/>
        <v>0.23611111111111108</v>
      </c>
      <c r="H35" s="4">
        <f t="shared" si="4"/>
        <v>339.99999999999994</v>
      </c>
      <c r="I35" s="4">
        <f t="shared" si="9"/>
        <v>208</v>
      </c>
      <c r="J35" s="3">
        <f t="shared" si="5"/>
        <v>2</v>
      </c>
      <c r="K35" s="4">
        <f t="shared" si="6"/>
        <v>210</v>
      </c>
      <c r="L35">
        <f>ROUND(IF(MOD(A35,3)=0,sp*K35,0),0)</f>
        <v>0</v>
      </c>
      <c r="M35" s="4">
        <f t="shared" si="7"/>
        <v>210</v>
      </c>
      <c r="N35" s="4">
        <f t="shared" si="8"/>
        <v>129.99999999999994</v>
      </c>
      <c r="O35">
        <f>ROUND(N35*vana*1000/60,0)</f>
        <v>41167</v>
      </c>
      <c r="P35">
        <f>ROUND(vsil *K35*1000/60,0)</f>
        <v>105000</v>
      </c>
    </row>
    <row r="36" spans="1:16" x14ac:dyDescent="0.25">
      <c r="A36">
        <v>35</v>
      </c>
      <c r="B36" s="1">
        <v>44053</v>
      </c>
      <c r="C36" s="2">
        <v>6.25E-2</v>
      </c>
      <c r="D36">
        <f t="shared" si="0"/>
        <v>1</v>
      </c>
      <c r="E36" s="2">
        <f t="shared" si="1"/>
        <v>0.375</v>
      </c>
      <c r="F36" s="2">
        <f t="shared" si="2"/>
        <v>0.79166666666666663</v>
      </c>
      <c r="G36" s="2">
        <f t="shared" si="3"/>
        <v>0.35416666666666663</v>
      </c>
      <c r="H36" s="4">
        <f t="shared" si="4"/>
        <v>509.99999999999989</v>
      </c>
      <c r="I36" s="4">
        <f t="shared" si="9"/>
        <v>210</v>
      </c>
      <c r="J36" s="3">
        <f t="shared" si="5"/>
        <v>0</v>
      </c>
      <c r="K36" s="4">
        <f t="shared" si="6"/>
        <v>210</v>
      </c>
      <c r="L36">
        <f>ROUND(IF(MOD(A36,3)=0,sp*K36,0),0)</f>
        <v>0</v>
      </c>
      <c r="M36" s="4">
        <f t="shared" si="7"/>
        <v>210</v>
      </c>
      <c r="N36" s="4">
        <f t="shared" si="8"/>
        <v>299.99999999999989</v>
      </c>
      <c r="O36">
        <f>ROUND(N36*vana*1000/60,0)</f>
        <v>95000</v>
      </c>
      <c r="P36">
        <f>ROUND(vsil *K36*1000/60,0)</f>
        <v>105000</v>
      </c>
    </row>
    <row r="37" spans="1:16" x14ac:dyDescent="0.25">
      <c r="A37">
        <v>36</v>
      </c>
      <c r="B37" s="1">
        <v>44054</v>
      </c>
      <c r="C37" s="2">
        <v>6.25E-2</v>
      </c>
      <c r="D37">
        <f t="shared" si="0"/>
        <v>2</v>
      </c>
      <c r="E37" s="2">
        <f t="shared" si="1"/>
        <v>0.375</v>
      </c>
      <c r="F37" s="2">
        <f t="shared" si="2"/>
        <v>0.79166666666666663</v>
      </c>
      <c r="G37" s="2">
        <f t="shared" si="3"/>
        <v>0.35416666666666663</v>
      </c>
      <c r="H37" s="4">
        <f t="shared" si="4"/>
        <v>509.99999999999989</v>
      </c>
      <c r="I37" s="4">
        <f t="shared" si="9"/>
        <v>210</v>
      </c>
      <c r="J37" s="3">
        <f t="shared" si="5"/>
        <v>0</v>
      </c>
      <c r="K37" s="4">
        <f t="shared" si="6"/>
        <v>210</v>
      </c>
      <c r="L37">
        <f>ROUND(IF(MOD(A37,3)=0,sp*K37,0),0)</f>
        <v>8</v>
      </c>
      <c r="M37" s="4">
        <f t="shared" si="7"/>
        <v>202</v>
      </c>
      <c r="N37" s="4">
        <f t="shared" si="8"/>
        <v>299.99999999999989</v>
      </c>
      <c r="O37">
        <f>ROUND(N37*vana*1000/60,0)</f>
        <v>95000</v>
      </c>
      <c r="P37">
        <f>ROUND(vsil *K37*1000/60,0)</f>
        <v>105000</v>
      </c>
    </row>
    <row r="38" spans="1:16" x14ac:dyDescent="0.25">
      <c r="A38">
        <v>37</v>
      </c>
      <c r="B38" s="1">
        <v>44055</v>
      </c>
      <c r="C38" s="2">
        <v>6.25E-2</v>
      </c>
      <c r="D38">
        <f t="shared" si="0"/>
        <v>3</v>
      </c>
      <c r="E38" s="2">
        <f t="shared" si="1"/>
        <v>0.375</v>
      </c>
      <c r="F38" s="2">
        <f t="shared" si="2"/>
        <v>0.79166666666666663</v>
      </c>
      <c r="G38" s="2">
        <f t="shared" si="3"/>
        <v>0.35416666666666663</v>
      </c>
      <c r="H38" s="4">
        <f t="shared" si="4"/>
        <v>509.99999999999989</v>
      </c>
      <c r="I38" s="4">
        <f t="shared" si="9"/>
        <v>202</v>
      </c>
      <c r="J38" s="3">
        <f t="shared" si="5"/>
        <v>0</v>
      </c>
      <c r="K38" s="4">
        <f t="shared" si="6"/>
        <v>202</v>
      </c>
      <c r="L38">
        <f>ROUND(IF(MOD(A38,3)=0,sp*K38,0),0)</f>
        <v>0</v>
      </c>
      <c r="M38" s="4">
        <f t="shared" si="7"/>
        <v>202</v>
      </c>
      <c r="N38" s="4">
        <f t="shared" si="8"/>
        <v>307.99999999999989</v>
      </c>
      <c r="O38">
        <f>ROUND(N38*vana*1000/60,0)</f>
        <v>97533</v>
      </c>
      <c r="P38">
        <f>ROUND(vsil *K38*1000/60,0)</f>
        <v>101000</v>
      </c>
    </row>
    <row r="39" spans="1:16" x14ac:dyDescent="0.25">
      <c r="A39">
        <v>38</v>
      </c>
      <c r="B39" s="1">
        <v>44056</v>
      </c>
      <c r="C39" s="2">
        <v>6.25E-2</v>
      </c>
      <c r="D39">
        <f t="shared" si="0"/>
        <v>4</v>
      </c>
      <c r="E39" s="2">
        <f t="shared" si="1"/>
        <v>0.375</v>
      </c>
      <c r="F39" s="2">
        <f t="shared" si="2"/>
        <v>0.79166666666666663</v>
      </c>
      <c r="G39" s="2">
        <f t="shared" si="3"/>
        <v>0.35416666666666663</v>
      </c>
      <c r="H39" s="4">
        <f t="shared" si="4"/>
        <v>509.99999999999989</v>
      </c>
      <c r="I39" s="4">
        <f t="shared" si="9"/>
        <v>202</v>
      </c>
      <c r="J39" s="3">
        <f t="shared" si="5"/>
        <v>0</v>
      </c>
      <c r="K39" s="4">
        <f t="shared" si="6"/>
        <v>202</v>
      </c>
      <c r="L39">
        <f>ROUND(IF(MOD(A39,3)=0,sp*K39,0),0)</f>
        <v>0</v>
      </c>
      <c r="M39" s="4">
        <f t="shared" si="7"/>
        <v>202</v>
      </c>
      <c r="N39" s="4">
        <f t="shared" si="8"/>
        <v>307.99999999999989</v>
      </c>
      <c r="O39">
        <f>ROUND(N39*vana*1000/60,0)</f>
        <v>97533</v>
      </c>
      <c r="P39">
        <f>ROUND(vsil *K39*1000/60,0)</f>
        <v>101000</v>
      </c>
    </row>
    <row r="40" spans="1:16" x14ac:dyDescent="0.25">
      <c r="A40">
        <v>39</v>
      </c>
      <c r="B40" s="1">
        <v>44057</v>
      </c>
      <c r="C40" s="2">
        <v>7.2916666666666671E-2</v>
      </c>
      <c r="D40">
        <f t="shared" si="0"/>
        <v>5</v>
      </c>
      <c r="E40" s="2">
        <f t="shared" si="1"/>
        <v>0.375</v>
      </c>
      <c r="F40" s="2">
        <f t="shared" si="2"/>
        <v>0.79166666666666663</v>
      </c>
      <c r="G40" s="2">
        <f t="shared" si="3"/>
        <v>0.34374999999999994</v>
      </c>
      <c r="H40" s="4">
        <f t="shared" si="4"/>
        <v>494.99999999999989</v>
      </c>
      <c r="I40" s="4">
        <f t="shared" si="9"/>
        <v>202</v>
      </c>
      <c r="J40" s="3">
        <f t="shared" si="5"/>
        <v>0</v>
      </c>
      <c r="K40" s="4">
        <f t="shared" si="6"/>
        <v>202</v>
      </c>
      <c r="L40">
        <f>ROUND(IF(MOD(A40,3)=0,sp*K40,0),0)</f>
        <v>8</v>
      </c>
      <c r="M40" s="4">
        <f t="shared" si="7"/>
        <v>194</v>
      </c>
      <c r="N40" s="4">
        <f t="shared" si="8"/>
        <v>292.99999999999989</v>
      </c>
      <c r="O40">
        <f>ROUND(N40*vana*1000/60,0)</f>
        <v>92783</v>
      </c>
      <c r="P40">
        <f>ROUND(vsil *K40*1000/60,0)</f>
        <v>101000</v>
      </c>
    </row>
    <row r="41" spans="1:16" x14ac:dyDescent="0.25">
      <c r="A41">
        <v>40</v>
      </c>
      <c r="B41" s="1">
        <v>44058</v>
      </c>
      <c r="C41" s="2">
        <v>7.2916666666666671E-2</v>
      </c>
      <c r="D41">
        <f t="shared" si="0"/>
        <v>6</v>
      </c>
      <c r="E41" s="2">
        <f t="shared" si="1"/>
        <v>0.5</v>
      </c>
      <c r="F41" s="2">
        <f t="shared" si="2"/>
        <v>0.79166666666666663</v>
      </c>
      <c r="G41" s="2">
        <f t="shared" si="3"/>
        <v>0.21874999999999994</v>
      </c>
      <c r="H41" s="4">
        <f t="shared" si="4"/>
        <v>314.99999999999989</v>
      </c>
      <c r="I41" s="4">
        <f t="shared" si="9"/>
        <v>194</v>
      </c>
      <c r="J41" s="3">
        <f t="shared" si="5"/>
        <v>2</v>
      </c>
      <c r="K41" s="4">
        <f t="shared" si="6"/>
        <v>196</v>
      </c>
      <c r="L41">
        <f>ROUND(IF(MOD(A41,3)=0,sp*K41,0),0)</f>
        <v>0</v>
      </c>
      <c r="M41" s="4">
        <f t="shared" si="7"/>
        <v>196</v>
      </c>
      <c r="N41" s="4">
        <f t="shared" si="8"/>
        <v>118.99999999999989</v>
      </c>
      <c r="O41">
        <f>ROUND(N41*vana*1000/60,0)</f>
        <v>37683</v>
      </c>
      <c r="P41">
        <f>ROUND(vsil *K41*1000/60,0)</f>
        <v>98000</v>
      </c>
    </row>
    <row r="42" spans="1:16" x14ac:dyDescent="0.25">
      <c r="A42">
        <v>41</v>
      </c>
      <c r="B42" s="1">
        <v>44059</v>
      </c>
      <c r="C42" s="2">
        <v>7.2916666666666671E-2</v>
      </c>
      <c r="D42">
        <f t="shared" si="0"/>
        <v>7</v>
      </c>
      <c r="E42" s="2">
        <f t="shared" si="1"/>
        <v>0.5</v>
      </c>
      <c r="F42" s="2">
        <f t="shared" si="2"/>
        <v>0.79166666666666663</v>
      </c>
      <c r="G42" s="2">
        <f t="shared" si="3"/>
        <v>0.21874999999999994</v>
      </c>
      <c r="H42" s="4">
        <f t="shared" si="4"/>
        <v>314.99999999999989</v>
      </c>
      <c r="I42" s="4">
        <f t="shared" si="9"/>
        <v>196</v>
      </c>
      <c r="J42" s="3">
        <f t="shared" si="5"/>
        <v>2</v>
      </c>
      <c r="K42" s="4">
        <f t="shared" si="6"/>
        <v>198</v>
      </c>
      <c r="L42">
        <f>ROUND(IF(MOD(A42,3)=0,sp*K42,0),0)</f>
        <v>0</v>
      </c>
      <c r="M42" s="4">
        <f t="shared" si="7"/>
        <v>198</v>
      </c>
      <c r="N42" s="4">
        <f t="shared" si="8"/>
        <v>116.99999999999989</v>
      </c>
      <c r="O42">
        <f>ROUND(N42*vana*1000/60,0)</f>
        <v>37050</v>
      </c>
      <c r="P42">
        <f>ROUND(vsil *K42*1000/60,0)</f>
        <v>99000</v>
      </c>
    </row>
    <row r="43" spans="1:16" x14ac:dyDescent="0.25">
      <c r="A43">
        <v>42</v>
      </c>
      <c r="B43" s="1">
        <v>44060</v>
      </c>
      <c r="C43" s="2">
        <v>5.2083333333333336E-2</v>
      </c>
      <c r="D43">
        <f t="shared" si="0"/>
        <v>1</v>
      </c>
      <c r="E43" s="2">
        <f t="shared" si="1"/>
        <v>0.375</v>
      </c>
      <c r="F43" s="2">
        <f t="shared" si="2"/>
        <v>0.79166666666666663</v>
      </c>
      <c r="G43" s="2">
        <f t="shared" si="3"/>
        <v>0.36458333333333331</v>
      </c>
      <c r="H43" s="4">
        <f t="shared" si="4"/>
        <v>525</v>
      </c>
      <c r="I43" s="4">
        <f t="shared" si="9"/>
        <v>198</v>
      </c>
      <c r="J43" s="3">
        <f t="shared" si="5"/>
        <v>0</v>
      </c>
      <c r="K43" s="4">
        <f t="shared" si="6"/>
        <v>198</v>
      </c>
      <c r="L43">
        <f>ROUND(IF(MOD(A43,3)=0,sp*K43,0),0)</f>
        <v>8</v>
      </c>
      <c r="M43" s="4">
        <f t="shared" si="7"/>
        <v>190</v>
      </c>
      <c r="N43" s="4">
        <f t="shared" si="8"/>
        <v>327</v>
      </c>
      <c r="O43">
        <f>ROUND(N43*vana*1000/60,0)</f>
        <v>103550</v>
      </c>
      <c r="P43">
        <f>ROUND(vsil *K43*1000/60,0)</f>
        <v>99000</v>
      </c>
    </row>
    <row r="44" spans="1:16" x14ac:dyDescent="0.25">
      <c r="A44">
        <v>43</v>
      </c>
      <c r="B44" s="1">
        <v>44061</v>
      </c>
      <c r="C44" s="2">
        <v>5.2083333333333336E-2</v>
      </c>
      <c r="D44">
        <f t="shared" si="0"/>
        <v>2</v>
      </c>
      <c r="E44" s="2">
        <f t="shared" si="1"/>
        <v>0.375</v>
      </c>
      <c r="F44" s="2">
        <f t="shared" si="2"/>
        <v>0.79166666666666663</v>
      </c>
      <c r="G44" s="2">
        <f t="shared" si="3"/>
        <v>0.36458333333333331</v>
      </c>
      <c r="H44" s="4">
        <f t="shared" si="4"/>
        <v>525</v>
      </c>
      <c r="I44" s="4">
        <f t="shared" si="9"/>
        <v>190</v>
      </c>
      <c r="J44" s="3">
        <f t="shared" si="5"/>
        <v>0</v>
      </c>
      <c r="K44" s="4">
        <f t="shared" si="6"/>
        <v>190</v>
      </c>
      <c r="L44">
        <f>ROUND(IF(MOD(A44,3)=0,sp*K44,0),0)</f>
        <v>0</v>
      </c>
      <c r="M44" s="4">
        <f t="shared" si="7"/>
        <v>190</v>
      </c>
      <c r="N44" s="4">
        <f t="shared" si="8"/>
        <v>335</v>
      </c>
      <c r="O44">
        <f>ROUND(N44*vana*1000/60,0)</f>
        <v>106083</v>
      </c>
      <c r="P44">
        <f>ROUND(vsil *K44*1000/60,0)</f>
        <v>95000</v>
      </c>
    </row>
    <row r="45" spans="1:16" x14ac:dyDescent="0.25">
      <c r="A45">
        <v>44</v>
      </c>
      <c r="B45" s="1">
        <v>44062</v>
      </c>
      <c r="C45" s="2">
        <v>5.2083333333333336E-2</v>
      </c>
      <c r="D45">
        <f t="shared" si="0"/>
        <v>3</v>
      </c>
      <c r="E45" s="2">
        <f t="shared" si="1"/>
        <v>0.375</v>
      </c>
      <c r="F45" s="2">
        <f t="shared" si="2"/>
        <v>0.79166666666666663</v>
      </c>
      <c r="G45" s="2">
        <f t="shared" si="3"/>
        <v>0.36458333333333331</v>
      </c>
      <c r="H45" s="4">
        <f t="shared" si="4"/>
        <v>525</v>
      </c>
      <c r="I45" s="4">
        <f t="shared" si="9"/>
        <v>190</v>
      </c>
      <c r="J45" s="3">
        <f t="shared" si="5"/>
        <v>0</v>
      </c>
      <c r="K45" s="4">
        <f t="shared" si="6"/>
        <v>190</v>
      </c>
      <c r="L45">
        <f>ROUND(IF(MOD(A45,3)=0,sp*K45,0),0)</f>
        <v>0</v>
      </c>
      <c r="M45" s="4">
        <f t="shared" si="7"/>
        <v>190</v>
      </c>
      <c r="N45" s="4">
        <f t="shared" si="8"/>
        <v>335</v>
      </c>
      <c r="O45">
        <f>ROUND(N45*vana*1000/60,0)</f>
        <v>106083</v>
      </c>
      <c r="P45">
        <f>ROUND(vsil *K45*1000/60,0)</f>
        <v>95000</v>
      </c>
    </row>
    <row r="46" spans="1:16" x14ac:dyDescent="0.25">
      <c r="A46">
        <v>45</v>
      </c>
      <c r="B46" s="1">
        <v>44063</v>
      </c>
      <c r="C46" s="2">
        <v>5.2083333333333336E-2</v>
      </c>
      <c r="D46">
        <f t="shared" si="0"/>
        <v>4</v>
      </c>
      <c r="E46" s="2">
        <f t="shared" si="1"/>
        <v>0.375</v>
      </c>
      <c r="F46" s="2">
        <f t="shared" si="2"/>
        <v>0.79166666666666663</v>
      </c>
      <c r="G46" s="2">
        <f t="shared" si="3"/>
        <v>0.36458333333333331</v>
      </c>
      <c r="H46" s="4">
        <f t="shared" si="4"/>
        <v>525</v>
      </c>
      <c r="I46" s="4">
        <f t="shared" si="9"/>
        <v>190</v>
      </c>
      <c r="J46" s="3">
        <f t="shared" si="5"/>
        <v>0</v>
      </c>
      <c r="K46" s="4">
        <f t="shared" si="6"/>
        <v>190</v>
      </c>
      <c r="L46">
        <f>ROUND(IF(MOD(A46,3)=0,sp*K46,0),0)</f>
        <v>8</v>
      </c>
      <c r="M46" s="4">
        <f t="shared" si="7"/>
        <v>182</v>
      </c>
      <c r="N46" s="4">
        <f t="shared" si="8"/>
        <v>335</v>
      </c>
      <c r="O46">
        <f>ROUND(N46*vana*1000/60,0)</f>
        <v>106083</v>
      </c>
      <c r="P46">
        <f>ROUND(vsil *K46*1000/60,0)</f>
        <v>95000</v>
      </c>
    </row>
    <row r="47" spans="1:16" x14ac:dyDescent="0.25">
      <c r="A47">
        <v>46</v>
      </c>
      <c r="B47" s="1">
        <v>44064</v>
      </c>
      <c r="C47" s="2">
        <v>5.2083333333333336E-2</v>
      </c>
      <c r="D47">
        <f t="shared" si="0"/>
        <v>5</v>
      </c>
      <c r="E47" s="2">
        <f t="shared" si="1"/>
        <v>0.375</v>
      </c>
      <c r="F47" s="2">
        <f t="shared" si="2"/>
        <v>0.79166666666666663</v>
      </c>
      <c r="G47" s="2">
        <f t="shared" si="3"/>
        <v>0.36458333333333331</v>
      </c>
      <c r="H47" s="4">
        <f t="shared" si="4"/>
        <v>525</v>
      </c>
      <c r="I47" s="4">
        <f t="shared" si="9"/>
        <v>182</v>
      </c>
      <c r="J47" s="3">
        <f t="shared" si="5"/>
        <v>0</v>
      </c>
      <c r="K47" s="4">
        <f t="shared" si="6"/>
        <v>182</v>
      </c>
      <c r="L47">
        <f>ROUND(IF(MOD(A47,3)=0,sp*K47,0),0)</f>
        <v>0</v>
      </c>
      <c r="M47" s="4">
        <f t="shared" si="7"/>
        <v>182</v>
      </c>
      <c r="N47" s="4">
        <f t="shared" si="8"/>
        <v>343</v>
      </c>
      <c r="O47">
        <f>ROUND(N47*vana*1000/60,0)</f>
        <v>108617</v>
      </c>
      <c r="P47">
        <f>ROUND(vsil *K47*1000/60,0)</f>
        <v>91000</v>
      </c>
    </row>
    <row r="48" spans="1:16" x14ac:dyDescent="0.25">
      <c r="A48">
        <v>47</v>
      </c>
      <c r="B48" s="1">
        <v>44065</v>
      </c>
      <c r="C48" s="2">
        <v>5.2083333333333336E-2</v>
      </c>
      <c r="D48">
        <f t="shared" si="0"/>
        <v>6</v>
      </c>
      <c r="E48" s="2">
        <f t="shared" si="1"/>
        <v>0.5</v>
      </c>
      <c r="F48" s="2">
        <f t="shared" si="2"/>
        <v>0.79166666666666663</v>
      </c>
      <c r="G48" s="2">
        <f t="shared" si="3"/>
        <v>0.23958333333333329</v>
      </c>
      <c r="H48" s="4">
        <f t="shared" si="4"/>
        <v>344.99999999999989</v>
      </c>
      <c r="I48" s="4">
        <f t="shared" si="9"/>
        <v>182</v>
      </c>
      <c r="J48" s="3">
        <f t="shared" si="5"/>
        <v>2</v>
      </c>
      <c r="K48" s="4">
        <f t="shared" si="6"/>
        <v>184</v>
      </c>
      <c r="L48">
        <f>ROUND(IF(MOD(A48,3)=0,sp*K48,0),0)</f>
        <v>0</v>
      </c>
      <c r="M48" s="4">
        <f t="shared" si="7"/>
        <v>184</v>
      </c>
      <c r="N48" s="4">
        <f t="shared" si="8"/>
        <v>160.99999999999989</v>
      </c>
      <c r="O48">
        <f>ROUND(N48*vana*1000/60,0)</f>
        <v>50983</v>
      </c>
      <c r="P48">
        <f>ROUND(vsil *K48*1000/60,0)</f>
        <v>92000</v>
      </c>
    </row>
    <row r="49" spans="1:16" x14ac:dyDescent="0.25">
      <c r="A49">
        <v>48</v>
      </c>
      <c r="B49" s="1">
        <v>44066</v>
      </c>
      <c r="C49" s="2">
        <v>5.2083333333333336E-2</v>
      </c>
      <c r="D49">
        <f t="shared" si="0"/>
        <v>7</v>
      </c>
      <c r="E49" s="2">
        <f t="shared" si="1"/>
        <v>0.5</v>
      </c>
      <c r="F49" s="2">
        <f t="shared" si="2"/>
        <v>0.79166666666666663</v>
      </c>
      <c r="G49" s="2">
        <f t="shared" si="3"/>
        <v>0.23958333333333329</v>
      </c>
      <c r="H49" s="4">
        <f t="shared" si="4"/>
        <v>344.99999999999989</v>
      </c>
      <c r="I49" s="4">
        <f t="shared" si="9"/>
        <v>184</v>
      </c>
      <c r="J49" s="3">
        <f t="shared" si="5"/>
        <v>2</v>
      </c>
      <c r="K49" s="4">
        <f t="shared" si="6"/>
        <v>186</v>
      </c>
      <c r="L49">
        <f>ROUND(IF(MOD(A49,3)=0,sp*K49,0),0)</f>
        <v>7</v>
      </c>
      <c r="M49" s="4">
        <f t="shared" si="7"/>
        <v>179</v>
      </c>
      <c r="N49" s="4">
        <f t="shared" si="8"/>
        <v>158.99999999999989</v>
      </c>
      <c r="O49">
        <f>ROUND(N49*vana*1000/60,0)</f>
        <v>50350</v>
      </c>
      <c r="P49">
        <f>ROUND(vsil *K49*1000/60,0)</f>
        <v>93000</v>
      </c>
    </row>
    <row r="50" spans="1:16" x14ac:dyDescent="0.25">
      <c r="A50">
        <v>49</v>
      </c>
      <c r="B50" s="1">
        <v>44067</v>
      </c>
      <c r="C50" s="2">
        <v>9.375E-2</v>
      </c>
      <c r="D50">
        <f t="shared" si="0"/>
        <v>1</v>
      </c>
      <c r="E50" s="2">
        <f t="shared" si="1"/>
        <v>0.375</v>
      </c>
      <c r="F50" s="2">
        <f t="shared" si="2"/>
        <v>0.79166666666666663</v>
      </c>
      <c r="G50" s="2">
        <f t="shared" si="3"/>
        <v>0.32291666666666663</v>
      </c>
      <c r="H50" s="4">
        <f t="shared" si="4"/>
        <v>464.99999999999989</v>
      </c>
      <c r="I50" s="4">
        <f t="shared" si="9"/>
        <v>179</v>
      </c>
      <c r="J50" s="3">
        <f t="shared" si="5"/>
        <v>0</v>
      </c>
      <c r="K50" s="4">
        <f t="shared" si="6"/>
        <v>179</v>
      </c>
      <c r="L50">
        <f>ROUND(IF(MOD(A50,3)=0,sp*K50,0),0)</f>
        <v>0</v>
      </c>
      <c r="M50" s="4">
        <f t="shared" si="7"/>
        <v>179</v>
      </c>
      <c r="N50" s="4">
        <f t="shared" si="8"/>
        <v>285.99999999999989</v>
      </c>
      <c r="O50">
        <f>ROUND(N50*vana*1000/60,0)</f>
        <v>90567</v>
      </c>
      <c r="P50">
        <f>ROUND(vsil *K50*1000/60,0)</f>
        <v>89500</v>
      </c>
    </row>
    <row r="51" spans="1:16" x14ac:dyDescent="0.25">
      <c r="A51">
        <v>50</v>
      </c>
      <c r="B51" s="1">
        <v>44068</v>
      </c>
      <c r="C51" s="2">
        <v>9.375E-2</v>
      </c>
      <c r="D51">
        <f t="shared" si="0"/>
        <v>2</v>
      </c>
      <c r="E51" s="2">
        <f t="shared" si="1"/>
        <v>0.375</v>
      </c>
      <c r="F51" s="2">
        <f t="shared" si="2"/>
        <v>0.79166666666666663</v>
      </c>
      <c r="G51" s="2">
        <f t="shared" si="3"/>
        <v>0.32291666666666663</v>
      </c>
      <c r="H51" s="4">
        <f t="shared" si="4"/>
        <v>464.99999999999989</v>
      </c>
      <c r="I51" s="4">
        <f t="shared" si="9"/>
        <v>179</v>
      </c>
      <c r="J51" s="3">
        <f t="shared" si="5"/>
        <v>0</v>
      </c>
      <c r="K51" s="4">
        <f t="shared" si="6"/>
        <v>179</v>
      </c>
      <c r="L51">
        <f>ROUND(IF(MOD(A51,3)=0,sp*K51,0),0)</f>
        <v>0</v>
      </c>
      <c r="M51" s="4">
        <f t="shared" si="7"/>
        <v>179</v>
      </c>
      <c r="N51" s="4">
        <f t="shared" si="8"/>
        <v>285.99999999999989</v>
      </c>
      <c r="O51">
        <f>ROUND(N51*vana*1000/60,0)</f>
        <v>90567</v>
      </c>
      <c r="P51">
        <f>ROUND(vsil *K51*1000/60,0)</f>
        <v>89500</v>
      </c>
    </row>
    <row r="52" spans="1:16" x14ac:dyDescent="0.25">
      <c r="A52">
        <v>51</v>
      </c>
      <c r="B52" s="1">
        <v>44069</v>
      </c>
      <c r="C52" s="2">
        <v>9.375E-2</v>
      </c>
      <c r="D52">
        <f t="shared" si="0"/>
        <v>3</v>
      </c>
      <c r="E52" s="2">
        <f t="shared" si="1"/>
        <v>0.375</v>
      </c>
      <c r="F52" s="2">
        <f t="shared" si="2"/>
        <v>0.79166666666666663</v>
      </c>
      <c r="G52" s="2">
        <f t="shared" si="3"/>
        <v>0.32291666666666663</v>
      </c>
      <c r="H52" s="4">
        <f t="shared" si="4"/>
        <v>464.99999999999989</v>
      </c>
      <c r="I52" s="4">
        <f t="shared" si="9"/>
        <v>179</v>
      </c>
      <c r="J52" s="3">
        <f t="shared" si="5"/>
        <v>0</v>
      </c>
      <c r="K52" s="4">
        <f t="shared" si="6"/>
        <v>179</v>
      </c>
      <c r="L52">
        <f>ROUND(IF(MOD(A52,3)=0,sp*K52,0),0)</f>
        <v>7</v>
      </c>
      <c r="M52" s="4">
        <f t="shared" si="7"/>
        <v>172</v>
      </c>
      <c r="N52" s="4">
        <f t="shared" si="8"/>
        <v>285.99999999999989</v>
      </c>
      <c r="O52">
        <f>ROUND(N52*vana*1000/60,0)</f>
        <v>90567</v>
      </c>
      <c r="P52">
        <f>ROUND(vsil *K52*1000/60,0)</f>
        <v>89500</v>
      </c>
    </row>
    <row r="53" spans="1:16" x14ac:dyDescent="0.25">
      <c r="A53">
        <v>52</v>
      </c>
      <c r="B53" s="1">
        <v>44070</v>
      </c>
      <c r="C53" s="2">
        <v>6.25E-2</v>
      </c>
      <c r="D53">
        <f t="shared" si="0"/>
        <v>4</v>
      </c>
      <c r="E53" s="2">
        <f t="shared" si="1"/>
        <v>0.375</v>
      </c>
      <c r="F53" s="2">
        <f t="shared" si="2"/>
        <v>0.79166666666666663</v>
      </c>
      <c r="G53" s="2">
        <f t="shared" si="3"/>
        <v>0.35416666666666663</v>
      </c>
      <c r="H53" s="4">
        <f t="shared" si="4"/>
        <v>509.99999999999989</v>
      </c>
      <c r="I53" s="4">
        <f t="shared" si="9"/>
        <v>172</v>
      </c>
      <c r="J53" s="3">
        <f t="shared" si="5"/>
        <v>0</v>
      </c>
      <c r="K53" s="4">
        <f t="shared" si="6"/>
        <v>172</v>
      </c>
      <c r="L53">
        <f>ROUND(IF(MOD(A53,3)=0,sp*K53,0),0)</f>
        <v>0</v>
      </c>
      <c r="M53" s="4">
        <f t="shared" si="7"/>
        <v>172</v>
      </c>
      <c r="N53" s="4">
        <f t="shared" si="8"/>
        <v>337.99999999999989</v>
      </c>
      <c r="O53">
        <f>ROUND(N53*vana*1000/60,0)</f>
        <v>107033</v>
      </c>
      <c r="P53">
        <f>ROUND(vsil *K53*1000/60,0)</f>
        <v>86000</v>
      </c>
    </row>
    <row r="54" spans="1:16" x14ac:dyDescent="0.25">
      <c r="A54">
        <v>53</v>
      </c>
      <c r="B54" s="1">
        <v>44071</v>
      </c>
      <c r="C54" s="2">
        <v>6.25E-2</v>
      </c>
      <c r="D54">
        <f t="shared" si="0"/>
        <v>5</v>
      </c>
      <c r="E54" s="2">
        <f t="shared" si="1"/>
        <v>0.375</v>
      </c>
      <c r="F54" s="2">
        <f t="shared" si="2"/>
        <v>0.79166666666666663</v>
      </c>
      <c r="G54" s="2">
        <f t="shared" si="3"/>
        <v>0.35416666666666663</v>
      </c>
      <c r="H54" s="4">
        <f t="shared" si="4"/>
        <v>509.99999999999989</v>
      </c>
      <c r="I54" s="4">
        <f t="shared" si="9"/>
        <v>172</v>
      </c>
      <c r="J54" s="3">
        <f t="shared" si="5"/>
        <v>0</v>
      </c>
      <c r="K54" s="4">
        <f t="shared" si="6"/>
        <v>172</v>
      </c>
      <c r="L54">
        <f>ROUND(IF(MOD(A54,3)=0,sp*K54,0),0)</f>
        <v>0</v>
      </c>
      <c r="M54" s="4">
        <f t="shared" si="7"/>
        <v>172</v>
      </c>
      <c r="N54" s="4">
        <f t="shared" si="8"/>
        <v>337.99999999999989</v>
      </c>
      <c r="O54">
        <f>ROUND(N54*vana*1000/60,0)</f>
        <v>107033</v>
      </c>
      <c r="P54">
        <f>ROUND(vsil *K54*1000/60,0)</f>
        <v>86000</v>
      </c>
    </row>
    <row r="55" spans="1:16" x14ac:dyDescent="0.25">
      <c r="A55">
        <v>54</v>
      </c>
      <c r="B55" s="1">
        <v>44072</v>
      </c>
      <c r="C55" s="2">
        <v>6.25E-2</v>
      </c>
      <c r="D55">
        <f t="shared" si="0"/>
        <v>6</v>
      </c>
      <c r="E55" s="2">
        <f t="shared" si="1"/>
        <v>0.5</v>
      </c>
      <c r="F55" s="2">
        <f t="shared" si="2"/>
        <v>0.79166666666666663</v>
      </c>
      <c r="G55" s="2">
        <f t="shared" si="3"/>
        <v>0.22916666666666663</v>
      </c>
      <c r="H55" s="4">
        <f t="shared" si="4"/>
        <v>329.99999999999994</v>
      </c>
      <c r="I55" s="4">
        <f t="shared" si="9"/>
        <v>172</v>
      </c>
      <c r="J55" s="3">
        <f t="shared" si="5"/>
        <v>2</v>
      </c>
      <c r="K55" s="4">
        <f t="shared" si="6"/>
        <v>174</v>
      </c>
      <c r="L55">
        <f>ROUND(IF(MOD(A55,3)=0,sp*K55,0),0)</f>
        <v>7</v>
      </c>
      <c r="M55" s="4">
        <f t="shared" si="7"/>
        <v>167</v>
      </c>
      <c r="N55" s="4">
        <f t="shared" si="8"/>
        <v>155.99999999999994</v>
      </c>
      <c r="O55">
        <f>ROUND(N55*vana*1000/60,0)</f>
        <v>49400</v>
      </c>
      <c r="P55">
        <f>ROUND(vsil *K55*1000/60,0)</f>
        <v>87000</v>
      </c>
    </row>
    <row r="56" spans="1:16" x14ac:dyDescent="0.25">
      <c r="A56">
        <v>55</v>
      </c>
      <c r="B56" s="1">
        <v>44073</v>
      </c>
      <c r="C56" s="2">
        <v>6.25E-2</v>
      </c>
      <c r="D56">
        <f t="shared" si="0"/>
        <v>7</v>
      </c>
      <c r="E56" s="2">
        <f t="shared" si="1"/>
        <v>0.5</v>
      </c>
      <c r="F56" s="2">
        <f t="shared" si="2"/>
        <v>0.79166666666666663</v>
      </c>
      <c r="G56" s="2">
        <f t="shared" si="3"/>
        <v>0.22916666666666663</v>
      </c>
      <c r="H56" s="4">
        <f t="shared" si="4"/>
        <v>329.99999999999994</v>
      </c>
      <c r="I56" s="4">
        <f t="shared" si="9"/>
        <v>167</v>
      </c>
      <c r="J56" s="3">
        <f t="shared" si="5"/>
        <v>2</v>
      </c>
      <c r="K56" s="4">
        <f t="shared" si="6"/>
        <v>169</v>
      </c>
      <c r="L56">
        <f>ROUND(IF(MOD(A56,3)=0,sp*K56,0),0)</f>
        <v>0</v>
      </c>
      <c r="M56" s="4">
        <f t="shared" si="7"/>
        <v>169</v>
      </c>
      <c r="N56" s="4">
        <f t="shared" si="8"/>
        <v>160.99999999999994</v>
      </c>
      <c r="O56">
        <f>ROUND(N56*vana*1000/60,0)</f>
        <v>50983</v>
      </c>
      <c r="P56">
        <f>ROUND(vsil *K56*1000/60,0)</f>
        <v>84500</v>
      </c>
    </row>
    <row r="57" spans="1:16" x14ac:dyDescent="0.25">
      <c r="A57">
        <v>56</v>
      </c>
      <c r="B57" s="1">
        <v>44074</v>
      </c>
      <c r="C57" s="2">
        <v>6.25E-2</v>
      </c>
      <c r="D57">
        <f t="shared" si="0"/>
        <v>1</v>
      </c>
      <c r="E57" s="2">
        <f t="shared" si="1"/>
        <v>0.375</v>
      </c>
      <c r="F57" s="2">
        <f t="shared" si="2"/>
        <v>0.79166666666666663</v>
      </c>
      <c r="G57" s="2">
        <f t="shared" si="3"/>
        <v>0.35416666666666663</v>
      </c>
      <c r="H57" s="4">
        <f t="shared" si="4"/>
        <v>509.99999999999989</v>
      </c>
      <c r="I57" s="4">
        <f t="shared" si="9"/>
        <v>169</v>
      </c>
      <c r="J57" s="3">
        <f t="shared" si="5"/>
        <v>0</v>
      </c>
      <c r="K57" s="4">
        <f t="shared" si="6"/>
        <v>169</v>
      </c>
      <c r="L57">
        <f>ROUND(IF(MOD(A57,3)=0,sp*K57,0),0)</f>
        <v>0</v>
      </c>
      <c r="M57" s="4">
        <f t="shared" si="7"/>
        <v>169</v>
      </c>
      <c r="N57" s="4">
        <f t="shared" si="8"/>
        <v>340.99999999999989</v>
      </c>
      <c r="O57">
        <f>ROUND(N57*vana*1000/60,0)</f>
        <v>107983</v>
      </c>
      <c r="P57">
        <f>ROUND(vsil *K57*1000/60,0)</f>
        <v>84500</v>
      </c>
    </row>
    <row r="58" spans="1:16" x14ac:dyDescent="0.25">
      <c r="A58">
        <v>57</v>
      </c>
      <c r="B58" s="1">
        <v>44075</v>
      </c>
      <c r="C58" s="2">
        <v>5.9027777777777776E-2</v>
      </c>
      <c r="D58">
        <f t="shared" si="0"/>
        <v>2</v>
      </c>
      <c r="E58" s="2">
        <f t="shared" si="1"/>
        <v>0.375</v>
      </c>
      <c r="F58" s="2">
        <f t="shared" si="2"/>
        <v>0.79166666666666663</v>
      </c>
      <c r="G58" s="2">
        <f t="shared" si="3"/>
        <v>0.35763888888888884</v>
      </c>
      <c r="H58" s="4">
        <f t="shared" si="4"/>
        <v>514.99999999999989</v>
      </c>
      <c r="I58" s="4">
        <f t="shared" si="9"/>
        <v>169</v>
      </c>
      <c r="J58" s="3">
        <f t="shared" si="5"/>
        <v>0</v>
      </c>
      <c r="K58" s="4">
        <f t="shared" si="6"/>
        <v>169</v>
      </c>
      <c r="L58">
        <f>ROUND(IF(MOD(A58,3)=0,sp*K58,0),0)</f>
        <v>7</v>
      </c>
      <c r="M58" s="4">
        <f t="shared" si="7"/>
        <v>162</v>
      </c>
      <c r="N58" s="4">
        <f t="shared" si="8"/>
        <v>345.99999999999989</v>
      </c>
      <c r="O58">
        <f>ROUND(N58*vana*1000/60,0)</f>
        <v>109567</v>
      </c>
      <c r="P58">
        <f>ROUND(vsil *K58*1000/60,0)</f>
        <v>84500</v>
      </c>
    </row>
    <row r="59" spans="1:16" x14ac:dyDescent="0.25">
      <c r="A59">
        <v>58</v>
      </c>
      <c r="B59" s="1">
        <v>44076</v>
      </c>
      <c r="C59" s="2">
        <v>5.9027777777777776E-2</v>
      </c>
      <c r="D59">
        <f t="shared" si="0"/>
        <v>3</v>
      </c>
      <c r="E59" s="2">
        <f t="shared" si="1"/>
        <v>0.375</v>
      </c>
      <c r="F59" s="2">
        <f t="shared" si="2"/>
        <v>0.79166666666666663</v>
      </c>
      <c r="G59" s="2">
        <f t="shared" si="3"/>
        <v>0.35763888888888884</v>
      </c>
      <c r="H59" s="4">
        <f t="shared" si="4"/>
        <v>514.99999999999989</v>
      </c>
      <c r="I59" s="4">
        <f t="shared" si="9"/>
        <v>162</v>
      </c>
      <c r="J59" s="3">
        <f t="shared" si="5"/>
        <v>0</v>
      </c>
      <c r="K59" s="4">
        <f t="shared" si="6"/>
        <v>162</v>
      </c>
      <c r="L59">
        <f>ROUND(IF(MOD(A59,3)=0,sp*K59,0),0)</f>
        <v>0</v>
      </c>
      <c r="M59" s="4">
        <f t="shared" si="7"/>
        <v>162</v>
      </c>
      <c r="N59" s="4">
        <f t="shared" si="8"/>
        <v>352.99999999999989</v>
      </c>
      <c r="O59">
        <f>ROUND(N59*vana*1000/60,0)</f>
        <v>111783</v>
      </c>
      <c r="P59">
        <f>ROUND(vsil *K59*1000/60,0)</f>
        <v>81000</v>
      </c>
    </row>
    <row r="60" spans="1:16" x14ac:dyDescent="0.25">
      <c r="A60">
        <v>59</v>
      </c>
      <c r="B60" s="1">
        <v>44077</v>
      </c>
      <c r="C60" s="2">
        <v>5.9027777777777776E-2</v>
      </c>
      <c r="D60">
        <f t="shared" si="0"/>
        <v>4</v>
      </c>
      <c r="E60" s="2">
        <f t="shared" si="1"/>
        <v>0.375</v>
      </c>
      <c r="F60" s="2">
        <f t="shared" si="2"/>
        <v>0.79166666666666663</v>
      </c>
      <c r="G60" s="2">
        <f t="shared" si="3"/>
        <v>0.35763888888888884</v>
      </c>
      <c r="H60" s="4">
        <f t="shared" si="4"/>
        <v>514.99999999999989</v>
      </c>
      <c r="I60" s="4">
        <f t="shared" si="9"/>
        <v>162</v>
      </c>
      <c r="J60" s="3">
        <f t="shared" si="5"/>
        <v>0</v>
      </c>
      <c r="K60" s="4">
        <f t="shared" si="6"/>
        <v>162</v>
      </c>
      <c r="L60">
        <f>ROUND(IF(MOD(A60,3)=0,sp*K60,0),0)</f>
        <v>0</v>
      </c>
      <c r="M60" s="4">
        <f t="shared" si="7"/>
        <v>162</v>
      </c>
      <c r="N60" s="4">
        <f t="shared" si="8"/>
        <v>352.99999999999989</v>
      </c>
      <c r="O60">
        <f>ROUND(N60*vana*1000/60,0)</f>
        <v>111783</v>
      </c>
      <c r="P60">
        <f>ROUND(vsil *K60*1000/60,0)</f>
        <v>81000</v>
      </c>
    </row>
    <row r="61" spans="1:16" x14ac:dyDescent="0.25">
      <c r="A61">
        <v>60</v>
      </c>
      <c r="B61" s="1">
        <v>44078</v>
      </c>
      <c r="C61" s="2">
        <v>5.9027777777777776E-2</v>
      </c>
      <c r="D61">
        <f t="shared" si="0"/>
        <v>5</v>
      </c>
      <c r="E61" s="2">
        <f t="shared" si="1"/>
        <v>0.375</v>
      </c>
      <c r="F61" s="2">
        <f t="shared" si="2"/>
        <v>0.79166666666666663</v>
      </c>
      <c r="G61" s="2">
        <f t="shared" si="3"/>
        <v>0.35763888888888884</v>
      </c>
      <c r="H61" s="4">
        <f t="shared" si="4"/>
        <v>514.99999999999989</v>
      </c>
      <c r="I61" s="4">
        <f t="shared" si="9"/>
        <v>162</v>
      </c>
      <c r="J61" s="3">
        <f t="shared" si="5"/>
        <v>0</v>
      </c>
      <c r="K61" s="4">
        <f t="shared" si="6"/>
        <v>162</v>
      </c>
      <c r="L61">
        <f>ROUND(IF(MOD(A61,3)=0,sp*K61,0),0)</f>
        <v>6</v>
      </c>
      <c r="M61" s="4">
        <f t="shared" si="7"/>
        <v>156</v>
      </c>
      <c r="N61" s="4">
        <f t="shared" si="8"/>
        <v>352.99999999999989</v>
      </c>
      <c r="O61">
        <f>ROUND(N61*vana*1000/60,0)</f>
        <v>111783</v>
      </c>
      <c r="P61">
        <f>ROUND(vsil *K61*1000/60,0)</f>
        <v>81000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B784-A7A7-4029-9EA1-35F2690F6F3A}">
  <dimension ref="A1:B61"/>
  <sheetViews>
    <sheetView workbookViewId="0">
      <selection sqref="A1:B61"/>
    </sheetView>
  </sheetViews>
  <sheetFormatPr defaultRowHeight="15" x14ac:dyDescent="0.25"/>
  <cols>
    <col min="1" max="1" width="10.140625" bestFit="1" customWidth="1"/>
    <col min="2" max="2" width="2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44019</v>
      </c>
      <c r="B2" s="2">
        <v>5.2083333333333336E-2</v>
      </c>
    </row>
    <row r="3" spans="1:2" x14ac:dyDescent="0.25">
      <c r="A3" s="1">
        <v>44020</v>
      </c>
      <c r="B3" s="2">
        <v>5.2083333333333336E-2</v>
      </c>
    </row>
    <row r="4" spans="1:2" x14ac:dyDescent="0.25">
      <c r="A4" s="1">
        <v>44021</v>
      </c>
      <c r="B4" s="2">
        <v>5.2083333333333336E-2</v>
      </c>
    </row>
    <row r="5" spans="1:2" x14ac:dyDescent="0.25">
      <c r="A5" s="1">
        <v>44022</v>
      </c>
      <c r="B5" s="2">
        <v>8.3333333333333329E-2</v>
      </c>
    </row>
    <row r="6" spans="1:2" x14ac:dyDescent="0.25">
      <c r="A6" s="1">
        <v>44023</v>
      </c>
      <c r="B6" s="2">
        <v>8.3333333333333329E-2</v>
      </c>
    </row>
    <row r="7" spans="1:2" x14ac:dyDescent="0.25">
      <c r="A7" s="1">
        <v>44024</v>
      </c>
      <c r="B7" s="2">
        <v>6.25E-2</v>
      </c>
    </row>
    <row r="8" spans="1:2" x14ac:dyDescent="0.25">
      <c r="A8" s="1">
        <v>44025</v>
      </c>
      <c r="B8" s="2">
        <v>6.25E-2</v>
      </c>
    </row>
    <row r="9" spans="1:2" x14ac:dyDescent="0.25">
      <c r="A9" s="1">
        <v>44026</v>
      </c>
      <c r="B9" s="2">
        <v>6.25E-2</v>
      </c>
    </row>
    <row r="10" spans="1:2" x14ac:dyDescent="0.25">
      <c r="A10" s="1">
        <v>44027</v>
      </c>
      <c r="B10" s="2">
        <v>6.25E-2</v>
      </c>
    </row>
    <row r="11" spans="1:2" x14ac:dyDescent="0.25">
      <c r="A11" s="1">
        <v>44028</v>
      </c>
      <c r="B11" s="2">
        <v>4.1666666666666664E-2</v>
      </c>
    </row>
    <row r="12" spans="1:2" x14ac:dyDescent="0.25">
      <c r="A12" s="1">
        <v>44029</v>
      </c>
      <c r="B12" s="2">
        <v>4.1666666666666664E-2</v>
      </c>
    </row>
    <row r="13" spans="1:2" x14ac:dyDescent="0.25">
      <c r="A13" s="1">
        <v>44030</v>
      </c>
      <c r="B13" s="2">
        <v>4.1666666666666664E-2</v>
      </c>
    </row>
    <row r="14" spans="1:2" x14ac:dyDescent="0.25">
      <c r="A14" s="1">
        <v>44031</v>
      </c>
      <c r="B14" s="2">
        <v>4.1666666666666664E-2</v>
      </c>
    </row>
    <row r="15" spans="1:2" x14ac:dyDescent="0.25">
      <c r="A15" s="1">
        <v>44032</v>
      </c>
      <c r="B15" s="2">
        <v>5.5555555555555552E-2</v>
      </c>
    </row>
    <row r="16" spans="1:2" x14ac:dyDescent="0.25">
      <c r="A16" s="1">
        <v>44033</v>
      </c>
      <c r="B16" s="2">
        <v>5.5555555555555552E-2</v>
      </c>
    </row>
    <row r="17" spans="1:2" x14ac:dyDescent="0.25">
      <c r="A17" s="1">
        <v>44034</v>
      </c>
      <c r="B17" s="2">
        <v>5.5555555555555552E-2</v>
      </c>
    </row>
    <row r="18" spans="1:2" x14ac:dyDescent="0.25">
      <c r="A18" s="1">
        <v>44035</v>
      </c>
      <c r="B18" s="2">
        <v>5.5555555555555552E-2</v>
      </c>
    </row>
    <row r="19" spans="1:2" x14ac:dyDescent="0.25">
      <c r="A19" s="1">
        <v>44036</v>
      </c>
      <c r="B19" s="2">
        <v>6.25E-2</v>
      </c>
    </row>
    <row r="20" spans="1:2" x14ac:dyDescent="0.25">
      <c r="A20" s="1">
        <v>44037</v>
      </c>
      <c r="B20" s="2">
        <v>6.25E-2</v>
      </c>
    </row>
    <row r="21" spans="1:2" x14ac:dyDescent="0.25">
      <c r="A21" s="1">
        <v>44038</v>
      </c>
      <c r="B21" s="2">
        <v>6.25E-2</v>
      </c>
    </row>
    <row r="22" spans="1:2" x14ac:dyDescent="0.25">
      <c r="A22" s="1">
        <v>44039</v>
      </c>
      <c r="B22" s="2">
        <v>5.5555555555555552E-2</v>
      </c>
    </row>
    <row r="23" spans="1:2" x14ac:dyDescent="0.25">
      <c r="A23" s="1">
        <v>44040</v>
      </c>
      <c r="B23" s="2">
        <v>5.5555555555555552E-2</v>
      </c>
    </row>
    <row r="24" spans="1:2" x14ac:dyDescent="0.25">
      <c r="A24" s="1">
        <v>44041</v>
      </c>
      <c r="B24" s="2">
        <v>5.5555555555555552E-2</v>
      </c>
    </row>
    <row r="25" spans="1:2" x14ac:dyDescent="0.25">
      <c r="A25" s="1">
        <v>44042</v>
      </c>
      <c r="B25" s="2">
        <v>5.2083333333333336E-2</v>
      </c>
    </row>
    <row r="26" spans="1:2" x14ac:dyDescent="0.25">
      <c r="A26" s="1">
        <v>44043</v>
      </c>
      <c r="B26" s="2">
        <v>5.2083333333333336E-2</v>
      </c>
    </row>
    <row r="27" spans="1:2" x14ac:dyDescent="0.25">
      <c r="A27" s="1">
        <v>44044</v>
      </c>
      <c r="B27" s="2">
        <v>5.2083333333333336E-2</v>
      </c>
    </row>
    <row r="28" spans="1:2" x14ac:dyDescent="0.25">
      <c r="A28" s="1">
        <v>44045</v>
      </c>
      <c r="B28" s="2">
        <v>8.3333333333333329E-2</v>
      </c>
    </row>
    <row r="29" spans="1:2" x14ac:dyDescent="0.25">
      <c r="A29" s="1">
        <v>44046</v>
      </c>
      <c r="B29" s="2">
        <v>8.3333333333333329E-2</v>
      </c>
    </row>
    <row r="30" spans="1:2" x14ac:dyDescent="0.25">
      <c r="A30" s="1">
        <v>44047</v>
      </c>
      <c r="B30" s="2">
        <v>8.3333333333333329E-2</v>
      </c>
    </row>
    <row r="31" spans="1:2" x14ac:dyDescent="0.25">
      <c r="A31" s="1">
        <v>44048</v>
      </c>
      <c r="B31" s="2">
        <v>8.3333333333333329E-2</v>
      </c>
    </row>
    <row r="32" spans="1:2" x14ac:dyDescent="0.25">
      <c r="A32" s="1">
        <v>44049</v>
      </c>
      <c r="B32" s="2">
        <v>5.5555555555555552E-2</v>
      </c>
    </row>
    <row r="33" spans="1:2" x14ac:dyDescent="0.25">
      <c r="A33" s="1">
        <v>44050</v>
      </c>
      <c r="B33" s="2">
        <v>5.5555555555555552E-2</v>
      </c>
    </row>
    <row r="34" spans="1:2" x14ac:dyDescent="0.25">
      <c r="A34" s="1">
        <v>44051</v>
      </c>
      <c r="B34" s="2">
        <v>5.5555555555555552E-2</v>
      </c>
    </row>
    <row r="35" spans="1:2" x14ac:dyDescent="0.25">
      <c r="A35" s="1">
        <v>44052</v>
      </c>
      <c r="B35" s="2">
        <v>5.5555555555555552E-2</v>
      </c>
    </row>
    <row r="36" spans="1:2" x14ac:dyDescent="0.25">
      <c r="A36" s="1">
        <v>44053</v>
      </c>
      <c r="B36" s="2">
        <v>6.25E-2</v>
      </c>
    </row>
    <row r="37" spans="1:2" x14ac:dyDescent="0.25">
      <c r="A37" s="1">
        <v>44054</v>
      </c>
      <c r="B37" s="2">
        <v>6.25E-2</v>
      </c>
    </row>
    <row r="38" spans="1:2" x14ac:dyDescent="0.25">
      <c r="A38" s="1">
        <v>44055</v>
      </c>
      <c r="B38" s="2">
        <v>6.25E-2</v>
      </c>
    </row>
    <row r="39" spans="1:2" x14ac:dyDescent="0.25">
      <c r="A39" s="1">
        <v>44056</v>
      </c>
      <c r="B39" s="2">
        <v>6.25E-2</v>
      </c>
    </row>
    <row r="40" spans="1:2" x14ac:dyDescent="0.25">
      <c r="A40" s="1">
        <v>44057</v>
      </c>
      <c r="B40" s="2">
        <v>7.2916666666666671E-2</v>
      </c>
    </row>
    <row r="41" spans="1:2" x14ac:dyDescent="0.25">
      <c r="A41" s="1">
        <v>44058</v>
      </c>
      <c r="B41" s="2">
        <v>7.2916666666666671E-2</v>
      </c>
    </row>
    <row r="42" spans="1:2" x14ac:dyDescent="0.25">
      <c r="A42" s="1">
        <v>44059</v>
      </c>
      <c r="B42" s="2">
        <v>7.2916666666666671E-2</v>
      </c>
    </row>
    <row r="43" spans="1:2" x14ac:dyDescent="0.25">
      <c r="A43" s="1">
        <v>44060</v>
      </c>
      <c r="B43" s="2">
        <v>5.2083333333333336E-2</v>
      </c>
    </row>
    <row r="44" spans="1:2" x14ac:dyDescent="0.25">
      <c r="A44" s="1">
        <v>44061</v>
      </c>
      <c r="B44" s="2">
        <v>5.2083333333333336E-2</v>
      </c>
    </row>
    <row r="45" spans="1:2" x14ac:dyDescent="0.25">
      <c r="A45" s="1">
        <v>44062</v>
      </c>
      <c r="B45" s="2">
        <v>5.2083333333333336E-2</v>
      </c>
    </row>
    <row r="46" spans="1:2" x14ac:dyDescent="0.25">
      <c r="A46" s="1">
        <v>44063</v>
      </c>
      <c r="B46" s="2">
        <v>5.2083333333333336E-2</v>
      </c>
    </row>
    <row r="47" spans="1:2" x14ac:dyDescent="0.25">
      <c r="A47" s="1">
        <v>44064</v>
      </c>
      <c r="B47" s="2">
        <v>5.2083333333333336E-2</v>
      </c>
    </row>
    <row r="48" spans="1:2" x14ac:dyDescent="0.25">
      <c r="A48" s="1">
        <v>44065</v>
      </c>
      <c r="B48" s="2">
        <v>5.2083333333333336E-2</v>
      </c>
    </row>
    <row r="49" spans="1:2" x14ac:dyDescent="0.25">
      <c r="A49" s="1">
        <v>44066</v>
      </c>
      <c r="B49" s="2">
        <v>5.2083333333333336E-2</v>
      </c>
    </row>
    <row r="50" spans="1:2" x14ac:dyDescent="0.25">
      <c r="A50" s="1">
        <v>44067</v>
      </c>
      <c r="B50" s="2">
        <v>9.375E-2</v>
      </c>
    </row>
    <row r="51" spans="1:2" x14ac:dyDescent="0.25">
      <c r="A51" s="1">
        <v>44068</v>
      </c>
      <c r="B51" s="2">
        <v>9.375E-2</v>
      </c>
    </row>
    <row r="52" spans="1:2" x14ac:dyDescent="0.25">
      <c r="A52" s="1">
        <v>44069</v>
      </c>
      <c r="B52" s="2">
        <v>9.375E-2</v>
      </c>
    </row>
    <row r="53" spans="1:2" x14ac:dyDescent="0.25">
      <c r="A53" s="1">
        <v>44070</v>
      </c>
      <c r="B53" s="2">
        <v>6.25E-2</v>
      </c>
    </row>
    <row r="54" spans="1:2" x14ac:dyDescent="0.25">
      <c r="A54" s="1">
        <v>44071</v>
      </c>
      <c r="B54" s="2">
        <v>6.25E-2</v>
      </c>
    </row>
    <row r="55" spans="1:2" x14ac:dyDescent="0.25">
      <c r="A55" s="1">
        <v>44072</v>
      </c>
      <c r="B55" s="2">
        <v>6.25E-2</v>
      </c>
    </row>
    <row r="56" spans="1:2" x14ac:dyDescent="0.25">
      <c r="A56" s="1">
        <v>44073</v>
      </c>
      <c r="B56" s="2">
        <v>6.25E-2</v>
      </c>
    </row>
    <row r="57" spans="1:2" x14ac:dyDescent="0.25">
      <c r="A57" s="1">
        <v>44074</v>
      </c>
      <c r="B57" s="2">
        <v>6.25E-2</v>
      </c>
    </row>
    <row r="58" spans="1:2" x14ac:dyDescent="0.25">
      <c r="A58" s="1">
        <v>44075</v>
      </c>
      <c r="B58" s="2">
        <v>5.9027777777777776E-2</v>
      </c>
    </row>
    <row r="59" spans="1:2" x14ac:dyDescent="0.25">
      <c r="A59" s="1">
        <v>44076</v>
      </c>
      <c r="B59" s="2">
        <v>5.9027777777777776E-2</v>
      </c>
    </row>
    <row r="60" spans="1:2" x14ac:dyDescent="0.25">
      <c r="A60" s="1">
        <v>44077</v>
      </c>
      <c r="B60" s="2">
        <v>5.9027777777777776E-2</v>
      </c>
    </row>
    <row r="61" spans="1:2" x14ac:dyDescent="0.25">
      <c r="A61" s="1">
        <v>44078</v>
      </c>
      <c r="B61" s="2">
        <v>5.9027777777777776E-2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workbookViewId="0">
      <pane ySplit="1" topLeftCell="A2" activePane="bottomLeft" state="frozen"/>
      <selection pane="bottomLeft" sqref="A1:M61"/>
    </sheetView>
  </sheetViews>
  <sheetFormatPr defaultRowHeight="15" x14ac:dyDescent="0.25"/>
  <cols>
    <col min="2" max="2" width="10.140625" style="1" bestFit="1" customWidth="1"/>
    <col min="3" max="3" width="19.140625" style="2" bestFit="1" customWidth="1"/>
    <col min="8" max="8" width="17.28515625" bestFit="1" customWidth="1"/>
    <col min="9" max="9" width="17.28515625" customWidth="1"/>
    <col min="10" max="10" width="17.28515625" style="3" customWidth="1"/>
    <col min="11" max="11" width="13.85546875" bestFit="1" customWidth="1"/>
    <col min="13" max="13" width="11.140625" bestFit="1" customWidth="1"/>
  </cols>
  <sheetData>
    <row r="1" spans="1:21" x14ac:dyDescent="0.25">
      <c r="A1" t="s">
        <v>15</v>
      </c>
      <c r="B1" s="1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12</v>
      </c>
      <c r="J1" s="3" t="s">
        <v>14</v>
      </c>
      <c r="K1" t="s">
        <v>10</v>
      </c>
      <c r="L1" t="s">
        <v>11</v>
      </c>
      <c r="M1" t="s">
        <v>16</v>
      </c>
    </row>
    <row r="2" spans="1:21" x14ac:dyDescent="0.25">
      <c r="A2">
        <v>1</v>
      </c>
      <c r="B2" s="1">
        <v>44019</v>
      </c>
      <c r="C2" s="2">
        <v>5.2083333333333336E-2</v>
      </c>
      <c r="D2">
        <f>WEEKDAY(B2,2)</f>
        <v>2</v>
      </c>
      <c r="E2" s="2">
        <f>IF(D2&gt;5,12/24,9/24)</f>
        <v>0.375</v>
      </c>
      <c r="F2" s="2">
        <f>19/24</f>
        <v>0.79166666666666663</v>
      </c>
      <c r="G2" s="2">
        <f>F2-E2-C2</f>
        <v>0.36458333333333331</v>
      </c>
      <c r="H2" s="4">
        <f>G2*60*24</f>
        <v>525</v>
      </c>
      <c r="I2" s="4">
        <f>T6</f>
        <v>300</v>
      </c>
      <c r="J2" s="3">
        <f>ROUND(IF(D2&gt;5,1%*I2,0),0)</f>
        <v>0</v>
      </c>
      <c r="K2" s="4">
        <f>I2+J2</f>
        <v>300</v>
      </c>
      <c r="L2">
        <f>ROUND(IF(MOD(A2,3)=0,sp*K2,0),0)</f>
        <v>0</v>
      </c>
      <c r="M2" s="4">
        <f>K2-L2</f>
        <v>300</v>
      </c>
    </row>
    <row r="3" spans="1:21" x14ac:dyDescent="0.25">
      <c r="A3">
        <v>2</v>
      </c>
      <c r="B3" s="1">
        <v>44020</v>
      </c>
      <c r="C3" s="2">
        <v>5.2083333333333336E-2</v>
      </c>
      <c r="D3">
        <f t="shared" ref="D3:D61" si="0">WEEKDAY(B3,2)</f>
        <v>3</v>
      </c>
      <c r="E3" s="2">
        <f t="shared" ref="E3:E61" si="1">IF(D3&gt;5,12/24,9/24)</f>
        <v>0.375</v>
      </c>
      <c r="F3" s="2">
        <f t="shared" ref="F3:F61" si="2">19/24</f>
        <v>0.79166666666666663</v>
      </c>
      <c r="G3" s="2">
        <f t="shared" ref="G3:G61" si="3">F3-E3-C3</f>
        <v>0.36458333333333331</v>
      </c>
      <c r="H3" s="4">
        <f t="shared" ref="H3:H61" si="4">G3*60*24</f>
        <v>525</v>
      </c>
      <c r="I3" s="4">
        <f>M2</f>
        <v>300</v>
      </c>
      <c r="J3" s="3">
        <f t="shared" ref="J3:J61" si="5">ROUND(IF(D3&gt;5,1%*I3,0),0)</f>
        <v>0</v>
      </c>
      <c r="K3" s="4">
        <f t="shared" ref="K3:K61" si="6">I3+J3</f>
        <v>300</v>
      </c>
      <c r="L3">
        <f>ROUND(IF(MOD(A3,3)=0,sp*K3,0),0)</f>
        <v>0</v>
      </c>
      <c r="M3" s="4">
        <f t="shared" ref="M3:M61" si="7">K3-L3</f>
        <v>300</v>
      </c>
    </row>
    <row r="4" spans="1:21" x14ac:dyDescent="0.25">
      <c r="A4">
        <v>3</v>
      </c>
      <c r="B4" s="1">
        <v>44021</v>
      </c>
      <c r="C4" s="2">
        <v>5.2083333333333336E-2</v>
      </c>
      <c r="D4">
        <f t="shared" si="0"/>
        <v>4</v>
      </c>
      <c r="E4" s="2">
        <f t="shared" si="1"/>
        <v>0.375</v>
      </c>
      <c r="F4" s="2">
        <f t="shared" si="2"/>
        <v>0.79166666666666663</v>
      </c>
      <c r="G4" s="2">
        <f t="shared" si="3"/>
        <v>0.36458333333333331</v>
      </c>
      <c r="H4" s="4">
        <f t="shared" si="4"/>
        <v>525</v>
      </c>
      <c r="I4" s="4">
        <f t="shared" ref="I4:I61" si="8">M3</f>
        <v>300</v>
      </c>
      <c r="J4" s="3">
        <f t="shared" si="5"/>
        <v>0</v>
      </c>
      <c r="K4" s="4">
        <f t="shared" si="6"/>
        <v>300</v>
      </c>
      <c r="L4">
        <f>ROUND(IF(MOD(A4,3)=0,sp*K4,0),0)</f>
        <v>12</v>
      </c>
      <c r="M4" s="4">
        <f t="shared" si="7"/>
        <v>288</v>
      </c>
      <c r="S4" t="s">
        <v>6</v>
      </c>
      <c r="T4">
        <v>30</v>
      </c>
      <c r="U4" t="s">
        <v>8</v>
      </c>
    </row>
    <row r="5" spans="1:21" x14ac:dyDescent="0.25">
      <c r="A5">
        <v>4</v>
      </c>
      <c r="B5" s="1">
        <v>44022</v>
      </c>
      <c r="C5" s="2">
        <v>8.3333333333333329E-2</v>
      </c>
      <c r="D5">
        <f t="shared" si="0"/>
        <v>5</v>
      </c>
      <c r="E5" s="2">
        <f t="shared" si="1"/>
        <v>0.375</v>
      </c>
      <c r="F5" s="2">
        <f t="shared" si="2"/>
        <v>0.79166666666666663</v>
      </c>
      <c r="G5" s="2">
        <f t="shared" si="3"/>
        <v>0.33333333333333331</v>
      </c>
      <c r="H5" s="4">
        <f t="shared" si="4"/>
        <v>480</v>
      </c>
      <c r="I5" s="4">
        <f t="shared" si="8"/>
        <v>288</v>
      </c>
      <c r="J5" s="3">
        <f t="shared" si="5"/>
        <v>0</v>
      </c>
      <c r="K5" s="4">
        <f t="shared" si="6"/>
        <v>288</v>
      </c>
      <c r="L5">
        <f>ROUND(IF(MOD(A5,3)=0,sp*K5,0),0)</f>
        <v>0</v>
      </c>
      <c r="M5" s="4">
        <f t="shared" si="7"/>
        <v>288</v>
      </c>
      <c r="S5" t="s">
        <v>7</v>
      </c>
      <c r="T5">
        <v>19</v>
      </c>
    </row>
    <row r="6" spans="1:21" x14ac:dyDescent="0.25">
      <c r="A6">
        <v>5</v>
      </c>
      <c r="B6" s="1">
        <v>44023</v>
      </c>
      <c r="C6" s="2">
        <v>8.3333333333333329E-2</v>
      </c>
      <c r="D6">
        <f t="shared" si="0"/>
        <v>6</v>
      </c>
      <c r="E6" s="2">
        <f t="shared" si="1"/>
        <v>0.5</v>
      </c>
      <c r="F6" s="2">
        <f t="shared" si="2"/>
        <v>0.79166666666666663</v>
      </c>
      <c r="G6" s="2">
        <f t="shared" si="3"/>
        <v>0.20833333333333331</v>
      </c>
      <c r="H6" s="4">
        <f t="shared" si="4"/>
        <v>299.99999999999994</v>
      </c>
      <c r="I6" s="4">
        <f t="shared" si="8"/>
        <v>288</v>
      </c>
      <c r="J6" s="3">
        <f t="shared" si="5"/>
        <v>3</v>
      </c>
      <c r="K6" s="4">
        <f t="shared" si="6"/>
        <v>291</v>
      </c>
      <c r="L6">
        <f>ROUND(IF(MOD(A6,3)=0,sp*K6,0),0)</f>
        <v>0</v>
      </c>
      <c r="M6" s="4">
        <f t="shared" si="7"/>
        <v>291</v>
      </c>
      <c r="S6" t="s">
        <v>13</v>
      </c>
      <c r="T6">
        <v>300</v>
      </c>
    </row>
    <row r="7" spans="1:21" x14ac:dyDescent="0.25">
      <c r="A7">
        <v>6</v>
      </c>
      <c r="B7" s="1">
        <v>44024</v>
      </c>
      <c r="C7" s="2">
        <v>6.25E-2</v>
      </c>
      <c r="D7">
        <f t="shared" si="0"/>
        <v>7</v>
      </c>
      <c r="E7" s="2">
        <f t="shared" si="1"/>
        <v>0.5</v>
      </c>
      <c r="F7" s="2">
        <f t="shared" si="2"/>
        <v>0.79166666666666663</v>
      </c>
      <c r="G7" s="2">
        <f t="shared" si="3"/>
        <v>0.22916666666666663</v>
      </c>
      <c r="H7" s="4">
        <f t="shared" si="4"/>
        <v>329.99999999999994</v>
      </c>
      <c r="I7" s="4">
        <f t="shared" si="8"/>
        <v>291</v>
      </c>
      <c r="J7" s="3">
        <f t="shared" si="5"/>
        <v>3</v>
      </c>
      <c r="K7" s="4">
        <f t="shared" si="6"/>
        <v>294</v>
      </c>
      <c r="L7">
        <f>ROUND(IF(MOD(A7,3)=0,sp*K7,0),0)</f>
        <v>12</v>
      </c>
      <c r="M7" s="4">
        <f t="shared" si="7"/>
        <v>282</v>
      </c>
    </row>
    <row r="8" spans="1:21" x14ac:dyDescent="0.25">
      <c r="A8">
        <v>7</v>
      </c>
      <c r="B8" s="1">
        <v>44025</v>
      </c>
      <c r="C8" s="2">
        <v>6.25E-2</v>
      </c>
      <c r="D8">
        <f t="shared" si="0"/>
        <v>1</v>
      </c>
      <c r="E8" s="2">
        <f t="shared" si="1"/>
        <v>0.375</v>
      </c>
      <c r="F8" s="2">
        <f t="shared" si="2"/>
        <v>0.79166666666666663</v>
      </c>
      <c r="G8" s="2">
        <f t="shared" si="3"/>
        <v>0.35416666666666663</v>
      </c>
      <c r="H8" s="4">
        <f t="shared" si="4"/>
        <v>509.99999999999989</v>
      </c>
      <c r="I8" s="4">
        <f t="shared" si="8"/>
        <v>282</v>
      </c>
      <c r="J8" s="3">
        <f t="shared" si="5"/>
        <v>0</v>
      </c>
      <c r="K8" s="4">
        <f t="shared" si="6"/>
        <v>282</v>
      </c>
      <c r="L8">
        <f>ROUND(IF(MOD(A8,3)=0,sp*K8,0),0)</f>
        <v>0</v>
      </c>
      <c r="M8" s="4">
        <f t="shared" si="7"/>
        <v>282</v>
      </c>
      <c r="S8" t="s">
        <v>11</v>
      </c>
      <c r="T8" s="5">
        <v>0.04</v>
      </c>
    </row>
    <row r="9" spans="1:21" x14ac:dyDescent="0.25">
      <c r="A9">
        <v>8</v>
      </c>
      <c r="B9" s="1">
        <v>44026</v>
      </c>
      <c r="C9" s="2">
        <v>6.25E-2</v>
      </c>
      <c r="D9">
        <f t="shared" si="0"/>
        <v>2</v>
      </c>
      <c r="E9" s="2">
        <f t="shared" si="1"/>
        <v>0.375</v>
      </c>
      <c r="F9" s="2">
        <f t="shared" si="2"/>
        <v>0.79166666666666663</v>
      </c>
      <c r="G9" s="2">
        <f t="shared" si="3"/>
        <v>0.35416666666666663</v>
      </c>
      <c r="H9" s="4">
        <f t="shared" si="4"/>
        <v>509.99999999999989</v>
      </c>
      <c r="I9" s="4">
        <f t="shared" si="8"/>
        <v>282</v>
      </c>
      <c r="J9" s="3">
        <f t="shared" si="5"/>
        <v>0</v>
      </c>
      <c r="K9" s="4">
        <f t="shared" si="6"/>
        <v>282</v>
      </c>
      <c r="L9">
        <f>ROUND(IF(MOD(A9,3)=0,sp*K9,0),0)</f>
        <v>0</v>
      </c>
      <c r="M9" s="4">
        <f t="shared" si="7"/>
        <v>282</v>
      </c>
    </row>
    <row r="10" spans="1:21" x14ac:dyDescent="0.25">
      <c r="A10">
        <v>9</v>
      </c>
      <c r="B10" s="1">
        <v>44027</v>
      </c>
      <c r="C10" s="2">
        <v>6.25E-2</v>
      </c>
      <c r="D10">
        <f t="shared" si="0"/>
        <v>3</v>
      </c>
      <c r="E10" s="2">
        <f t="shared" si="1"/>
        <v>0.375</v>
      </c>
      <c r="F10" s="2">
        <f t="shared" si="2"/>
        <v>0.79166666666666663</v>
      </c>
      <c r="G10" s="2">
        <f t="shared" si="3"/>
        <v>0.35416666666666663</v>
      </c>
      <c r="H10" s="4">
        <f t="shared" si="4"/>
        <v>509.99999999999989</v>
      </c>
      <c r="I10" s="4">
        <f t="shared" si="8"/>
        <v>282</v>
      </c>
      <c r="J10" s="3">
        <f t="shared" si="5"/>
        <v>0</v>
      </c>
      <c r="K10" s="4">
        <f t="shared" si="6"/>
        <v>282</v>
      </c>
      <c r="L10">
        <f>ROUND(IF(MOD(A10,3)=0,sp*K10,0),0)</f>
        <v>11</v>
      </c>
      <c r="M10" s="4">
        <f t="shared" si="7"/>
        <v>271</v>
      </c>
    </row>
    <row r="11" spans="1:21" x14ac:dyDescent="0.25">
      <c r="A11">
        <v>10</v>
      </c>
      <c r="B11" s="1">
        <v>44028</v>
      </c>
      <c r="C11" s="2">
        <v>4.1666666666666664E-2</v>
      </c>
      <c r="D11">
        <f t="shared" si="0"/>
        <v>4</v>
      </c>
      <c r="E11" s="2">
        <f t="shared" si="1"/>
        <v>0.375</v>
      </c>
      <c r="F11" s="2">
        <f t="shared" si="2"/>
        <v>0.79166666666666663</v>
      </c>
      <c r="G11" s="2">
        <f t="shared" si="3"/>
        <v>0.37499999999999994</v>
      </c>
      <c r="H11" s="4">
        <f t="shared" si="4"/>
        <v>539.99999999999989</v>
      </c>
      <c r="I11" s="4">
        <f t="shared" si="8"/>
        <v>271</v>
      </c>
      <c r="J11" s="3">
        <f t="shared" si="5"/>
        <v>0</v>
      </c>
      <c r="K11" s="4">
        <f t="shared" si="6"/>
        <v>271</v>
      </c>
      <c r="L11">
        <f>ROUND(IF(MOD(A11,3)=0,sp*K11,0),0)</f>
        <v>0</v>
      </c>
      <c r="M11" s="4">
        <f t="shared" si="7"/>
        <v>271</v>
      </c>
    </row>
    <row r="12" spans="1:21" x14ac:dyDescent="0.25">
      <c r="A12">
        <v>11</v>
      </c>
      <c r="B12" s="1">
        <v>44029</v>
      </c>
      <c r="C12" s="2">
        <v>4.1666666666666664E-2</v>
      </c>
      <c r="D12">
        <f t="shared" si="0"/>
        <v>5</v>
      </c>
      <c r="E12" s="2">
        <f t="shared" si="1"/>
        <v>0.375</v>
      </c>
      <c r="F12" s="2">
        <f t="shared" si="2"/>
        <v>0.79166666666666663</v>
      </c>
      <c r="G12" s="2">
        <f t="shared" si="3"/>
        <v>0.37499999999999994</v>
      </c>
      <c r="H12" s="4">
        <f t="shared" si="4"/>
        <v>539.99999999999989</v>
      </c>
      <c r="I12" s="4">
        <f t="shared" si="8"/>
        <v>271</v>
      </c>
      <c r="J12" s="3">
        <f t="shared" si="5"/>
        <v>0</v>
      </c>
      <c r="K12" s="4">
        <f t="shared" si="6"/>
        <v>271</v>
      </c>
      <c r="L12">
        <f>ROUND(IF(MOD(A12,3)=0,sp*K12,0),0)</f>
        <v>0</v>
      </c>
      <c r="M12" s="4">
        <f t="shared" si="7"/>
        <v>271</v>
      </c>
    </row>
    <row r="13" spans="1:21" x14ac:dyDescent="0.25">
      <c r="A13">
        <v>12</v>
      </c>
      <c r="B13" s="1">
        <v>44030</v>
      </c>
      <c r="C13" s="2">
        <v>4.1666666666666664E-2</v>
      </c>
      <c r="D13">
        <f t="shared" si="0"/>
        <v>6</v>
      </c>
      <c r="E13" s="2">
        <f t="shared" si="1"/>
        <v>0.5</v>
      </c>
      <c r="F13" s="2">
        <f t="shared" si="2"/>
        <v>0.79166666666666663</v>
      </c>
      <c r="G13" s="2">
        <f t="shared" si="3"/>
        <v>0.24999999999999997</v>
      </c>
      <c r="H13" s="4">
        <f t="shared" si="4"/>
        <v>359.99999999999994</v>
      </c>
      <c r="I13" s="4">
        <f t="shared" si="8"/>
        <v>271</v>
      </c>
      <c r="J13" s="3">
        <f t="shared" si="5"/>
        <v>3</v>
      </c>
      <c r="K13" s="4">
        <f t="shared" si="6"/>
        <v>274</v>
      </c>
      <c r="L13">
        <f>ROUND(IF(MOD(A13,3)=0,sp*K13,0),0)</f>
        <v>11</v>
      </c>
      <c r="M13" s="4">
        <f t="shared" si="7"/>
        <v>263</v>
      </c>
    </row>
    <row r="14" spans="1:21" x14ac:dyDescent="0.25">
      <c r="A14">
        <v>13</v>
      </c>
      <c r="B14" s="1">
        <v>44031</v>
      </c>
      <c r="C14" s="2">
        <v>4.1666666666666664E-2</v>
      </c>
      <c r="D14">
        <f t="shared" si="0"/>
        <v>7</v>
      </c>
      <c r="E14" s="2">
        <f t="shared" si="1"/>
        <v>0.5</v>
      </c>
      <c r="F14" s="2">
        <f t="shared" si="2"/>
        <v>0.79166666666666663</v>
      </c>
      <c r="G14" s="2">
        <f t="shared" si="3"/>
        <v>0.24999999999999997</v>
      </c>
      <c r="H14" s="4">
        <f t="shared" si="4"/>
        <v>359.99999999999994</v>
      </c>
      <c r="I14" s="4">
        <f t="shared" si="8"/>
        <v>263</v>
      </c>
      <c r="J14" s="3">
        <f t="shared" si="5"/>
        <v>3</v>
      </c>
      <c r="K14" s="4">
        <f t="shared" si="6"/>
        <v>266</v>
      </c>
      <c r="L14">
        <f>ROUND(IF(MOD(A14,3)=0,sp*K14,0),0)</f>
        <v>0</v>
      </c>
      <c r="M14" s="4">
        <f t="shared" si="7"/>
        <v>266</v>
      </c>
    </row>
    <row r="15" spans="1:21" x14ac:dyDescent="0.25">
      <c r="A15">
        <v>14</v>
      </c>
      <c r="B15" s="1">
        <v>44032</v>
      </c>
      <c r="C15" s="2">
        <v>5.5555555555555552E-2</v>
      </c>
      <c r="D15">
        <f t="shared" si="0"/>
        <v>1</v>
      </c>
      <c r="E15" s="2">
        <f t="shared" si="1"/>
        <v>0.375</v>
      </c>
      <c r="F15" s="2">
        <f t="shared" si="2"/>
        <v>0.79166666666666663</v>
      </c>
      <c r="G15" s="2">
        <f t="shared" si="3"/>
        <v>0.36111111111111105</v>
      </c>
      <c r="H15" s="4">
        <f t="shared" si="4"/>
        <v>520</v>
      </c>
      <c r="I15" s="4">
        <f t="shared" si="8"/>
        <v>266</v>
      </c>
      <c r="J15" s="3">
        <f t="shared" si="5"/>
        <v>0</v>
      </c>
      <c r="K15" s="4">
        <f t="shared" si="6"/>
        <v>266</v>
      </c>
      <c r="L15">
        <f>ROUND(IF(MOD(A15,3)=0,sp*K15,0),0)</f>
        <v>0</v>
      </c>
      <c r="M15" s="4">
        <f t="shared" si="7"/>
        <v>266</v>
      </c>
    </row>
    <row r="16" spans="1:21" x14ac:dyDescent="0.25">
      <c r="A16">
        <v>15</v>
      </c>
      <c r="B16" s="1">
        <v>44033</v>
      </c>
      <c r="C16" s="2">
        <v>5.5555555555555552E-2</v>
      </c>
      <c r="D16">
        <f t="shared" si="0"/>
        <v>2</v>
      </c>
      <c r="E16" s="2">
        <f t="shared" si="1"/>
        <v>0.375</v>
      </c>
      <c r="F16" s="2">
        <f t="shared" si="2"/>
        <v>0.79166666666666663</v>
      </c>
      <c r="G16" s="2">
        <f t="shared" si="3"/>
        <v>0.36111111111111105</v>
      </c>
      <c r="H16" s="4">
        <f t="shared" si="4"/>
        <v>520</v>
      </c>
      <c r="I16" s="4">
        <f t="shared" si="8"/>
        <v>266</v>
      </c>
      <c r="J16" s="3">
        <f t="shared" si="5"/>
        <v>0</v>
      </c>
      <c r="K16" s="4">
        <f t="shared" si="6"/>
        <v>266</v>
      </c>
      <c r="L16">
        <f>ROUND(IF(MOD(A16,3)=0,sp*K16,0),0)</f>
        <v>11</v>
      </c>
      <c r="M16" s="4">
        <f t="shared" si="7"/>
        <v>255</v>
      </c>
    </row>
    <row r="17" spans="1:13" x14ac:dyDescent="0.25">
      <c r="A17">
        <v>16</v>
      </c>
      <c r="B17" s="1">
        <v>44034</v>
      </c>
      <c r="C17" s="2">
        <v>5.5555555555555552E-2</v>
      </c>
      <c r="D17">
        <f t="shared" si="0"/>
        <v>3</v>
      </c>
      <c r="E17" s="2">
        <f t="shared" si="1"/>
        <v>0.375</v>
      </c>
      <c r="F17" s="2">
        <f t="shared" si="2"/>
        <v>0.79166666666666663</v>
      </c>
      <c r="G17" s="2">
        <f t="shared" si="3"/>
        <v>0.36111111111111105</v>
      </c>
      <c r="H17" s="4">
        <f t="shared" si="4"/>
        <v>520</v>
      </c>
      <c r="I17" s="4">
        <f t="shared" si="8"/>
        <v>255</v>
      </c>
      <c r="J17" s="3">
        <f t="shared" si="5"/>
        <v>0</v>
      </c>
      <c r="K17" s="4">
        <f t="shared" si="6"/>
        <v>255</v>
      </c>
      <c r="L17">
        <f>ROUND(IF(MOD(A17,3)=0,sp*K17,0),0)</f>
        <v>0</v>
      </c>
      <c r="M17" s="4">
        <f t="shared" si="7"/>
        <v>255</v>
      </c>
    </row>
    <row r="18" spans="1:13" x14ac:dyDescent="0.25">
      <c r="A18">
        <v>17</v>
      </c>
      <c r="B18" s="1">
        <v>44035</v>
      </c>
      <c r="C18" s="2">
        <v>5.5555555555555552E-2</v>
      </c>
      <c r="D18">
        <f t="shared" si="0"/>
        <v>4</v>
      </c>
      <c r="E18" s="2">
        <f t="shared" si="1"/>
        <v>0.375</v>
      </c>
      <c r="F18" s="2">
        <f t="shared" si="2"/>
        <v>0.79166666666666663</v>
      </c>
      <c r="G18" s="2">
        <f t="shared" si="3"/>
        <v>0.36111111111111105</v>
      </c>
      <c r="H18" s="4">
        <f t="shared" si="4"/>
        <v>520</v>
      </c>
      <c r="I18" s="4">
        <f t="shared" si="8"/>
        <v>255</v>
      </c>
      <c r="J18" s="3">
        <f t="shared" si="5"/>
        <v>0</v>
      </c>
      <c r="K18" s="4">
        <f t="shared" si="6"/>
        <v>255</v>
      </c>
      <c r="L18">
        <f>ROUND(IF(MOD(A18,3)=0,sp*K18,0),0)</f>
        <v>0</v>
      </c>
      <c r="M18" s="4">
        <f t="shared" si="7"/>
        <v>255</v>
      </c>
    </row>
    <row r="19" spans="1:13" x14ac:dyDescent="0.25">
      <c r="A19">
        <v>18</v>
      </c>
      <c r="B19" s="1">
        <v>44036</v>
      </c>
      <c r="C19" s="2">
        <v>6.25E-2</v>
      </c>
      <c r="D19">
        <f t="shared" si="0"/>
        <v>5</v>
      </c>
      <c r="E19" s="2">
        <f t="shared" si="1"/>
        <v>0.375</v>
      </c>
      <c r="F19" s="2">
        <f t="shared" si="2"/>
        <v>0.79166666666666663</v>
      </c>
      <c r="G19" s="2">
        <f t="shared" si="3"/>
        <v>0.35416666666666663</v>
      </c>
      <c r="H19" s="4">
        <f t="shared" si="4"/>
        <v>509.99999999999989</v>
      </c>
      <c r="I19" s="4">
        <f t="shared" si="8"/>
        <v>255</v>
      </c>
      <c r="J19" s="3">
        <f t="shared" si="5"/>
        <v>0</v>
      </c>
      <c r="K19" s="4">
        <f t="shared" si="6"/>
        <v>255</v>
      </c>
      <c r="L19">
        <f>ROUND(IF(MOD(A19,3)=0,sp*K19,0),0)</f>
        <v>10</v>
      </c>
      <c r="M19" s="4">
        <f t="shared" si="7"/>
        <v>245</v>
      </c>
    </row>
    <row r="20" spans="1:13" x14ac:dyDescent="0.25">
      <c r="A20">
        <v>19</v>
      </c>
      <c r="B20" s="1">
        <v>44037</v>
      </c>
      <c r="C20" s="2">
        <v>6.25E-2</v>
      </c>
      <c r="D20">
        <f t="shared" si="0"/>
        <v>6</v>
      </c>
      <c r="E20" s="2">
        <f t="shared" si="1"/>
        <v>0.5</v>
      </c>
      <c r="F20" s="2">
        <f t="shared" si="2"/>
        <v>0.79166666666666663</v>
      </c>
      <c r="G20" s="2">
        <f t="shared" si="3"/>
        <v>0.22916666666666663</v>
      </c>
      <c r="H20" s="4">
        <f t="shared" si="4"/>
        <v>329.99999999999994</v>
      </c>
      <c r="I20" s="4">
        <f t="shared" si="8"/>
        <v>245</v>
      </c>
      <c r="J20" s="3">
        <f t="shared" si="5"/>
        <v>2</v>
      </c>
      <c r="K20" s="4">
        <f t="shared" si="6"/>
        <v>247</v>
      </c>
      <c r="L20">
        <f>ROUND(IF(MOD(A20,3)=0,sp*K20,0),0)</f>
        <v>0</v>
      </c>
      <c r="M20" s="4">
        <f t="shared" si="7"/>
        <v>247</v>
      </c>
    </row>
    <row r="21" spans="1:13" x14ac:dyDescent="0.25">
      <c r="A21">
        <v>20</v>
      </c>
      <c r="B21" s="1">
        <v>44038</v>
      </c>
      <c r="C21" s="2">
        <v>6.25E-2</v>
      </c>
      <c r="D21">
        <f t="shared" si="0"/>
        <v>7</v>
      </c>
      <c r="E21" s="2">
        <f t="shared" si="1"/>
        <v>0.5</v>
      </c>
      <c r="F21" s="2">
        <f t="shared" si="2"/>
        <v>0.79166666666666663</v>
      </c>
      <c r="G21" s="2">
        <f t="shared" si="3"/>
        <v>0.22916666666666663</v>
      </c>
      <c r="H21" s="4">
        <f t="shared" si="4"/>
        <v>329.99999999999994</v>
      </c>
      <c r="I21" s="4">
        <f t="shared" si="8"/>
        <v>247</v>
      </c>
      <c r="J21" s="3">
        <f t="shared" si="5"/>
        <v>2</v>
      </c>
      <c r="K21" s="4">
        <f t="shared" si="6"/>
        <v>249</v>
      </c>
      <c r="L21">
        <f>ROUND(IF(MOD(A21,3)=0,sp*K21,0),0)</f>
        <v>0</v>
      </c>
      <c r="M21" s="4">
        <f t="shared" si="7"/>
        <v>249</v>
      </c>
    </row>
    <row r="22" spans="1:13" x14ac:dyDescent="0.25">
      <c r="A22">
        <v>21</v>
      </c>
      <c r="B22" s="1">
        <v>44039</v>
      </c>
      <c r="C22" s="2">
        <v>5.5555555555555552E-2</v>
      </c>
      <c r="D22">
        <f t="shared" si="0"/>
        <v>1</v>
      </c>
      <c r="E22" s="2">
        <f t="shared" si="1"/>
        <v>0.375</v>
      </c>
      <c r="F22" s="2">
        <f t="shared" si="2"/>
        <v>0.79166666666666663</v>
      </c>
      <c r="G22" s="2">
        <f t="shared" si="3"/>
        <v>0.36111111111111105</v>
      </c>
      <c r="H22" s="4">
        <f t="shared" si="4"/>
        <v>520</v>
      </c>
      <c r="I22" s="4">
        <f t="shared" si="8"/>
        <v>249</v>
      </c>
      <c r="J22" s="3">
        <f t="shared" si="5"/>
        <v>0</v>
      </c>
      <c r="K22" s="4">
        <f t="shared" si="6"/>
        <v>249</v>
      </c>
      <c r="L22">
        <f>ROUND(IF(MOD(A22,3)=0,sp*K22,0),0)</f>
        <v>10</v>
      </c>
      <c r="M22" s="4">
        <f t="shared" si="7"/>
        <v>239</v>
      </c>
    </row>
    <row r="23" spans="1:13" x14ac:dyDescent="0.25">
      <c r="A23">
        <v>22</v>
      </c>
      <c r="B23" s="1">
        <v>44040</v>
      </c>
      <c r="C23" s="2">
        <v>5.5555555555555552E-2</v>
      </c>
      <c r="D23">
        <f t="shared" si="0"/>
        <v>2</v>
      </c>
      <c r="E23" s="2">
        <f t="shared" si="1"/>
        <v>0.375</v>
      </c>
      <c r="F23" s="2">
        <f t="shared" si="2"/>
        <v>0.79166666666666663</v>
      </c>
      <c r="G23" s="2">
        <f t="shared" si="3"/>
        <v>0.36111111111111105</v>
      </c>
      <c r="H23" s="4">
        <f t="shared" si="4"/>
        <v>520</v>
      </c>
      <c r="I23" s="4">
        <f t="shared" si="8"/>
        <v>239</v>
      </c>
      <c r="J23" s="3">
        <f t="shared" si="5"/>
        <v>0</v>
      </c>
      <c r="K23" s="4">
        <f t="shared" si="6"/>
        <v>239</v>
      </c>
      <c r="L23">
        <f>ROUND(IF(MOD(A23,3)=0,sp*K23,0),0)</f>
        <v>0</v>
      </c>
      <c r="M23" s="4">
        <f t="shared" si="7"/>
        <v>239</v>
      </c>
    </row>
    <row r="24" spans="1:13" x14ac:dyDescent="0.25">
      <c r="A24">
        <v>23</v>
      </c>
      <c r="B24" s="1">
        <v>44041</v>
      </c>
      <c r="C24" s="2">
        <v>5.5555555555555552E-2</v>
      </c>
      <c r="D24">
        <f t="shared" si="0"/>
        <v>3</v>
      </c>
      <c r="E24" s="2">
        <f t="shared" si="1"/>
        <v>0.375</v>
      </c>
      <c r="F24" s="2">
        <f t="shared" si="2"/>
        <v>0.79166666666666663</v>
      </c>
      <c r="G24" s="2">
        <f t="shared" si="3"/>
        <v>0.36111111111111105</v>
      </c>
      <c r="H24" s="4">
        <f t="shared" si="4"/>
        <v>520</v>
      </c>
      <c r="I24" s="4">
        <f t="shared" si="8"/>
        <v>239</v>
      </c>
      <c r="J24" s="3">
        <f t="shared" si="5"/>
        <v>0</v>
      </c>
      <c r="K24" s="4">
        <f t="shared" si="6"/>
        <v>239</v>
      </c>
      <c r="L24">
        <f>ROUND(IF(MOD(A24,3)=0,sp*K24,0),0)</f>
        <v>0</v>
      </c>
      <c r="M24" s="4">
        <f t="shared" si="7"/>
        <v>239</v>
      </c>
    </row>
    <row r="25" spans="1:13" x14ac:dyDescent="0.25">
      <c r="A25">
        <v>24</v>
      </c>
      <c r="B25" s="1">
        <v>44042</v>
      </c>
      <c r="C25" s="2">
        <v>5.2083333333333336E-2</v>
      </c>
      <c r="D25">
        <f t="shared" si="0"/>
        <v>4</v>
      </c>
      <c r="E25" s="2">
        <f t="shared" si="1"/>
        <v>0.375</v>
      </c>
      <c r="F25" s="2">
        <f t="shared" si="2"/>
        <v>0.79166666666666663</v>
      </c>
      <c r="G25" s="2">
        <f t="shared" si="3"/>
        <v>0.36458333333333331</v>
      </c>
      <c r="H25" s="4">
        <f t="shared" si="4"/>
        <v>525</v>
      </c>
      <c r="I25" s="4">
        <f t="shared" si="8"/>
        <v>239</v>
      </c>
      <c r="J25" s="3">
        <f t="shared" si="5"/>
        <v>0</v>
      </c>
      <c r="K25" s="4">
        <f t="shared" si="6"/>
        <v>239</v>
      </c>
      <c r="L25">
        <f>ROUND(IF(MOD(A25,3)=0,sp*K25,0),0)</f>
        <v>10</v>
      </c>
      <c r="M25" s="4">
        <f t="shared" si="7"/>
        <v>229</v>
      </c>
    </row>
    <row r="26" spans="1:13" x14ac:dyDescent="0.25">
      <c r="A26">
        <v>25</v>
      </c>
      <c r="B26" s="1">
        <v>44043</v>
      </c>
      <c r="C26" s="2">
        <v>5.2083333333333336E-2</v>
      </c>
      <c r="D26">
        <f t="shared" si="0"/>
        <v>5</v>
      </c>
      <c r="E26" s="2">
        <f t="shared" si="1"/>
        <v>0.375</v>
      </c>
      <c r="F26" s="2">
        <f t="shared" si="2"/>
        <v>0.79166666666666663</v>
      </c>
      <c r="G26" s="2">
        <f t="shared" si="3"/>
        <v>0.36458333333333331</v>
      </c>
      <c r="H26" s="4">
        <f t="shared" si="4"/>
        <v>525</v>
      </c>
      <c r="I26" s="4">
        <f t="shared" si="8"/>
        <v>229</v>
      </c>
      <c r="J26" s="3">
        <f t="shared" si="5"/>
        <v>0</v>
      </c>
      <c r="K26" s="4">
        <f t="shared" si="6"/>
        <v>229</v>
      </c>
      <c r="L26">
        <f>ROUND(IF(MOD(A26,3)=0,sp*K26,0),0)</f>
        <v>0</v>
      </c>
      <c r="M26" s="4">
        <f t="shared" si="7"/>
        <v>229</v>
      </c>
    </row>
    <row r="27" spans="1:13" x14ac:dyDescent="0.25">
      <c r="A27">
        <v>26</v>
      </c>
      <c r="B27" s="1">
        <v>44044</v>
      </c>
      <c r="C27" s="2">
        <v>5.2083333333333336E-2</v>
      </c>
      <c r="D27">
        <f t="shared" si="0"/>
        <v>6</v>
      </c>
      <c r="E27" s="2">
        <f t="shared" si="1"/>
        <v>0.5</v>
      </c>
      <c r="F27" s="2">
        <f t="shared" si="2"/>
        <v>0.79166666666666663</v>
      </c>
      <c r="G27" s="2">
        <f t="shared" si="3"/>
        <v>0.23958333333333329</v>
      </c>
      <c r="H27" s="4">
        <f t="shared" si="4"/>
        <v>344.99999999999989</v>
      </c>
      <c r="I27" s="4">
        <f t="shared" si="8"/>
        <v>229</v>
      </c>
      <c r="J27" s="3">
        <f t="shared" si="5"/>
        <v>2</v>
      </c>
      <c r="K27" s="4">
        <f t="shared" si="6"/>
        <v>231</v>
      </c>
      <c r="L27">
        <f>ROUND(IF(MOD(A27,3)=0,sp*K27,0),0)</f>
        <v>0</v>
      </c>
      <c r="M27" s="4">
        <f t="shared" si="7"/>
        <v>231</v>
      </c>
    </row>
    <row r="28" spans="1:13" x14ac:dyDescent="0.25">
      <c r="A28">
        <v>27</v>
      </c>
      <c r="B28" s="1">
        <v>44045</v>
      </c>
      <c r="C28" s="2">
        <v>8.3333333333333329E-2</v>
      </c>
      <c r="D28">
        <f t="shared" si="0"/>
        <v>7</v>
      </c>
      <c r="E28" s="2">
        <f t="shared" si="1"/>
        <v>0.5</v>
      </c>
      <c r="F28" s="2">
        <f t="shared" si="2"/>
        <v>0.79166666666666663</v>
      </c>
      <c r="G28" s="2">
        <f t="shared" si="3"/>
        <v>0.20833333333333331</v>
      </c>
      <c r="H28" s="4">
        <f t="shared" si="4"/>
        <v>299.99999999999994</v>
      </c>
      <c r="I28" s="4">
        <f t="shared" si="8"/>
        <v>231</v>
      </c>
      <c r="J28" s="3">
        <f t="shared" si="5"/>
        <v>2</v>
      </c>
      <c r="K28" s="4">
        <f t="shared" si="6"/>
        <v>233</v>
      </c>
      <c r="L28">
        <f>ROUND(IF(MOD(A28,3)=0,sp*K28,0),0)</f>
        <v>9</v>
      </c>
      <c r="M28" s="4">
        <f t="shared" si="7"/>
        <v>224</v>
      </c>
    </row>
    <row r="29" spans="1:13" x14ac:dyDescent="0.25">
      <c r="A29">
        <v>28</v>
      </c>
      <c r="B29" s="1">
        <v>44046</v>
      </c>
      <c r="C29" s="2">
        <v>8.3333333333333329E-2</v>
      </c>
      <c r="D29">
        <f t="shared" si="0"/>
        <v>1</v>
      </c>
      <c r="E29" s="2">
        <f t="shared" si="1"/>
        <v>0.375</v>
      </c>
      <c r="F29" s="2">
        <f t="shared" si="2"/>
        <v>0.79166666666666663</v>
      </c>
      <c r="G29" s="2">
        <f t="shared" si="3"/>
        <v>0.33333333333333331</v>
      </c>
      <c r="H29" s="4">
        <f t="shared" si="4"/>
        <v>480</v>
      </c>
      <c r="I29" s="4">
        <f t="shared" si="8"/>
        <v>224</v>
      </c>
      <c r="J29" s="3">
        <f t="shared" si="5"/>
        <v>0</v>
      </c>
      <c r="K29" s="4">
        <f t="shared" si="6"/>
        <v>224</v>
      </c>
      <c r="L29">
        <f>ROUND(IF(MOD(A29,3)=0,sp*K29,0),0)</f>
        <v>0</v>
      </c>
      <c r="M29" s="4">
        <f t="shared" si="7"/>
        <v>224</v>
      </c>
    </row>
    <row r="30" spans="1:13" x14ac:dyDescent="0.25">
      <c r="A30">
        <v>29</v>
      </c>
      <c r="B30" s="1">
        <v>44047</v>
      </c>
      <c r="C30" s="2">
        <v>8.3333333333333329E-2</v>
      </c>
      <c r="D30">
        <f t="shared" si="0"/>
        <v>2</v>
      </c>
      <c r="E30" s="2">
        <f t="shared" si="1"/>
        <v>0.375</v>
      </c>
      <c r="F30" s="2">
        <f t="shared" si="2"/>
        <v>0.79166666666666663</v>
      </c>
      <c r="G30" s="2">
        <f t="shared" si="3"/>
        <v>0.33333333333333331</v>
      </c>
      <c r="H30" s="4">
        <f t="shared" si="4"/>
        <v>480</v>
      </c>
      <c r="I30" s="4">
        <f t="shared" si="8"/>
        <v>224</v>
      </c>
      <c r="J30" s="3">
        <f t="shared" si="5"/>
        <v>0</v>
      </c>
      <c r="K30" s="4">
        <f t="shared" si="6"/>
        <v>224</v>
      </c>
      <c r="L30">
        <f>ROUND(IF(MOD(A30,3)=0,sp*K30,0),0)</f>
        <v>0</v>
      </c>
      <c r="M30" s="4">
        <f t="shared" si="7"/>
        <v>224</v>
      </c>
    </row>
    <row r="31" spans="1:13" x14ac:dyDescent="0.25">
      <c r="A31">
        <v>30</v>
      </c>
      <c r="B31" s="1">
        <v>44048</v>
      </c>
      <c r="C31" s="2">
        <v>8.3333333333333329E-2</v>
      </c>
      <c r="D31">
        <f t="shared" si="0"/>
        <v>3</v>
      </c>
      <c r="E31" s="2">
        <f t="shared" si="1"/>
        <v>0.375</v>
      </c>
      <c r="F31" s="2">
        <f t="shared" si="2"/>
        <v>0.79166666666666663</v>
      </c>
      <c r="G31" s="2">
        <f t="shared" si="3"/>
        <v>0.33333333333333331</v>
      </c>
      <c r="H31" s="4">
        <f t="shared" si="4"/>
        <v>480</v>
      </c>
      <c r="I31" s="4">
        <f t="shared" si="8"/>
        <v>224</v>
      </c>
      <c r="J31" s="3">
        <f t="shared" si="5"/>
        <v>0</v>
      </c>
      <c r="K31" s="4">
        <f t="shared" si="6"/>
        <v>224</v>
      </c>
      <c r="L31">
        <f>ROUND(IF(MOD(A31,3)=0,sp*K31,0),0)</f>
        <v>9</v>
      </c>
      <c r="M31" s="4">
        <f t="shared" si="7"/>
        <v>215</v>
      </c>
    </row>
    <row r="32" spans="1:13" x14ac:dyDescent="0.25">
      <c r="A32">
        <v>31</v>
      </c>
      <c r="B32" s="1">
        <v>44049</v>
      </c>
      <c r="C32" s="2">
        <v>5.5555555555555552E-2</v>
      </c>
      <c r="D32">
        <f t="shared" si="0"/>
        <v>4</v>
      </c>
      <c r="E32" s="2">
        <f t="shared" si="1"/>
        <v>0.375</v>
      </c>
      <c r="F32" s="2">
        <f t="shared" si="2"/>
        <v>0.79166666666666663</v>
      </c>
      <c r="G32" s="2">
        <f t="shared" si="3"/>
        <v>0.36111111111111105</v>
      </c>
      <c r="H32" s="4">
        <f t="shared" si="4"/>
        <v>520</v>
      </c>
      <c r="I32" s="4">
        <f t="shared" si="8"/>
        <v>215</v>
      </c>
      <c r="J32" s="3">
        <f t="shared" si="5"/>
        <v>0</v>
      </c>
      <c r="K32" s="4">
        <f t="shared" si="6"/>
        <v>215</v>
      </c>
      <c r="L32">
        <f>ROUND(IF(MOD(A32,3)=0,sp*K32,0),0)</f>
        <v>0</v>
      </c>
      <c r="M32" s="4">
        <f t="shared" si="7"/>
        <v>215</v>
      </c>
    </row>
    <row r="33" spans="1:13" x14ac:dyDescent="0.25">
      <c r="A33">
        <v>32</v>
      </c>
      <c r="B33" s="1">
        <v>44050</v>
      </c>
      <c r="C33" s="2">
        <v>5.5555555555555552E-2</v>
      </c>
      <c r="D33">
        <f t="shared" si="0"/>
        <v>5</v>
      </c>
      <c r="E33" s="2">
        <f t="shared" si="1"/>
        <v>0.375</v>
      </c>
      <c r="F33" s="2">
        <f t="shared" si="2"/>
        <v>0.79166666666666663</v>
      </c>
      <c r="G33" s="2">
        <f t="shared" si="3"/>
        <v>0.36111111111111105</v>
      </c>
      <c r="H33" s="4">
        <f t="shared" si="4"/>
        <v>520</v>
      </c>
      <c r="I33" s="4">
        <f t="shared" si="8"/>
        <v>215</v>
      </c>
      <c r="J33" s="3">
        <f t="shared" si="5"/>
        <v>0</v>
      </c>
      <c r="K33" s="4">
        <f t="shared" si="6"/>
        <v>215</v>
      </c>
      <c r="L33">
        <f>ROUND(IF(MOD(A33,3)=0,sp*K33,0),0)</f>
        <v>0</v>
      </c>
      <c r="M33" s="4">
        <f t="shared" si="7"/>
        <v>215</v>
      </c>
    </row>
    <row r="34" spans="1:13" x14ac:dyDescent="0.25">
      <c r="A34">
        <v>33</v>
      </c>
      <c r="B34" s="1">
        <v>44051</v>
      </c>
      <c r="C34" s="2">
        <v>5.5555555555555552E-2</v>
      </c>
      <c r="D34">
        <f t="shared" si="0"/>
        <v>6</v>
      </c>
      <c r="E34" s="2">
        <f t="shared" si="1"/>
        <v>0.5</v>
      </c>
      <c r="F34" s="2">
        <f t="shared" si="2"/>
        <v>0.79166666666666663</v>
      </c>
      <c r="G34" s="2">
        <f t="shared" si="3"/>
        <v>0.23611111111111108</v>
      </c>
      <c r="H34" s="4">
        <f t="shared" si="4"/>
        <v>339.99999999999994</v>
      </c>
      <c r="I34" s="4">
        <f t="shared" si="8"/>
        <v>215</v>
      </c>
      <c r="J34" s="3">
        <f t="shared" si="5"/>
        <v>2</v>
      </c>
      <c r="K34" s="4">
        <f t="shared" si="6"/>
        <v>217</v>
      </c>
      <c r="L34">
        <f>ROUND(IF(MOD(A34,3)=0,sp*K34,0),0)</f>
        <v>9</v>
      </c>
      <c r="M34" s="4">
        <f t="shared" si="7"/>
        <v>208</v>
      </c>
    </row>
    <row r="35" spans="1:13" x14ac:dyDescent="0.25">
      <c r="A35">
        <v>34</v>
      </c>
      <c r="B35" s="1">
        <v>44052</v>
      </c>
      <c r="C35" s="2">
        <v>5.5555555555555552E-2</v>
      </c>
      <c r="D35">
        <f t="shared" si="0"/>
        <v>7</v>
      </c>
      <c r="E35" s="2">
        <f t="shared" si="1"/>
        <v>0.5</v>
      </c>
      <c r="F35" s="2">
        <f t="shared" si="2"/>
        <v>0.79166666666666663</v>
      </c>
      <c r="G35" s="2">
        <f t="shared" si="3"/>
        <v>0.23611111111111108</v>
      </c>
      <c r="H35" s="4">
        <f t="shared" si="4"/>
        <v>339.99999999999994</v>
      </c>
      <c r="I35" s="4">
        <f t="shared" si="8"/>
        <v>208</v>
      </c>
      <c r="J35" s="3">
        <f t="shared" si="5"/>
        <v>2</v>
      </c>
      <c r="K35" s="4">
        <f t="shared" si="6"/>
        <v>210</v>
      </c>
      <c r="L35">
        <f>ROUND(IF(MOD(A35,3)=0,sp*K35,0),0)</f>
        <v>0</v>
      </c>
      <c r="M35" s="4">
        <f t="shared" si="7"/>
        <v>210</v>
      </c>
    </row>
    <row r="36" spans="1:13" x14ac:dyDescent="0.25">
      <c r="A36">
        <v>35</v>
      </c>
      <c r="B36" s="1">
        <v>44053</v>
      </c>
      <c r="C36" s="2">
        <v>6.25E-2</v>
      </c>
      <c r="D36">
        <f t="shared" si="0"/>
        <v>1</v>
      </c>
      <c r="E36" s="2">
        <f t="shared" si="1"/>
        <v>0.375</v>
      </c>
      <c r="F36" s="2">
        <f t="shared" si="2"/>
        <v>0.79166666666666663</v>
      </c>
      <c r="G36" s="2">
        <f t="shared" si="3"/>
        <v>0.35416666666666663</v>
      </c>
      <c r="H36" s="4">
        <f t="shared" si="4"/>
        <v>509.99999999999989</v>
      </c>
      <c r="I36" s="4">
        <f t="shared" si="8"/>
        <v>210</v>
      </c>
      <c r="J36" s="3">
        <f t="shared" si="5"/>
        <v>0</v>
      </c>
      <c r="K36" s="4">
        <f t="shared" si="6"/>
        <v>210</v>
      </c>
      <c r="L36">
        <f>ROUND(IF(MOD(A36,3)=0,sp*K36,0),0)</f>
        <v>0</v>
      </c>
      <c r="M36" s="4">
        <f t="shared" si="7"/>
        <v>210</v>
      </c>
    </row>
    <row r="37" spans="1:13" x14ac:dyDescent="0.25">
      <c r="A37">
        <v>36</v>
      </c>
      <c r="B37" s="1">
        <v>44054</v>
      </c>
      <c r="C37" s="2">
        <v>6.25E-2</v>
      </c>
      <c r="D37">
        <f t="shared" si="0"/>
        <v>2</v>
      </c>
      <c r="E37" s="2">
        <f t="shared" si="1"/>
        <v>0.375</v>
      </c>
      <c r="F37" s="2">
        <f t="shared" si="2"/>
        <v>0.79166666666666663</v>
      </c>
      <c r="G37" s="2">
        <f t="shared" si="3"/>
        <v>0.35416666666666663</v>
      </c>
      <c r="H37" s="4">
        <f t="shared" si="4"/>
        <v>509.99999999999989</v>
      </c>
      <c r="I37" s="4">
        <f t="shared" si="8"/>
        <v>210</v>
      </c>
      <c r="J37" s="3">
        <f t="shared" si="5"/>
        <v>0</v>
      </c>
      <c r="K37" s="4">
        <f t="shared" si="6"/>
        <v>210</v>
      </c>
      <c r="L37">
        <f>ROUND(IF(MOD(A37,3)=0,sp*K37,0),0)</f>
        <v>8</v>
      </c>
      <c r="M37" s="4">
        <f t="shared" si="7"/>
        <v>202</v>
      </c>
    </row>
    <row r="38" spans="1:13" x14ac:dyDescent="0.25">
      <c r="A38">
        <v>37</v>
      </c>
      <c r="B38" s="1">
        <v>44055</v>
      </c>
      <c r="C38" s="2">
        <v>6.25E-2</v>
      </c>
      <c r="D38">
        <f t="shared" si="0"/>
        <v>3</v>
      </c>
      <c r="E38" s="2">
        <f t="shared" si="1"/>
        <v>0.375</v>
      </c>
      <c r="F38" s="2">
        <f t="shared" si="2"/>
        <v>0.79166666666666663</v>
      </c>
      <c r="G38" s="2">
        <f t="shared" si="3"/>
        <v>0.35416666666666663</v>
      </c>
      <c r="H38" s="4">
        <f t="shared" si="4"/>
        <v>509.99999999999989</v>
      </c>
      <c r="I38" s="4">
        <f t="shared" si="8"/>
        <v>202</v>
      </c>
      <c r="J38" s="3">
        <f t="shared" si="5"/>
        <v>0</v>
      </c>
      <c r="K38" s="4">
        <f t="shared" si="6"/>
        <v>202</v>
      </c>
      <c r="L38">
        <f>ROUND(IF(MOD(A38,3)=0,sp*K38,0),0)</f>
        <v>0</v>
      </c>
      <c r="M38" s="4">
        <f t="shared" si="7"/>
        <v>202</v>
      </c>
    </row>
    <row r="39" spans="1:13" x14ac:dyDescent="0.25">
      <c r="A39">
        <v>38</v>
      </c>
      <c r="B39" s="1">
        <v>44056</v>
      </c>
      <c r="C39" s="2">
        <v>6.25E-2</v>
      </c>
      <c r="D39">
        <f t="shared" si="0"/>
        <v>4</v>
      </c>
      <c r="E39" s="2">
        <f t="shared" si="1"/>
        <v>0.375</v>
      </c>
      <c r="F39" s="2">
        <f t="shared" si="2"/>
        <v>0.79166666666666663</v>
      </c>
      <c r="G39" s="2">
        <f t="shared" si="3"/>
        <v>0.35416666666666663</v>
      </c>
      <c r="H39" s="4">
        <f t="shared" si="4"/>
        <v>509.99999999999989</v>
      </c>
      <c r="I39" s="4">
        <f t="shared" si="8"/>
        <v>202</v>
      </c>
      <c r="J39" s="3">
        <f t="shared" si="5"/>
        <v>0</v>
      </c>
      <c r="K39" s="4">
        <f t="shared" si="6"/>
        <v>202</v>
      </c>
      <c r="L39">
        <f>ROUND(IF(MOD(A39,3)=0,sp*K39,0),0)</f>
        <v>0</v>
      </c>
      <c r="M39" s="4">
        <f t="shared" si="7"/>
        <v>202</v>
      </c>
    </row>
    <row r="40" spans="1:13" x14ac:dyDescent="0.25">
      <c r="A40">
        <v>39</v>
      </c>
      <c r="B40" s="1">
        <v>44057</v>
      </c>
      <c r="C40" s="2">
        <v>7.2916666666666671E-2</v>
      </c>
      <c r="D40">
        <f t="shared" si="0"/>
        <v>5</v>
      </c>
      <c r="E40" s="2">
        <f t="shared" si="1"/>
        <v>0.375</v>
      </c>
      <c r="F40" s="2">
        <f t="shared" si="2"/>
        <v>0.79166666666666663</v>
      </c>
      <c r="G40" s="2">
        <f t="shared" si="3"/>
        <v>0.34374999999999994</v>
      </c>
      <c r="H40" s="4">
        <f t="shared" si="4"/>
        <v>494.99999999999989</v>
      </c>
      <c r="I40" s="4">
        <f t="shared" si="8"/>
        <v>202</v>
      </c>
      <c r="J40" s="3">
        <f t="shared" si="5"/>
        <v>0</v>
      </c>
      <c r="K40" s="4">
        <f t="shared" si="6"/>
        <v>202</v>
      </c>
      <c r="L40">
        <f>ROUND(IF(MOD(A40,3)=0,sp*K40,0),0)</f>
        <v>8</v>
      </c>
      <c r="M40" s="4">
        <f t="shared" si="7"/>
        <v>194</v>
      </c>
    </row>
    <row r="41" spans="1:13" x14ac:dyDescent="0.25">
      <c r="A41">
        <v>40</v>
      </c>
      <c r="B41" s="1">
        <v>44058</v>
      </c>
      <c r="C41" s="2">
        <v>7.2916666666666671E-2</v>
      </c>
      <c r="D41">
        <f t="shared" si="0"/>
        <v>6</v>
      </c>
      <c r="E41" s="2">
        <f t="shared" si="1"/>
        <v>0.5</v>
      </c>
      <c r="F41" s="2">
        <f t="shared" si="2"/>
        <v>0.79166666666666663</v>
      </c>
      <c r="G41" s="2">
        <f t="shared" si="3"/>
        <v>0.21874999999999994</v>
      </c>
      <c r="H41" s="4">
        <f t="shared" si="4"/>
        <v>314.99999999999989</v>
      </c>
      <c r="I41" s="4">
        <f t="shared" si="8"/>
        <v>194</v>
      </c>
      <c r="J41" s="3">
        <f t="shared" si="5"/>
        <v>2</v>
      </c>
      <c r="K41" s="4">
        <f t="shared" si="6"/>
        <v>196</v>
      </c>
      <c r="L41">
        <f>ROUND(IF(MOD(A41,3)=0,sp*K41,0),0)</f>
        <v>0</v>
      </c>
      <c r="M41" s="4">
        <f t="shared" si="7"/>
        <v>196</v>
      </c>
    </row>
    <row r="42" spans="1:13" x14ac:dyDescent="0.25">
      <c r="A42">
        <v>41</v>
      </c>
      <c r="B42" s="1">
        <v>44059</v>
      </c>
      <c r="C42" s="2">
        <v>7.2916666666666671E-2</v>
      </c>
      <c r="D42">
        <f t="shared" si="0"/>
        <v>7</v>
      </c>
      <c r="E42" s="2">
        <f t="shared" si="1"/>
        <v>0.5</v>
      </c>
      <c r="F42" s="2">
        <f t="shared" si="2"/>
        <v>0.79166666666666663</v>
      </c>
      <c r="G42" s="2">
        <f t="shared" si="3"/>
        <v>0.21874999999999994</v>
      </c>
      <c r="H42" s="4">
        <f t="shared" si="4"/>
        <v>314.99999999999989</v>
      </c>
      <c r="I42" s="4">
        <f t="shared" si="8"/>
        <v>196</v>
      </c>
      <c r="J42" s="3">
        <f t="shared" si="5"/>
        <v>2</v>
      </c>
      <c r="K42" s="4">
        <f t="shared" si="6"/>
        <v>198</v>
      </c>
      <c r="L42">
        <f>ROUND(IF(MOD(A42,3)=0,sp*K42,0),0)</f>
        <v>0</v>
      </c>
      <c r="M42" s="4">
        <f t="shared" si="7"/>
        <v>198</v>
      </c>
    </row>
    <row r="43" spans="1:13" x14ac:dyDescent="0.25">
      <c r="A43">
        <v>42</v>
      </c>
      <c r="B43" s="1">
        <v>44060</v>
      </c>
      <c r="C43" s="2">
        <v>5.2083333333333336E-2</v>
      </c>
      <c r="D43">
        <f t="shared" si="0"/>
        <v>1</v>
      </c>
      <c r="E43" s="2">
        <f t="shared" si="1"/>
        <v>0.375</v>
      </c>
      <c r="F43" s="2">
        <f t="shared" si="2"/>
        <v>0.79166666666666663</v>
      </c>
      <c r="G43" s="2">
        <f t="shared" si="3"/>
        <v>0.36458333333333331</v>
      </c>
      <c r="H43" s="4">
        <f t="shared" si="4"/>
        <v>525</v>
      </c>
      <c r="I43" s="4">
        <f t="shared" si="8"/>
        <v>198</v>
      </c>
      <c r="J43" s="3">
        <f t="shared" si="5"/>
        <v>0</v>
      </c>
      <c r="K43" s="4">
        <f t="shared" si="6"/>
        <v>198</v>
      </c>
      <c r="L43">
        <f>ROUND(IF(MOD(A43,3)=0,sp*K43,0),0)</f>
        <v>8</v>
      </c>
      <c r="M43" s="4">
        <f t="shared" si="7"/>
        <v>190</v>
      </c>
    </row>
    <row r="44" spans="1:13" x14ac:dyDescent="0.25">
      <c r="A44">
        <v>43</v>
      </c>
      <c r="B44" s="1">
        <v>44061</v>
      </c>
      <c r="C44" s="2">
        <v>5.2083333333333336E-2</v>
      </c>
      <c r="D44">
        <f t="shared" si="0"/>
        <v>2</v>
      </c>
      <c r="E44" s="2">
        <f t="shared" si="1"/>
        <v>0.375</v>
      </c>
      <c r="F44" s="2">
        <f t="shared" si="2"/>
        <v>0.79166666666666663</v>
      </c>
      <c r="G44" s="2">
        <f t="shared" si="3"/>
        <v>0.36458333333333331</v>
      </c>
      <c r="H44" s="4">
        <f t="shared" si="4"/>
        <v>525</v>
      </c>
      <c r="I44" s="4">
        <f t="shared" si="8"/>
        <v>190</v>
      </c>
      <c r="J44" s="3">
        <f t="shared" si="5"/>
        <v>0</v>
      </c>
      <c r="K44" s="4">
        <f t="shared" si="6"/>
        <v>190</v>
      </c>
      <c r="L44">
        <f>ROUND(IF(MOD(A44,3)=0,sp*K44,0),0)</f>
        <v>0</v>
      </c>
      <c r="M44" s="4">
        <f t="shared" si="7"/>
        <v>190</v>
      </c>
    </row>
    <row r="45" spans="1:13" x14ac:dyDescent="0.25">
      <c r="A45">
        <v>44</v>
      </c>
      <c r="B45" s="1">
        <v>44062</v>
      </c>
      <c r="C45" s="2">
        <v>5.2083333333333336E-2</v>
      </c>
      <c r="D45">
        <f t="shared" si="0"/>
        <v>3</v>
      </c>
      <c r="E45" s="2">
        <f t="shared" si="1"/>
        <v>0.375</v>
      </c>
      <c r="F45" s="2">
        <f t="shared" si="2"/>
        <v>0.79166666666666663</v>
      </c>
      <c r="G45" s="2">
        <f t="shared" si="3"/>
        <v>0.36458333333333331</v>
      </c>
      <c r="H45" s="4">
        <f t="shared" si="4"/>
        <v>525</v>
      </c>
      <c r="I45" s="4">
        <f t="shared" si="8"/>
        <v>190</v>
      </c>
      <c r="J45" s="3">
        <f t="shared" si="5"/>
        <v>0</v>
      </c>
      <c r="K45" s="4">
        <f t="shared" si="6"/>
        <v>190</v>
      </c>
      <c r="L45">
        <f>ROUND(IF(MOD(A45,3)=0,sp*K45,0),0)</f>
        <v>0</v>
      </c>
      <c r="M45" s="4">
        <f t="shared" si="7"/>
        <v>190</v>
      </c>
    </row>
    <row r="46" spans="1:13" x14ac:dyDescent="0.25">
      <c r="A46">
        <v>45</v>
      </c>
      <c r="B46" s="1">
        <v>44063</v>
      </c>
      <c r="C46" s="2">
        <v>5.2083333333333336E-2</v>
      </c>
      <c r="D46">
        <f t="shared" si="0"/>
        <v>4</v>
      </c>
      <c r="E46" s="2">
        <f t="shared" si="1"/>
        <v>0.375</v>
      </c>
      <c r="F46" s="2">
        <f t="shared" si="2"/>
        <v>0.79166666666666663</v>
      </c>
      <c r="G46" s="2">
        <f t="shared" si="3"/>
        <v>0.36458333333333331</v>
      </c>
      <c r="H46" s="4">
        <f t="shared" si="4"/>
        <v>525</v>
      </c>
      <c r="I46" s="4">
        <f t="shared" si="8"/>
        <v>190</v>
      </c>
      <c r="J46" s="3">
        <f t="shared" si="5"/>
        <v>0</v>
      </c>
      <c r="K46" s="4">
        <f t="shared" si="6"/>
        <v>190</v>
      </c>
      <c r="L46">
        <f>ROUND(IF(MOD(A46,3)=0,sp*K46,0),0)</f>
        <v>8</v>
      </c>
      <c r="M46" s="4">
        <f t="shared" si="7"/>
        <v>182</v>
      </c>
    </row>
    <row r="47" spans="1:13" x14ac:dyDescent="0.25">
      <c r="A47">
        <v>46</v>
      </c>
      <c r="B47" s="1">
        <v>44064</v>
      </c>
      <c r="C47" s="2">
        <v>5.2083333333333336E-2</v>
      </c>
      <c r="D47">
        <f t="shared" si="0"/>
        <v>5</v>
      </c>
      <c r="E47" s="2">
        <f t="shared" si="1"/>
        <v>0.375</v>
      </c>
      <c r="F47" s="2">
        <f t="shared" si="2"/>
        <v>0.79166666666666663</v>
      </c>
      <c r="G47" s="2">
        <f t="shared" si="3"/>
        <v>0.36458333333333331</v>
      </c>
      <c r="H47" s="4">
        <f t="shared" si="4"/>
        <v>525</v>
      </c>
      <c r="I47" s="4">
        <f t="shared" si="8"/>
        <v>182</v>
      </c>
      <c r="J47" s="3">
        <f t="shared" si="5"/>
        <v>0</v>
      </c>
      <c r="K47" s="4">
        <f t="shared" si="6"/>
        <v>182</v>
      </c>
      <c r="L47">
        <f>ROUND(IF(MOD(A47,3)=0,sp*K47,0),0)</f>
        <v>0</v>
      </c>
      <c r="M47" s="4">
        <f t="shared" si="7"/>
        <v>182</v>
      </c>
    </row>
    <row r="48" spans="1:13" x14ac:dyDescent="0.25">
      <c r="A48">
        <v>47</v>
      </c>
      <c r="B48" s="1">
        <v>44065</v>
      </c>
      <c r="C48" s="2">
        <v>5.2083333333333336E-2</v>
      </c>
      <c r="D48">
        <f t="shared" si="0"/>
        <v>6</v>
      </c>
      <c r="E48" s="2">
        <f t="shared" si="1"/>
        <v>0.5</v>
      </c>
      <c r="F48" s="2">
        <f t="shared" si="2"/>
        <v>0.79166666666666663</v>
      </c>
      <c r="G48" s="2">
        <f t="shared" si="3"/>
        <v>0.23958333333333329</v>
      </c>
      <c r="H48" s="4">
        <f t="shared" si="4"/>
        <v>344.99999999999989</v>
      </c>
      <c r="I48" s="4">
        <f t="shared" si="8"/>
        <v>182</v>
      </c>
      <c r="J48" s="3">
        <f t="shared" si="5"/>
        <v>2</v>
      </c>
      <c r="K48" s="4">
        <f t="shared" si="6"/>
        <v>184</v>
      </c>
      <c r="L48">
        <f>ROUND(IF(MOD(A48,3)=0,sp*K48,0),0)</f>
        <v>0</v>
      </c>
      <c r="M48" s="4">
        <f t="shared" si="7"/>
        <v>184</v>
      </c>
    </row>
    <row r="49" spans="1:13" x14ac:dyDescent="0.25">
      <c r="A49">
        <v>48</v>
      </c>
      <c r="B49" s="1">
        <v>44066</v>
      </c>
      <c r="C49" s="2">
        <v>5.2083333333333336E-2</v>
      </c>
      <c r="D49">
        <f t="shared" si="0"/>
        <v>7</v>
      </c>
      <c r="E49" s="2">
        <f t="shared" si="1"/>
        <v>0.5</v>
      </c>
      <c r="F49" s="2">
        <f t="shared" si="2"/>
        <v>0.79166666666666663</v>
      </c>
      <c r="G49" s="2">
        <f t="shared" si="3"/>
        <v>0.23958333333333329</v>
      </c>
      <c r="H49" s="4">
        <f t="shared" si="4"/>
        <v>344.99999999999989</v>
      </c>
      <c r="I49" s="4">
        <f t="shared" si="8"/>
        <v>184</v>
      </c>
      <c r="J49" s="3">
        <f t="shared" si="5"/>
        <v>2</v>
      </c>
      <c r="K49" s="4">
        <f t="shared" si="6"/>
        <v>186</v>
      </c>
      <c r="L49">
        <f>ROUND(IF(MOD(A49,3)=0,sp*K49,0),0)</f>
        <v>7</v>
      </c>
      <c r="M49" s="4">
        <f t="shared" si="7"/>
        <v>179</v>
      </c>
    </row>
    <row r="50" spans="1:13" x14ac:dyDescent="0.25">
      <c r="A50">
        <v>49</v>
      </c>
      <c r="B50" s="1">
        <v>44067</v>
      </c>
      <c r="C50" s="2">
        <v>9.375E-2</v>
      </c>
      <c r="D50">
        <f t="shared" si="0"/>
        <v>1</v>
      </c>
      <c r="E50" s="2">
        <f t="shared" si="1"/>
        <v>0.375</v>
      </c>
      <c r="F50" s="2">
        <f t="shared" si="2"/>
        <v>0.79166666666666663</v>
      </c>
      <c r="G50" s="2">
        <f t="shared" si="3"/>
        <v>0.32291666666666663</v>
      </c>
      <c r="H50" s="4">
        <f t="shared" si="4"/>
        <v>464.99999999999989</v>
      </c>
      <c r="I50" s="4">
        <f t="shared" si="8"/>
        <v>179</v>
      </c>
      <c r="J50" s="3">
        <f t="shared" si="5"/>
        <v>0</v>
      </c>
      <c r="K50" s="4">
        <f t="shared" si="6"/>
        <v>179</v>
      </c>
      <c r="L50">
        <f>ROUND(IF(MOD(A50,3)=0,sp*K50,0),0)</f>
        <v>0</v>
      </c>
      <c r="M50" s="4">
        <f t="shared" si="7"/>
        <v>179</v>
      </c>
    </row>
    <row r="51" spans="1:13" x14ac:dyDescent="0.25">
      <c r="A51">
        <v>50</v>
      </c>
      <c r="B51" s="1">
        <v>44068</v>
      </c>
      <c r="C51" s="2">
        <v>9.375E-2</v>
      </c>
      <c r="D51">
        <f t="shared" si="0"/>
        <v>2</v>
      </c>
      <c r="E51" s="2">
        <f t="shared" si="1"/>
        <v>0.375</v>
      </c>
      <c r="F51" s="2">
        <f t="shared" si="2"/>
        <v>0.79166666666666663</v>
      </c>
      <c r="G51" s="2">
        <f t="shared" si="3"/>
        <v>0.32291666666666663</v>
      </c>
      <c r="H51" s="4">
        <f t="shared" si="4"/>
        <v>464.99999999999989</v>
      </c>
      <c r="I51" s="4">
        <f t="shared" si="8"/>
        <v>179</v>
      </c>
      <c r="J51" s="3">
        <f t="shared" si="5"/>
        <v>0</v>
      </c>
      <c r="K51" s="4">
        <f t="shared" si="6"/>
        <v>179</v>
      </c>
      <c r="L51">
        <f>ROUND(IF(MOD(A51,3)=0,sp*K51,0),0)</f>
        <v>0</v>
      </c>
      <c r="M51" s="4">
        <f t="shared" si="7"/>
        <v>179</v>
      </c>
    </row>
    <row r="52" spans="1:13" x14ac:dyDescent="0.25">
      <c r="A52">
        <v>51</v>
      </c>
      <c r="B52" s="1">
        <v>44069</v>
      </c>
      <c r="C52" s="2">
        <v>9.375E-2</v>
      </c>
      <c r="D52">
        <f t="shared" si="0"/>
        <v>3</v>
      </c>
      <c r="E52" s="2">
        <f t="shared" si="1"/>
        <v>0.375</v>
      </c>
      <c r="F52" s="2">
        <f t="shared" si="2"/>
        <v>0.79166666666666663</v>
      </c>
      <c r="G52" s="2">
        <f t="shared" si="3"/>
        <v>0.32291666666666663</v>
      </c>
      <c r="H52" s="4">
        <f t="shared" si="4"/>
        <v>464.99999999999989</v>
      </c>
      <c r="I52" s="4">
        <f t="shared" si="8"/>
        <v>179</v>
      </c>
      <c r="J52" s="3">
        <f t="shared" si="5"/>
        <v>0</v>
      </c>
      <c r="K52" s="4">
        <f t="shared" si="6"/>
        <v>179</v>
      </c>
      <c r="L52">
        <f>ROUND(IF(MOD(A52,3)=0,sp*K52,0),0)</f>
        <v>7</v>
      </c>
      <c r="M52" s="4">
        <f t="shared" si="7"/>
        <v>172</v>
      </c>
    </row>
    <row r="53" spans="1:13" x14ac:dyDescent="0.25">
      <c r="A53">
        <v>52</v>
      </c>
      <c r="B53" s="1">
        <v>44070</v>
      </c>
      <c r="C53" s="2">
        <v>6.25E-2</v>
      </c>
      <c r="D53">
        <f t="shared" si="0"/>
        <v>4</v>
      </c>
      <c r="E53" s="2">
        <f t="shared" si="1"/>
        <v>0.375</v>
      </c>
      <c r="F53" s="2">
        <f t="shared" si="2"/>
        <v>0.79166666666666663</v>
      </c>
      <c r="G53" s="2">
        <f t="shared" si="3"/>
        <v>0.35416666666666663</v>
      </c>
      <c r="H53" s="4">
        <f t="shared" si="4"/>
        <v>509.99999999999989</v>
      </c>
      <c r="I53" s="4">
        <f t="shared" si="8"/>
        <v>172</v>
      </c>
      <c r="J53" s="3">
        <f t="shared" si="5"/>
        <v>0</v>
      </c>
      <c r="K53" s="4">
        <f t="shared" si="6"/>
        <v>172</v>
      </c>
      <c r="L53">
        <f>ROUND(IF(MOD(A53,3)=0,sp*K53,0),0)</f>
        <v>0</v>
      </c>
      <c r="M53" s="4">
        <f t="shared" si="7"/>
        <v>172</v>
      </c>
    </row>
    <row r="54" spans="1:13" x14ac:dyDescent="0.25">
      <c r="A54">
        <v>53</v>
      </c>
      <c r="B54" s="1">
        <v>44071</v>
      </c>
      <c r="C54" s="2">
        <v>6.25E-2</v>
      </c>
      <c r="D54">
        <f t="shared" si="0"/>
        <v>5</v>
      </c>
      <c r="E54" s="2">
        <f t="shared" si="1"/>
        <v>0.375</v>
      </c>
      <c r="F54" s="2">
        <f t="shared" si="2"/>
        <v>0.79166666666666663</v>
      </c>
      <c r="G54" s="2">
        <f t="shared" si="3"/>
        <v>0.35416666666666663</v>
      </c>
      <c r="H54" s="4">
        <f t="shared" si="4"/>
        <v>509.99999999999989</v>
      </c>
      <c r="I54" s="4">
        <f t="shared" si="8"/>
        <v>172</v>
      </c>
      <c r="J54" s="3">
        <f t="shared" si="5"/>
        <v>0</v>
      </c>
      <c r="K54" s="4">
        <f t="shared" si="6"/>
        <v>172</v>
      </c>
      <c r="L54">
        <f>ROUND(IF(MOD(A54,3)=0,sp*K54,0),0)</f>
        <v>0</v>
      </c>
      <c r="M54" s="4">
        <f t="shared" si="7"/>
        <v>172</v>
      </c>
    </row>
    <row r="55" spans="1:13" x14ac:dyDescent="0.25">
      <c r="A55">
        <v>54</v>
      </c>
      <c r="B55" s="1">
        <v>44072</v>
      </c>
      <c r="C55" s="2">
        <v>6.25E-2</v>
      </c>
      <c r="D55">
        <f t="shared" si="0"/>
        <v>6</v>
      </c>
      <c r="E55" s="2">
        <f t="shared" si="1"/>
        <v>0.5</v>
      </c>
      <c r="F55" s="2">
        <f t="shared" si="2"/>
        <v>0.79166666666666663</v>
      </c>
      <c r="G55" s="2">
        <f t="shared" si="3"/>
        <v>0.22916666666666663</v>
      </c>
      <c r="H55" s="4">
        <f t="shared" si="4"/>
        <v>329.99999999999994</v>
      </c>
      <c r="I55" s="4">
        <f t="shared" si="8"/>
        <v>172</v>
      </c>
      <c r="J55" s="3">
        <f t="shared" si="5"/>
        <v>2</v>
      </c>
      <c r="K55" s="4">
        <f t="shared" si="6"/>
        <v>174</v>
      </c>
      <c r="L55">
        <f>ROUND(IF(MOD(A55,3)=0,sp*K55,0),0)</f>
        <v>7</v>
      </c>
      <c r="M55" s="4">
        <f t="shared" si="7"/>
        <v>167</v>
      </c>
    </row>
    <row r="56" spans="1:13" x14ac:dyDescent="0.25">
      <c r="A56">
        <v>55</v>
      </c>
      <c r="B56" s="1">
        <v>44073</v>
      </c>
      <c r="C56" s="2">
        <v>6.25E-2</v>
      </c>
      <c r="D56">
        <f t="shared" si="0"/>
        <v>7</v>
      </c>
      <c r="E56" s="2">
        <f t="shared" si="1"/>
        <v>0.5</v>
      </c>
      <c r="F56" s="2">
        <f t="shared" si="2"/>
        <v>0.79166666666666663</v>
      </c>
      <c r="G56" s="2">
        <f t="shared" si="3"/>
        <v>0.22916666666666663</v>
      </c>
      <c r="H56" s="4">
        <f t="shared" si="4"/>
        <v>329.99999999999994</v>
      </c>
      <c r="I56" s="4">
        <f t="shared" si="8"/>
        <v>167</v>
      </c>
      <c r="J56" s="3">
        <f t="shared" si="5"/>
        <v>2</v>
      </c>
      <c r="K56" s="4">
        <f t="shared" si="6"/>
        <v>169</v>
      </c>
      <c r="L56">
        <f>ROUND(IF(MOD(A56,3)=0,sp*K56,0),0)</f>
        <v>0</v>
      </c>
      <c r="M56" s="4">
        <f t="shared" si="7"/>
        <v>169</v>
      </c>
    </row>
    <row r="57" spans="1:13" x14ac:dyDescent="0.25">
      <c r="A57">
        <v>56</v>
      </c>
      <c r="B57" s="1">
        <v>44074</v>
      </c>
      <c r="C57" s="2">
        <v>6.25E-2</v>
      </c>
      <c r="D57">
        <f t="shared" si="0"/>
        <v>1</v>
      </c>
      <c r="E57" s="2">
        <f t="shared" si="1"/>
        <v>0.375</v>
      </c>
      <c r="F57" s="2">
        <f t="shared" si="2"/>
        <v>0.79166666666666663</v>
      </c>
      <c r="G57" s="2">
        <f t="shared" si="3"/>
        <v>0.35416666666666663</v>
      </c>
      <c r="H57" s="4">
        <f t="shared" si="4"/>
        <v>509.99999999999989</v>
      </c>
      <c r="I57" s="4">
        <f t="shared" si="8"/>
        <v>169</v>
      </c>
      <c r="J57" s="3">
        <f t="shared" si="5"/>
        <v>0</v>
      </c>
      <c r="K57" s="4">
        <f t="shared" si="6"/>
        <v>169</v>
      </c>
      <c r="L57">
        <f>ROUND(IF(MOD(A57,3)=0,sp*K57,0),0)</f>
        <v>0</v>
      </c>
      <c r="M57" s="4">
        <f t="shared" si="7"/>
        <v>169</v>
      </c>
    </row>
    <row r="58" spans="1:13" x14ac:dyDescent="0.25">
      <c r="A58">
        <v>57</v>
      </c>
      <c r="B58" s="1">
        <v>44075</v>
      </c>
      <c r="C58" s="2">
        <v>5.9027777777777776E-2</v>
      </c>
      <c r="D58">
        <f t="shared" si="0"/>
        <v>2</v>
      </c>
      <c r="E58" s="2">
        <f t="shared" si="1"/>
        <v>0.375</v>
      </c>
      <c r="F58" s="2">
        <f t="shared" si="2"/>
        <v>0.79166666666666663</v>
      </c>
      <c r="G58" s="2">
        <f t="shared" si="3"/>
        <v>0.35763888888888884</v>
      </c>
      <c r="H58" s="4">
        <f t="shared" si="4"/>
        <v>514.99999999999989</v>
      </c>
      <c r="I58" s="4">
        <f t="shared" si="8"/>
        <v>169</v>
      </c>
      <c r="J58" s="3">
        <f t="shared" si="5"/>
        <v>0</v>
      </c>
      <c r="K58" s="4">
        <f t="shared" si="6"/>
        <v>169</v>
      </c>
      <c r="L58">
        <f>ROUND(IF(MOD(A58,3)=0,sp*K58,0),0)</f>
        <v>7</v>
      </c>
      <c r="M58" s="4">
        <f t="shared" si="7"/>
        <v>162</v>
      </c>
    </row>
    <row r="59" spans="1:13" x14ac:dyDescent="0.25">
      <c r="A59">
        <v>58</v>
      </c>
      <c r="B59" s="1">
        <v>44076</v>
      </c>
      <c r="C59" s="2">
        <v>5.9027777777777776E-2</v>
      </c>
      <c r="D59">
        <f t="shared" si="0"/>
        <v>3</v>
      </c>
      <c r="E59" s="2">
        <f t="shared" si="1"/>
        <v>0.375</v>
      </c>
      <c r="F59" s="2">
        <f t="shared" si="2"/>
        <v>0.79166666666666663</v>
      </c>
      <c r="G59" s="2">
        <f t="shared" si="3"/>
        <v>0.35763888888888884</v>
      </c>
      <c r="H59" s="4">
        <f t="shared" si="4"/>
        <v>514.99999999999989</v>
      </c>
      <c r="I59" s="4">
        <f t="shared" si="8"/>
        <v>162</v>
      </c>
      <c r="J59" s="3">
        <f t="shared" si="5"/>
        <v>0</v>
      </c>
      <c r="K59" s="4">
        <f t="shared" si="6"/>
        <v>162</v>
      </c>
      <c r="L59">
        <f>ROUND(IF(MOD(A59,3)=0,sp*K59,0),0)</f>
        <v>0</v>
      </c>
      <c r="M59" s="4">
        <f t="shared" si="7"/>
        <v>162</v>
      </c>
    </row>
    <row r="60" spans="1:13" x14ac:dyDescent="0.25">
      <c r="A60">
        <v>59</v>
      </c>
      <c r="B60" s="1">
        <v>44077</v>
      </c>
      <c r="C60" s="2">
        <v>5.9027777777777776E-2</v>
      </c>
      <c r="D60">
        <f t="shared" si="0"/>
        <v>4</v>
      </c>
      <c r="E60" s="2">
        <f t="shared" si="1"/>
        <v>0.375</v>
      </c>
      <c r="F60" s="2">
        <f t="shared" si="2"/>
        <v>0.79166666666666663</v>
      </c>
      <c r="G60" s="2">
        <f t="shared" si="3"/>
        <v>0.35763888888888884</v>
      </c>
      <c r="H60" s="4">
        <f t="shared" si="4"/>
        <v>514.99999999999989</v>
      </c>
      <c r="I60" s="4">
        <f t="shared" si="8"/>
        <v>162</v>
      </c>
      <c r="J60" s="3">
        <f t="shared" si="5"/>
        <v>0</v>
      </c>
      <c r="K60" s="4">
        <f t="shared" si="6"/>
        <v>162</v>
      </c>
      <c r="L60">
        <f>ROUND(IF(MOD(A60,3)=0,sp*K60,0),0)</f>
        <v>0</v>
      </c>
      <c r="M60" s="4">
        <f t="shared" si="7"/>
        <v>162</v>
      </c>
    </row>
    <row r="61" spans="1:13" x14ac:dyDescent="0.25">
      <c r="A61">
        <v>60</v>
      </c>
      <c r="B61" s="1">
        <v>44078</v>
      </c>
      <c r="C61" s="2">
        <v>5.9027777777777776E-2</v>
      </c>
      <c r="D61">
        <f t="shared" si="0"/>
        <v>5</v>
      </c>
      <c r="E61" s="2">
        <f t="shared" si="1"/>
        <v>0.375</v>
      </c>
      <c r="F61" s="2">
        <f t="shared" si="2"/>
        <v>0.79166666666666663</v>
      </c>
      <c r="G61" s="2">
        <f t="shared" si="3"/>
        <v>0.35763888888888884</v>
      </c>
      <c r="H61" s="4">
        <f t="shared" si="4"/>
        <v>514.99999999999989</v>
      </c>
      <c r="I61" s="4">
        <f t="shared" si="8"/>
        <v>162</v>
      </c>
      <c r="J61" s="3">
        <f t="shared" si="5"/>
        <v>0</v>
      </c>
      <c r="K61" s="4">
        <f t="shared" si="6"/>
        <v>162</v>
      </c>
      <c r="L61">
        <f>ROUND(IF(MOD(A61,3)=0,sp*K61,0),0)</f>
        <v>6</v>
      </c>
      <c r="M61" s="4">
        <f t="shared" si="7"/>
        <v>156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e I Z n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e I Z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G Z 1 a W 8 6 g h R g E A A N 4 B A A A T A B w A R m 9 y b X V s Y X M v U 2 V j d G l v b j E u b S C i G A A o o B Q A A A A A A A A A A A A A A A A A A A A A A A A A A A C N k M 9 O A j E Q x u 8 k + w 5 N v S x J s x E S L 5 I 9 r C x E D i L C J i a w x t T d A S v 9 Q 9 q u u B A u v B I n E 2 9 k 3 8 s q K h 4 8 O J e Z r + 3 8 + s 0 Y y C x T E o 0 O u d H y a l 7 N P F I N O d L 0 K U c h 4 m C 9 G n J R v e r 9 L q + 2 y h 2 2 z X M Q q 6 w Q I K 3 f Z R y C t p L W C e P j 7 n n a k 9 P 7 K 2 o L T d P P V K Z U z w u z a q Y x l Z B + k A P 7 Y n G d T G L g T D A L O s Q t T F B b 8 U J I E z Y J 6 s h M 5 U z O w k b z 7 J S g m 0 J Z G N m S Q 3 g s g 7 6 S c F c n B 4 c n u E 9 n 1 X a / W 8 4 Z U m i h 8 m V Z v Z m V k q V w a s W U Y I C d / Y Q + u N 6 B V s K B L o H m o I 3 / M x 9 B k 6 + r i P N R R j n V J r S 6 + P 3 R 2 J G k 2 5 h C t l w c k Y m m 0 k y V F o c 5 k n I B x v + f L b J e 4 z h K I r c E h w S U U w s b g t Z 4 M B x 3 h r c R 6 k f o + q I X x d 8 P L B O w 2 d S 9 G p N / u 2 q 9 A 1 B L A Q I t A B Q A A g A I A H i G Z 1 b e 6 Y d r p A A A A P Y A A A A S A A A A A A A A A A A A A A A A A A A A A A B D b 2 5 m a W c v U G F j a 2 F n Z S 5 4 b W x Q S w E C L Q A U A A I A C A B 4 h m d W D 8 r p q 6 Q A A A D p A A A A E w A A A A A A A A A A A A A A A A D w A A A A W 0 N v b n R l b n R f V H l w Z X N d L n h t b F B L A Q I t A B Q A A g A I A H i G Z 1 a W 8 6 g h R g E A A N 4 B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I A A A A A A A A 2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p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F q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N T o 1 M T o 0 O S 4 y O T c 1 M j A 4 W i I g L z 4 8 R W 5 0 c n k g V H l w Z T 0 i R m l s b E N v b H V t b l R 5 c G V z I i B W Y W x 1 Z T 0 i c 0 N R b z 0 i I C 8 + P E V u d H J 5 I F R 5 c G U 9 I k Z p b G x D b 2 x 1 b W 5 O Y W 1 l c y I g V m F s d W U 9 I n N b J n F 1 b 3 Q 7 R E F U Q S Z x d W 9 0 O y w m c X V v d D t Q U l p F U l d B I E 5 B I E 9 C S U F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F q Z C 9 B d X R v U m V t b 3 Z l Z E N v b H V t b n M x L n t E Q V R B L D B 9 J n F 1 b 3 Q 7 L C Z x d W 9 0 O 1 N l Y 3 R p b 2 4 x L 3 J h a m Q v Q X V 0 b 1 J l b W 9 2 Z W R D b 2 x 1 b W 5 z M S 5 7 U F J a R V J X Q S B O Q S B P Q k l B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W p k L 0 F 1 d G 9 S Z W 1 v d m V k Q 2 9 s d W 1 u c z E u e 0 R B V E E s M H 0 m c X V v d D s s J n F 1 b 3 Q 7 U 2 V j d G l v b j E v c m F q Z C 9 B d X R v U m V t b 3 Z l Z E N v b H V t b n M x L n t Q U l p F U l d B I E 5 B I E 9 C S U F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Y W p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a m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p k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c O G l N Y b Y S r O B K p u I j L H M A A A A A A I A A A A A A B B m A A A A A Q A A I A A A A M c w J Y h u 6 / c / M 1 R L b 0 n f K b c V + M x i J C o v S J / 0 e E 1 4 x f A L A A A A A A 6 A A A A A A g A A I A A A A I 1 Q f a x W x 6 T e V 6 H i P B m M 1 m 4 d 9 G j / / T k H R E v s h + y t 3 s Q n U A A A A E 2 n 7 8 N n / m d Z C 7 e H 0 o y m y f K L R Q 7 + I j U h g H 0 5 O t L L p j m D 2 b Z 5 v A t C 9 U A t c v 4 R O V v U r 6 c h D h g G R C u K r a R 1 l A O W I t E A U C J 1 g I y n b 7 g + 1 J X O Z Q j g Q A A A A P h R Y F v g x d 1 1 N h D g k u F W M A u 1 + 1 N 2 9 m w K m E 4 j A M N Y 0 t n H w 1 K X R g C n X G V O f P 2 7 v g n 6 F 7 7 C J c a u W p h c G 9 l p R u h n S 3 Y = < / D a t a M a s h u p > 
</file>

<file path=customXml/itemProps1.xml><?xml version="1.0" encoding="utf-8"?>
<ds:datastoreItem xmlns:ds="http://schemas.openxmlformats.org/officeDocument/2006/customXml" ds:itemID="{871BB8A3-0CD7-4035-A789-58CD590631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10</vt:i4>
      </vt:variant>
    </vt:vector>
  </HeadingPairs>
  <TitlesOfParts>
    <vt:vector size="16" baseType="lpstr">
      <vt:lpstr>zad4.2,4.3</vt:lpstr>
      <vt:lpstr>zad4.4</vt:lpstr>
      <vt:lpstr>zad4.5</vt:lpstr>
      <vt:lpstr>zad4.1</vt:lpstr>
      <vt:lpstr>rajd</vt:lpstr>
      <vt:lpstr>dane</vt:lpstr>
      <vt:lpstr>zad4.1!sp</vt:lpstr>
      <vt:lpstr>'zad4.2,4.3'!sp</vt:lpstr>
      <vt:lpstr>zad4.5!sp</vt:lpstr>
      <vt:lpstr>sp</vt:lpstr>
      <vt:lpstr>'zad4.2,4.3'!vana</vt:lpstr>
      <vt:lpstr>zad4.5!vana</vt:lpstr>
      <vt:lpstr>vana</vt:lpstr>
      <vt:lpstr>'zad4.2,4.3'!vsil</vt:lpstr>
      <vt:lpstr>zad4.5!vsil</vt:lpstr>
      <vt:lpstr>vsil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2015-06-05T18:19:34Z</dcterms:created>
  <dcterms:modified xsi:type="dcterms:W3CDTF">2023-03-07T17:16:25Z</dcterms:modified>
</cp:coreProperties>
</file>