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sem3\lab_fiz\102\"/>
    </mc:Choice>
  </mc:AlternateContent>
  <bookViews>
    <workbookView xWindow="0" yWindow="0" windowWidth="23040" windowHeight="9192" activeTab="1"/>
  </bookViews>
  <sheets>
    <sheet name="wahadło rewersyjne" sheetId="1" r:id="rId1"/>
    <sheet name="wahadło matematyczn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C14" i="2"/>
  <c r="C13" i="2"/>
  <c r="K25" i="2"/>
  <c r="K26" i="2" s="1"/>
  <c r="K9" i="1"/>
  <c r="J9" i="1"/>
  <c r="D17" i="2" l="1"/>
  <c r="D19" i="2" s="1"/>
  <c r="E17" i="2"/>
  <c r="E19" i="2" s="1"/>
  <c r="F17" i="2"/>
  <c r="F19" i="2" s="1"/>
  <c r="G17" i="2"/>
  <c r="G19" i="2" s="1"/>
  <c r="H17" i="2"/>
  <c r="I17" i="2"/>
  <c r="I19" i="2" s="1"/>
  <c r="J17" i="2"/>
  <c r="J19" i="2" s="1"/>
  <c r="K17" i="2"/>
  <c r="K19" i="2" s="1"/>
  <c r="L17" i="2"/>
  <c r="L19" i="2" s="1"/>
  <c r="M17" i="2"/>
  <c r="M19" i="2" s="1"/>
  <c r="N17" i="2"/>
  <c r="N19" i="2" s="1"/>
  <c r="D16" i="2"/>
  <c r="D18" i="2" s="1"/>
  <c r="E16" i="2"/>
  <c r="E18" i="2" s="1"/>
  <c r="F16" i="2"/>
  <c r="F18" i="2" s="1"/>
  <c r="G16" i="2"/>
  <c r="G18" i="2" s="1"/>
  <c r="H16" i="2"/>
  <c r="H18" i="2" s="1"/>
  <c r="I16" i="2"/>
  <c r="I18" i="2" s="1"/>
  <c r="J16" i="2"/>
  <c r="J18" i="2" s="1"/>
  <c r="K16" i="2"/>
  <c r="K18" i="2" s="1"/>
  <c r="L16" i="2"/>
  <c r="L18" i="2" s="1"/>
  <c r="M16" i="2"/>
  <c r="M18" i="2" s="1"/>
  <c r="N16" i="2"/>
  <c r="N18" i="2" s="1"/>
  <c r="C17" i="2"/>
  <c r="C19" i="2" s="1"/>
  <c r="C16" i="2"/>
  <c r="C18" i="2" s="1"/>
  <c r="K3" i="1"/>
  <c r="K4" i="1"/>
  <c r="K5" i="1"/>
  <c r="K6" i="1"/>
  <c r="K7" i="1"/>
  <c r="K8" i="1"/>
  <c r="K2" i="1"/>
  <c r="J3" i="1"/>
  <c r="J4" i="1"/>
  <c r="J5" i="1"/>
  <c r="J6" i="1"/>
  <c r="J7" i="1"/>
  <c r="J8" i="1"/>
  <c r="I2" i="1"/>
  <c r="J2" i="1"/>
  <c r="I3" i="1"/>
  <c r="I4" i="1"/>
  <c r="I5" i="1"/>
  <c r="I6" i="1"/>
  <c r="I7" i="1"/>
  <c r="I8" i="1"/>
  <c r="H3" i="1"/>
  <c r="H4" i="1"/>
  <c r="H5" i="1"/>
  <c r="H6" i="1"/>
  <c r="H7" i="1"/>
  <c r="H8" i="1"/>
  <c r="G3" i="1"/>
  <c r="G4" i="1"/>
  <c r="G5" i="1"/>
  <c r="G6" i="1"/>
  <c r="G7" i="1"/>
  <c r="G8" i="1"/>
  <c r="H2" i="1"/>
  <c r="G2" i="1"/>
  <c r="O16" i="2" l="1"/>
  <c r="O18" i="2" s="1"/>
  <c r="O17" i="2"/>
  <c r="O19" i="2" s="1"/>
  <c r="H19" i="2"/>
</calcChain>
</file>

<file path=xl/sharedStrings.xml><?xml version="1.0" encoding="utf-8"?>
<sst xmlns="http://schemas.openxmlformats.org/spreadsheetml/2006/main" count="19" uniqueCount="11">
  <si>
    <t>A</t>
  </si>
  <si>
    <t>B</t>
  </si>
  <si>
    <t>odch</t>
  </si>
  <si>
    <t>srednia</t>
  </si>
  <si>
    <t>blad</t>
  </si>
  <si>
    <t>T</t>
  </si>
  <si>
    <t>g</t>
  </si>
  <si>
    <t>l[m]</t>
  </si>
  <si>
    <t>odchylenie</t>
  </si>
  <si>
    <t>TA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</si>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</sst>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1" fillId="2" borderId="2" xfId="0" applyFont="1" applyFill="1" applyBorder="1"/>
    <xf numFmtId="2" fontId="0" fillId="0" borderId="0" xfId="0" applyNumberFormat="1"/>
    <xf numFmtId="16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'wahadło matematyczne'!$C$1:$N$1</c:f>
              <c:numCache>
                <c:formatCode>General</c:formatCode>
                <c:ptCount val="12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</c:numCache>
            </c:numRef>
          </c:xVal>
          <c:yVal>
            <c:numRef>
              <c:f>'wahadło matematyczne'!$C$13:$N$13</c:f>
              <c:numCache>
                <c:formatCode>General</c:formatCode>
                <c:ptCount val="12"/>
                <c:pt idx="0">
                  <c:v>1.8929800000000001</c:v>
                </c:pt>
                <c:pt idx="1">
                  <c:v>1.8762000000000001</c:v>
                </c:pt>
                <c:pt idx="2">
                  <c:v>1.8612600000000001</c:v>
                </c:pt>
                <c:pt idx="3">
                  <c:v>1.8494800000000002</c:v>
                </c:pt>
                <c:pt idx="4">
                  <c:v>1.8385399999999996</c:v>
                </c:pt>
                <c:pt idx="5">
                  <c:v>1.8313400000000002</c:v>
                </c:pt>
                <c:pt idx="6">
                  <c:v>1.8241599999999998</c:v>
                </c:pt>
                <c:pt idx="7">
                  <c:v>1.8211800000000005</c:v>
                </c:pt>
                <c:pt idx="8">
                  <c:v>1.8207</c:v>
                </c:pt>
                <c:pt idx="9">
                  <c:v>1.8229199999999999</c:v>
                </c:pt>
                <c:pt idx="10">
                  <c:v>1.8294600000000003</c:v>
                </c:pt>
                <c:pt idx="11">
                  <c:v>1.83962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A-4938-8A68-7706962939B5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'wahadło matematyczne'!$C$1:$N$1</c:f>
              <c:numCache>
                <c:formatCode>General</c:formatCode>
                <c:ptCount val="12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</c:numCache>
            </c:numRef>
          </c:xVal>
          <c:yVal>
            <c:numRef>
              <c:f>'wahadło matematyczne'!$C$14:$N$14</c:f>
              <c:numCache>
                <c:formatCode>General</c:formatCode>
                <c:ptCount val="12"/>
                <c:pt idx="0">
                  <c:v>1.9604400000000002</c:v>
                </c:pt>
                <c:pt idx="1">
                  <c:v>1.8266200000000001</c:v>
                </c:pt>
                <c:pt idx="2">
                  <c:v>1.7558399999999998</c:v>
                </c:pt>
                <c:pt idx="3">
                  <c:v>1.7067399999999999</c:v>
                </c:pt>
                <c:pt idx="4">
                  <c:v>1.6845800000000004</c:v>
                </c:pt>
                <c:pt idx="5">
                  <c:v>1.6766199999999998</c:v>
                </c:pt>
                <c:pt idx="6">
                  <c:v>1.6768400000000003</c:v>
                </c:pt>
                <c:pt idx="7">
                  <c:v>1.6914400000000001</c:v>
                </c:pt>
                <c:pt idx="8">
                  <c:v>1.7099599999999999</c:v>
                </c:pt>
                <c:pt idx="9">
                  <c:v>1.7351999999999996</c:v>
                </c:pt>
                <c:pt idx="10">
                  <c:v>1.7688400000000002</c:v>
                </c:pt>
                <c:pt idx="11">
                  <c:v>1.7958599999999998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A-4938-8A68-770696293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727807"/>
        <c:axId val="1089724895"/>
      </c:scatterChart>
      <c:valAx>
        <c:axId val="108972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24895"/>
        <c:crosses val="autoZero"/>
        <c:crossBetween val="midCat"/>
      </c:valAx>
      <c:valAx>
        <c:axId val="108972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2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</xdr:colOff>
      <xdr:row>0</xdr:row>
      <xdr:rowOff>0</xdr:rowOff>
    </xdr:from>
    <xdr:to>
      <xdr:col>25</xdr:col>
      <xdr:colOff>335280</xdr:colOff>
      <xdr:row>15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J9" sqref="J9:K9"/>
    </sheetView>
  </sheetViews>
  <sheetFormatPr defaultRowHeight="14.4" x14ac:dyDescent="0.3"/>
  <cols>
    <col min="2" max="2" width="9.109375" bestFit="1" customWidth="1"/>
    <col min="10" max="10" width="7.6640625" customWidth="1"/>
  </cols>
  <sheetData>
    <row r="1" spans="1:12" x14ac:dyDescent="0.3">
      <c r="A1" s="2" t="s">
        <v>7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 t="s">
        <v>2</v>
      </c>
      <c r="H1" s="2" t="s">
        <v>3</v>
      </c>
      <c r="I1" s="1" t="s">
        <v>5</v>
      </c>
      <c r="J1" s="5" t="s">
        <v>6</v>
      </c>
      <c r="K1" s="5" t="s">
        <v>4</v>
      </c>
    </row>
    <row r="2" spans="1:12" x14ac:dyDescent="0.3">
      <c r="A2" s="3">
        <v>0.5</v>
      </c>
      <c r="B2" s="4">
        <v>14.821999999999999</v>
      </c>
      <c r="C2" s="4">
        <v>14.845000000000001</v>
      </c>
      <c r="D2" s="4">
        <v>14.743</v>
      </c>
      <c r="E2" s="4">
        <v>14.183</v>
      </c>
      <c r="F2" s="4">
        <v>14.839</v>
      </c>
      <c r="G2" s="4">
        <f>STDEVP(B2:F2)</f>
        <v>0.2543396154750574</v>
      </c>
      <c r="H2" s="4">
        <f>AVERAGE(B2:F2)</f>
        <v>14.686400000000001</v>
      </c>
      <c r="I2">
        <f>(H2/10)</f>
        <v>1.4686400000000002</v>
      </c>
      <c r="J2" s="6">
        <f>(4 * PI() * PI() * A2 )/(I2*I2)</f>
        <v>9.1516422795092502</v>
      </c>
      <c r="K2" s="6">
        <f>(G2/SQRT(5)) * 1.2</f>
        <v>0.1364929606976126</v>
      </c>
      <c r="L2" s="6"/>
    </row>
    <row r="3" spans="1:12" x14ac:dyDescent="0.3">
      <c r="A3" s="3">
        <v>0.45</v>
      </c>
      <c r="B3" s="4">
        <v>12.629</v>
      </c>
      <c r="C3" s="4">
        <v>13.326000000000001</v>
      </c>
      <c r="D3" s="4">
        <v>13.323</v>
      </c>
      <c r="E3" s="4">
        <v>13.327999999999999</v>
      </c>
      <c r="F3" s="4">
        <v>13.33</v>
      </c>
      <c r="G3" s="4">
        <f t="shared" ref="G3:G8" si="0">STDEVP(B3:F3)</f>
        <v>0.27910958421379967</v>
      </c>
      <c r="H3" s="4">
        <f t="shared" ref="H3:H8" si="1">AVERAGE(B3:F3)</f>
        <v>13.187199999999999</v>
      </c>
      <c r="I3">
        <f t="shared" ref="I3:I8" si="2">(H3/10)</f>
        <v>1.3187199999999999</v>
      </c>
      <c r="J3" s="6">
        <f t="shared" ref="J3:J8" si="3">(4 * PI() * PI() * A3 )/(I3*I3)</f>
        <v>10.215674927291868</v>
      </c>
      <c r="K3" s="6">
        <f t="shared" ref="K3:K8" si="4">(G3/SQRT(5)) * 1.2</f>
        <v>0.14978592083370199</v>
      </c>
      <c r="L3" s="6"/>
    </row>
    <row r="4" spans="1:12" x14ac:dyDescent="0.3">
      <c r="A4" s="3">
        <v>0.4</v>
      </c>
      <c r="B4" s="4">
        <v>12.03</v>
      </c>
      <c r="C4" s="4">
        <v>12.52</v>
      </c>
      <c r="D4" s="4">
        <v>12.497999999999999</v>
      </c>
      <c r="E4" s="4">
        <v>12.994999999999999</v>
      </c>
      <c r="F4" s="4">
        <v>12.516999999999999</v>
      </c>
      <c r="G4" s="4">
        <f t="shared" si="0"/>
        <v>0.30525333741009286</v>
      </c>
      <c r="H4" s="4">
        <f t="shared" si="1"/>
        <v>12.511999999999997</v>
      </c>
      <c r="I4">
        <f t="shared" si="2"/>
        <v>1.2511999999999996</v>
      </c>
      <c r="J4" s="6">
        <f t="shared" si="3"/>
        <v>10.087098381553059</v>
      </c>
      <c r="K4" s="6">
        <f t="shared" si="4"/>
        <v>0.16381613107383533</v>
      </c>
      <c r="L4" s="6"/>
    </row>
    <row r="5" spans="1:12" x14ac:dyDescent="0.3">
      <c r="A5" s="3">
        <v>0.35</v>
      </c>
      <c r="B5" s="4">
        <v>11.788</v>
      </c>
      <c r="C5" s="4">
        <v>12.393000000000001</v>
      </c>
      <c r="D5" s="4">
        <v>11.779</v>
      </c>
      <c r="E5" s="4">
        <v>11.768000000000001</v>
      </c>
      <c r="F5" s="4">
        <v>11.789</v>
      </c>
      <c r="G5" s="4">
        <f t="shared" si="0"/>
        <v>0.24491680220025761</v>
      </c>
      <c r="H5" s="4">
        <f t="shared" si="1"/>
        <v>11.903400000000001</v>
      </c>
      <c r="I5">
        <f t="shared" si="2"/>
        <v>1.1903400000000002</v>
      </c>
      <c r="J5" s="6">
        <f t="shared" si="3"/>
        <v>9.751821100614336</v>
      </c>
      <c r="K5" s="6">
        <f t="shared" si="4"/>
        <v>0.13143614845239504</v>
      </c>
      <c r="L5" s="6"/>
    </row>
    <row r="6" spans="1:12" x14ac:dyDescent="0.3">
      <c r="A6" s="3">
        <v>0.3</v>
      </c>
      <c r="B6" s="4">
        <v>10.865</v>
      </c>
      <c r="C6" s="4">
        <v>10.805</v>
      </c>
      <c r="D6" s="4">
        <v>11.395</v>
      </c>
      <c r="E6" s="4">
        <v>10.87</v>
      </c>
      <c r="F6" s="4">
        <v>10.863</v>
      </c>
      <c r="G6" s="4">
        <f t="shared" si="0"/>
        <v>0.21899004543585987</v>
      </c>
      <c r="H6" s="4">
        <f t="shared" si="1"/>
        <v>10.959599999999998</v>
      </c>
      <c r="I6">
        <f t="shared" si="2"/>
        <v>1.0959599999999998</v>
      </c>
      <c r="J6" s="6">
        <f t="shared" si="3"/>
        <v>9.8603330454573737</v>
      </c>
      <c r="K6" s="6">
        <f t="shared" si="4"/>
        <v>0.11752239071768404</v>
      </c>
      <c r="L6" s="6"/>
    </row>
    <row r="7" spans="1:12" x14ac:dyDescent="0.3">
      <c r="A7" s="3">
        <v>0.25</v>
      </c>
      <c r="B7" s="4">
        <v>9.9489999999999998</v>
      </c>
      <c r="C7" s="4">
        <v>9.9369999999999994</v>
      </c>
      <c r="D7" s="4">
        <v>9.9290000000000003</v>
      </c>
      <c r="E7" s="4">
        <v>10.038</v>
      </c>
      <c r="F7" s="4">
        <v>9.9659999999999993</v>
      </c>
      <c r="G7" s="4">
        <f t="shared" si="0"/>
        <v>3.9137705604698016E-2</v>
      </c>
      <c r="H7" s="4">
        <f t="shared" si="1"/>
        <v>9.9637999999999991</v>
      </c>
      <c r="I7">
        <f t="shared" si="2"/>
        <v>0.99637999999999993</v>
      </c>
      <c r="J7" s="6">
        <f t="shared" si="3"/>
        <v>9.9414502239705911</v>
      </c>
      <c r="K7" s="6">
        <f t="shared" si="4"/>
        <v>2.1003496851715025E-2</v>
      </c>
      <c r="L7" s="6"/>
    </row>
    <row r="8" spans="1:12" x14ac:dyDescent="0.3">
      <c r="A8" s="3">
        <v>0.2</v>
      </c>
      <c r="B8" s="4">
        <v>9.2349999999999994</v>
      </c>
      <c r="C8" s="4">
        <v>8.8469999999999995</v>
      </c>
      <c r="D8" s="4">
        <v>8.8390000000000004</v>
      </c>
      <c r="E8" s="4">
        <v>8.8390000000000004</v>
      </c>
      <c r="F8" s="4">
        <v>9.1319999999999997</v>
      </c>
      <c r="G8" s="4">
        <f t="shared" si="0"/>
        <v>0.1706266098825148</v>
      </c>
      <c r="H8" s="4">
        <f t="shared" si="1"/>
        <v>8.9783999999999988</v>
      </c>
      <c r="I8">
        <f t="shared" si="2"/>
        <v>0.89783999999999986</v>
      </c>
      <c r="J8" s="6">
        <f t="shared" si="3"/>
        <v>9.7947156507360624</v>
      </c>
      <c r="K8" s="6">
        <f t="shared" si="4"/>
        <v>9.1567847632233704E-2</v>
      </c>
      <c r="L8" s="6"/>
    </row>
    <row r="9" spans="1:12" x14ac:dyDescent="0.3">
      <c r="J9" s="6">
        <f>AVERAGE(J2:J8)</f>
        <v>9.8289622298760779</v>
      </c>
      <c r="K9" s="6">
        <f>AVERAGE(K2:K8)</f>
        <v>0.11594641375131109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C18" sqref="C18:O19"/>
    </sheetView>
  </sheetViews>
  <sheetFormatPr defaultRowHeight="14.4" x14ac:dyDescent="0.3"/>
  <cols>
    <col min="2" max="2" width="9.6640625" customWidth="1"/>
    <col min="3" max="15" width="9.44140625" bestFit="1" customWidth="1"/>
  </cols>
  <sheetData>
    <row r="1" spans="1:15" x14ac:dyDescent="0.3">
      <c r="C1">
        <v>100</v>
      </c>
      <c r="D1">
        <v>95</v>
      </c>
      <c r="E1">
        <v>90</v>
      </c>
      <c r="F1">
        <v>85</v>
      </c>
      <c r="G1">
        <v>80</v>
      </c>
      <c r="H1">
        <v>75</v>
      </c>
      <c r="I1">
        <v>70</v>
      </c>
      <c r="J1">
        <v>65</v>
      </c>
      <c r="K1">
        <v>60</v>
      </c>
      <c r="L1">
        <v>55</v>
      </c>
      <c r="M1">
        <v>50</v>
      </c>
      <c r="N1">
        <v>45</v>
      </c>
    </row>
    <row r="2" spans="1:15" x14ac:dyDescent="0.3">
      <c r="A2" t="s">
        <v>0</v>
      </c>
      <c r="B2">
        <v>1</v>
      </c>
      <c r="C2">
        <v>18.927</v>
      </c>
      <c r="D2">
        <v>18.760000000000002</v>
      </c>
      <c r="E2">
        <v>18.611999999999998</v>
      </c>
      <c r="F2">
        <v>18.509</v>
      </c>
      <c r="G2">
        <v>18.379000000000001</v>
      </c>
      <c r="H2">
        <v>18.317</v>
      </c>
      <c r="I2">
        <v>18.245000000000001</v>
      </c>
      <c r="J2">
        <v>18.21</v>
      </c>
      <c r="K2">
        <v>18.202999999999999</v>
      </c>
      <c r="L2">
        <v>18.228000000000002</v>
      </c>
      <c r="M2">
        <v>18.295000000000002</v>
      </c>
      <c r="N2">
        <v>18.391999999999999</v>
      </c>
    </row>
    <row r="3" spans="1:15" x14ac:dyDescent="0.3">
      <c r="B3">
        <v>2</v>
      </c>
      <c r="C3">
        <v>18.946999999999999</v>
      </c>
      <c r="D3">
        <v>18.757999999999999</v>
      </c>
      <c r="E3">
        <v>18.628</v>
      </c>
      <c r="F3">
        <v>18.504999999999999</v>
      </c>
      <c r="G3">
        <v>18.385999999999999</v>
      </c>
      <c r="H3">
        <v>18.309000000000001</v>
      </c>
      <c r="I3">
        <v>18.239000000000001</v>
      </c>
      <c r="J3">
        <v>18.213000000000001</v>
      </c>
      <c r="K3">
        <v>18.21</v>
      </c>
      <c r="L3">
        <v>18.23</v>
      </c>
      <c r="M3">
        <v>18.295000000000002</v>
      </c>
      <c r="N3">
        <v>18.399000000000001</v>
      </c>
    </row>
    <row r="4" spans="1:15" x14ac:dyDescent="0.3">
      <c r="B4">
        <v>3</v>
      </c>
      <c r="C4">
        <v>18.928000000000001</v>
      </c>
      <c r="D4">
        <v>18.760000000000002</v>
      </c>
      <c r="E4">
        <v>18.605</v>
      </c>
      <c r="F4">
        <v>18.437000000000001</v>
      </c>
      <c r="G4">
        <v>18.385999999999999</v>
      </c>
      <c r="H4">
        <v>18.312000000000001</v>
      </c>
      <c r="I4">
        <v>18.242000000000001</v>
      </c>
      <c r="J4">
        <v>18.209</v>
      </c>
      <c r="K4">
        <v>18.210999999999999</v>
      </c>
      <c r="L4">
        <v>18.228999999999999</v>
      </c>
      <c r="M4">
        <v>18.292999999999999</v>
      </c>
      <c r="N4">
        <v>18.395</v>
      </c>
    </row>
    <row r="5" spans="1:15" x14ac:dyDescent="0.3">
      <c r="B5">
        <v>4</v>
      </c>
      <c r="C5">
        <v>18.931999999999999</v>
      </c>
      <c r="D5">
        <v>18.765000000000001</v>
      </c>
      <c r="E5">
        <v>18.597999999999999</v>
      </c>
      <c r="F5">
        <v>18.510000000000002</v>
      </c>
      <c r="G5">
        <v>18.387</v>
      </c>
      <c r="H5">
        <v>18.315000000000001</v>
      </c>
      <c r="I5">
        <v>18.238</v>
      </c>
      <c r="J5">
        <v>18.212</v>
      </c>
      <c r="K5">
        <v>18.204999999999998</v>
      </c>
      <c r="L5">
        <v>18.231999999999999</v>
      </c>
      <c r="M5">
        <v>18.294</v>
      </c>
      <c r="N5">
        <v>18.398</v>
      </c>
    </row>
    <row r="6" spans="1:15" x14ac:dyDescent="0.3">
      <c r="B6">
        <v>5</v>
      </c>
      <c r="C6">
        <v>18.914999999999999</v>
      </c>
      <c r="D6">
        <v>18.766999999999999</v>
      </c>
      <c r="E6">
        <v>18.62</v>
      </c>
      <c r="F6">
        <v>18.513000000000002</v>
      </c>
      <c r="G6">
        <v>18.388999999999999</v>
      </c>
      <c r="H6">
        <v>18.314</v>
      </c>
      <c r="I6">
        <v>18.244</v>
      </c>
      <c r="J6">
        <v>18.215</v>
      </c>
      <c r="K6">
        <v>18.206</v>
      </c>
      <c r="L6">
        <v>18.227</v>
      </c>
      <c r="M6">
        <v>18.295999999999999</v>
      </c>
      <c r="N6">
        <v>18.396999999999998</v>
      </c>
    </row>
    <row r="7" spans="1:15" x14ac:dyDescent="0.3">
      <c r="A7" t="s">
        <v>1</v>
      </c>
      <c r="B7">
        <v>1</v>
      </c>
      <c r="C7">
        <v>19.678999999999998</v>
      </c>
      <c r="D7">
        <v>18.257999999999999</v>
      </c>
      <c r="E7">
        <v>17.562999999999999</v>
      </c>
      <c r="F7">
        <v>17.074999999999999</v>
      </c>
      <c r="G7">
        <v>16.843</v>
      </c>
      <c r="H7">
        <v>16.763000000000002</v>
      </c>
      <c r="I7">
        <v>16.77</v>
      </c>
      <c r="J7">
        <v>16.908999999999999</v>
      </c>
      <c r="K7">
        <v>17.105</v>
      </c>
      <c r="L7">
        <v>17.367000000000001</v>
      </c>
      <c r="M7">
        <v>17.649999999999999</v>
      </c>
      <c r="N7">
        <v>17.952999999999999</v>
      </c>
    </row>
    <row r="8" spans="1:15" x14ac:dyDescent="0.3">
      <c r="B8">
        <v>2</v>
      </c>
      <c r="C8">
        <v>19.536000000000001</v>
      </c>
      <c r="D8">
        <v>18.277999999999999</v>
      </c>
      <c r="E8">
        <v>17.552</v>
      </c>
      <c r="F8">
        <v>17.062999999999999</v>
      </c>
      <c r="G8">
        <v>16.846</v>
      </c>
      <c r="H8">
        <v>16.786999999999999</v>
      </c>
      <c r="I8">
        <v>16.773</v>
      </c>
      <c r="J8">
        <v>16.916</v>
      </c>
      <c r="K8">
        <v>17.099</v>
      </c>
      <c r="L8">
        <v>17.363</v>
      </c>
      <c r="M8">
        <v>17.657</v>
      </c>
      <c r="N8">
        <v>17.96</v>
      </c>
    </row>
    <row r="9" spans="1:15" x14ac:dyDescent="0.3">
      <c r="B9">
        <v>3</v>
      </c>
      <c r="C9">
        <v>19.577999999999999</v>
      </c>
      <c r="D9">
        <v>18.265000000000001</v>
      </c>
      <c r="E9">
        <v>17.559000000000001</v>
      </c>
      <c r="F9">
        <v>17.059000000000001</v>
      </c>
      <c r="G9">
        <v>16.850000000000001</v>
      </c>
      <c r="H9">
        <v>16.756</v>
      </c>
      <c r="I9">
        <v>16.773</v>
      </c>
      <c r="J9">
        <v>16.920000000000002</v>
      </c>
      <c r="K9">
        <v>17.094999999999999</v>
      </c>
      <c r="L9">
        <v>17.306000000000001</v>
      </c>
      <c r="M9">
        <v>17.766999999999999</v>
      </c>
      <c r="N9">
        <v>17.957000000000001</v>
      </c>
    </row>
    <row r="10" spans="1:15" x14ac:dyDescent="0.3">
      <c r="B10">
        <v>4</v>
      </c>
      <c r="C10">
        <v>19.634</v>
      </c>
      <c r="D10">
        <v>18.259</v>
      </c>
      <c r="E10">
        <v>17.567</v>
      </c>
      <c r="F10">
        <v>17.068999999999999</v>
      </c>
      <c r="G10">
        <v>16.849</v>
      </c>
      <c r="H10">
        <v>16.757999999999999</v>
      </c>
      <c r="I10">
        <v>16.757000000000001</v>
      </c>
      <c r="J10">
        <v>16.917000000000002</v>
      </c>
      <c r="K10">
        <v>17.102</v>
      </c>
      <c r="L10">
        <v>17.364999999999998</v>
      </c>
      <c r="M10">
        <v>17.701000000000001</v>
      </c>
      <c r="N10">
        <v>17.960999999999999</v>
      </c>
    </row>
    <row r="11" spans="1:15" x14ac:dyDescent="0.3">
      <c r="B11">
        <v>5</v>
      </c>
      <c r="C11">
        <v>19.594999999999999</v>
      </c>
      <c r="D11">
        <v>18.271000000000001</v>
      </c>
      <c r="E11">
        <v>17.550999999999998</v>
      </c>
      <c r="F11">
        <v>17.071000000000002</v>
      </c>
      <c r="G11">
        <v>16.841000000000001</v>
      </c>
      <c r="H11">
        <v>16.766999999999999</v>
      </c>
      <c r="I11">
        <v>16.768999999999998</v>
      </c>
      <c r="J11">
        <v>16.91</v>
      </c>
      <c r="K11">
        <v>17.097000000000001</v>
      </c>
      <c r="L11">
        <v>17.359000000000002</v>
      </c>
      <c r="M11">
        <v>17.667000000000002</v>
      </c>
      <c r="N11">
        <v>17.962</v>
      </c>
    </row>
    <row r="13" spans="1:15" x14ac:dyDescent="0.3">
      <c r="A13" t="s">
        <v>9</v>
      </c>
      <c r="C13">
        <f>AVERAGE(C2:C6)/10</f>
        <v>1.8929800000000001</v>
      </c>
      <c r="D13">
        <f t="shared" ref="D13:N13" si="0">AVERAGE(D2:D6)/10</f>
        <v>1.8762000000000001</v>
      </c>
      <c r="E13">
        <f t="shared" si="0"/>
        <v>1.8612600000000001</v>
      </c>
      <c r="F13">
        <f t="shared" si="0"/>
        <v>1.8494800000000002</v>
      </c>
      <c r="G13">
        <f t="shared" si="0"/>
        <v>1.8385399999999996</v>
      </c>
      <c r="H13">
        <f t="shared" si="0"/>
        <v>1.8313400000000002</v>
      </c>
      <c r="I13">
        <f t="shared" si="0"/>
        <v>1.8241599999999998</v>
      </c>
      <c r="J13">
        <f t="shared" si="0"/>
        <v>1.8211800000000005</v>
      </c>
      <c r="K13">
        <f t="shared" si="0"/>
        <v>1.8207</v>
      </c>
      <c r="L13">
        <f t="shared" si="0"/>
        <v>1.8229199999999999</v>
      </c>
      <c r="M13">
        <f t="shared" si="0"/>
        <v>1.8294600000000003</v>
      </c>
      <c r="N13">
        <f t="shared" si="0"/>
        <v>1.83962</v>
      </c>
    </row>
    <row r="14" spans="1:15" x14ac:dyDescent="0.3">
      <c r="A14" t="s">
        <v>10</v>
      </c>
      <c r="C14">
        <f>AVERAGE(C7:C11)/10</f>
        <v>1.9604400000000002</v>
      </c>
      <c r="D14">
        <f t="shared" ref="D14:N14" si="1">AVERAGE(D7:D11)/10</f>
        <v>1.8266200000000001</v>
      </c>
      <c r="E14">
        <f t="shared" si="1"/>
        <v>1.7558399999999998</v>
      </c>
      <c r="F14">
        <f t="shared" si="1"/>
        <v>1.7067399999999999</v>
      </c>
      <c r="G14">
        <f t="shared" si="1"/>
        <v>1.6845800000000004</v>
      </c>
      <c r="H14">
        <f t="shared" si="1"/>
        <v>1.6766199999999998</v>
      </c>
      <c r="I14">
        <f t="shared" si="1"/>
        <v>1.6768400000000003</v>
      </c>
      <c r="J14">
        <f t="shared" si="1"/>
        <v>1.6914400000000001</v>
      </c>
      <c r="K14">
        <f t="shared" si="1"/>
        <v>1.7099599999999999</v>
      </c>
      <c r="L14">
        <f t="shared" si="1"/>
        <v>1.7351999999999996</v>
      </c>
      <c r="M14">
        <f t="shared" si="1"/>
        <v>1.7688400000000002</v>
      </c>
      <c r="N14">
        <f t="shared" si="1"/>
        <v>1.7958599999999998</v>
      </c>
    </row>
    <row r="15" spans="1:15" x14ac:dyDescent="0.3">
      <c r="O15" t="s">
        <v>3</v>
      </c>
    </row>
    <row r="16" spans="1:15" x14ac:dyDescent="0.3">
      <c r="A16" t="s">
        <v>0</v>
      </c>
      <c r="B16" t="s">
        <v>8</v>
      </c>
      <c r="C16">
        <f>STDEVP(C2:C6)</f>
        <v>1.0303397497912908E-2</v>
      </c>
      <c r="D16">
        <f t="shared" ref="D16:N16" si="2">STDEVP(D2:D6)</f>
        <v>3.4058772731850617E-3</v>
      </c>
      <c r="E16">
        <f t="shared" si="2"/>
        <v>1.061319932913769E-2</v>
      </c>
      <c r="F16">
        <f t="shared" si="2"/>
        <v>2.9013100489261617E-2</v>
      </c>
      <c r="G16">
        <f t="shared" si="2"/>
        <v>3.3823069050568965E-3</v>
      </c>
      <c r="H16">
        <f t="shared" si="2"/>
        <v>2.7276363393969102E-3</v>
      </c>
      <c r="I16">
        <f t="shared" si="2"/>
        <v>2.7276363393973786E-3</v>
      </c>
      <c r="J16">
        <f t="shared" si="2"/>
        <v>2.1354156504062765E-3</v>
      </c>
      <c r="K16">
        <f t="shared" si="2"/>
        <v>3.0331501776208131E-3</v>
      </c>
      <c r="L16">
        <f t="shared" si="2"/>
        <v>1.7204650534080675E-3</v>
      </c>
      <c r="M16">
        <f t="shared" si="2"/>
        <v>1.0198039027188278E-3</v>
      </c>
      <c r="N16">
        <f t="shared" si="2"/>
        <v>2.4819347291984563E-3</v>
      </c>
      <c r="O16">
        <f>AVERAGE(C16:N16)</f>
        <v>6.0469936405584098E-3</v>
      </c>
    </row>
    <row r="17" spans="1:15" x14ac:dyDescent="0.3">
      <c r="A17" t="s">
        <v>1</v>
      </c>
      <c r="B17" t="s">
        <v>8</v>
      </c>
      <c r="C17">
        <f>STDEVP(C7:C11)</f>
        <v>4.879590146723322E-2</v>
      </c>
      <c r="D17">
        <f t="shared" ref="D17:N17" si="3">STDEVP(D7:D11)</f>
        <v>7.5206382707850659E-3</v>
      </c>
      <c r="E17">
        <f t="shared" si="3"/>
        <v>6.1838499334964867E-3</v>
      </c>
      <c r="F17">
        <f t="shared" si="3"/>
        <v>5.7131427428340981E-3</v>
      </c>
      <c r="G17">
        <f t="shared" si="3"/>
        <v>3.4292856398965379E-3</v>
      </c>
      <c r="H17">
        <f t="shared" si="3"/>
        <v>1.108873302050291E-2</v>
      </c>
      <c r="I17">
        <f t="shared" si="3"/>
        <v>5.9194594347787852E-3</v>
      </c>
      <c r="J17">
        <f t="shared" si="3"/>
        <v>4.2237424163894975E-3</v>
      </c>
      <c r="K17">
        <f t="shared" si="3"/>
        <v>3.5552777669265036E-3</v>
      </c>
      <c r="L17">
        <f t="shared" si="3"/>
        <v>2.3151673805580079E-2</v>
      </c>
      <c r="M17">
        <f t="shared" si="3"/>
        <v>4.3023714391019208E-2</v>
      </c>
      <c r="N17">
        <f t="shared" si="3"/>
        <v>3.2619012860599533E-3</v>
      </c>
      <c r="O17">
        <f t="shared" ref="O17" si="4">AVERAGE(C17:N17)</f>
        <v>1.3822276681291865E-2</v>
      </c>
    </row>
    <row r="18" spans="1:15" x14ac:dyDescent="0.3">
      <c r="A18" t="s">
        <v>0</v>
      </c>
      <c r="B18" t="s">
        <v>4</v>
      </c>
      <c r="C18" s="7">
        <f>C16/ SQRT(5)</f>
        <v>4.6078194409069012E-3</v>
      </c>
      <c r="D18" s="7">
        <f t="shared" ref="D18:O18" si="5">D16/ SQRT(5)</f>
        <v>1.5231546211726839E-3</v>
      </c>
      <c r="E18" s="7">
        <f t="shared" si="5"/>
        <v>4.7463670317414077E-3</v>
      </c>
      <c r="F18" s="7">
        <f t="shared" si="5"/>
        <v>1.2975052986404277E-2</v>
      </c>
      <c r="G18" s="7">
        <f t="shared" si="5"/>
        <v>1.5126136320948295E-3</v>
      </c>
      <c r="H18" s="7">
        <f t="shared" si="5"/>
        <v>1.2198360545580358E-3</v>
      </c>
      <c r="I18" s="7">
        <f t="shared" si="5"/>
        <v>1.2198360545582453E-3</v>
      </c>
      <c r="J18" s="7">
        <f t="shared" si="5"/>
        <v>9.5498691090507208E-4</v>
      </c>
      <c r="K18" s="7">
        <f t="shared" si="5"/>
        <v>1.3564659966251399E-3</v>
      </c>
      <c r="L18" s="7">
        <f t="shared" si="5"/>
        <v>7.69415362466649E-4</v>
      </c>
      <c r="M18" s="7">
        <f t="shared" si="5"/>
        <v>4.5607017003977625E-4</v>
      </c>
      <c r="N18" s="7">
        <f t="shared" si="5"/>
        <v>1.109954954041056E-3</v>
      </c>
      <c r="O18" s="7">
        <f t="shared" si="5"/>
        <v>2.7042977679595068E-3</v>
      </c>
    </row>
    <row r="19" spans="1:15" x14ac:dyDescent="0.3">
      <c r="A19" t="s">
        <v>1</v>
      </c>
      <c r="B19" t="s">
        <v>4</v>
      </c>
      <c r="C19" s="7">
        <f>C17/SQRT(5)</f>
        <v>2.1822190540823041E-2</v>
      </c>
      <c r="D19" s="7">
        <f t="shared" ref="D19:O19" si="6">D17/SQRT(5)</f>
        <v>3.3633316815323755E-3</v>
      </c>
      <c r="E19" s="7">
        <f t="shared" si="6"/>
        <v>2.7655017627911394E-3</v>
      </c>
      <c r="F19" s="7">
        <f t="shared" si="6"/>
        <v>2.5549951076273285E-3</v>
      </c>
      <c r="G19" s="7">
        <f t="shared" si="6"/>
        <v>1.5336231610145047E-3</v>
      </c>
      <c r="H19" s="7">
        <f t="shared" si="6"/>
        <v>4.9590321636382153E-3</v>
      </c>
      <c r="I19" s="7">
        <f t="shared" si="6"/>
        <v>2.6472627372435692E-3</v>
      </c>
      <c r="J19" s="7">
        <f t="shared" si="6"/>
        <v>1.8889150324992276E-3</v>
      </c>
      <c r="K19" s="7">
        <f t="shared" si="6"/>
        <v>1.5899685531482631E-3</v>
      </c>
      <c r="L19" s="7">
        <f t="shared" si="6"/>
        <v>1.0353743284435661E-2</v>
      </c>
      <c r="M19" s="7">
        <f t="shared" si="6"/>
        <v>1.9240790004570983E-2</v>
      </c>
      <c r="N19" s="7">
        <f t="shared" si="6"/>
        <v>1.4587666023048085E-3</v>
      </c>
      <c r="O19" s="7">
        <f t="shared" si="6"/>
        <v>6.1815100526357606E-3</v>
      </c>
    </row>
    <row r="25" spans="1:15" x14ac:dyDescent="0.3">
      <c r="K25">
        <f>(111-19)/100</f>
        <v>0.92</v>
      </c>
    </row>
    <row r="26" spans="1:15" x14ac:dyDescent="0.3">
      <c r="K26">
        <f>(4 * PI() * PI() * K25 )/(((1.87+1.85)/2)*((1.87+1.85)/2))</f>
        <v>10.498365185573141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wahadło rewersyjne</vt:lpstr>
      <vt:lpstr>wahadło matematyczne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2024-11-21T09:39:00Z</dcterms:created>
  <dcterms:modified xsi:type="dcterms:W3CDTF">2024-11-23T16:18:10Z</dcterms:modified>
</cp:coreProperties>
</file>