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Resumen" sheetId="1" r:id="rId1"/>
    <sheet name="Cálcul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P30" i="2"/>
  <c r="Q28"/>
  <c r="P28"/>
  <c r="H22"/>
  <c r="C22"/>
  <c r="I21"/>
  <c r="H21"/>
  <c r="D21"/>
  <c r="C21"/>
  <c r="E25" s="1"/>
  <c r="E8" i="1" s="1"/>
  <c r="Q31" i="2" l="1"/>
  <c r="P31"/>
  <c r="L7"/>
  <c r="F13" i="1" s="1"/>
  <c r="L9" i="2"/>
  <c r="H13" i="1" s="1"/>
  <c r="L8" i="2"/>
  <c r="G13" i="1" s="1"/>
  <c r="L6" i="2"/>
  <c r="E13" i="1" s="1"/>
  <c r="L5" i="2"/>
  <c r="D13" i="1" s="1"/>
  <c r="L4" i="2"/>
  <c r="C13" i="1" s="1"/>
  <c r="E26" i="2"/>
  <c r="E9" i="1" s="1"/>
  <c r="L10" i="2"/>
  <c r="I13" i="1" s="1"/>
  <c r="J26" i="2"/>
  <c r="J25"/>
  <c r="J9" i="1" l="1"/>
  <c r="C29" i="2"/>
  <c r="J8" i="1"/>
  <c r="M9" i="2"/>
  <c r="H14" i="1" s="1"/>
  <c r="M10" i="2"/>
  <c r="I14" i="1" s="1"/>
  <c r="M6" i="2"/>
  <c r="E14" i="1" s="1"/>
  <c r="M7" i="2"/>
  <c r="F14" i="1" s="1"/>
  <c r="M8" i="2"/>
  <c r="G14" i="1" s="1"/>
  <c r="M4" i="2"/>
  <c r="C14" i="1" s="1"/>
  <c r="D29" i="2"/>
  <c r="M5"/>
  <c r="D14" i="1" s="1"/>
</calcChain>
</file>

<file path=xl/sharedStrings.xml><?xml version="1.0" encoding="utf-8"?>
<sst xmlns="http://schemas.openxmlformats.org/spreadsheetml/2006/main" count="64" uniqueCount="41">
  <si>
    <t>LOCAL</t>
  </si>
  <si>
    <t>VISITANTE</t>
  </si>
  <si>
    <t>Media de goles a favor</t>
  </si>
  <si>
    <t>Media de goles en contra</t>
  </si>
  <si>
    <t>→</t>
  </si>
  <si>
    <t>Equipo Local</t>
  </si>
  <si>
    <t>Equipo Visitante</t>
  </si>
  <si>
    <t>Probabilidad de que maque X goles</t>
  </si>
  <si>
    <t>Eq. Local</t>
  </si>
  <si>
    <t>Eq. Visitante</t>
  </si>
  <si>
    <t>No difiere de partidos como local ni como visitante</t>
  </si>
  <si>
    <t>Goles como eq. LOCAL</t>
  </si>
  <si>
    <t>Marcados</t>
  </si>
  <si>
    <t>Encajados</t>
  </si>
  <si>
    <t>Sum. Total</t>
  </si>
  <si>
    <t>Goles como eq. VISITANTE</t>
  </si>
  <si>
    <t>Num. Partidos</t>
  </si>
  <si>
    <t>Prob. 0 Goles</t>
  </si>
  <si>
    <t>Prob. 1 Goles</t>
  </si>
  <si>
    <t>Prob. 2 Goles</t>
  </si>
  <si>
    <t>Prob. 3 Goles</t>
  </si>
  <si>
    <t>Prob. 5 Goles</t>
  </si>
  <si>
    <t>Prob. 4 Goles</t>
  </si>
  <si>
    <t>Prob. 6 Goles</t>
  </si>
  <si>
    <t>LIGA</t>
  </si>
  <si>
    <t>Goles a favor</t>
  </si>
  <si>
    <t>Goles en contra</t>
  </si>
  <si>
    <t>Total de goles</t>
  </si>
  <si>
    <t>Partidos jugados</t>
  </si>
  <si>
    <t>Media</t>
  </si>
  <si>
    <t>Equipos</t>
  </si>
  <si>
    <t>Fuerza ataque</t>
  </si>
  <si>
    <t>%</t>
  </si>
  <si>
    <t>Bandeirante</t>
  </si>
  <si>
    <t>Taquaritinga</t>
  </si>
  <si>
    <t>vs</t>
  </si>
  <si>
    <t>Pronósticos</t>
  </si>
  <si>
    <t>0-0</t>
  </si>
  <si>
    <t>1-0</t>
  </si>
  <si>
    <t>Menos de 2.5</t>
  </si>
  <si>
    <t>Se puede dar como mucho 2-1. Este nos jodería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</si>
</sst>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8" applyNumberFormat="0" applyAlignment="0" applyProtection="0"/>
    <xf numFmtId="0" fontId="5" fillId="7" borderId="19" applyNumberFormat="0" applyAlignment="0" applyProtection="0"/>
    <xf numFmtId="0" fontId="6" fillId="7" borderId="18" applyNumberFormat="0" applyAlignment="0" applyProtection="0"/>
  </cellStyleXfs>
  <cellXfs count="66">
    <xf numFmtId="0" fontId="0" fillId="0" borderId="0" xfId="0"/>
    <xf numFmtId="0" fontId="0" fillId="4" borderId="0" xfId="0" applyFill="1"/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14" xfId="2" applyBorder="1"/>
    <xf numFmtId="0" fontId="1" fillId="2" borderId="17" xfId="1" applyBorder="1"/>
    <xf numFmtId="22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20" xfId="0" applyBorder="1"/>
    <xf numFmtId="0" fontId="1" fillId="2" borderId="22" xfId="1" applyBorder="1" applyAlignment="1">
      <alignment horizontal="center"/>
    </xf>
    <xf numFmtId="0" fontId="2" fillId="3" borderId="23" xfId="2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/>
    </xf>
    <xf numFmtId="0" fontId="0" fillId="0" borderId="2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2" borderId="21" xfId="1" applyBorder="1" applyAlignment="1">
      <alignment horizontal="center"/>
    </xf>
    <xf numFmtId="0" fontId="5" fillId="7" borderId="19" xfId="5"/>
    <xf numFmtId="0" fontId="4" fillId="6" borderId="18" xfId="4" applyAlignment="1">
      <alignment horizontal="center" vertical="center"/>
    </xf>
    <xf numFmtId="0" fontId="4" fillId="6" borderId="18" xfId="4"/>
    <xf numFmtId="0" fontId="4" fillId="6" borderId="32" xfId="4" applyBorder="1"/>
    <xf numFmtId="0" fontId="4" fillId="6" borderId="33" xfId="4" applyBorder="1" applyAlignment="1">
      <alignment horizontal="center" vertical="center"/>
    </xf>
    <xf numFmtId="0" fontId="4" fillId="6" borderId="34" xfId="4" applyBorder="1" applyAlignment="1">
      <alignment horizontal="center" vertical="center"/>
    </xf>
    <xf numFmtId="0" fontId="4" fillId="6" borderId="36" xfId="4" applyBorder="1" applyAlignment="1">
      <alignment horizontal="left"/>
    </xf>
    <xf numFmtId="0" fontId="7" fillId="3" borderId="21" xfId="2" applyFont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6" fillId="7" borderId="36" xfId="6" applyBorder="1" applyAlignment="1">
      <alignment horizontal="center" vertical="center"/>
    </xf>
    <xf numFmtId="0" fontId="6" fillId="7" borderId="37" xfId="6" applyBorder="1" applyAlignment="1">
      <alignment horizontal="center" vertical="center"/>
    </xf>
    <xf numFmtId="0" fontId="4" fillId="6" borderId="35" xfId="4" applyBorder="1"/>
    <xf numFmtId="0" fontId="4" fillId="6" borderId="36" xfId="4" applyBorder="1"/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8" xfId="4" applyAlignment="1">
      <alignment horizontal="center" wrapText="1"/>
    </xf>
    <xf numFmtId="0" fontId="4" fillId="6" borderId="18" xfId="4" applyAlignment="1">
      <alignment horizontal="center" vertical="center"/>
    </xf>
    <xf numFmtId="0" fontId="1" fillId="2" borderId="16" xfId="1" applyBorder="1" applyAlignment="1">
      <alignment horizontal="left"/>
    </xf>
    <xf numFmtId="0" fontId="1" fillId="2" borderId="15" xfId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5" fillId="7" borderId="19" xfId="5" applyAlignment="1">
      <alignment horizontal="center"/>
    </xf>
    <xf numFmtId="0" fontId="3" fillId="5" borderId="10" xfId="3" applyBorder="1" applyAlignment="1">
      <alignment horizontal="center"/>
    </xf>
    <xf numFmtId="0" fontId="3" fillId="5" borderId="11" xfId="3" applyBorder="1" applyAlignment="1">
      <alignment horizontal="center"/>
    </xf>
    <xf numFmtId="0" fontId="3" fillId="5" borderId="28" xfId="3" applyBorder="1" applyAlignment="1">
      <alignment horizontal="center"/>
    </xf>
    <xf numFmtId="0" fontId="3" fillId="5" borderId="29" xfId="3" applyBorder="1" applyAlignment="1">
      <alignment horizontal="center"/>
    </xf>
    <xf numFmtId="0" fontId="6" fillId="7" borderId="32" xfId="6" applyBorder="1" applyAlignment="1">
      <alignment horizontal="center"/>
    </xf>
    <xf numFmtId="0" fontId="6" fillId="7" borderId="34" xfId="6" applyBorder="1" applyAlignment="1">
      <alignment horizontal="center"/>
    </xf>
  </cellXfs>
  <cellStyles count="7">
    <cellStyle name="Buena" xfId="1" builtinId="26"/>
    <cellStyle name="Cálculo" xfId="6" builtinId="22"/>
    <cellStyle name="Entrada" xfId="4" builtinId="20"/>
    <cellStyle name="Incorrecto" xfId="2" builtinId="27"/>
    <cellStyle name="Neutral" xfId="3" builtinId="28"/>
    <cellStyle name="Normal" xfId="0" builtinId="0"/>
    <cellStyle name="Salida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6"/>
  <sheetViews>
    <sheetView tabSelected="1" workbookViewId="0">
      <selection activeCell="M13" sqref="M13"/>
    </sheetView>
  </sheetViews>
  <sheetFormatPr baseColWidth="10" defaultRowHeight="15"/>
  <cols>
    <col min="2" max="2" width="12" customWidth="1"/>
  </cols>
  <sheetData>
    <row r="2" spans="1:20">
      <c r="B2" t="s">
        <v>0</v>
      </c>
      <c r="D2" t="s">
        <v>1</v>
      </c>
    </row>
    <row r="3" spans="1:20" ht="23.25">
      <c r="B3" t="s">
        <v>33</v>
      </c>
      <c r="C3" s="48" t="s">
        <v>35</v>
      </c>
      <c r="D3" t="s">
        <v>34</v>
      </c>
    </row>
    <row r="5" spans="1:20">
      <c r="A5" s="52" t="s">
        <v>10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0" ht="15.75" thickBot="1"/>
    <row r="7" spans="1:20">
      <c r="B7" s="49" t="s">
        <v>5</v>
      </c>
      <c r="C7" s="50"/>
      <c r="D7" s="50"/>
      <c r="E7" s="51"/>
      <c r="G7" s="49" t="s">
        <v>6</v>
      </c>
      <c r="H7" s="50"/>
      <c r="I7" s="50"/>
      <c r="J7" s="51"/>
    </row>
    <row r="8" spans="1:20">
      <c r="B8" s="55" t="s">
        <v>2</v>
      </c>
      <c r="C8" s="56"/>
      <c r="D8" s="24" t="s">
        <v>4</v>
      </c>
      <c r="E8" s="10">
        <f>Cálculos!E25</f>
        <v>1.5</v>
      </c>
      <c r="G8" s="55" t="s">
        <v>2</v>
      </c>
      <c r="H8" s="56"/>
      <c r="I8" s="24" t="s">
        <v>4</v>
      </c>
      <c r="J8" s="10">
        <f>Cálculos!J25</f>
        <v>0.83333333333333337</v>
      </c>
    </row>
    <row r="9" spans="1:20" ht="15.75" thickBot="1">
      <c r="B9" s="57" t="s">
        <v>3</v>
      </c>
      <c r="C9" s="58"/>
      <c r="D9" s="25" t="s">
        <v>4</v>
      </c>
      <c r="E9" s="9">
        <f>Cálculos!E26</f>
        <v>1</v>
      </c>
      <c r="G9" s="57" t="s">
        <v>3</v>
      </c>
      <c r="H9" s="58"/>
      <c r="I9" s="25" t="s">
        <v>4</v>
      </c>
      <c r="J9" s="9">
        <f>Cálculos!J26</f>
        <v>0.66666666666666663</v>
      </c>
    </row>
    <row r="11" spans="1:20">
      <c r="B11" s="54" t="s">
        <v>32</v>
      </c>
      <c r="C11" s="53" t="s">
        <v>7</v>
      </c>
      <c r="D11" s="53"/>
      <c r="E11" s="53"/>
      <c r="F11" s="53"/>
      <c r="G11" s="53"/>
      <c r="H11" s="53"/>
      <c r="I11" s="53"/>
      <c r="K11" t="s">
        <v>36</v>
      </c>
    </row>
    <row r="12" spans="1:20" ht="15.75" thickBot="1">
      <c r="B12" s="54"/>
      <c r="C12" s="34">
        <v>0</v>
      </c>
      <c r="D12" s="34">
        <v>1</v>
      </c>
      <c r="E12" s="34">
        <v>2</v>
      </c>
      <c r="F12" s="34">
        <v>3</v>
      </c>
      <c r="G12" s="34">
        <v>4</v>
      </c>
      <c r="H12" s="34">
        <v>5</v>
      </c>
      <c r="I12" s="34">
        <v>6</v>
      </c>
      <c r="K12" t="s">
        <v>37</v>
      </c>
      <c r="M12" t="s">
        <v>40</v>
      </c>
    </row>
    <row r="13" spans="1:20">
      <c r="B13" s="35" t="s">
        <v>8</v>
      </c>
      <c r="C13" s="3">
        <f>Cálculos!L4*100</f>
        <v>22.313038528220641</v>
      </c>
      <c r="D13" s="4">
        <f>Cálculos!L5*100</f>
        <v>33.46955779233096</v>
      </c>
      <c r="E13" s="4">
        <f>Cálculos!L6*100</f>
        <v>25.10216834424822</v>
      </c>
      <c r="F13" s="4">
        <f>Cálculos!L7*100</f>
        <v>12.55108417212411</v>
      </c>
      <c r="G13" s="4">
        <f>Cálculos!L8*100</f>
        <v>4.7066565645465417</v>
      </c>
      <c r="H13" s="4">
        <f>Cálculos!L9*100</f>
        <v>1.4119969693639625</v>
      </c>
      <c r="I13" s="5">
        <f>Cálculos!L10*100</f>
        <v>0.35299924234099062</v>
      </c>
      <c r="K13" t="s">
        <v>38</v>
      </c>
    </row>
    <row r="14" spans="1:20" ht="15.75" thickBot="1">
      <c r="B14" s="35" t="s">
        <v>9</v>
      </c>
      <c r="C14" s="6">
        <f>Cálculos!M4*100</f>
        <v>43.459845211853491</v>
      </c>
      <c r="D14" s="7">
        <f>Cálculos!M5*100</f>
        <v>36.216537676544583</v>
      </c>
      <c r="E14" s="7">
        <f>Cálculos!M6*100</f>
        <v>15.090224031893577</v>
      </c>
      <c r="F14" s="7">
        <f>Cálculos!M7*100</f>
        <v>4.1917288977482157</v>
      </c>
      <c r="G14" s="7">
        <f>Cálculos!M8*100</f>
        <v>0.87327685369754504</v>
      </c>
      <c r="H14" s="7">
        <f>Cálculos!M9*100</f>
        <v>0.14554614228292417</v>
      </c>
      <c r="I14" s="8">
        <f>Cálculos!M10*100</f>
        <v>2.0214741983739473E-2</v>
      </c>
      <c r="K14" t="s">
        <v>39</v>
      </c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</sheetData>
  <mergeCells count="9">
    <mergeCell ref="B7:E7"/>
    <mergeCell ref="G7:J7"/>
    <mergeCell ref="A5:T5"/>
    <mergeCell ref="C11:I11"/>
    <mergeCell ref="B11:B12"/>
    <mergeCell ref="B8:C8"/>
    <mergeCell ref="B9:C9"/>
    <mergeCell ref="G8:H8"/>
    <mergeCell ref="G9:H9"/>
  </mergeCells>
  <conditionalFormatting sqref="C13:I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I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Q165"/>
  <sheetViews>
    <sheetView workbookViewId="0">
      <selection activeCell="G7" sqref="G7"/>
    </sheetView>
  </sheetViews>
  <sheetFormatPr baseColWidth="10" defaultRowHeight="15"/>
  <cols>
    <col min="2" max="2" width="14.42578125" bestFit="1" customWidth="1"/>
    <col min="3" max="3" width="11.5703125" customWidth="1"/>
    <col min="4" max="4" width="10.85546875" customWidth="1"/>
    <col min="5" max="5" width="11" customWidth="1"/>
    <col min="6" max="6" width="11.42578125" customWidth="1"/>
    <col min="7" max="7" width="13.5703125" bestFit="1" customWidth="1"/>
    <col min="8" max="8" width="12.5703125" customWidth="1"/>
    <col min="9" max="9" width="12.140625" customWidth="1"/>
    <col min="10" max="10" width="11.42578125" customWidth="1"/>
    <col min="11" max="11" width="12.5703125" bestFit="1" customWidth="1"/>
    <col min="12" max="13" width="10.7109375" customWidth="1"/>
    <col min="14" max="14" width="10.5703125" customWidth="1"/>
    <col min="15" max="15" width="15.5703125" bestFit="1" customWidth="1"/>
    <col min="16" max="16" width="12.42578125" bestFit="1" customWidth="1"/>
    <col min="17" max="17" width="14.7109375" bestFit="1" customWidth="1"/>
  </cols>
  <sheetData>
    <row r="2" spans="3:17" ht="15.75" thickBot="1">
      <c r="P2" s="59" t="s">
        <v>24</v>
      </c>
      <c r="Q2" s="59"/>
    </row>
    <row r="3" spans="3:17" ht="15.75" thickBot="1">
      <c r="C3" s="64" t="s">
        <v>11</v>
      </c>
      <c r="D3" s="65"/>
      <c r="H3" s="64" t="s">
        <v>15</v>
      </c>
      <c r="I3" s="65"/>
      <c r="K3" s="36"/>
      <c r="L3" s="37" t="s">
        <v>0</v>
      </c>
      <c r="M3" s="38" t="s">
        <v>1</v>
      </c>
      <c r="P3" s="33" t="s">
        <v>25</v>
      </c>
      <c r="Q3" s="33" t="s">
        <v>26</v>
      </c>
    </row>
    <row r="4" spans="3:17" ht="15.75" thickBot="1">
      <c r="C4" s="44" t="s">
        <v>12</v>
      </c>
      <c r="D4" s="45" t="s">
        <v>13</v>
      </c>
      <c r="E4" s="14"/>
      <c r="H4" s="44" t="s">
        <v>12</v>
      </c>
      <c r="I4" s="45" t="s">
        <v>13</v>
      </c>
      <c r="K4" s="46" t="s">
        <v>17</v>
      </c>
      <c r="L4" s="15">
        <f>((E25^0)*(2.71828^(-E25)))/FACT(0)</f>
        <v>0.22313038528220641</v>
      </c>
      <c r="M4" s="26">
        <f>((J25^0)*(2.71828^(-J25)))/FACT(0)</f>
        <v>0.43459845211853493</v>
      </c>
      <c r="P4" s="27">
        <v>12</v>
      </c>
      <c r="Q4" s="28">
        <v>4</v>
      </c>
    </row>
    <row r="5" spans="3:17">
      <c r="C5" s="22">
        <v>1</v>
      </c>
      <c r="D5" s="23">
        <v>0</v>
      </c>
      <c r="H5" s="22">
        <v>0</v>
      </c>
      <c r="I5" s="23">
        <v>1</v>
      </c>
      <c r="K5" s="46" t="s">
        <v>18</v>
      </c>
      <c r="L5" s="15">
        <f>((E25^1)*(2.71828^(-E25)))/FACT(1)</f>
        <v>0.33469557792330962</v>
      </c>
      <c r="M5" s="26">
        <f>((J25^1)*(2.71828^(-J25)))/FACT(1)</f>
        <v>0.3621653767654458</v>
      </c>
      <c r="P5" s="29">
        <v>10</v>
      </c>
      <c r="Q5" s="20">
        <v>7</v>
      </c>
    </row>
    <row r="6" spans="3:17">
      <c r="C6" s="19">
        <v>3</v>
      </c>
      <c r="D6" s="20">
        <v>0</v>
      </c>
      <c r="H6" s="19">
        <v>2</v>
      </c>
      <c r="I6" s="20">
        <v>1</v>
      </c>
      <c r="K6" s="46" t="s">
        <v>19</v>
      </c>
      <c r="L6" s="15">
        <f>((E25^2)*(2.71828^(-E25)))/FACT(2)</f>
        <v>0.25102168344248221</v>
      </c>
      <c r="M6" s="26">
        <f>((J25^2)*(2.71828^(-J25)))/FACT(2)</f>
        <v>0.15090224031893576</v>
      </c>
      <c r="P6" s="29">
        <v>8</v>
      </c>
      <c r="Q6" s="20">
        <v>8</v>
      </c>
    </row>
    <row r="7" spans="3:17">
      <c r="C7" s="19">
        <v>2</v>
      </c>
      <c r="D7" s="20">
        <v>1</v>
      </c>
      <c r="H7" s="19">
        <v>1</v>
      </c>
      <c r="I7" s="20">
        <v>0</v>
      </c>
      <c r="K7" s="46" t="s">
        <v>20</v>
      </c>
      <c r="L7" s="15">
        <f>((E25^3)*(2.71828^(-E25)))/FACT(3)</f>
        <v>0.12551084172124111</v>
      </c>
      <c r="M7" s="26">
        <f>((J25^3)*(2.71828^(-J25)))/FACT(3)</f>
        <v>4.1917288977482155E-2</v>
      </c>
      <c r="P7" s="29">
        <v>10</v>
      </c>
      <c r="Q7" s="20">
        <v>12</v>
      </c>
    </row>
    <row r="8" spans="3:17">
      <c r="C8" s="19">
        <v>0</v>
      </c>
      <c r="D8" s="20">
        <v>3</v>
      </c>
      <c r="H8" s="19">
        <v>1</v>
      </c>
      <c r="I8" s="20">
        <v>2</v>
      </c>
      <c r="K8" s="46" t="s">
        <v>22</v>
      </c>
      <c r="L8" s="15">
        <f>((E25^4)*(2.71828^(-E25)))/FACT(4)</f>
        <v>4.7066565645465415E-2</v>
      </c>
      <c r="M8" s="26">
        <f>((J25^4)*(2.71828^(-J25)))/FACT(4)</f>
        <v>8.7327685369754503E-3</v>
      </c>
      <c r="P8" s="29">
        <v>6</v>
      </c>
      <c r="Q8" s="20">
        <v>9</v>
      </c>
    </row>
    <row r="9" spans="3:17">
      <c r="C9" s="19">
        <v>1</v>
      </c>
      <c r="D9" s="20">
        <v>1</v>
      </c>
      <c r="H9" s="19">
        <v>1</v>
      </c>
      <c r="I9" s="20">
        <v>0</v>
      </c>
      <c r="K9" s="46" t="s">
        <v>21</v>
      </c>
      <c r="L9" s="15">
        <f>((E25^5)*(2.71828^(-E25)))/FACT(5)</f>
        <v>1.4119969693639624E-2</v>
      </c>
      <c r="M9" s="26">
        <f>((J25^5)*(2.71828^(-J25)))/FACT(5)</f>
        <v>1.4554614228292418E-3</v>
      </c>
      <c r="P9" s="29">
        <v>10</v>
      </c>
      <c r="Q9" s="20">
        <v>10</v>
      </c>
    </row>
    <row r="10" spans="3:17" ht="15.75" thickBot="1">
      <c r="C10" s="19">
        <v>2</v>
      </c>
      <c r="D10" s="20">
        <v>1</v>
      </c>
      <c r="H10" s="19">
        <v>0</v>
      </c>
      <c r="I10" s="20">
        <v>0</v>
      </c>
      <c r="K10" s="47" t="s">
        <v>23</v>
      </c>
      <c r="L10" s="7">
        <f>((E25^6)*(2.71828^(-E25)))/FACT(6)</f>
        <v>3.5299924234099061E-3</v>
      </c>
      <c r="M10" s="8">
        <f>((J25^6)*(2.71828^(-J25)))/FACT(6)</f>
        <v>2.0214741983739474E-4</v>
      </c>
      <c r="P10" s="29">
        <v>7</v>
      </c>
      <c r="Q10" s="20">
        <v>9</v>
      </c>
    </row>
    <row r="11" spans="3:17">
      <c r="C11" s="19">
        <v>1</v>
      </c>
      <c r="D11" s="20">
        <v>1</v>
      </c>
      <c r="H11" s="19"/>
      <c r="I11" s="20"/>
      <c r="P11" s="29">
        <v>5</v>
      </c>
      <c r="Q11" s="20">
        <v>9</v>
      </c>
    </row>
    <row r="12" spans="3:17">
      <c r="C12" s="19">
        <v>2</v>
      </c>
      <c r="D12" s="20">
        <v>1</v>
      </c>
      <c r="H12" s="19"/>
      <c r="I12" s="20"/>
      <c r="P12" s="29"/>
      <c r="Q12" s="20"/>
    </row>
    <row r="13" spans="3:17">
      <c r="C13" s="19"/>
      <c r="D13" s="20"/>
      <c r="H13" s="19"/>
      <c r="I13" s="20"/>
      <c r="P13" s="29"/>
      <c r="Q13" s="20"/>
    </row>
    <row r="14" spans="3:17">
      <c r="C14" s="19"/>
      <c r="D14" s="20"/>
      <c r="H14" s="19"/>
      <c r="I14" s="20"/>
      <c r="P14" s="29"/>
      <c r="Q14" s="20"/>
    </row>
    <row r="15" spans="3:17">
      <c r="C15" s="19"/>
      <c r="D15" s="20"/>
      <c r="H15" s="19"/>
      <c r="I15" s="20"/>
      <c r="P15" s="29"/>
      <c r="Q15" s="20"/>
    </row>
    <row r="16" spans="3:17">
      <c r="C16" s="19"/>
      <c r="D16" s="20"/>
      <c r="H16" s="19"/>
      <c r="I16" s="20"/>
      <c r="P16" s="29"/>
      <c r="Q16" s="20"/>
    </row>
    <row r="17" spans="2:17">
      <c r="C17" s="19"/>
      <c r="D17" s="20"/>
      <c r="H17" s="19"/>
      <c r="I17" s="20"/>
      <c r="P17" s="29"/>
      <c r="Q17" s="20"/>
    </row>
    <row r="18" spans="2:17">
      <c r="C18" s="19"/>
      <c r="D18" s="20"/>
      <c r="H18" s="19"/>
      <c r="I18" s="20"/>
      <c r="P18" s="29"/>
      <c r="Q18" s="20"/>
    </row>
    <row r="19" spans="2:17">
      <c r="C19" s="19"/>
      <c r="D19" s="20"/>
      <c r="H19" s="19"/>
      <c r="I19" s="20"/>
      <c r="P19" s="29"/>
      <c r="Q19" s="20"/>
    </row>
    <row r="20" spans="2:17" ht="15.75" thickBot="1">
      <c r="C20" s="2"/>
      <c r="D20" s="21"/>
      <c r="H20" s="2"/>
      <c r="I20" s="21"/>
      <c r="P20" s="29"/>
      <c r="Q20" s="20"/>
    </row>
    <row r="21" spans="2:17" ht="15.75" thickBot="1">
      <c r="B21" s="33" t="s">
        <v>14</v>
      </c>
      <c r="C21" s="16">
        <f>SUM(C5:C20)</f>
        <v>12</v>
      </c>
      <c r="D21" s="17">
        <f>SUM(D5:D20)</f>
        <v>8</v>
      </c>
      <c r="G21" s="33" t="s">
        <v>14</v>
      </c>
      <c r="H21" s="16">
        <f>SUM(H5:H20)</f>
        <v>5</v>
      </c>
      <c r="I21" s="17">
        <f>SUM(I5:I20)</f>
        <v>4</v>
      </c>
      <c r="P21" s="29"/>
      <c r="Q21" s="20"/>
    </row>
    <row r="22" spans="2:17" ht="15.75" thickBot="1">
      <c r="B22" s="33" t="s">
        <v>16</v>
      </c>
      <c r="C22" s="18">
        <f>COUNT(C5:C20)</f>
        <v>8</v>
      </c>
      <c r="G22" s="33" t="s">
        <v>16</v>
      </c>
      <c r="H22" s="18">
        <f>COUNT(H5:H20)</f>
        <v>6</v>
      </c>
      <c r="P22" s="29"/>
      <c r="Q22" s="20"/>
    </row>
    <row r="23" spans="2:17">
      <c r="P23" s="29"/>
      <c r="Q23" s="20"/>
    </row>
    <row r="24" spans="2:17">
      <c r="B24" s="59" t="s">
        <v>5</v>
      </c>
      <c r="C24" s="59"/>
      <c r="D24" s="59"/>
      <c r="E24" s="59"/>
      <c r="G24" s="59" t="s">
        <v>6</v>
      </c>
      <c r="H24" s="59"/>
      <c r="I24" s="59"/>
      <c r="J24" s="59"/>
      <c r="P24" s="29"/>
      <c r="Q24" s="20"/>
    </row>
    <row r="25" spans="2:17">
      <c r="B25" s="55" t="s">
        <v>2</v>
      </c>
      <c r="C25" s="56"/>
      <c r="D25" s="24" t="s">
        <v>4</v>
      </c>
      <c r="E25" s="10">
        <f>C21/C22</f>
        <v>1.5</v>
      </c>
      <c r="G25" s="55" t="s">
        <v>2</v>
      </c>
      <c r="H25" s="56"/>
      <c r="I25" s="24" t="s">
        <v>4</v>
      </c>
      <c r="J25" s="10">
        <f>H21/H22</f>
        <v>0.83333333333333337</v>
      </c>
      <c r="P25" s="29"/>
      <c r="Q25" s="20"/>
    </row>
    <row r="26" spans="2:17" ht="15.75" thickBot="1">
      <c r="B26" s="57" t="s">
        <v>3</v>
      </c>
      <c r="C26" s="58"/>
      <c r="D26" s="25" t="s">
        <v>4</v>
      </c>
      <c r="E26" s="9">
        <f>D21/C22</f>
        <v>1</v>
      </c>
      <c r="G26" s="57" t="s">
        <v>3</v>
      </c>
      <c r="H26" s="58"/>
      <c r="I26" s="25" t="s">
        <v>4</v>
      </c>
      <c r="J26" s="9">
        <f>I21/H22</f>
        <v>0.66666666666666663</v>
      </c>
      <c r="P26" s="29"/>
      <c r="Q26" s="20"/>
    </row>
    <row r="27" spans="2:17" ht="15.75" thickBot="1">
      <c r="P27" s="30"/>
      <c r="Q27" s="31"/>
    </row>
    <row r="28" spans="2:17" ht="15.75" thickBot="1">
      <c r="B28" s="36"/>
      <c r="C28" s="37" t="s">
        <v>0</v>
      </c>
      <c r="D28" s="38" t="s">
        <v>1</v>
      </c>
      <c r="O28" s="33" t="s">
        <v>27</v>
      </c>
      <c r="P28" s="32">
        <f>SUM(P4:P27)</f>
        <v>68</v>
      </c>
      <c r="Q28" s="40">
        <f>SUM(Q4:Q27)</f>
        <v>68</v>
      </c>
    </row>
    <row r="29" spans="2:17" ht="15.75" thickBot="1">
      <c r="B29" s="39" t="s">
        <v>31</v>
      </c>
      <c r="C29" s="42">
        <f>E25*J26*P31</f>
        <v>1.4166666666666667</v>
      </c>
      <c r="D29" s="43">
        <f>J25*E26*P31</f>
        <v>1.1805555555555556</v>
      </c>
      <c r="O29" s="33" t="s">
        <v>28</v>
      </c>
      <c r="P29" s="60">
        <v>6</v>
      </c>
      <c r="Q29" s="61"/>
    </row>
    <row r="30" spans="2:17" ht="15.75" thickBot="1">
      <c r="O30" s="33" t="s">
        <v>30</v>
      </c>
      <c r="P30" s="62">
        <f>COUNT(P4:P27)</f>
        <v>8</v>
      </c>
      <c r="Q30" s="63"/>
    </row>
    <row r="31" spans="2:17" ht="15.75" thickBot="1">
      <c r="O31" s="33" t="s">
        <v>29</v>
      </c>
      <c r="P31" s="41">
        <f>P28/(P29*P30)</f>
        <v>1.4166666666666667</v>
      </c>
      <c r="Q31" s="40">
        <f>Q28/(P29*P30)</f>
        <v>1.4166666666666667</v>
      </c>
    </row>
    <row r="108" spans="3:15">
      <c r="C108" s="11"/>
    </row>
    <row r="109" spans="3:15">
      <c r="C109" s="11"/>
    </row>
    <row r="111" spans="3:15">
      <c r="C111" s="11"/>
      <c r="F111" s="12"/>
      <c r="O111" s="13"/>
    </row>
    <row r="113" spans="3:15">
      <c r="C113" s="11"/>
      <c r="O113" s="12"/>
    </row>
    <row r="115" spans="3:15">
      <c r="C115" s="11"/>
      <c r="F115" s="12"/>
      <c r="O115" s="13"/>
    </row>
    <row r="117" spans="3:15">
      <c r="C117" s="11"/>
      <c r="F117" s="12"/>
      <c r="O117" s="12"/>
    </row>
    <row r="119" spans="3:15">
      <c r="C119" s="11"/>
      <c r="O119" s="13"/>
    </row>
    <row r="121" spans="3:15">
      <c r="C121" s="11"/>
      <c r="F121" s="12"/>
      <c r="O121" s="13"/>
    </row>
    <row r="123" spans="3:15">
      <c r="C123" s="11"/>
      <c r="O123" s="12"/>
    </row>
    <row r="125" spans="3:15">
      <c r="C125" s="11"/>
      <c r="F125" s="12"/>
      <c r="O125" s="12"/>
    </row>
    <row r="127" spans="3:15">
      <c r="C127" s="11"/>
      <c r="O127" s="13"/>
    </row>
    <row r="129" spans="3:15">
      <c r="C129" s="11"/>
      <c r="F129" s="12"/>
      <c r="O129" s="12"/>
    </row>
    <row r="131" spans="3:15">
      <c r="C131" s="11"/>
      <c r="F131" s="12"/>
    </row>
    <row r="133" spans="3:15">
      <c r="C133" s="11"/>
      <c r="O133" s="12"/>
    </row>
    <row r="135" spans="3:15">
      <c r="C135" s="11"/>
      <c r="F135" s="12"/>
    </row>
    <row r="137" spans="3:15">
      <c r="C137" s="11"/>
      <c r="O137" s="12"/>
    </row>
    <row r="139" spans="3:15">
      <c r="C139" s="11"/>
      <c r="F139" s="12"/>
      <c r="O139" s="12"/>
    </row>
    <row r="141" spans="3:15">
      <c r="C141" s="11"/>
      <c r="F141" s="12"/>
    </row>
    <row r="143" spans="3:15">
      <c r="C143" s="11"/>
      <c r="O143" s="12"/>
    </row>
    <row r="145" spans="3:15">
      <c r="C145" s="11"/>
      <c r="O145" s="13"/>
    </row>
    <row r="147" spans="3:15">
      <c r="C147" s="11"/>
      <c r="O147" s="12"/>
    </row>
    <row r="149" spans="3:15">
      <c r="C149" s="11"/>
      <c r="O149" s="12"/>
    </row>
    <row r="151" spans="3:15">
      <c r="C151" s="11"/>
    </row>
    <row r="153" spans="3:15">
      <c r="C153" s="11"/>
      <c r="F153" s="12"/>
      <c r="O153" s="13"/>
    </row>
    <row r="155" spans="3:15">
      <c r="C155" s="11"/>
      <c r="O155" s="12"/>
    </row>
    <row r="157" spans="3:15">
      <c r="C157" s="11"/>
      <c r="O157" s="12"/>
    </row>
    <row r="159" spans="3:15">
      <c r="C159" s="11"/>
      <c r="F159" s="12"/>
      <c r="O159" s="12"/>
    </row>
    <row r="161" spans="3:15">
      <c r="C161" s="11"/>
      <c r="F161" s="12"/>
      <c r="O161" s="12"/>
    </row>
    <row r="163" spans="3:15">
      <c r="C163" s="11"/>
      <c r="F163" s="12"/>
      <c r="O163" s="12"/>
    </row>
    <row r="165" spans="3:15">
      <c r="C165" s="11"/>
      <c r="F165" s="12"/>
      <c r="O165" s="13"/>
    </row>
  </sheetData>
  <mergeCells count="11">
    <mergeCell ref="B26:C26"/>
    <mergeCell ref="G26:H26"/>
    <mergeCell ref="P2:Q2"/>
    <mergeCell ref="P29:Q29"/>
    <mergeCell ref="P30:Q30"/>
    <mergeCell ref="C3:D3"/>
    <mergeCell ref="H3:I3"/>
    <mergeCell ref="B24:E24"/>
    <mergeCell ref="G24:J24"/>
    <mergeCell ref="B25:C25"/>
    <mergeCell ref="G25:H25"/>
  </mergeCells>
  <conditionalFormatting sqref="L4:L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2018-05-25T23:32:07Z</dcterms:modified>
</cp:coreProperties>
</file>