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activeTab="1"/>
  </bookViews>
  <sheets>
    <sheet name="Resumen" sheetId="1" r:id="rId1"/>
    <sheet name="Cálcul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36" i="2"/>
  <c r="J3" i="1"/>
  <c r="F3"/>
  <c r="I28" i="2"/>
  <c r="H28"/>
  <c r="P37"/>
  <c r="Q35"/>
  <c r="P35"/>
  <c r="H29"/>
  <c r="C29"/>
  <c r="D28"/>
  <c r="C28"/>
  <c r="Q38" l="1"/>
  <c r="P38"/>
  <c r="E32"/>
  <c r="E8" i="1" s="1"/>
  <c r="E33" i="2"/>
  <c r="E9" i="1" s="1"/>
  <c r="J33" i="2"/>
  <c r="J32"/>
  <c r="L13" l="1"/>
  <c r="E13" i="1" s="1"/>
  <c r="L14" i="2"/>
  <c r="F13" i="1" s="1"/>
  <c r="L12" i="2"/>
  <c r="D13" i="1" s="1"/>
  <c r="L17" i="2"/>
  <c r="I13" i="1" s="1"/>
  <c r="L16" i="2"/>
  <c r="H13" i="1" s="1"/>
  <c r="L15" i="2"/>
  <c r="G13" i="1" s="1"/>
  <c r="L11" i="2"/>
  <c r="C13" i="1" s="1"/>
  <c r="J9"/>
  <c r="C36" i="2"/>
  <c r="M8" i="1" s="1"/>
  <c r="J8"/>
  <c r="M16" i="2"/>
  <c r="H14" i="1" s="1"/>
  <c r="M17" i="2"/>
  <c r="I14" i="1" s="1"/>
  <c r="M13" i="2"/>
  <c r="E14" i="1" s="1"/>
  <c r="M14" i="2"/>
  <c r="F14" i="1" s="1"/>
  <c r="M15" i="2"/>
  <c r="G14" i="1" s="1"/>
  <c r="M11" i="2"/>
  <c r="C14" i="1" s="1"/>
  <c r="N8"/>
  <c r="M12" i="2"/>
  <c r="D14" i="1" s="1"/>
</calcChain>
</file>

<file path=xl/sharedStrings.xml><?xml version="1.0" encoding="utf-8"?>
<sst xmlns="http://schemas.openxmlformats.org/spreadsheetml/2006/main" count="77" uniqueCount="50">
  <si>
    <t>LOCAL</t>
  </si>
  <si>
    <t>VISITANTE</t>
  </si>
  <si>
    <t>Media de goles a favor</t>
  </si>
  <si>
    <t>Media de goles en contra</t>
  </si>
  <si>
    <t>→</t>
  </si>
  <si>
    <t>Equipo Local</t>
  </si>
  <si>
    <t>Equipo Visitante</t>
  </si>
  <si>
    <t>Probabilidad de que maque X goles</t>
  </si>
  <si>
    <t>Eq. Local</t>
  </si>
  <si>
    <t>Eq. Visitante</t>
  </si>
  <si>
    <t>Goles como eq. LOCAL</t>
  </si>
  <si>
    <t>Marcados</t>
  </si>
  <si>
    <t>Encajados</t>
  </si>
  <si>
    <t>Sum. Total</t>
  </si>
  <si>
    <t>Goles como eq. VISITANTE</t>
  </si>
  <si>
    <t>Num. Partidos</t>
  </si>
  <si>
    <t>Prob. 0 Goles</t>
  </si>
  <si>
    <t>Prob. 1 Goles</t>
  </si>
  <si>
    <t>Prob. 2 Goles</t>
  </si>
  <si>
    <t>Prob. 3 Goles</t>
  </si>
  <si>
    <t>Prob. 5 Goles</t>
  </si>
  <si>
    <t>Prob. 4 Goles</t>
  </si>
  <si>
    <t>Prob. 6 Goles</t>
  </si>
  <si>
    <t>LIGA</t>
  </si>
  <si>
    <t>Goles a favor</t>
  </si>
  <si>
    <t>Goles en contra</t>
  </si>
  <si>
    <t>Total de goles</t>
  </si>
  <si>
    <t>Partidos jugados</t>
  </si>
  <si>
    <t>Media</t>
  </si>
  <si>
    <t>Equipos</t>
  </si>
  <si>
    <t>Fuerza ataque</t>
  </si>
  <si>
    <t>%</t>
  </si>
  <si>
    <t>Partido entero - LOCAL vs VISITANTE</t>
  </si>
  <si>
    <t>Partido por mitades - LOCAL vs VISITANTE</t>
  </si>
  <si>
    <t>VS</t>
  </si>
  <si>
    <t>Resultado esperado</t>
  </si>
  <si>
    <t>1-2</t>
  </si>
  <si>
    <t>Over/Under</t>
  </si>
  <si>
    <t>Over 2,5</t>
  </si>
  <si>
    <t>Under 2,5</t>
  </si>
  <si>
    <t>Equipo LOCAL</t>
  </si>
  <si>
    <t>Equipo VISITANTE</t>
  </si>
  <si>
    <t>Resumen</t>
  </si>
  <si>
    <t>Celdas a rellenar</t>
  </si>
  <si>
    <t>2-2</t>
  </si>
  <si>
    <t>1,42</t>
  </si>
  <si>
    <t>2,75</t>
  </si>
  <si>
    <t>Viendo la fuerza atacante extrema de los dos equipos votaría como resultado a un 2-2. También a que ambos equipos marcan. Y, a que meterán más de 2.5 goles. Con un stake de 2. 
No he apostado porque me ha desaparecido el partidos :(</t>
  </si>
  <si>
    <t>Ytterhogdals</t>
  </si>
  <si>
    <t>Bodens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</si>
</sst>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8" applyNumberFormat="0" applyAlignment="0" applyProtection="0"/>
    <xf numFmtId="0" fontId="5" fillId="7" borderId="19" applyNumberFormat="0" applyAlignment="0" applyProtection="0"/>
    <xf numFmtId="0" fontId="6" fillId="7" borderId="18" applyNumberFormat="0" applyAlignment="0" applyProtection="0"/>
    <xf numFmtId="0" fontId="8" fillId="0" borderId="38" applyNumberFormat="0" applyFill="0" applyAlignment="0" applyProtection="0"/>
    <xf numFmtId="0" fontId="9" fillId="8" borderId="0" applyNumberFormat="0" applyBorder="0" applyAlignment="0" applyProtection="0"/>
  </cellStyleXfs>
  <cellXfs count="96">
    <xf numFmtId="0" fontId="0" fillId="0" borderId="0" xfId="0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3" borderId="14" xfId="2" applyBorder="1"/>
    <xf numFmtId="0" fontId="1" fillId="2" borderId="17" xfId="1" applyBorder="1"/>
    <xf numFmtId="22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20" xfId="0" applyBorder="1"/>
    <xf numFmtId="0" fontId="1" fillId="2" borderId="22" xfId="1" applyBorder="1" applyAlignment="1">
      <alignment horizontal="center"/>
    </xf>
    <xf numFmtId="0" fontId="2" fillId="3" borderId="23" xfId="2" applyBorder="1" applyAlignment="1">
      <alignment horizontal="center"/>
    </xf>
    <xf numFmtId="0" fontId="0" fillId="0" borderId="21" xfId="0" applyBorder="1" applyAlignment="1">
      <alignment horizontal="center"/>
    </xf>
    <xf numFmtId="0" fontId="1" fillId="2" borderId="15" xfId="1" applyBorder="1" applyAlignment="1">
      <alignment horizontal="center"/>
    </xf>
    <xf numFmtId="0" fontId="2" fillId="3" borderId="13" xfId="2" applyBorder="1" applyAlignment="1">
      <alignment horizontal="center"/>
    </xf>
    <xf numFmtId="0" fontId="0" fillId="0" borderId="25" xfId="0" applyBorder="1"/>
    <xf numFmtId="0" fontId="1" fillId="2" borderId="21" xfId="1" applyBorder="1" applyAlignment="1">
      <alignment horizontal="center"/>
    </xf>
    <xf numFmtId="0" fontId="5" fillId="7" borderId="19" xfId="5"/>
    <xf numFmtId="0" fontId="4" fillId="6" borderId="18" xfId="4" applyAlignment="1">
      <alignment horizontal="center" vertical="center"/>
    </xf>
    <xf numFmtId="0" fontId="4" fillId="6" borderId="18" xfId="4"/>
    <xf numFmtId="0" fontId="4" fillId="6" borderId="32" xfId="4" applyBorder="1"/>
    <xf numFmtId="0" fontId="4" fillId="6" borderId="33" xfId="4" applyBorder="1" applyAlignment="1">
      <alignment horizontal="center" vertical="center"/>
    </xf>
    <xf numFmtId="0" fontId="4" fillId="6" borderId="34" xfId="4" applyBorder="1" applyAlignment="1">
      <alignment horizontal="center" vertical="center"/>
    </xf>
    <xf numFmtId="0" fontId="4" fillId="6" borderId="36" xfId="4" applyBorder="1" applyAlignment="1">
      <alignment horizontal="left"/>
    </xf>
    <xf numFmtId="0" fontId="7" fillId="3" borderId="21" xfId="2" applyFont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6" fillId="7" borderId="36" xfId="6" applyBorder="1" applyAlignment="1">
      <alignment horizontal="center" vertical="center"/>
    </xf>
    <xf numFmtId="0" fontId="6" fillId="7" borderId="37" xfId="6" applyBorder="1" applyAlignment="1">
      <alignment horizontal="center" vertical="center"/>
    </xf>
    <xf numFmtId="0" fontId="4" fillId="6" borderId="35" xfId="4" applyBorder="1"/>
    <xf numFmtId="0" fontId="4" fillId="6" borderId="36" xfId="4" applyBorder="1"/>
    <xf numFmtId="0" fontId="0" fillId="0" borderId="39" xfId="0" applyBorder="1" applyAlignment="1">
      <alignment horizontal="center"/>
    </xf>
    <xf numFmtId="0" fontId="5" fillId="7" borderId="40" xfId="5" applyBorder="1"/>
    <xf numFmtId="0" fontId="2" fillId="3" borderId="22" xfId="2" applyBorder="1" applyAlignment="1">
      <alignment horizontal="center"/>
    </xf>
    <xf numFmtId="0" fontId="1" fillId="2" borderId="23" xfId="1" applyBorder="1" applyAlignment="1">
      <alignment horizontal="center"/>
    </xf>
    <xf numFmtId="0" fontId="6" fillId="7" borderId="4" xfId="6" applyBorder="1" applyAlignment="1">
      <alignment horizontal="center" vertical="center"/>
    </xf>
    <xf numFmtId="0" fontId="6" fillId="7" borderId="6" xfId="6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 applyAlignment="1">
      <alignment horizontal="center"/>
    </xf>
    <xf numFmtId="0" fontId="4" fillId="6" borderId="18" xfId="4" applyAlignment="1">
      <alignment horizontal="center" wrapText="1"/>
    </xf>
    <xf numFmtId="0" fontId="4" fillId="6" borderId="18" xfId="4" applyAlignment="1">
      <alignment horizontal="center" vertical="center"/>
    </xf>
    <xf numFmtId="0" fontId="1" fillId="2" borderId="16" xfId="1" applyBorder="1" applyAlignment="1">
      <alignment horizontal="left"/>
    </xf>
    <xf numFmtId="0" fontId="1" fillId="2" borderId="15" xfId="1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0" fillId="0" borderId="0" xfId="0" applyAlignment="1">
      <alignment horizontal="left" vertical="top" wrapText="1"/>
    </xf>
    <xf numFmtId="0" fontId="9" fillId="8" borderId="8" xfId="8" applyBorder="1" applyAlignment="1">
      <alignment horizontal="center"/>
    </xf>
    <xf numFmtId="0" fontId="9" fillId="8" borderId="9" xfId="8" applyBorder="1" applyAlignment="1">
      <alignment horizontal="center"/>
    </xf>
    <xf numFmtId="0" fontId="9" fillId="8" borderId="7" xfId="8" applyBorder="1" applyAlignment="1">
      <alignment horizontal="center"/>
    </xf>
    <xf numFmtId="0" fontId="9" fillId="8" borderId="13" xfId="8" applyBorder="1" applyAlignment="1">
      <alignment horizontal="center"/>
    </xf>
    <xf numFmtId="0" fontId="9" fillId="8" borderId="14" xfId="8" applyBorder="1" applyAlignment="1">
      <alignment horizontal="center"/>
    </xf>
    <xf numFmtId="0" fontId="9" fillId="8" borderId="12" xfId="8" applyBorder="1" applyAlignment="1">
      <alignment horizontal="center"/>
    </xf>
    <xf numFmtId="0" fontId="10" fillId="8" borderId="8" xfId="8" applyFont="1" applyBorder="1" applyAlignment="1">
      <alignment horizontal="center" vertical="center"/>
    </xf>
    <xf numFmtId="0" fontId="10" fillId="8" borderId="13" xfId="8" applyFont="1" applyBorder="1" applyAlignment="1">
      <alignment horizontal="center" vertical="center"/>
    </xf>
    <xf numFmtId="0" fontId="8" fillId="0" borderId="0" xfId="7" applyBorder="1" applyAlignment="1">
      <alignment horizontal="center" vertical="center"/>
    </xf>
    <xf numFmtId="0" fontId="8" fillId="0" borderId="38" xfId="7" applyAlignment="1">
      <alignment horizontal="center" vertical="center"/>
    </xf>
    <xf numFmtId="0" fontId="5" fillId="7" borderId="19" xfId="5" applyAlignment="1">
      <alignment horizontal="center"/>
    </xf>
    <xf numFmtId="0" fontId="3" fillId="5" borderId="10" xfId="3" applyBorder="1" applyAlignment="1">
      <alignment horizontal="center"/>
    </xf>
    <xf numFmtId="0" fontId="3" fillId="5" borderId="11" xfId="3" applyBorder="1" applyAlignment="1">
      <alignment horizontal="center"/>
    </xf>
    <xf numFmtId="0" fontId="3" fillId="5" borderId="28" xfId="3" applyBorder="1" applyAlignment="1">
      <alignment horizontal="center"/>
    </xf>
    <xf numFmtId="0" fontId="3" fillId="5" borderId="29" xfId="3" applyBorder="1" applyAlignment="1">
      <alignment horizontal="center"/>
    </xf>
    <xf numFmtId="0" fontId="6" fillId="7" borderId="32" xfId="6" applyBorder="1" applyAlignment="1">
      <alignment horizontal="center"/>
    </xf>
    <xf numFmtId="0" fontId="6" fillId="7" borderId="34" xfId="6" applyBorder="1" applyAlignment="1">
      <alignment horizontal="center"/>
    </xf>
    <xf numFmtId="0" fontId="6" fillId="7" borderId="1" xfId="6" applyBorder="1" applyAlignment="1">
      <alignment horizontal="center"/>
    </xf>
    <xf numFmtId="0" fontId="6" fillId="7" borderId="3" xfId="6" applyBorder="1" applyAlignment="1">
      <alignment horizontal="center"/>
    </xf>
    <xf numFmtId="0" fontId="0" fillId="9" borderId="0" xfId="0" applyFill="1" applyAlignment="1">
      <alignment horizontal="center"/>
    </xf>
    <xf numFmtId="0" fontId="9" fillId="8" borderId="7" xfId="8" applyFont="1" applyBorder="1" applyAlignment="1">
      <alignment horizontal="center"/>
    </xf>
    <xf numFmtId="0" fontId="9" fillId="8" borderId="8" xfId="8" applyFont="1" applyBorder="1" applyAlignment="1">
      <alignment horizontal="center"/>
    </xf>
    <xf numFmtId="0" fontId="11" fillId="8" borderId="8" xfId="8" applyFont="1" applyBorder="1" applyAlignment="1">
      <alignment horizontal="center" vertical="center"/>
    </xf>
    <xf numFmtId="0" fontId="11" fillId="8" borderId="13" xfId="8" applyFont="1" applyBorder="1" applyAlignment="1">
      <alignment horizontal="center" vertical="center"/>
    </xf>
    <xf numFmtId="0" fontId="9" fillId="8" borderId="9" xfId="8" applyFont="1" applyBorder="1" applyAlignment="1">
      <alignment horizontal="center"/>
    </xf>
    <xf numFmtId="0" fontId="9" fillId="9" borderId="12" xfId="8" applyFont="1" applyFill="1" applyBorder="1" applyAlignment="1">
      <alignment horizontal="center"/>
    </xf>
    <xf numFmtId="0" fontId="9" fillId="9" borderId="13" xfId="8" applyFont="1" applyFill="1" applyBorder="1" applyAlignment="1">
      <alignment horizontal="center"/>
    </xf>
    <xf numFmtId="0" fontId="9" fillId="9" borderId="14" xfId="8" applyFont="1" applyFill="1" applyBorder="1" applyAlignment="1">
      <alignment horizontal="center"/>
    </xf>
  </cellXfs>
  <cellStyles count="9">
    <cellStyle name="Buena" xfId="1" builtinId="26"/>
    <cellStyle name="Cálculo" xfId="6" builtinId="22"/>
    <cellStyle name="Celda vinculada" xfId="7" builtinId="24"/>
    <cellStyle name="Énfasis1" xfId="8" builtinId="29"/>
    <cellStyle name="Entrada" xfId="4" builtinId="20"/>
    <cellStyle name="Incorrecto" xfId="2" builtinId="27"/>
    <cellStyle name="Neutral" xfId="3" builtinId="28"/>
    <cellStyle name="Normal" xfId="0" builtinId="0"/>
    <cellStyle name="Salida" xfId="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workbookViewId="0">
      <selection activeCell="G22" sqref="G22"/>
    </sheetView>
  </sheetViews>
  <sheetFormatPr baseColWidth="10" defaultRowHeight="15"/>
  <cols>
    <col min="2" max="2" width="12" customWidth="1"/>
  </cols>
  <sheetData>
    <row r="1" spans="1:20" ht="15.75" thickBot="1"/>
    <row r="2" spans="1:20">
      <c r="F2" s="70" t="s">
        <v>40</v>
      </c>
      <c r="G2" s="68"/>
      <c r="H2" s="68"/>
      <c r="I2" s="74" t="s">
        <v>34</v>
      </c>
      <c r="J2" s="68" t="s">
        <v>41</v>
      </c>
      <c r="K2" s="68"/>
      <c r="L2" s="69"/>
    </row>
    <row r="3" spans="1:20" ht="15.75" thickBot="1">
      <c r="F3" s="73" t="str">
        <f>Cálculos!I4</f>
        <v>Ytterhogdals</v>
      </c>
      <c r="G3" s="71"/>
      <c r="H3" s="71"/>
      <c r="I3" s="75"/>
      <c r="J3" s="71" t="str">
        <f>Cálculos!M4</f>
        <v>Bodens</v>
      </c>
      <c r="K3" s="71"/>
      <c r="L3" s="72"/>
    </row>
    <row r="5" spans="1:20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</row>
    <row r="6" spans="1:20" ht="15.75" thickBot="1"/>
    <row r="7" spans="1:20">
      <c r="B7" s="57" t="s">
        <v>5</v>
      </c>
      <c r="C7" s="58"/>
      <c r="D7" s="58"/>
      <c r="E7" s="59"/>
      <c r="G7" s="57" t="s">
        <v>6</v>
      </c>
      <c r="H7" s="58"/>
      <c r="I7" s="58"/>
      <c r="J7" s="59"/>
      <c r="L7" s="25"/>
      <c r="M7" s="26" t="s">
        <v>0</v>
      </c>
      <c r="N7" s="27" t="s">
        <v>1</v>
      </c>
      <c r="P7" t="s">
        <v>42</v>
      </c>
    </row>
    <row r="8" spans="1:20" ht="15.75" thickBot="1">
      <c r="B8" s="63" t="s">
        <v>2</v>
      </c>
      <c r="C8" s="64"/>
      <c r="D8" s="18" t="s">
        <v>4</v>
      </c>
      <c r="E8" s="9">
        <f>Cálculos!E32</f>
        <v>1.2</v>
      </c>
      <c r="G8" s="63" t="s">
        <v>2</v>
      </c>
      <c r="H8" s="64"/>
      <c r="I8" s="18" t="s">
        <v>4</v>
      </c>
      <c r="J8" s="9">
        <f>Cálculos!J32</f>
        <v>1.75</v>
      </c>
      <c r="L8" s="28" t="s">
        <v>30</v>
      </c>
      <c r="M8" s="31">
        <f>Cálculos!C36</f>
        <v>6.3214285714285712</v>
      </c>
      <c r="N8" s="32">
        <f>Cálculos!D36</f>
        <v>9.5875000000000004</v>
      </c>
      <c r="P8" s="67" t="s">
        <v>47</v>
      </c>
      <c r="Q8" s="67"/>
      <c r="R8" s="67"/>
      <c r="S8" s="67"/>
      <c r="T8" s="67"/>
    </row>
    <row r="9" spans="1:20" ht="15.75" thickBot="1">
      <c r="B9" s="65" t="s">
        <v>3</v>
      </c>
      <c r="C9" s="66"/>
      <c r="D9" s="19" t="s">
        <v>4</v>
      </c>
      <c r="E9" s="8">
        <f>Cálculos!E33</f>
        <v>2.6</v>
      </c>
      <c r="G9" s="65" t="s">
        <v>3</v>
      </c>
      <c r="H9" s="66"/>
      <c r="I9" s="19" t="s">
        <v>4</v>
      </c>
      <c r="J9" s="8">
        <f>Cálculos!J33</f>
        <v>2.5</v>
      </c>
      <c r="P9" s="67"/>
      <c r="Q9" s="67"/>
      <c r="R9" s="67"/>
      <c r="S9" s="67"/>
      <c r="T9" s="67"/>
    </row>
    <row r="10" spans="1:20">
      <c r="P10" s="67"/>
      <c r="Q10" s="67"/>
      <c r="R10" s="67"/>
      <c r="S10" s="67"/>
      <c r="T10" s="67"/>
    </row>
    <row r="11" spans="1:20">
      <c r="B11" s="62" t="s">
        <v>31</v>
      </c>
      <c r="C11" s="61" t="s">
        <v>7</v>
      </c>
      <c r="D11" s="61"/>
      <c r="E11" s="61"/>
      <c r="F11" s="61"/>
      <c r="G11" s="61"/>
      <c r="H11" s="61"/>
      <c r="I11" s="61"/>
      <c r="K11" s="43" t="s">
        <v>35</v>
      </c>
      <c r="L11" s="43"/>
      <c r="M11" s="43"/>
      <c r="N11" s="43" t="s">
        <v>37</v>
      </c>
      <c r="O11" s="43"/>
      <c r="P11" s="67"/>
      <c r="Q11" s="67"/>
      <c r="R11" s="67"/>
      <c r="S11" s="67"/>
      <c r="T11" s="67"/>
    </row>
    <row r="12" spans="1:20" ht="15.75" thickBot="1">
      <c r="B12" s="62"/>
      <c r="C12" s="23">
        <v>0</v>
      </c>
      <c r="D12" s="23">
        <v>1</v>
      </c>
      <c r="E12" s="23">
        <v>2</v>
      </c>
      <c r="F12" s="23">
        <v>3</v>
      </c>
      <c r="G12" s="23">
        <v>4</v>
      </c>
      <c r="H12" s="23">
        <v>5</v>
      </c>
      <c r="I12" s="23">
        <v>6</v>
      </c>
      <c r="K12" s="44" t="s">
        <v>44</v>
      </c>
      <c r="L12" s="44"/>
      <c r="M12" s="44" t="s">
        <v>38</v>
      </c>
      <c r="N12" s="44" t="s">
        <v>45</v>
      </c>
      <c r="O12" s="44"/>
      <c r="P12" s="67"/>
      <c r="Q12" s="67"/>
      <c r="R12" s="67"/>
      <c r="S12" s="67"/>
      <c r="T12" s="67"/>
    </row>
    <row r="13" spans="1:20">
      <c r="B13" s="24" t="s">
        <v>8</v>
      </c>
      <c r="C13" s="2">
        <f>Cálculos!L11*100</f>
        <v>30.119445503122659</v>
      </c>
      <c r="D13" s="3">
        <f>Cálculos!L12*100</f>
        <v>36.143334603747192</v>
      </c>
      <c r="E13" s="3">
        <f>Cálculos!L13*100</f>
        <v>21.686000762248312</v>
      </c>
      <c r="F13" s="3">
        <f>Cálculos!L14*100</f>
        <v>8.6744003048993275</v>
      </c>
      <c r="G13" s="3">
        <f>Cálculos!L15*100</f>
        <v>2.6023200914697977</v>
      </c>
      <c r="H13" s="3">
        <f>Cálculos!L16*100</f>
        <v>0.62455682195275142</v>
      </c>
      <c r="I13" s="4">
        <f>Cálculos!L17*100</f>
        <v>0.12491136439055027</v>
      </c>
      <c r="K13" s="44" t="s">
        <v>36</v>
      </c>
      <c r="L13" s="44"/>
      <c r="M13" s="44" t="s">
        <v>39</v>
      </c>
      <c r="N13" s="44" t="s">
        <v>46</v>
      </c>
      <c r="O13" s="44"/>
      <c r="P13" s="67"/>
      <c r="Q13" s="67"/>
      <c r="R13" s="67"/>
      <c r="S13" s="67"/>
      <c r="T13" s="67"/>
    </row>
    <row r="14" spans="1:20" ht="15.75" thickBot="1">
      <c r="B14" s="24" t="s">
        <v>9</v>
      </c>
      <c r="C14" s="5">
        <f>Cálculos!M11*100</f>
        <v>17.377414800721745</v>
      </c>
      <c r="D14" s="6">
        <f>Cálculos!M12*100</f>
        <v>30.410475901263055</v>
      </c>
      <c r="E14" s="6">
        <f>Cálculos!M13*100</f>
        <v>26.609166413605173</v>
      </c>
      <c r="F14" s="6">
        <f>Cálculos!M14*100</f>
        <v>15.522013741269685</v>
      </c>
      <c r="G14" s="6">
        <f>Cálculos!M15*100</f>
        <v>6.790881011805487</v>
      </c>
      <c r="H14" s="6">
        <f>Cálculos!M16*100</f>
        <v>2.3768083541319207</v>
      </c>
      <c r="I14" s="7">
        <f>Cálculos!M17*100</f>
        <v>0.69323576995514347</v>
      </c>
      <c r="K14" s="44"/>
      <c r="L14" s="44"/>
      <c r="M14" s="44"/>
      <c r="N14" s="44"/>
      <c r="O14" s="44"/>
      <c r="P14" s="67"/>
      <c r="Q14" s="67"/>
      <c r="R14" s="67"/>
      <c r="S14" s="67"/>
      <c r="T14" s="67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</sheetData>
  <mergeCells count="15">
    <mergeCell ref="J2:L2"/>
    <mergeCell ref="F2:H2"/>
    <mergeCell ref="J3:L3"/>
    <mergeCell ref="F3:H3"/>
    <mergeCell ref="I2:I3"/>
    <mergeCell ref="B7:E7"/>
    <mergeCell ref="G7:J7"/>
    <mergeCell ref="A5:T5"/>
    <mergeCell ref="C11:I11"/>
    <mergeCell ref="B11:B12"/>
    <mergeCell ref="B8:C8"/>
    <mergeCell ref="B9:C9"/>
    <mergeCell ref="G8:H8"/>
    <mergeCell ref="G9:H9"/>
    <mergeCell ref="P8:T14"/>
  </mergeCells>
  <conditionalFormatting sqref="C13:I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I1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V172"/>
  <sheetViews>
    <sheetView tabSelected="1" zoomScale="85" zoomScaleNormal="85" workbookViewId="0">
      <selection activeCell="S3" sqref="S3"/>
    </sheetView>
  </sheetViews>
  <sheetFormatPr baseColWidth="10" defaultRowHeight="15"/>
  <cols>
    <col min="2" max="2" width="14.42578125" bestFit="1" customWidth="1"/>
    <col min="3" max="3" width="11.5703125" customWidth="1"/>
    <col min="4" max="4" width="10.85546875" customWidth="1"/>
    <col min="5" max="5" width="11" customWidth="1"/>
    <col min="6" max="6" width="11.42578125" customWidth="1"/>
    <col min="7" max="7" width="13.5703125" bestFit="1" customWidth="1"/>
    <col min="8" max="8" width="12.5703125" customWidth="1"/>
    <col min="9" max="9" width="12.140625" customWidth="1"/>
    <col min="10" max="10" width="11.42578125" customWidth="1"/>
    <col min="11" max="11" width="12.5703125" bestFit="1" customWidth="1"/>
    <col min="12" max="13" width="10.7109375" customWidth="1"/>
    <col min="14" max="14" width="10.5703125" customWidth="1"/>
    <col min="15" max="15" width="15.5703125" bestFit="1" customWidth="1"/>
    <col min="16" max="16" width="12.42578125" bestFit="1" customWidth="1"/>
    <col min="17" max="17" width="14.7109375" bestFit="1" customWidth="1"/>
  </cols>
  <sheetData>
    <row r="2" spans="1:22" ht="15.75" thickBot="1">
      <c r="B2" s="87" t="s">
        <v>43</v>
      </c>
      <c r="C2" s="87"/>
    </row>
    <row r="3" spans="1:22">
      <c r="I3" s="88" t="s">
        <v>40</v>
      </c>
      <c r="J3" s="89"/>
      <c r="K3" s="89"/>
      <c r="L3" s="90" t="s">
        <v>34</v>
      </c>
      <c r="M3" s="89" t="s">
        <v>41</v>
      </c>
      <c r="N3" s="89"/>
      <c r="O3" s="92"/>
    </row>
    <row r="4" spans="1:22" ht="15.75" thickBot="1">
      <c r="I4" s="93" t="s">
        <v>48</v>
      </c>
      <c r="J4" s="94"/>
      <c r="K4" s="94"/>
      <c r="L4" s="91"/>
      <c r="M4" s="94" t="s">
        <v>49</v>
      </c>
      <c r="N4" s="94"/>
      <c r="O4" s="95"/>
    </row>
    <row r="6" spans="1:22">
      <c r="A6" s="76" t="s">
        <v>32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22" ht="15.75" thickBot="1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</row>
    <row r="8" spans="1:22" ht="15.75" thickTop="1"/>
    <row r="9" spans="1:22" ht="15.75" thickBot="1">
      <c r="P9" s="78" t="s">
        <v>23</v>
      </c>
      <c r="Q9" s="78"/>
    </row>
    <row r="10" spans="1:22" ht="15.75" thickBot="1">
      <c r="C10" s="83" t="s">
        <v>10</v>
      </c>
      <c r="D10" s="84"/>
      <c r="H10" s="85" t="s">
        <v>14</v>
      </c>
      <c r="I10" s="86"/>
      <c r="K10" s="25"/>
      <c r="L10" s="26" t="s">
        <v>0</v>
      </c>
      <c r="M10" s="27" t="s">
        <v>1</v>
      </c>
      <c r="P10" s="22" t="s">
        <v>24</v>
      </c>
      <c r="Q10" s="22" t="s">
        <v>25</v>
      </c>
    </row>
    <row r="11" spans="1:22" ht="15.75" thickBot="1">
      <c r="C11" s="33" t="s">
        <v>11</v>
      </c>
      <c r="D11" s="34" t="s">
        <v>12</v>
      </c>
      <c r="E11" s="13"/>
      <c r="H11" s="41" t="s">
        <v>12</v>
      </c>
      <c r="I11" s="42" t="s">
        <v>11</v>
      </c>
      <c r="K11" s="35" t="s">
        <v>16</v>
      </c>
      <c r="L11" s="14">
        <f>((E32^0)*(2.71828^(-E32)))/FACT(0)</f>
        <v>0.3011944550312266</v>
      </c>
      <c r="M11" s="20">
        <f>((J32^0)*(2.71828^(-J32)))/FACT(0)</f>
        <v>0.17377414800721747</v>
      </c>
      <c r="P11" s="45">
        <v>20</v>
      </c>
      <c r="Q11" s="46">
        <v>10</v>
      </c>
    </row>
    <row r="12" spans="1:22">
      <c r="C12" s="51">
        <v>2</v>
      </c>
      <c r="D12" s="52">
        <v>3</v>
      </c>
      <c r="H12" s="51">
        <v>1</v>
      </c>
      <c r="I12" s="52">
        <v>3</v>
      </c>
      <c r="K12" s="35" t="s">
        <v>17</v>
      </c>
      <c r="L12" s="14">
        <f>((E32^1)*(2.71828^(-E32)))/FACT(1)</f>
        <v>0.3614333460374719</v>
      </c>
      <c r="M12" s="20">
        <f>((J32^1)*(2.71828^(-J32)))/FACT(1)</f>
        <v>0.30410475901263057</v>
      </c>
      <c r="P12" s="47">
        <v>16</v>
      </c>
      <c r="Q12" s="48">
        <v>6</v>
      </c>
    </row>
    <row r="13" spans="1:22">
      <c r="C13" s="53">
        <v>0</v>
      </c>
      <c r="D13" s="48">
        <v>2</v>
      </c>
      <c r="H13" s="53">
        <v>4</v>
      </c>
      <c r="I13" s="48">
        <v>1</v>
      </c>
      <c r="K13" s="35" t="s">
        <v>18</v>
      </c>
      <c r="L13" s="14">
        <f>((E32^2)*(2.71828^(-E32)))/FACT(2)</f>
        <v>0.21686000762248314</v>
      </c>
      <c r="M13" s="20">
        <f>((J32^2)*(2.71828^(-J32)))/FACT(2)</f>
        <v>0.26609166413605173</v>
      </c>
      <c r="P13" s="47">
        <v>18</v>
      </c>
      <c r="Q13" s="48">
        <v>10</v>
      </c>
    </row>
    <row r="14" spans="1:22">
      <c r="C14" s="53">
        <v>3</v>
      </c>
      <c r="D14" s="48">
        <v>1</v>
      </c>
      <c r="H14" s="53">
        <v>2</v>
      </c>
      <c r="I14" s="48">
        <v>2</v>
      </c>
      <c r="K14" s="35" t="s">
        <v>19</v>
      </c>
      <c r="L14" s="14">
        <f>((E32^3)*(2.71828^(-E32)))/FACT(3)</f>
        <v>8.6744003048993268E-2</v>
      </c>
      <c r="M14" s="20">
        <f>((J32^3)*(2.71828^(-J32)))/FACT(3)</f>
        <v>0.15522013741269686</v>
      </c>
      <c r="P14" s="47">
        <v>17</v>
      </c>
      <c r="Q14" s="48">
        <v>11</v>
      </c>
    </row>
    <row r="15" spans="1:22">
      <c r="C15" s="53">
        <v>1</v>
      </c>
      <c r="D15" s="48">
        <v>4</v>
      </c>
      <c r="H15" s="53">
        <v>3</v>
      </c>
      <c r="I15" s="48">
        <v>1</v>
      </c>
      <c r="K15" s="35" t="s">
        <v>21</v>
      </c>
      <c r="L15" s="14">
        <f>((E32^4)*(2.71828^(-E32)))/FACT(4)</f>
        <v>2.6023200914697977E-2</v>
      </c>
      <c r="M15" s="20">
        <f>((J32^4)*(2.71828^(-J32)))/FACT(4)</f>
        <v>6.7908810118054871E-2</v>
      </c>
      <c r="P15" s="47">
        <v>11</v>
      </c>
      <c r="Q15" s="48">
        <v>6</v>
      </c>
    </row>
    <row r="16" spans="1:22">
      <c r="C16" s="53">
        <v>0</v>
      </c>
      <c r="D16" s="48">
        <v>3</v>
      </c>
      <c r="H16" s="53"/>
      <c r="I16" s="48"/>
      <c r="K16" s="35" t="s">
        <v>20</v>
      </c>
      <c r="L16" s="14">
        <f>((E32^5)*(2.71828^(-E32)))/FACT(5)</f>
        <v>6.2455682195275142E-3</v>
      </c>
      <c r="M16" s="20">
        <f>((J32^5)*(2.71828^(-J32)))/FACT(5)</f>
        <v>2.3768083541319207E-2</v>
      </c>
      <c r="P16" s="47">
        <v>10</v>
      </c>
      <c r="Q16" s="48">
        <v>12</v>
      </c>
    </row>
    <row r="17" spans="2:17" ht="15.75" thickBot="1">
      <c r="C17" s="53"/>
      <c r="D17" s="48"/>
      <c r="H17" s="53"/>
      <c r="I17" s="48"/>
      <c r="K17" s="36" t="s">
        <v>22</v>
      </c>
      <c r="L17" s="6">
        <f>((E32^6)*(2.71828^(-E32)))/FACT(6)</f>
        <v>1.2491136439055027E-3</v>
      </c>
      <c r="M17" s="7">
        <f>((J32^6)*(2.71828^(-J32)))/FACT(6)</f>
        <v>6.9323576995514351E-3</v>
      </c>
      <c r="P17" s="47">
        <v>12</v>
      </c>
      <c r="Q17" s="48">
        <v>16</v>
      </c>
    </row>
    <row r="18" spans="2:17">
      <c r="C18" s="53"/>
      <c r="D18" s="48"/>
      <c r="H18" s="53"/>
      <c r="I18" s="48"/>
      <c r="P18" s="47">
        <v>12</v>
      </c>
      <c r="Q18" s="48">
        <v>9</v>
      </c>
    </row>
    <row r="19" spans="2:17">
      <c r="C19" s="53"/>
      <c r="D19" s="48"/>
      <c r="H19" s="53"/>
      <c r="I19" s="48"/>
      <c r="P19" s="47">
        <v>13</v>
      </c>
      <c r="Q19" s="48">
        <v>16</v>
      </c>
    </row>
    <row r="20" spans="2:17">
      <c r="C20" s="53"/>
      <c r="D20" s="48"/>
      <c r="H20" s="53"/>
      <c r="I20" s="48"/>
      <c r="P20" s="47">
        <v>9</v>
      </c>
      <c r="Q20" s="48">
        <v>9</v>
      </c>
    </row>
    <row r="21" spans="2:17">
      <c r="C21" s="53"/>
      <c r="D21" s="48"/>
      <c r="H21" s="53"/>
      <c r="I21" s="48"/>
      <c r="P21" s="47">
        <v>10</v>
      </c>
      <c r="Q21" s="48">
        <v>14</v>
      </c>
    </row>
    <row r="22" spans="2:17">
      <c r="C22" s="53"/>
      <c r="D22" s="48"/>
      <c r="H22" s="53"/>
      <c r="I22" s="48"/>
      <c r="P22" s="47">
        <v>9</v>
      </c>
      <c r="Q22" s="48">
        <v>20</v>
      </c>
    </row>
    <row r="23" spans="2:17">
      <c r="C23" s="53"/>
      <c r="D23" s="48"/>
      <c r="H23" s="53"/>
      <c r="I23" s="48"/>
      <c r="P23" s="47">
        <v>11</v>
      </c>
      <c r="Q23" s="48">
        <v>18</v>
      </c>
    </row>
    <row r="24" spans="2:17">
      <c r="C24" s="53"/>
      <c r="D24" s="48"/>
      <c r="H24" s="53"/>
      <c r="I24" s="48"/>
      <c r="P24" s="47">
        <v>9</v>
      </c>
      <c r="Q24" s="48">
        <v>20</v>
      </c>
    </row>
    <row r="25" spans="2:17">
      <c r="C25" s="53"/>
      <c r="D25" s="48"/>
      <c r="H25" s="53"/>
      <c r="I25" s="48"/>
      <c r="P25" s="47"/>
      <c r="Q25" s="48"/>
    </row>
    <row r="26" spans="2:17">
      <c r="C26" s="53"/>
      <c r="D26" s="48"/>
      <c r="H26" s="53"/>
      <c r="I26" s="48"/>
      <c r="P26" s="47"/>
      <c r="Q26" s="48"/>
    </row>
    <row r="27" spans="2:17" ht="15.75" thickBot="1">
      <c r="C27" s="55"/>
      <c r="D27" s="56"/>
      <c r="H27" s="54"/>
      <c r="I27" s="50"/>
      <c r="P27" s="47"/>
      <c r="Q27" s="48"/>
    </row>
    <row r="28" spans="2:17" ht="15.75" thickBot="1">
      <c r="B28" s="22" t="s">
        <v>13</v>
      </c>
      <c r="C28" s="15">
        <f>SUM(C12:C27)</f>
        <v>6</v>
      </c>
      <c r="D28" s="16">
        <f>SUM(D12:D27)</f>
        <v>13</v>
      </c>
      <c r="G28" s="38" t="s">
        <v>13</v>
      </c>
      <c r="H28" s="39">
        <f>SUM(H12:H27)</f>
        <v>10</v>
      </c>
      <c r="I28" s="40">
        <f>SUM(I12:I27)</f>
        <v>7</v>
      </c>
      <c r="P28" s="47"/>
      <c r="Q28" s="48"/>
    </row>
    <row r="29" spans="2:17" ht="15.75" thickBot="1">
      <c r="B29" s="22" t="s">
        <v>15</v>
      </c>
      <c r="C29" s="17">
        <f>COUNT(C12:C27)</f>
        <v>5</v>
      </c>
      <c r="G29" s="22" t="s">
        <v>15</v>
      </c>
      <c r="H29" s="37">
        <f>COUNT(H12:H27)</f>
        <v>4</v>
      </c>
      <c r="P29" s="47"/>
      <c r="Q29" s="48"/>
    </row>
    <row r="30" spans="2:17">
      <c r="P30" s="47"/>
      <c r="Q30" s="48"/>
    </row>
    <row r="31" spans="2:17">
      <c r="B31" s="78" t="s">
        <v>5</v>
      </c>
      <c r="C31" s="78"/>
      <c r="D31" s="78"/>
      <c r="E31" s="78"/>
      <c r="G31" s="78" t="s">
        <v>6</v>
      </c>
      <c r="H31" s="78"/>
      <c r="I31" s="78"/>
      <c r="J31" s="78"/>
      <c r="P31" s="47"/>
      <c r="Q31" s="48"/>
    </row>
    <row r="32" spans="2:17">
      <c r="B32" s="63" t="s">
        <v>2</v>
      </c>
      <c r="C32" s="64"/>
      <c r="D32" s="18" t="s">
        <v>4</v>
      </c>
      <c r="E32" s="9">
        <f>C28/C29</f>
        <v>1.2</v>
      </c>
      <c r="G32" s="63" t="s">
        <v>2</v>
      </c>
      <c r="H32" s="64"/>
      <c r="I32" s="18" t="s">
        <v>4</v>
      </c>
      <c r="J32" s="9">
        <f>I28/H29</f>
        <v>1.75</v>
      </c>
      <c r="P32" s="47"/>
      <c r="Q32" s="48"/>
    </row>
    <row r="33" spans="1:22" ht="15.75" thickBot="1">
      <c r="B33" s="65" t="s">
        <v>3</v>
      </c>
      <c r="C33" s="66"/>
      <c r="D33" s="19" t="s">
        <v>4</v>
      </c>
      <c r="E33" s="8">
        <f>D28/C29</f>
        <v>2.6</v>
      </c>
      <c r="G33" s="65" t="s">
        <v>3</v>
      </c>
      <c r="H33" s="66"/>
      <c r="I33" s="19" t="s">
        <v>4</v>
      </c>
      <c r="J33" s="8">
        <f>H28/H29</f>
        <v>2.5</v>
      </c>
      <c r="P33" s="47"/>
      <c r="Q33" s="48"/>
    </row>
    <row r="34" spans="1:22" ht="15.75" thickBot="1">
      <c r="P34" s="49"/>
      <c r="Q34" s="50"/>
    </row>
    <row r="35" spans="1:22" ht="15.75" thickBot="1">
      <c r="B35" s="25"/>
      <c r="C35" s="26" t="s">
        <v>0</v>
      </c>
      <c r="D35" s="27" t="s">
        <v>1</v>
      </c>
      <c r="O35" s="22" t="s">
        <v>26</v>
      </c>
      <c r="P35" s="21">
        <f>SUM(P11:P34)</f>
        <v>177</v>
      </c>
      <c r="Q35" s="29">
        <f>SUM(Q11:Q34)</f>
        <v>177</v>
      </c>
    </row>
    <row r="36" spans="1:22" ht="15.75" thickBot="1">
      <c r="B36" s="28" t="s">
        <v>30</v>
      </c>
      <c r="C36" s="31">
        <f>E32*J33*P38</f>
        <v>6.3214285714285712</v>
      </c>
      <c r="D36" s="32">
        <f>J32*E33*P38</f>
        <v>9.5875000000000004</v>
      </c>
      <c r="O36" s="22" t="s">
        <v>27</v>
      </c>
      <c r="P36" s="79">
        <v>6</v>
      </c>
      <c r="Q36" s="80"/>
    </row>
    <row r="37" spans="1:22" ht="15.75" thickBot="1">
      <c r="O37" s="22" t="s">
        <v>29</v>
      </c>
      <c r="P37" s="81">
        <f>COUNT(P11:P34)</f>
        <v>14</v>
      </c>
      <c r="Q37" s="82"/>
    </row>
    <row r="38" spans="1:22" ht="15.75" thickBot="1">
      <c r="O38" s="22" t="s">
        <v>28</v>
      </c>
      <c r="P38" s="30">
        <f>P35/(P36*P37)</f>
        <v>2.1071428571428572</v>
      </c>
      <c r="Q38" s="29">
        <f>Q35/(P36*P37)</f>
        <v>2.1071428571428572</v>
      </c>
    </row>
    <row r="40" spans="1:22">
      <c r="A40" s="76" t="s">
        <v>33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</row>
    <row r="41" spans="1:22" ht="15.75" thickBo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</row>
    <row r="42" spans="1:22" ht="15.75" thickTop="1"/>
    <row r="115" spans="3:15">
      <c r="C115" s="10"/>
    </row>
    <row r="116" spans="3:15">
      <c r="C116" s="10"/>
    </row>
    <row r="118" spans="3:15">
      <c r="C118" s="10"/>
      <c r="F118" s="11"/>
      <c r="O118" s="12"/>
    </row>
    <row r="120" spans="3:15">
      <c r="C120" s="10"/>
      <c r="O120" s="11"/>
    </row>
    <row r="122" spans="3:15">
      <c r="C122" s="10"/>
      <c r="F122" s="11"/>
      <c r="O122" s="12"/>
    </row>
    <row r="124" spans="3:15">
      <c r="C124" s="10"/>
      <c r="F124" s="11"/>
      <c r="O124" s="11"/>
    </row>
    <row r="126" spans="3:15">
      <c r="C126" s="10"/>
      <c r="O126" s="12"/>
    </row>
    <row r="128" spans="3:15">
      <c r="C128" s="10"/>
      <c r="F128" s="11"/>
      <c r="O128" s="12"/>
    </row>
    <row r="130" spans="3:15">
      <c r="C130" s="10"/>
      <c r="O130" s="11"/>
    </row>
    <row r="132" spans="3:15">
      <c r="C132" s="10"/>
      <c r="F132" s="11"/>
      <c r="O132" s="11"/>
    </row>
    <row r="134" spans="3:15">
      <c r="C134" s="10"/>
      <c r="O134" s="12"/>
    </row>
    <row r="136" spans="3:15">
      <c r="C136" s="10"/>
      <c r="F136" s="11"/>
      <c r="O136" s="11"/>
    </row>
    <row r="138" spans="3:15">
      <c r="C138" s="10"/>
      <c r="F138" s="11"/>
    </row>
    <row r="140" spans="3:15">
      <c r="C140" s="10"/>
      <c r="O140" s="11"/>
    </row>
    <row r="142" spans="3:15">
      <c r="C142" s="10"/>
      <c r="F142" s="11"/>
    </row>
    <row r="144" spans="3:15">
      <c r="C144" s="10"/>
      <c r="O144" s="11"/>
    </row>
    <row r="146" spans="3:15">
      <c r="C146" s="10"/>
      <c r="F146" s="11"/>
      <c r="O146" s="11"/>
    </row>
    <row r="148" spans="3:15">
      <c r="C148" s="10"/>
      <c r="F148" s="11"/>
    </row>
    <row r="150" spans="3:15">
      <c r="C150" s="10"/>
      <c r="O150" s="11"/>
    </row>
    <row r="152" spans="3:15">
      <c r="C152" s="10"/>
      <c r="O152" s="12"/>
    </row>
    <row r="154" spans="3:15">
      <c r="C154" s="10"/>
      <c r="O154" s="11"/>
    </row>
    <row r="156" spans="3:15">
      <c r="C156" s="10"/>
      <c r="O156" s="11"/>
    </row>
    <row r="158" spans="3:15">
      <c r="C158" s="10"/>
    </row>
    <row r="160" spans="3:15">
      <c r="C160" s="10"/>
      <c r="F160" s="11"/>
      <c r="O160" s="12"/>
    </row>
    <row r="162" spans="3:15">
      <c r="C162" s="10"/>
      <c r="O162" s="11"/>
    </row>
    <row r="164" spans="3:15">
      <c r="C164" s="10"/>
      <c r="O164" s="11"/>
    </row>
    <row r="166" spans="3:15">
      <c r="C166" s="10"/>
      <c r="F166" s="11"/>
      <c r="O166" s="11"/>
    </row>
    <row r="168" spans="3:15">
      <c r="C168" s="10"/>
      <c r="F168" s="11"/>
      <c r="O168" s="11"/>
    </row>
    <row r="170" spans="3:15">
      <c r="C170" s="10"/>
      <c r="F170" s="11"/>
      <c r="O170" s="11"/>
    </row>
    <row r="172" spans="3:15">
      <c r="C172" s="10"/>
      <c r="F172" s="11"/>
      <c r="O172" s="12"/>
    </row>
  </sheetData>
  <mergeCells count="19">
    <mergeCell ref="B2:C2"/>
    <mergeCell ref="I3:K3"/>
    <mergeCell ref="L3:L4"/>
    <mergeCell ref="M3:O3"/>
    <mergeCell ref="I4:K4"/>
    <mergeCell ref="M4:O4"/>
    <mergeCell ref="A6:V7"/>
    <mergeCell ref="A40:V41"/>
    <mergeCell ref="B33:C33"/>
    <mergeCell ref="G33:H33"/>
    <mergeCell ref="P9:Q9"/>
    <mergeCell ref="P36:Q36"/>
    <mergeCell ref="P37:Q37"/>
    <mergeCell ref="C10:D10"/>
    <mergeCell ref="H10:I10"/>
    <mergeCell ref="B31:E31"/>
    <mergeCell ref="G31:J31"/>
    <mergeCell ref="B32:C32"/>
    <mergeCell ref="G32:H32"/>
  </mergeCells>
  <conditionalFormatting sqref="L11:L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1:M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Cálculos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2018-05-26T11:07:24Z</dcterms:modified>
</cp:coreProperties>
</file>