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G4"/>
  <c r="J3"/>
  <c r="I28" i="2"/>
  <c r="H28"/>
  <c r="P37"/>
  <c r="Q35"/>
  <c r="P35"/>
  <c r="H29"/>
  <c r="C29"/>
  <c r="D28"/>
  <c r="C28"/>
  <c r="Q38" l="1"/>
  <c r="P38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<sst xmlns="http://schemas.openxmlformats.org/spreadsheetml/2006/main" count="75" uniqueCount="48">
  <si>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</si>
  <si>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</si>
  <si>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</si>
  <si>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</si>
  <si>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</si>
  <si>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</si>
  <si>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</si>
  <si>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</si>
  <si>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</si>
  <si>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</si>
  <si>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</si>
  <si>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</si>
  <si>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</si>
  <si>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</si>
  <si>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</si>
  <si>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</si>
  <si>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</si>
  <si>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</si>
  <si>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</si>
  <si>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</si>
  <si>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</si>
  <si>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</si>
  <si>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</si>
  <si>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</si>
  <si>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</si>
  <si>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</si>
  <si>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</si>
  <si>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</si>
  <si>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</si>
  <si>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</si>
  <si>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</si>
  <si>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</si>
  <si>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</si>
  <si>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</si>
  <si>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</si>
  <si>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</si>
  <si>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</si>
  <si>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</si>
  <si>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</si>
  <si>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</si>
  <si>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</si>
  <si>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</si>
  <si>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Media G/Partido</t>
  </si>
  <si>
    <t xml:space="preserve">Chile - Primera división </t>
  </si>
  <si>
    <t>2-1</t>
  </si>
  <si>
    <t>2-0</t>
  </si>
  <si>
    <t>Italiana</t>
  </si>
  <si>
    <t>Española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</si>
</sst>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20" xfId="0" applyBorder="1"/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0" fillId="0" borderId="25" xfId="0" applyBorder="1"/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</cellXfs>
  <cellStyles count="9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opLeftCell="A2" workbookViewId="0">
      <selection activeCell="B40" sqref="B40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62" t="s">
        <v>38</v>
      </c>
      <c r="G2" s="60"/>
      <c r="H2" s="60"/>
      <c r="I2" s="66" t="s">
        <v>33</v>
      </c>
      <c r="J2" s="60" t="s">
        <v>39</v>
      </c>
      <c r="K2" s="60"/>
      <c r="L2" s="61"/>
    </row>
    <row r="3" spans="1:20" ht="15.75" thickBot="1">
      <c r="F3" s="65" t="str">
        <f>Cálculos!I4</f>
        <v>Italiana</v>
      </c>
      <c r="G3" s="63"/>
      <c r="H3" s="63"/>
      <c r="I3" s="67"/>
      <c r="J3" s="63" t="str">
        <f>Cálculos!M4</f>
        <v>Española</v>
      </c>
      <c r="K3" s="63"/>
      <c r="L3" s="64"/>
    </row>
    <row r="4" spans="1:20" ht="15.75" thickBot="1">
      <c r="G4" s="57" t="str">
        <f>Cálculos!J5</f>
        <v xml:space="preserve">Chile - Primera división </v>
      </c>
      <c r="H4" s="58"/>
      <c r="I4" s="58"/>
      <c r="J4" s="58"/>
      <c r="K4" s="59"/>
    </row>
    <row r="6" spans="1:20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.75" thickBot="1"/>
    <row r="8" spans="1:20">
      <c r="B8" s="68" t="s">
        <v>5</v>
      </c>
      <c r="C8" s="69"/>
      <c r="D8" s="69"/>
      <c r="E8" s="70"/>
      <c r="G8" s="68" t="s">
        <v>6</v>
      </c>
      <c r="H8" s="69"/>
      <c r="I8" s="69"/>
      <c r="J8" s="70"/>
      <c r="L8" s="25"/>
      <c r="M8" s="26" t="s">
        <v>0</v>
      </c>
      <c r="N8" s="27" t="s">
        <v>1</v>
      </c>
      <c r="P8" t="s">
        <v>40</v>
      </c>
    </row>
    <row r="9" spans="1:20" ht="15.75" thickBot="1">
      <c r="B9" s="74" t="s">
        <v>2</v>
      </c>
      <c r="C9" s="75"/>
      <c r="D9" s="18" t="s">
        <v>4</v>
      </c>
      <c r="E9" s="9">
        <f>Cálculos!E32</f>
        <v>1.4285714285714286</v>
      </c>
      <c r="G9" s="74" t="s">
        <v>2</v>
      </c>
      <c r="H9" s="75"/>
      <c r="I9" s="18" t="s">
        <v>4</v>
      </c>
      <c r="J9" s="9">
        <f>Cálculos!J32</f>
        <v>0.8571428571428571</v>
      </c>
      <c r="L9" s="28" t="s">
        <v>29</v>
      </c>
      <c r="M9" s="31">
        <f>Cálculos!C36</f>
        <v>2.0136054421768708</v>
      </c>
      <c r="N9" s="32">
        <f>Cálculos!D36</f>
        <v>1.6612244897959183</v>
      </c>
      <c r="P9" s="78"/>
      <c r="Q9" s="78"/>
      <c r="R9" s="78"/>
      <c r="S9" s="78"/>
      <c r="T9" s="78"/>
    </row>
    <row r="10" spans="1:20" ht="15.75" thickBot="1">
      <c r="B10" s="76" t="s">
        <v>3</v>
      </c>
      <c r="C10" s="77"/>
      <c r="D10" s="19" t="s">
        <v>4</v>
      </c>
      <c r="E10" s="8">
        <f>Cálculos!E33</f>
        <v>1.5714285714285714</v>
      </c>
      <c r="G10" s="76" t="s">
        <v>3</v>
      </c>
      <c r="H10" s="77"/>
      <c r="I10" s="19" t="s">
        <v>4</v>
      </c>
      <c r="J10" s="8">
        <f>Cálculos!J33</f>
        <v>1.1428571428571428</v>
      </c>
      <c r="P10" s="78"/>
      <c r="Q10" s="78"/>
      <c r="R10" s="78"/>
      <c r="S10" s="78"/>
      <c r="T10" s="78"/>
    </row>
    <row r="11" spans="1:20">
      <c r="P11" s="78"/>
      <c r="Q11" s="78"/>
      <c r="R11" s="78"/>
      <c r="S11" s="78"/>
      <c r="T11" s="78"/>
    </row>
    <row r="12" spans="1:20">
      <c r="B12" s="73" t="s">
        <v>30</v>
      </c>
      <c r="C12" s="72" t="s">
        <v>7</v>
      </c>
      <c r="D12" s="72"/>
      <c r="E12" s="72"/>
      <c r="F12" s="72"/>
      <c r="G12" s="72"/>
      <c r="H12" s="72"/>
      <c r="I12" s="72"/>
      <c r="K12" s="43" t="s">
        <v>34</v>
      </c>
      <c r="L12" s="43"/>
      <c r="M12" s="43"/>
      <c r="N12" s="43" t="s">
        <v>35</v>
      </c>
      <c r="O12" s="43"/>
      <c r="P12" s="78"/>
      <c r="Q12" s="78"/>
      <c r="R12" s="78"/>
      <c r="S12" s="78"/>
      <c r="T12" s="78"/>
    </row>
    <row r="13" spans="1:20" ht="15.75" thickBot="1">
      <c r="B13" s="73"/>
      <c r="C13" s="23">
        <v>0</v>
      </c>
      <c r="D13" s="23">
        <v>1</v>
      </c>
      <c r="E13" s="23">
        <v>2</v>
      </c>
      <c r="F13" s="23">
        <v>3</v>
      </c>
      <c r="G13" s="23">
        <v>4</v>
      </c>
      <c r="H13" s="23">
        <v>5</v>
      </c>
      <c r="I13" s="23">
        <v>6</v>
      </c>
      <c r="K13" s="44" t="s">
        <v>45</v>
      </c>
      <c r="L13" s="44"/>
      <c r="M13" s="44" t="s">
        <v>36</v>
      </c>
      <c r="N13" s="44"/>
      <c r="O13" s="44"/>
      <c r="P13" s="78"/>
      <c r="Q13" s="78"/>
      <c r="R13" s="78"/>
      <c r="S13" s="78"/>
      <c r="T13" s="78"/>
    </row>
    <row r="14" spans="1:20">
      <c r="B14" s="24" t="s">
        <v>8</v>
      </c>
      <c r="C14" s="2">
        <f>Cálculos!L11*100</f>
        <v>23.965126673034504</v>
      </c>
      <c r="D14" s="3">
        <f>Cálculos!L12*100</f>
        <v>34.235895247192147</v>
      </c>
      <c r="E14" s="3">
        <f>Cálculos!L13*100</f>
        <v>24.454210890851535</v>
      </c>
      <c r="F14" s="3">
        <f>Cálculos!L14*100</f>
        <v>11.644862328976922</v>
      </c>
      <c r="G14" s="3">
        <f>Cálculos!L15*100</f>
        <v>4.1588794032060434</v>
      </c>
      <c r="H14" s="3">
        <f>Cálculos!L16*100</f>
        <v>1.1882512580588696</v>
      </c>
      <c r="I14" s="4">
        <f>Cálculos!L17*100</f>
        <v>0.28291696620449275</v>
      </c>
      <c r="K14" s="44" t="s">
        <v>44</v>
      </c>
      <c r="L14" s="44"/>
      <c r="M14" s="44" t="s">
        <v>37</v>
      </c>
      <c r="N14" s="44"/>
      <c r="O14" s="44"/>
      <c r="P14" s="78"/>
      <c r="Q14" s="78"/>
      <c r="R14" s="78"/>
      <c r="S14" s="78"/>
      <c r="T14" s="78"/>
    </row>
    <row r="15" spans="1:20" ht="15.75" thickBot="1">
      <c r="B15" s="24" t="s">
        <v>9</v>
      </c>
      <c r="C15" s="5">
        <f>Cálculos!M11*100</f>
        <v>42.437309035320453</v>
      </c>
      <c r="D15" s="6">
        <f>Cálculos!M12*100</f>
        <v>36.374836315988958</v>
      </c>
      <c r="E15" s="6">
        <f>Cálculos!M13*100</f>
        <v>15.589215563995268</v>
      </c>
      <c r="F15" s="6">
        <f>Cálculos!M14*100</f>
        <v>4.454061589712933</v>
      </c>
      <c r="G15" s="6">
        <f>Cálculos!M15*100</f>
        <v>0.95444176922419999</v>
      </c>
      <c r="H15" s="6">
        <f>Cálculos!M16*100</f>
        <v>0.16361858900986284</v>
      </c>
      <c r="I15" s="7">
        <f>Cálculos!M17*100</f>
        <v>2.3374084144266116E-2</v>
      </c>
      <c r="K15" s="44"/>
      <c r="L15" s="44"/>
      <c r="M15" s="44"/>
      <c r="N15" s="44"/>
      <c r="O15" s="44"/>
      <c r="P15" s="78"/>
      <c r="Q15" s="78"/>
      <c r="R15" s="78"/>
      <c r="S15" s="78"/>
      <c r="T15" s="78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  <mergeCell ref="G4:K4"/>
    <mergeCell ref="J2:L2"/>
    <mergeCell ref="F2:H2"/>
    <mergeCell ref="J3:L3"/>
    <mergeCell ref="F3:H3"/>
    <mergeCell ref="I2:I3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tabSelected="1" zoomScale="85" zoomScaleNormal="85" workbookViewId="0">
      <selection activeCell="I5" sqref="I5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2" t="s">
        <v>41</v>
      </c>
      <c r="C2" s="82"/>
    </row>
    <row r="3" spans="1:22">
      <c r="I3" s="83" t="s">
        <v>38</v>
      </c>
      <c r="J3" s="84"/>
      <c r="K3" s="84"/>
      <c r="L3" s="85" t="s">
        <v>33</v>
      </c>
      <c r="M3" s="84" t="s">
        <v>39</v>
      </c>
      <c r="N3" s="84"/>
      <c r="O3" s="87"/>
    </row>
    <row r="4" spans="1:22" ht="15.75" thickBot="1">
      <c r="I4" s="88" t="s">
        <v>46</v>
      </c>
      <c r="J4" s="89"/>
      <c r="K4" s="89"/>
      <c r="L4" s="86"/>
      <c r="M4" s="89" t="s">
        <v>47</v>
      </c>
      <c r="N4" s="89"/>
      <c r="O4" s="90"/>
    </row>
    <row r="5" spans="1:22" ht="15.75" thickBot="1">
      <c r="J5" s="79" t="s">
        <v>43</v>
      </c>
      <c r="K5" s="80"/>
      <c r="L5" s="80"/>
      <c r="M5" s="80"/>
      <c r="N5" s="81"/>
    </row>
    <row r="6" spans="1:22">
      <c r="A6" s="91" t="s">
        <v>31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 thickBot="1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15.75" thickTop="1"/>
    <row r="9" spans="1:22" ht="15.75" thickBot="1">
      <c r="P9" s="93" t="s">
        <v>23</v>
      </c>
      <c r="Q9" s="93"/>
    </row>
    <row r="10" spans="1:22" ht="15.75" thickBot="1">
      <c r="C10" s="98" t="s">
        <v>10</v>
      </c>
      <c r="D10" s="99"/>
      <c r="H10" s="100" t="s">
        <v>14</v>
      </c>
      <c r="I10" s="101"/>
      <c r="K10" s="25"/>
      <c r="L10" s="26" t="s">
        <v>0</v>
      </c>
      <c r="M10" s="27" t="s">
        <v>1</v>
      </c>
      <c r="P10" s="22" t="s">
        <v>24</v>
      </c>
      <c r="Q10" s="22" t="s">
        <v>25</v>
      </c>
    </row>
    <row r="11" spans="1:22" ht="15.75" thickBot="1">
      <c r="C11" s="33" t="s">
        <v>11</v>
      </c>
      <c r="D11" s="34" t="s">
        <v>12</v>
      </c>
      <c r="E11" s="13"/>
      <c r="H11" s="41" t="s">
        <v>12</v>
      </c>
      <c r="I11" s="42" t="s">
        <v>11</v>
      </c>
      <c r="K11" s="35" t="s">
        <v>16</v>
      </c>
      <c r="L11" s="14">
        <f>((E32^0)*(2.71828^(-E32)))/FACT(0)</f>
        <v>0.23965126673034504</v>
      </c>
      <c r="M11" s="20">
        <f>((J32^0)*(2.71828^(-J32)))/FACT(0)</f>
        <v>0.42437309035320453</v>
      </c>
      <c r="P11" s="45">
        <v>13</v>
      </c>
      <c r="Q11" s="46"/>
    </row>
    <row r="12" spans="1:22">
      <c r="C12" s="51">
        <v>1</v>
      </c>
      <c r="D12" s="52">
        <v>2</v>
      </c>
      <c r="H12" s="51">
        <v>1</v>
      </c>
      <c r="I12" s="52">
        <v>1</v>
      </c>
      <c r="K12" s="35" t="s">
        <v>17</v>
      </c>
      <c r="L12" s="14">
        <f>((E32^1)*(2.71828^(-E32)))/FACT(1)</f>
        <v>0.3423589524719215</v>
      </c>
      <c r="M12" s="20">
        <f>((J32^1)*(2.71828^(-J32)))/FACT(1)</f>
        <v>0.36374836315988957</v>
      </c>
      <c r="P12" s="47">
        <v>11</v>
      </c>
      <c r="Q12" s="48"/>
    </row>
    <row r="13" spans="1:22">
      <c r="C13" s="53">
        <v>2</v>
      </c>
      <c r="D13" s="48">
        <v>3</v>
      </c>
      <c r="H13" s="53">
        <v>2</v>
      </c>
      <c r="I13" s="48">
        <v>2</v>
      </c>
      <c r="K13" s="35" t="s">
        <v>18</v>
      </c>
      <c r="L13" s="14">
        <f>((E32^2)*(2.71828^(-E32)))/FACT(2)</f>
        <v>0.24454210890851535</v>
      </c>
      <c r="M13" s="20">
        <f>((J32^2)*(2.71828^(-J32)))/FACT(2)</f>
        <v>0.15589215563995268</v>
      </c>
      <c r="P13" s="47">
        <v>9</v>
      </c>
      <c r="Q13" s="48"/>
    </row>
    <row r="14" spans="1:22">
      <c r="C14" s="53">
        <v>2</v>
      </c>
      <c r="D14" s="48">
        <v>1</v>
      </c>
      <c r="H14" s="53">
        <v>2</v>
      </c>
      <c r="I14" s="48">
        <v>2</v>
      </c>
      <c r="K14" s="35" t="s">
        <v>19</v>
      </c>
      <c r="L14" s="14">
        <f>((E32^3)*(2.71828^(-E32)))/FACT(3)</f>
        <v>0.11644862328976922</v>
      </c>
      <c r="M14" s="20">
        <f>((J32^3)*(2.71828^(-J32)))/FACT(3)</f>
        <v>4.4540615897129328E-2</v>
      </c>
      <c r="P14" s="47">
        <v>9</v>
      </c>
      <c r="Q14" s="48"/>
    </row>
    <row r="15" spans="1:22">
      <c r="C15" s="53">
        <v>1</v>
      </c>
      <c r="D15" s="48">
        <v>1</v>
      </c>
      <c r="H15" s="53">
        <v>2</v>
      </c>
      <c r="I15" s="48">
        <v>1</v>
      </c>
      <c r="K15" s="35" t="s">
        <v>21</v>
      </c>
      <c r="L15" s="14">
        <f>((E32^4)*(2.71828^(-E32)))/FACT(4)</f>
        <v>4.1588794032060436E-2</v>
      </c>
      <c r="M15" s="20">
        <f>((J32^4)*(2.71828^(-J32)))/FACT(4)</f>
        <v>9.5444176922419993E-3</v>
      </c>
      <c r="P15" s="47">
        <v>10</v>
      </c>
      <c r="Q15" s="48"/>
    </row>
    <row r="16" spans="1:22">
      <c r="C16" s="53">
        <v>1</v>
      </c>
      <c r="D16" s="48">
        <v>1</v>
      </c>
      <c r="H16" s="53">
        <v>0</v>
      </c>
      <c r="I16" s="48">
        <v>0</v>
      </c>
      <c r="K16" s="35" t="s">
        <v>20</v>
      </c>
      <c r="L16" s="14">
        <f>((E32^5)*(2.71828^(-E32)))/FACT(5)</f>
        <v>1.1882512580588696E-2</v>
      </c>
      <c r="M16" s="20">
        <f>((J32^5)*(2.71828^(-J32)))/FACT(5)</f>
        <v>1.6361858900986283E-3</v>
      </c>
      <c r="P16" s="47">
        <v>9</v>
      </c>
      <c r="Q16" s="48"/>
    </row>
    <row r="17" spans="2:17" ht="15.75" thickBot="1">
      <c r="C17" s="53">
        <v>2</v>
      </c>
      <c r="D17" s="48">
        <v>1</v>
      </c>
      <c r="H17" s="53">
        <v>0</v>
      </c>
      <c r="I17" s="48">
        <v>0</v>
      </c>
      <c r="K17" s="36" t="s">
        <v>22</v>
      </c>
      <c r="L17" s="6">
        <f>((E32^6)*(2.71828^(-E32)))/FACT(6)</f>
        <v>2.8291696620449274E-3</v>
      </c>
      <c r="M17" s="7">
        <f>((J32^6)*(2.71828^(-J32)))/FACT(6)</f>
        <v>2.3374084144266118E-4</v>
      </c>
      <c r="P17" s="47">
        <v>9</v>
      </c>
      <c r="Q17" s="48"/>
    </row>
    <row r="18" spans="2:17">
      <c r="C18" s="53">
        <v>1</v>
      </c>
      <c r="D18" s="48">
        <v>2</v>
      </c>
      <c r="H18" s="53">
        <v>1</v>
      </c>
      <c r="I18" s="48">
        <v>0</v>
      </c>
      <c r="P18" s="47">
        <v>7</v>
      </c>
      <c r="Q18" s="48"/>
    </row>
    <row r="19" spans="2:17">
      <c r="C19" s="53"/>
      <c r="D19" s="48"/>
      <c r="H19" s="53"/>
      <c r="I19" s="48"/>
      <c r="P19" s="47">
        <v>7</v>
      </c>
      <c r="Q19" s="48"/>
    </row>
    <row r="20" spans="2:17">
      <c r="C20" s="53"/>
      <c r="D20" s="48"/>
      <c r="H20" s="53"/>
      <c r="I20" s="48"/>
      <c r="P20" s="47">
        <v>10</v>
      </c>
      <c r="Q20" s="48"/>
    </row>
    <row r="21" spans="2:17">
      <c r="C21" s="53"/>
      <c r="D21" s="48"/>
      <c r="H21" s="53"/>
      <c r="I21" s="48"/>
      <c r="P21" s="47">
        <v>5</v>
      </c>
      <c r="Q21" s="48"/>
    </row>
    <row r="22" spans="2:17">
      <c r="C22" s="53"/>
      <c r="D22" s="48"/>
      <c r="H22" s="53"/>
      <c r="I22" s="48"/>
      <c r="P22" s="47">
        <v>6</v>
      </c>
      <c r="Q22" s="48"/>
    </row>
    <row r="23" spans="2:17">
      <c r="C23" s="53"/>
      <c r="D23" s="48"/>
      <c r="H23" s="53"/>
      <c r="I23" s="48"/>
      <c r="P23" s="47">
        <v>3</v>
      </c>
      <c r="Q23" s="48"/>
    </row>
    <row r="24" spans="2:17">
      <c r="C24" s="53"/>
      <c r="D24" s="48"/>
      <c r="H24" s="53"/>
      <c r="I24" s="48"/>
      <c r="P24" s="47">
        <v>10</v>
      </c>
      <c r="Q24" s="48"/>
    </row>
    <row r="25" spans="2:17">
      <c r="C25" s="53"/>
      <c r="D25" s="48"/>
      <c r="H25" s="53"/>
      <c r="I25" s="48"/>
      <c r="P25" s="47">
        <v>6</v>
      </c>
      <c r="Q25" s="48"/>
    </row>
    <row r="26" spans="2:17">
      <c r="C26" s="53"/>
      <c r="D26" s="48"/>
      <c r="H26" s="53"/>
      <c r="I26" s="48"/>
      <c r="P26" s="47">
        <v>7</v>
      </c>
      <c r="Q26" s="48"/>
    </row>
    <row r="27" spans="2:17" ht="15.75" thickBot="1">
      <c r="C27" s="55"/>
      <c r="D27" s="56"/>
      <c r="H27" s="54"/>
      <c r="I27" s="50"/>
      <c r="P27" s="47">
        <v>7</v>
      </c>
      <c r="Q27" s="48"/>
    </row>
    <row r="28" spans="2:17" ht="15.75" thickBot="1">
      <c r="B28" s="22" t="s">
        <v>13</v>
      </c>
      <c r="C28" s="15">
        <f>SUM(C12:C27)</f>
        <v>10</v>
      </c>
      <c r="D28" s="16">
        <f>SUM(D12:D27)</f>
        <v>11</v>
      </c>
      <c r="G28" s="38" t="s">
        <v>13</v>
      </c>
      <c r="H28" s="39">
        <f>SUM(H12:H27)</f>
        <v>8</v>
      </c>
      <c r="I28" s="40">
        <f>SUM(I12:I27)</f>
        <v>6</v>
      </c>
      <c r="P28" s="47">
        <v>3</v>
      </c>
      <c r="Q28" s="48"/>
    </row>
    <row r="29" spans="2:17" ht="15.75" thickBot="1">
      <c r="B29" s="22" t="s">
        <v>15</v>
      </c>
      <c r="C29" s="17">
        <f>COUNT(C12:C27)</f>
        <v>7</v>
      </c>
      <c r="G29" s="22" t="s">
        <v>15</v>
      </c>
      <c r="H29" s="37">
        <f>COUNT(H12:H27)</f>
        <v>7</v>
      </c>
      <c r="P29" s="47">
        <v>4</v>
      </c>
      <c r="Q29" s="48"/>
    </row>
    <row r="30" spans="2:17">
      <c r="P30" s="47">
        <v>3</v>
      </c>
      <c r="Q30" s="48"/>
    </row>
    <row r="31" spans="2:17">
      <c r="B31" s="93" t="s">
        <v>5</v>
      </c>
      <c r="C31" s="93"/>
      <c r="D31" s="93"/>
      <c r="E31" s="93"/>
      <c r="G31" s="93" t="s">
        <v>6</v>
      </c>
      <c r="H31" s="93"/>
      <c r="I31" s="93"/>
      <c r="J31" s="93"/>
      <c r="P31" s="47"/>
      <c r="Q31" s="48"/>
    </row>
    <row r="32" spans="2:17">
      <c r="B32" s="74" t="s">
        <v>2</v>
      </c>
      <c r="C32" s="75"/>
      <c r="D32" s="18" t="s">
        <v>4</v>
      </c>
      <c r="E32" s="9">
        <f>C28/C29</f>
        <v>1.4285714285714286</v>
      </c>
      <c r="G32" s="74" t="s">
        <v>2</v>
      </c>
      <c r="H32" s="75"/>
      <c r="I32" s="18" t="s">
        <v>4</v>
      </c>
      <c r="J32" s="9">
        <f>I28/H29</f>
        <v>0.8571428571428571</v>
      </c>
      <c r="P32" s="47"/>
      <c r="Q32" s="48"/>
    </row>
    <row r="33" spans="1:22" ht="15.75" thickBot="1">
      <c r="B33" s="76" t="s">
        <v>3</v>
      </c>
      <c r="C33" s="77"/>
      <c r="D33" s="19" t="s">
        <v>4</v>
      </c>
      <c r="E33" s="8">
        <f>D28/C29</f>
        <v>1.5714285714285714</v>
      </c>
      <c r="G33" s="76" t="s">
        <v>3</v>
      </c>
      <c r="H33" s="77"/>
      <c r="I33" s="19" t="s">
        <v>4</v>
      </c>
      <c r="J33" s="8">
        <f>H28/H29</f>
        <v>1.1428571428571428</v>
      </c>
      <c r="P33" s="47"/>
      <c r="Q33" s="48"/>
    </row>
    <row r="34" spans="1:22" ht="15.75" thickBot="1">
      <c r="P34" s="49"/>
      <c r="Q34" s="50"/>
    </row>
    <row r="35" spans="1:22" ht="15.75" thickBot="1">
      <c r="B35" s="25"/>
      <c r="C35" s="26" t="s">
        <v>0</v>
      </c>
      <c r="D35" s="27" t="s">
        <v>1</v>
      </c>
      <c r="O35" s="22" t="s">
        <v>26</v>
      </c>
      <c r="P35" s="21">
        <f>SUM(P11:P34)</f>
        <v>148</v>
      </c>
      <c r="Q35" s="29">
        <f>SUM(Q11:Q34)</f>
        <v>0</v>
      </c>
    </row>
    <row r="36" spans="1:22" ht="15.75" thickBot="1">
      <c r="B36" s="28" t="s">
        <v>29</v>
      </c>
      <c r="C36" s="31">
        <f>E32*J33*P38</f>
        <v>2.0136054421768708</v>
      </c>
      <c r="D36" s="32">
        <f>J32*E33*P38</f>
        <v>1.6612244897959183</v>
      </c>
      <c r="O36" s="22" t="s">
        <v>27</v>
      </c>
      <c r="P36" s="94">
        <v>6</v>
      </c>
      <c r="Q36" s="95"/>
    </row>
    <row r="37" spans="1:22" ht="15.75" thickBot="1">
      <c r="O37" s="22" t="s">
        <v>28</v>
      </c>
      <c r="P37" s="96">
        <f>COUNT(P11:P34)</f>
        <v>20</v>
      </c>
      <c r="Q37" s="97"/>
    </row>
    <row r="38" spans="1:22" ht="15.75" thickBot="1">
      <c r="O38" s="22" t="s">
        <v>42</v>
      </c>
      <c r="P38" s="30">
        <f>P35/(P36*P37)</f>
        <v>1.2333333333333334</v>
      </c>
      <c r="Q38" s="29">
        <f>Q35/(P36*P37)</f>
        <v>0</v>
      </c>
    </row>
    <row r="40" spans="1:22">
      <c r="A40" s="91" t="s">
        <v>32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.75" thickBo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.75" thickTop="1"/>
    <row r="115" spans="3:15">
      <c r="C115" s="10"/>
    </row>
    <row r="116" spans="3:15">
      <c r="C116" s="10"/>
    </row>
    <row r="118" spans="3:15">
      <c r="C118" s="10"/>
      <c r="F118" s="11"/>
      <c r="O118" s="12"/>
    </row>
    <row r="120" spans="3:15">
      <c r="C120" s="10"/>
      <c r="O120" s="11"/>
    </row>
    <row r="122" spans="3:15">
      <c r="C122" s="10"/>
      <c r="F122" s="11"/>
      <c r="O122" s="12"/>
    </row>
    <row r="124" spans="3:15">
      <c r="C124" s="10"/>
      <c r="F124" s="11"/>
      <c r="O124" s="11"/>
    </row>
    <row r="126" spans="3:15">
      <c r="C126" s="10"/>
      <c r="O126" s="12"/>
    </row>
    <row r="128" spans="3:15">
      <c r="C128" s="10"/>
      <c r="F128" s="11"/>
      <c r="O128" s="12"/>
    </row>
    <row r="130" spans="3:15">
      <c r="C130" s="10"/>
      <c r="O130" s="11"/>
    </row>
    <row r="132" spans="3:15">
      <c r="C132" s="10"/>
      <c r="F132" s="11"/>
      <c r="O132" s="11"/>
    </row>
    <row r="134" spans="3:15">
      <c r="C134" s="10"/>
      <c r="O134" s="12"/>
    </row>
    <row r="136" spans="3:15">
      <c r="C136" s="10"/>
      <c r="F136" s="11"/>
      <c r="O136" s="11"/>
    </row>
    <row r="138" spans="3:15">
      <c r="C138" s="10"/>
      <c r="F138" s="11"/>
    </row>
    <row r="140" spans="3:15">
      <c r="C140" s="10"/>
      <c r="O140" s="11"/>
    </row>
    <row r="142" spans="3:15">
      <c r="C142" s="10"/>
      <c r="F142" s="11"/>
    </row>
    <row r="144" spans="3:15">
      <c r="C144" s="10"/>
      <c r="O144" s="11"/>
    </row>
    <row r="146" spans="3:15">
      <c r="C146" s="10"/>
      <c r="F146" s="11"/>
      <c r="O146" s="11"/>
    </row>
    <row r="148" spans="3:15">
      <c r="C148" s="10"/>
      <c r="F148" s="11"/>
    </row>
    <row r="150" spans="3:15">
      <c r="C150" s="10"/>
      <c r="O150" s="11"/>
    </row>
    <row r="152" spans="3:15">
      <c r="C152" s="10"/>
      <c r="O152" s="12"/>
    </row>
    <row r="154" spans="3:15">
      <c r="C154" s="10"/>
      <c r="O154" s="11"/>
    </row>
    <row r="156" spans="3:15">
      <c r="C156" s="10"/>
      <c r="O156" s="11"/>
    </row>
    <row r="158" spans="3:15">
      <c r="C158" s="10"/>
    </row>
    <row r="160" spans="3:15">
      <c r="C160" s="10"/>
      <c r="F160" s="11"/>
      <c r="O160" s="12"/>
    </row>
    <row r="162" spans="3:15">
      <c r="C162" s="10"/>
      <c r="O162" s="11"/>
    </row>
    <row r="164" spans="3:15">
      <c r="C164" s="10"/>
      <c r="O164" s="11"/>
    </row>
    <row r="166" spans="3:15">
      <c r="C166" s="10"/>
      <c r="F166" s="11"/>
      <c r="O166" s="11"/>
    </row>
    <row r="168" spans="3:15">
      <c r="C168" s="10"/>
      <c r="F168" s="11"/>
      <c r="O168" s="11"/>
    </row>
    <row r="170" spans="3:15">
      <c r="C170" s="10"/>
      <c r="F170" s="11"/>
      <c r="O170" s="11"/>
    </row>
    <row r="172" spans="3:15">
      <c r="C172" s="10"/>
      <c r="F172" s="11"/>
      <c r="O172" s="12"/>
    </row>
  </sheetData>
  <mergeCells count="20"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  <mergeCell ref="J5:N5"/>
    <mergeCell ref="B2:C2"/>
    <mergeCell ref="I3:K3"/>
    <mergeCell ref="L3:L4"/>
    <mergeCell ref="M3:O3"/>
    <mergeCell ref="I4:K4"/>
    <mergeCell ref="M4:O4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2018-05-27T21:48:38Z</dcterms:modified>
</cp:coreProperties>
</file>