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furio/Downloads/"/>
    </mc:Choice>
  </mc:AlternateContent>
  <xr:revisionPtr revIDLastSave="0" documentId="8_{69ACF4DE-2C66-174A-B4C0-A07325AAC219}" xr6:coauthVersionLast="47" xr6:coauthVersionMax="47" xr10:uidLastSave="{00000000-0000-0000-0000-000000000000}"/>
  <bookViews>
    <workbookView xWindow="0" yWindow="500" windowWidth="28800" windowHeight="16460" activeTab="1" xr2:uid="{6113E7BA-56A8-4A50-82B1-9F4C2FC04244}"/>
  </bookViews>
  <sheets>
    <sheet name="FactSheet Data - Value" sheetId="5" r:id="rId1"/>
    <sheet name="FactSheet Performance - Value" sheetId="7" r:id="rId2"/>
    <sheet name=" FactSheet Sectors - Value 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6" l="1"/>
  <c r="B8" i="6"/>
  <c r="B7" i="6"/>
  <c r="B3" i="6"/>
  <c r="D31" i="5"/>
  <c r="D28" i="5"/>
  <c r="D27" i="5"/>
  <c r="F32" i="5"/>
  <c r="D32" i="5" s="1"/>
  <c r="F31" i="5"/>
  <c r="F30" i="5"/>
  <c r="D30" i="5" s="1"/>
  <c r="F29" i="5"/>
  <c r="D29" i="5" s="1"/>
  <c r="F28" i="5"/>
  <c r="F27" i="5"/>
  <c r="F26" i="5"/>
  <c r="D26" i="5" s="1"/>
  <c r="F25" i="5"/>
  <c r="D25" i="5" s="1"/>
  <c r="F24" i="5"/>
  <c r="D24" i="5" s="1"/>
  <c r="F23" i="5"/>
  <c r="F22" i="5"/>
  <c r="D22" i="5" s="1"/>
  <c r="F21" i="5"/>
  <c r="D21" i="5" s="1"/>
  <c r="F20" i="5"/>
  <c r="F19" i="5"/>
  <c r="F18" i="5"/>
  <c r="D18" i="5" s="1"/>
  <c r="F17" i="5"/>
  <c r="D17" i="5" s="1"/>
  <c r="F16" i="5"/>
  <c r="D16" i="5" s="1"/>
  <c r="F15" i="5"/>
  <c r="F14" i="5"/>
  <c r="D14" i="5" s="1"/>
  <c r="F13" i="5"/>
  <c r="D13" i="5" s="1"/>
  <c r="F12" i="5"/>
  <c r="B9" i="6" s="1"/>
  <c r="F11" i="5"/>
  <c r="B2" i="6" s="1"/>
  <c r="F10" i="5"/>
  <c r="D10" i="5" s="1"/>
  <c r="F9" i="5"/>
  <c r="D9" i="5" s="1"/>
  <c r="F8" i="5"/>
  <c r="D8" i="5" s="1"/>
  <c r="F7" i="5"/>
  <c r="F6" i="5"/>
  <c r="D6" i="5" s="1"/>
  <c r="F5" i="5"/>
  <c r="D5" i="5" s="1"/>
  <c r="F4" i="5"/>
  <c r="B12" i="6" s="1"/>
  <c r="F3" i="5"/>
  <c r="D3" i="5" s="1"/>
  <c r="F2" i="5"/>
  <c r="B11" i="6" s="1"/>
  <c r="F33" i="5"/>
  <c r="D33" i="5" s="1"/>
  <c r="D2" i="5" l="1"/>
  <c r="D11" i="5"/>
  <c r="D19" i="5"/>
  <c r="D4" i="5"/>
  <c r="D12" i="5"/>
  <c r="D20" i="5"/>
  <c r="D7" i="5"/>
  <c r="D15" i="5"/>
  <c r="D23" i="5"/>
  <c r="B10" i="6"/>
  <c r="B4" i="6"/>
  <c r="C12" i="6" s="1"/>
  <c r="B5" i="6"/>
  <c r="C8" i="6" s="1"/>
  <c r="B6" i="6"/>
  <c r="C6" i="6" s="1"/>
  <c r="C2" i="6" l="1"/>
  <c r="C13" i="6"/>
  <c r="C5" i="6"/>
  <c r="C7" i="6"/>
  <c r="C10" i="6"/>
  <c r="C9" i="6"/>
  <c r="C4" i="6"/>
  <c r="C3" i="6"/>
  <c r="C11" i="6"/>
</calcChain>
</file>

<file path=xl/sharedStrings.xml><?xml version="1.0" encoding="utf-8"?>
<sst xmlns="http://schemas.openxmlformats.org/spreadsheetml/2006/main" count="102" uniqueCount="57">
  <si>
    <t>Price</t>
  </si>
  <si>
    <t>Sector</t>
  </si>
  <si>
    <t>Shares</t>
  </si>
  <si>
    <t>Market Value</t>
  </si>
  <si>
    <t>XLY</t>
  </si>
  <si>
    <t>XLB</t>
  </si>
  <si>
    <t>XLRE</t>
  </si>
  <si>
    <t>USD</t>
  </si>
  <si>
    <t>XLU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</si>
  <si>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</si>
  <si>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</si>
  <si>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</si>
  <si>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</si>
  <si>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</si>
  <si>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</si>
  <si>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</si>
  <si>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</si>
  <si>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</si>
  <si>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</si>
  <si>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Utilities</t>
  </si>
  <si>
    <t>Sector Allocation</t>
  </si>
  <si>
    <t xml:space="preserve">Asset Allocation </t>
  </si>
  <si>
    <t>Market Cap</t>
  </si>
  <si>
    <t>ADI</t>
  </si>
  <si>
    <t>T</t>
  </si>
  <si>
    <t>ATO</t>
  </si>
  <si>
    <t>BDX</t>
  </si>
  <si>
    <t>BLK</t>
  </si>
  <si>
    <t>CASY</t>
  </si>
  <si>
    <t>CVX</t>
  </si>
  <si>
    <t>COST</t>
  </si>
  <si>
    <t>DEO</t>
  </si>
  <si>
    <t>FCX</t>
  </si>
  <si>
    <t>GFF</t>
  </si>
  <si>
    <t>JKHY</t>
  </si>
  <si>
    <t>JNJ</t>
  </si>
  <si>
    <t>JPM</t>
  </si>
  <si>
    <t>LMT</t>
  </si>
  <si>
    <t>MDT</t>
  </si>
  <si>
    <t>MU</t>
  </si>
  <si>
    <t>MS</t>
  </si>
  <si>
    <t>PNC</t>
  </si>
  <si>
    <t>PLD</t>
  </si>
  <si>
    <t>RY</t>
  </si>
  <si>
    <t>XLE</t>
  </si>
  <si>
    <t>XLI</t>
  </si>
  <si>
    <t>TMO</t>
  </si>
  <si>
    <t>VLO</t>
  </si>
  <si>
    <t>VZ</t>
  </si>
  <si>
    <t>WMT</t>
  </si>
  <si>
    <t xml:space="preserve">USD </t>
  </si>
  <si>
    <t>Holdings</t>
  </si>
  <si>
    <t>Weighting</t>
  </si>
  <si>
    <t>Return MTD</t>
  </si>
  <si>
    <t>Benchmark</t>
  </si>
  <si>
    <t>Past Performance</t>
  </si>
  <si>
    <t>RGIP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</si>
</sst>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[$$-409]* #,##0.00_);_([$$-409]* \(#,##0.00\);_([$$-409]* &quot;-&quot;??_);_(@_)"/>
    <numFmt numFmtId="165" formatCode="0.0%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5" fontId="0" fillId="0" borderId="0" xfId="2" applyNumberFormat="1" applyFont="1"/>
    <xf numFmtId="0" fontId="2" fillId="0" borderId="1" xfId="0" applyFont="1" applyBorder="1" applyAlignment="1">
      <alignment horizontal="center"/>
    </xf>
    <xf numFmtId="164" fontId="0" fillId="0" borderId="0" xfId="0" applyNumberFormat="1"/>
    <xf numFmtId="166" fontId="0" fillId="0" borderId="0" xfId="1" applyNumberFormat="1" applyFont="1" applyFill="1"/>
    <xf numFmtId="166" fontId="2" fillId="0" borderId="0" xfId="1" applyNumberFormat="1" applyFont="1" applyFill="1"/>
    <xf numFmtId="166" fontId="0" fillId="0" borderId="0" xfId="1" applyNumberFormat="1" applyFont="1" applyFill="1" applyBorder="1"/>
    <xf numFmtId="166" fontId="0" fillId="0" borderId="0" xfId="1" applyNumberFormat="1" applyFont="1"/>
    <xf numFmtId="166" fontId="0" fillId="0" borderId="0" xfId="0" applyNumberFormat="1"/>
    <xf numFmtId="10" fontId="0" fillId="0" borderId="0" xfId="2" applyNumberFormat="1" applyFont="1"/>
    <xf numFmtId="0" fontId="2" fillId="0" borderId="0" xfId="0" applyFont="1" applyAlignment="1">
      <alignment horizontal="center"/>
    </xf>
    <xf numFmtId="10" fontId="0" fillId="0" borderId="0" xfId="2" applyNumberFormat="1" applyFont="1" applyBorder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535D-7671-4EE1-A265-A6D3FE120CDA}">
  <sheetPr>
    <tabColor theme="4"/>
  </sheetPr>
  <dimension ref="A1:G33"/>
  <sheetViews>
    <sheetView workbookViewId="0"/>
  </sheetViews>
  <sheetFormatPr baseColWidth="10" defaultColWidth="8.83203125" defaultRowHeight="15" x14ac:dyDescent="0.2"/>
  <cols>
    <col min="1" max="7" width="25.6640625" customWidth="1"/>
  </cols>
  <sheetData>
    <row r="1" spans="1:7" x14ac:dyDescent="0.2">
      <c r="A1" s="3" t="s">
        <v>0</v>
      </c>
      <c r="B1" s="3" t="s">
        <v>51</v>
      </c>
      <c r="C1" s="3" t="s">
        <v>1</v>
      </c>
      <c r="D1" s="3" t="s">
        <v>52</v>
      </c>
      <c r="E1" s="3" t="s">
        <v>2</v>
      </c>
      <c r="F1" s="3" t="s">
        <v>3</v>
      </c>
      <c r="G1" s="3" t="s">
        <v>53</v>
      </c>
    </row>
    <row r="2" spans="1:7" x14ac:dyDescent="0.2">
      <c r="A2" s="4">
        <v>161.85</v>
      </c>
      <c r="B2" t="s">
        <v>23</v>
      </c>
      <c r="C2" t="s">
        <v>16</v>
      </c>
      <c r="D2" s="2">
        <f>F2/SUM($F$2:$F$33)</f>
        <v>1.9202205479435082E-2</v>
      </c>
      <c r="E2" s="5">
        <v>158</v>
      </c>
      <c r="F2" s="8">
        <f t="shared" ref="F2:F32" si="0">E2*A2</f>
        <v>25572.3</v>
      </c>
      <c r="G2" s="13">
        <v>0.11650000000000001</v>
      </c>
    </row>
    <row r="3" spans="1:7" x14ac:dyDescent="0.2">
      <c r="A3" s="4">
        <v>18.97</v>
      </c>
      <c r="B3" t="s">
        <v>24</v>
      </c>
      <c r="C3" t="s">
        <v>9</v>
      </c>
      <c r="D3" s="2">
        <f>F3/SUM($F$2:$F$33)</f>
        <v>1.4443971002847295E-2</v>
      </c>
      <c r="E3" s="5">
        <v>1014</v>
      </c>
      <c r="F3" s="8">
        <f t="shared" si="0"/>
        <v>19235.579999999998</v>
      </c>
      <c r="G3" s="13">
        <v>3.3500000000000002E-2</v>
      </c>
    </row>
    <row r="4" spans="1:7" x14ac:dyDescent="0.2">
      <c r="A4" s="4">
        <v>115.05</v>
      </c>
      <c r="B4" t="s">
        <v>25</v>
      </c>
      <c r="C4" t="s">
        <v>19</v>
      </c>
      <c r="D4" s="2">
        <f t="shared" ref="D4:D33" si="1">F4/SUM($F$2:$F$33)</f>
        <v>2.5139748808633591E-2</v>
      </c>
      <c r="E4" s="5">
        <v>291</v>
      </c>
      <c r="F4" s="8">
        <f t="shared" si="0"/>
        <v>33479.549999999996</v>
      </c>
      <c r="G4" s="13">
        <v>8.6699999999999999E-2</v>
      </c>
    </row>
    <row r="5" spans="1:7" x14ac:dyDescent="0.2">
      <c r="A5" s="4">
        <v>225.59</v>
      </c>
      <c r="B5" t="s">
        <v>26</v>
      </c>
      <c r="C5" t="s">
        <v>14</v>
      </c>
      <c r="D5" s="2">
        <f t="shared" si="1"/>
        <v>2.8119607491760863E-2</v>
      </c>
      <c r="E5" s="5">
        <v>166</v>
      </c>
      <c r="F5" s="8">
        <f t="shared" si="0"/>
        <v>37447.94</v>
      </c>
      <c r="G5" s="13">
        <v>-5.4000000000000003E-3</v>
      </c>
    </row>
    <row r="6" spans="1:7" x14ac:dyDescent="0.2">
      <c r="A6" s="4">
        <v>720.61</v>
      </c>
      <c r="B6" t="s">
        <v>27</v>
      </c>
      <c r="C6" t="s">
        <v>13</v>
      </c>
      <c r="D6" s="2">
        <f t="shared" si="1"/>
        <v>4.2747300866653432E-2</v>
      </c>
      <c r="E6" s="5">
        <v>79</v>
      </c>
      <c r="F6" s="8">
        <f t="shared" si="0"/>
        <v>56928.19</v>
      </c>
      <c r="G6" s="13">
        <v>0.12039999999999999</v>
      </c>
    </row>
    <row r="7" spans="1:7" x14ac:dyDescent="0.2">
      <c r="A7" s="4">
        <v>239.72</v>
      </c>
      <c r="B7" t="s">
        <v>28</v>
      </c>
      <c r="C7" t="s">
        <v>11</v>
      </c>
      <c r="D7" s="2">
        <f t="shared" si="1"/>
        <v>2.4840748476248307E-2</v>
      </c>
      <c r="E7" s="5">
        <v>138</v>
      </c>
      <c r="F7" s="8">
        <f t="shared" si="0"/>
        <v>33081.360000000001</v>
      </c>
      <c r="G7" s="13">
        <v>2.8199999999999999E-2</v>
      </c>
    </row>
    <row r="8" spans="1:7" x14ac:dyDescent="0.2">
      <c r="A8" s="4">
        <v>182.99</v>
      </c>
      <c r="B8" t="s">
        <v>29</v>
      </c>
      <c r="C8" t="s">
        <v>12</v>
      </c>
      <c r="D8" s="2">
        <f t="shared" si="1"/>
        <v>3.9573199721431626E-2</v>
      </c>
      <c r="E8" s="5">
        <v>288</v>
      </c>
      <c r="F8" s="8">
        <f t="shared" si="0"/>
        <v>52701.120000000003</v>
      </c>
      <c r="G8" s="10">
        <v>9.5999999999999992E-3</v>
      </c>
    </row>
    <row r="9" spans="1:7" x14ac:dyDescent="0.2">
      <c r="A9" s="4">
        <v>523.66999999999996</v>
      </c>
      <c r="B9" t="s">
        <v>30</v>
      </c>
      <c r="C9" t="s">
        <v>11</v>
      </c>
      <c r="D9" s="2">
        <f t="shared" si="1"/>
        <v>3.5783301613497222E-2</v>
      </c>
      <c r="E9" s="5">
        <v>91</v>
      </c>
      <c r="F9" s="8">
        <f t="shared" si="0"/>
        <v>47653.969999999994</v>
      </c>
      <c r="G9" s="10">
        <v>4.36E-2</v>
      </c>
    </row>
    <row r="10" spans="1:7" x14ac:dyDescent="0.2">
      <c r="A10" s="4">
        <v>177.63</v>
      </c>
      <c r="B10" t="s">
        <v>31</v>
      </c>
      <c r="C10" t="s">
        <v>11</v>
      </c>
      <c r="D10" s="2">
        <f t="shared" si="1"/>
        <v>1.2137773532196826E-2</v>
      </c>
      <c r="E10" s="5">
        <v>91</v>
      </c>
      <c r="F10" s="8">
        <f t="shared" si="0"/>
        <v>16164.33</v>
      </c>
      <c r="G10" s="10">
        <v>6.7900000000000002E-2</v>
      </c>
    </row>
    <row r="11" spans="1:7" x14ac:dyDescent="0.2">
      <c r="A11" s="4">
        <v>36.340000000000003</v>
      </c>
      <c r="B11" t="s">
        <v>32</v>
      </c>
      <c r="C11" t="s">
        <v>17</v>
      </c>
      <c r="D11" s="2">
        <f t="shared" si="1"/>
        <v>2.9306943450911678E-2</v>
      </c>
      <c r="E11" s="5">
        <v>1074</v>
      </c>
      <c r="F11" s="8">
        <f t="shared" si="0"/>
        <v>39029.160000000003</v>
      </c>
      <c r="G11" s="10">
        <v>0.1401</v>
      </c>
    </row>
    <row r="12" spans="1:7" x14ac:dyDescent="0.2">
      <c r="A12" s="4">
        <v>36.159999999999997</v>
      </c>
      <c r="B12" t="s">
        <v>33</v>
      </c>
      <c r="C12" t="s">
        <v>15</v>
      </c>
      <c r="D12" s="2">
        <f t="shared" si="1"/>
        <v>4.4720159409775639E-2</v>
      </c>
      <c r="E12" s="5">
        <v>1647</v>
      </c>
      <c r="F12" s="8">
        <f t="shared" si="0"/>
        <v>59555.519999999997</v>
      </c>
      <c r="G12" s="10">
        <v>9.7699999999999995E-2</v>
      </c>
    </row>
    <row r="13" spans="1:7" x14ac:dyDescent="0.2">
      <c r="A13" s="4">
        <v>186.96</v>
      </c>
      <c r="B13" t="s">
        <v>34</v>
      </c>
      <c r="C13" t="s">
        <v>16</v>
      </c>
      <c r="D13" s="2">
        <f t="shared" si="1"/>
        <v>2.2040917743821394E-2</v>
      </c>
      <c r="E13" s="5">
        <v>157</v>
      </c>
      <c r="F13" s="8">
        <f t="shared" si="0"/>
        <v>29352.720000000001</v>
      </c>
      <c r="G13" s="10">
        <v>-5.1499999999999997E-2</v>
      </c>
    </row>
    <row r="14" spans="1:7" x14ac:dyDescent="0.2">
      <c r="A14" s="4">
        <v>176.2</v>
      </c>
      <c r="B14" t="s">
        <v>35</v>
      </c>
      <c r="C14" t="s">
        <v>14</v>
      </c>
      <c r="D14" s="2">
        <f t="shared" si="1"/>
        <v>4.4587911140005689E-2</v>
      </c>
      <c r="E14" s="5">
        <v>337</v>
      </c>
      <c r="F14" s="8">
        <f t="shared" si="0"/>
        <v>59379.399999999994</v>
      </c>
      <c r="G14" s="10">
        <v>1.7999999999999999E-2</v>
      </c>
    </row>
    <row r="15" spans="1:7" x14ac:dyDescent="0.2">
      <c r="A15" s="4">
        <v>133.84</v>
      </c>
      <c r="B15" t="s">
        <v>36</v>
      </c>
      <c r="C15" t="s">
        <v>13</v>
      </c>
      <c r="D15" s="2">
        <f t="shared" si="1"/>
        <v>2.7336074789204919E-2</v>
      </c>
      <c r="E15" s="5">
        <v>272</v>
      </c>
      <c r="F15" s="8">
        <f t="shared" si="0"/>
        <v>36404.480000000003</v>
      </c>
      <c r="G15" s="10">
        <v>5.7000000000000002E-2</v>
      </c>
    </row>
    <row r="16" spans="1:7" x14ac:dyDescent="0.2">
      <c r="A16" s="4">
        <v>476.82</v>
      </c>
      <c r="B16" t="s">
        <v>37</v>
      </c>
      <c r="C16" t="s">
        <v>15</v>
      </c>
      <c r="D16" s="2">
        <f t="shared" si="1"/>
        <v>4.1175001697969567E-2</v>
      </c>
      <c r="E16" s="5">
        <v>115</v>
      </c>
      <c r="F16" s="8">
        <f t="shared" si="0"/>
        <v>54834.299999999996</v>
      </c>
      <c r="G16" s="10">
        <v>-1.18E-2</v>
      </c>
    </row>
    <row r="17" spans="1:7" x14ac:dyDescent="0.2">
      <c r="A17" s="4">
        <v>81.3</v>
      </c>
      <c r="B17" t="s">
        <v>38</v>
      </c>
      <c r="C17" t="s">
        <v>14</v>
      </c>
      <c r="D17" s="2">
        <f t="shared" si="1"/>
        <v>3.7666653037856219E-2</v>
      </c>
      <c r="E17" s="5">
        <v>617</v>
      </c>
      <c r="F17" s="8">
        <f t="shared" si="0"/>
        <v>50162.1</v>
      </c>
      <c r="G17" s="10">
        <v>-5.7799999999999997E-2</v>
      </c>
    </row>
    <row r="18" spans="1:7" x14ac:dyDescent="0.2">
      <c r="A18" s="4">
        <v>58.58</v>
      </c>
      <c r="B18" t="s">
        <v>39</v>
      </c>
      <c r="C18" t="s">
        <v>16</v>
      </c>
      <c r="D18" s="2">
        <f t="shared" si="1"/>
        <v>2.2169771951705355E-2</v>
      </c>
      <c r="E18" s="5">
        <v>504</v>
      </c>
      <c r="F18" s="8">
        <f t="shared" si="0"/>
        <v>29524.32</v>
      </c>
      <c r="G18" s="10">
        <v>5.6599999999999998E-2</v>
      </c>
    </row>
    <row r="19" spans="1:7" x14ac:dyDescent="0.2">
      <c r="A19" s="4">
        <v>89.2</v>
      </c>
      <c r="B19" t="s">
        <v>40</v>
      </c>
      <c r="C19" t="s">
        <v>13</v>
      </c>
      <c r="D19" s="2">
        <f t="shared" si="1"/>
        <v>2.7729785967979509E-2</v>
      </c>
      <c r="E19" s="5">
        <v>414</v>
      </c>
      <c r="F19" s="8">
        <f t="shared" si="0"/>
        <v>36928.800000000003</v>
      </c>
      <c r="G19" s="10">
        <v>8.4099999999999994E-2</v>
      </c>
    </row>
    <row r="20" spans="1:7" x14ac:dyDescent="0.2">
      <c r="A20" s="4">
        <v>161.16</v>
      </c>
      <c r="B20" t="s">
        <v>41</v>
      </c>
      <c r="C20" t="s">
        <v>13</v>
      </c>
      <c r="D20" s="2">
        <f t="shared" si="1"/>
        <v>1.2464527078587889E-2</v>
      </c>
      <c r="E20" s="5">
        <v>103</v>
      </c>
      <c r="F20" s="8">
        <f t="shared" si="0"/>
        <v>16599.48</v>
      </c>
      <c r="G20" s="10">
        <v>5.1000000000000004E-3</v>
      </c>
    </row>
    <row r="21" spans="1:7" x14ac:dyDescent="0.2">
      <c r="A21" s="4">
        <v>114.56</v>
      </c>
      <c r="B21" s="1" t="s">
        <v>42</v>
      </c>
      <c r="C21" t="s">
        <v>18</v>
      </c>
      <c r="D21" s="2">
        <f t="shared" si="1"/>
        <v>2.4000402782034438E-2</v>
      </c>
      <c r="E21" s="6">
        <v>279</v>
      </c>
      <c r="F21" s="8">
        <f t="shared" si="0"/>
        <v>31962.240000000002</v>
      </c>
      <c r="G21" s="10">
        <v>6.9000000000000006E-2</v>
      </c>
    </row>
    <row r="22" spans="1:7" x14ac:dyDescent="0.2">
      <c r="A22" s="4">
        <v>99.13</v>
      </c>
      <c r="B22" t="s">
        <v>43</v>
      </c>
      <c r="C22" t="s">
        <v>13</v>
      </c>
      <c r="D22" s="2">
        <f t="shared" si="1"/>
        <v>2.0097877385985147E-2</v>
      </c>
      <c r="E22" s="5">
        <v>270</v>
      </c>
      <c r="F22" s="8">
        <f t="shared" si="0"/>
        <v>26765.1</v>
      </c>
      <c r="G22" s="10">
        <v>6.6199999999999995E-2</v>
      </c>
    </row>
    <row r="23" spans="1:7" x14ac:dyDescent="0.2">
      <c r="A23" s="4">
        <v>79.989999999999995</v>
      </c>
      <c r="B23" t="s">
        <v>5</v>
      </c>
      <c r="C23" t="s">
        <v>17</v>
      </c>
      <c r="D23" s="2">
        <f t="shared" si="1"/>
        <v>1.1472297114976061E-2</v>
      </c>
      <c r="E23" s="5">
        <v>191</v>
      </c>
      <c r="F23" s="8">
        <f t="shared" si="0"/>
        <v>15278.089999999998</v>
      </c>
      <c r="G23" s="10">
        <v>0.114</v>
      </c>
    </row>
    <row r="24" spans="1:7" x14ac:dyDescent="0.2">
      <c r="A24" s="4">
        <v>140.99</v>
      </c>
      <c r="B24" t="s">
        <v>4</v>
      </c>
      <c r="C24" t="s">
        <v>10</v>
      </c>
      <c r="D24" s="2">
        <f t="shared" si="1"/>
        <v>3.6419004899350862E-2</v>
      </c>
      <c r="E24" s="5">
        <v>344</v>
      </c>
      <c r="F24" s="8">
        <f t="shared" si="0"/>
        <v>48500.560000000005</v>
      </c>
      <c r="G24" s="10">
        <v>-4.1300000000000003E-2</v>
      </c>
    </row>
    <row r="25" spans="1:7" x14ac:dyDescent="0.2">
      <c r="A25" s="4">
        <v>91.63</v>
      </c>
      <c r="B25" t="s">
        <v>44</v>
      </c>
      <c r="C25" t="s">
        <v>12</v>
      </c>
      <c r="D25" s="2">
        <f t="shared" si="1"/>
        <v>1.9815794800124485E-2</v>
      </c>
      <c r="E25" s="5">
        <v>288</v>
      </c>
      <c r="F25" s="8">
        <f t="shared" si="0"/>
        <v>26389.439999999999</v>
      </c>
      <c r="G25" s="10">
        <v>6.6199999999999995E-2</v>
      </c>
    </row>
    <row r="26" spans="1:7" x14ac:dyDescent="0.2">
      <c r="A26" s="4">
        <v>99.44</v>
      </c>
      <c r="B26" t="s">
        <v>45</v>
      </c>
      <c r="C26" t="s">
        <v>15</v>
      </c>
      <c r="D26" s="2">
        <f t="shared" si="1"/>
        <v>2.6432953968073221E-2</v>
      </c>
      <c r="E26" s="5">
        <v>354</v>
      </c>
      <c r="F26" s="8">
        <f t="shared" si="0"/>
        <v>35201.760000000002</v>
      </c>
      <c r="G26" s="10">
        <v>0.1038</v>
      </c>
    </row>
    <row r="27" spans="1:7" x14ac:dyDescent="0.2">
      <c r="A27" s="4">
        <v>68.849999999999994</v>
      </c>
      <c r="B27" s="1" t="s">
        <v>8</v>
      </c>
      <c r="C27" t="s">
        <v>19</v>
      </c>
      <c r="D27" s="2">
        <f t="shared" si="1"/>
        <v>6.8553367098992804E-2</v>
      </c>
      <c r="E27" s="6">
        <v>1326</v>
      </c>
      <c r="F27" s="8">
        <f t="shared" si="0"/>
        <v>91295.099999999991</v>
      </c>
      <c r="G27" s="10">
        <v>7.1099999999999997E-2</v>
      </c>
    </row>
    <row r="28" spans="1:7" x14ac:dyDescent="0.2">
      <c r="A28" s="4">
        <v>38.049999999999997</v>
      </c>
      <c r="B28" t="s">
        <v>6</v>
      </c>
      <c r="C28" t="s">
        <v>18</v>
      </c>
      <c r="D28" s="2">
        <f t="shared" si="1"/>
        <v>1.9285893133681398E-2</v>
      </c>
      <c r="E28" s="5">
        <v>675</v>
      </c>
      <c r="F28" s="8">
        <f t="shared" si="0"/>
        <v>25683.749999999996</v>
      </c>
      <c r="G28" s="10">
        <v>6.9099999999999995E-2</v>
      </c>
    </row>
    <row r="29" spans="1:7" x14ac:dyDescent="0.2">
      <c r="A29" s="4">
        <v>535.24</v>
      </c>
      <c r="B29" t="s">
        <v>46</v>
      </c>
      <c r="C29" t="s">
        <v>14</v>
      </c>
      <c r="D29" s="2">
        <f t="shared" si="1"/>
        <v>3.4162434320303255E-2</v>
      </c>
      <c r="E29" s="5">
        <v>85</v>
      </c>
      <c r="F29" s="8">
        <f t="shared" si="0"/>
        <v>45495.4</v>
      </c>
      <c r="G29" s="10">
        <v>4.3400000000000001E-2</v>
      </c>
    </row>
    <row r="30" spans="1:7" x14ac:dyDescent="0.2">
      <c r="A30" s="4">
        <v>137.62</v>
      </c>
      <c r="B30" t="s">
        <v>47</v>
      </c>
      <c r="C30" t="s">
        <v>12</v>
      </c>
      <c r="D30" s="2">
        <f t="shared" si="1"/>
        <v>4.1542146082601185E-2</v>
      </c>
      <c r="E30" s="5">
        <v>402</v>
      </c>
      <c r="F30" s="8">
        <f t="shared" si="0"/>
        <v>55323.240000000005</v>
      </c>
      <c r="G30" s="10">
        <v>9.0700000000000003E-2</v>
      </c>
    </row>
    <row r="31" spans="1:7" x14ac:dyDescent="0.2">
      <c r="A31" s="4">
        <v>38.549999999999997</v>
      </c>
      <c r="B31" t="s">
        <v>48</v>
      </c>
      <c r="C31" t="s">
        <v>9</v>
      </c>
      <c r="D31" s="2">
        <f t="shared" si="1"/>
        <v>8.8578257136456267E-3</v>
      </c>
      <c r="E31" s="5">
        <v>306</v>
      </c>
      <c r="F31" s="8">
        <f t="shared" si="0"/>
        <v>11796.3</v>
      </c>
      <c r="G31" s="10">
        <v>3.3399999999999999E-2</v>
      </c>
    </row>
    <row r="32" spans="1:7" x14ac:dyDescent="0.2">
      <c r="A32" s="4">
        <v>150.22999999999999</v>
      </c>
      <c r="B32" t="s">
        <v>49</v>
      </c>
      <c r="C32" t="s">
        <v>11</v>
      </c>
      <c r="D32" s="2">
        <f t="shared" si="1"/>
        <v>2.4366420818695032E-2</v>
      </c>
      <c r="E32" s="5">
        <v>216</v>
      </c>
      <c r="F32" s="8">
        <f t="shared" si="0"/>
        <v>32449.679999999997</v>
      </c>
      <c r="G32" s="10">
        <v>6.2E-2</v>
      </c>
    </row>
    <row r="33" spans="1:7" x14ac:dyDescent="0.2">
      <c r="A33" s="4">
        <v>1</v>
      </c>
      <c r="B33" t="s">
        <v>50</v>
      </c>
      <c r="C33" t="s">
        <v>7</v>
      </c>
      <c r="D33" s="2">
        <f t="shared" si="1"/>
        <v>0.11380797862101444</v>
      </c>
      <c r="E33" s="7">
        <v>151562.37</v>
      </c>
      <c r="F33" s="8">
        <f>E33*A33</f>
        <v>151562.37</v>
      </c>
      <c r="G33" s="10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9E0F7-B260-4BED-B212-D4F55EDD783C}">
  <sheetPr>
    <tabColor theme="4"/>
  </sheetPr>
  <dimension ref="A1:C13"/>
  <sheetViews>
    <sheetView tabSelected="1" workbookViewId="0">
      <selection activeCell="F21" sqref="F21"/>
    </sheetView>
  </sheetViews>
  <sheetFormatPr baseColWidth="10" defaultColWidth="8.83203125" defaultRowHeight="15" x14ac:dyDescent="0.2"/>
  <cols>
    <col min="1" max="4" width="25.6640625" customWidth="1"/>
  </cols>
  <sheetData>
    <row r="1" spans="1:3" x14ac:dyDescent="0.2">
      <c r="A1" s="3" t="s">
        <v>55</v>
      </c>
      <c r="B1" s="3" t="s">
        <v>56</v>
      </c>
      <c r="C1" s="3" t="s">
        <v>54</v>
      </c>
    </row>
    <row r="2" spans="1:3" x14ac:dyDescent="0.2">
      <c r="A2" s="1" t="s">
        <v>17</v>
      </c>
      <c r="B2" s="10">
        <v>0.14550000000000002</v>
      </c>
      <c r="C2" s="10">
        <v>8.6300000000000002E-2</v>
      </c>
    </row>
    <row r="3" spans="1:3" x14ac:dyDescent="0.2">
      <c r="A3" s="1" t="s">
        <v>9</v>
      </c>
      <c r="B3" s="10">
        <v>8.6699999999999999E-2</v>
      </c>
      <c r="C3" s="10">
        <v>5.3499999999999999E-2</v>
      </c>
    </row>
    <row r="4" spans="1:3" x14ac:dyDescent="0.2">
      <c r="A4" s="1" t="s">
        <v>10</v>
      </c>
      <c r="B4" s="10">
        <v>6.6900000000000001E-2</v>
      </c>
      <c r="C4" s="10">
        <v>4.1200000000000001E-2</v>
      </c>
    </row>
    <row r="5" spans="1:3" x14ac:dyDescent="0.2">
      <c r="A5" s="1" t="s">
        <v>11</v>
      </c>
      <c r="B5" s="10">
        <v>5.4199999999999998E-2</v>
      </c>
      <c r="C5" s="10">
        <v>3.73E-2</v>
      </c>
    </row>
    <row r="6" spans="1:3" x14ac:dyDescent="0.2">
      <c r="A6" s="1" t="s">
        <v>12</v>
      </c>
      <c r="B6" s="10">
        <v>5.4199999999999998E-2</v>
      </c>
      <c r="C6" s="10">
        <v>3.3399999999999999E-2</v>
      </c>
    </row>
    <row r="7" spans="1:3" x14ac:dyDescent="0.2">
      <c r="A7" s="1" t="s">
        <v>13</v>
      </c>
      <c r="B7" s="10">
        <v>5.1200000000000002E-2</v>
      </c>
      <c r="C7" s="10">
        <v>3.2199999999999999E-2</v>
      </c>
    </row>
    <row r="8" spans="1:3" x14ac:dyDescent="0.2">
      <c r="A8" s="1" t="s">
        <v>14</v>
      </c>
      <c r="B8" s="10">
        <v>4.9400000000000006E-2</v>
      </c>
      <c r="C8" s="10">
        <v>2.6200000000000001E-2</v>
      </c>
    </row>
    <row r="9" spans="1:3" x14ac:dyDescent="0.2">
      <c r="A9" s="1" t="s">
        <v>15</v>
      </c>
      <c r="B9" s="10">
        <v>3.7499999999999999E-2</v>
      </c>
      <c r="C9" s="10">
        <v>2.0499999999999997E-2</v>
      </c>
    </row>
    <row r="10" spans="1:3" x14ac:dyDescent="0.2">
      <c r="A10" s="1" t="s">
        <v>18</v>
      </c>
      <c r="B10" s="10">
        <v>1.54E-2</v>
      </c>
      <c r="C10" s="10">
        <v>1.78E-2</v>
      </c>
    </row>
    <row r="11" spans="1:3" x14ac:dyDescent="0.2">
      <c r="A11" s="1" t="s">
        <v>16</v>
      </c>
      <c r="B11" s="10">
        <v>5.9999999999999995E-4</v>
      </c>
      <c r="C11" s="10">
        <v>1.7500000000000002E-2</v>
      </c>
    </row>
    <row r="12" spans="1:3" x14ac:dyDescent="0.2">
      <c r="A12" s="1" t="s">
        <v>19</v>
      </c>
      <c r="B12" s="10">
        <v>0</v>
      </c>
      <c r="C12" s="10">
        <v>1.09E-2</v>
      </c>
    </row>
    <row r="13" spans="1:3" x14ac:dyDescent="0.2">
      <c r="A13" s="1" t="s">
        <v>7</v>
      </c>
      <c r="B13" s="10">
        <v>0</v>
      </c>
      <c r="C13" s="10">
        <v>0</v>
      </c>
    </row>
  </sheetData>
  <sortState xmlns:xlrd2="http://schemas.microsoft.com/office/spreadsheetml/2017/richdata2" ref="C2:C14">
    <sortCondition descending="1" ref="C1:C14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1EAA-4407-4ACB-AB0C-9920AA2882C3}">
  <sheetPr>
    <tabColor theme="4"/>
  </sheetPr>
  <dimension ref="A1:E15"/>
  <sheetViews>
    <sheetView workbookViewId="0">
      <selection activeCell="B38" sqref="B38"/>
    </sheetView>
  </sheetViews>
  <sheetFormatPr baseColWidth="10" defaultColWidth="8.83203125" defaultRowHeight="15" x14ac:dyDescent="0.2"/>
  <cols>
    <col min="1" max="5" width="25.6640625" customWidth="1"/>
  </cols>
  <sheetData>
    <row r="1" spans="1:5" x14ac:dyDescent="0.2">
      <c r="A1" s="3" t="s">
        <v>20</v>
      </c>
      <c r="B1" s="3" t="s">
        <v>22</v>
      </c>
      <c r="C1" s="3" t="s">
        <v>21</v>
      </c>
      <c r="D1" s="3" t="s">
        <v>54</v>
      </c>
      <c r="E1" s="11"/>
    </row>
    <row r="2" spans="1:5" x14ac:dyDescent="0.2">
      <c r="A2" t="s">
        <v>17</v>
      </c>
      <c r="B2" s="8">
        <f>SUMIFS('FactSheet Data - Value'!$F$2:$F$33,'FactSheet Data - Value'!$C$2:$C$33,' FactSheet Sectors - Value '!A2)</f>
        <v>54307.25</v>
      </c>
      <c r="C2" s="10">
        <f>B2/SUM($B$2:$B$13)</f>
        <v>4.0779240565887734E-2</v>
      </c>
      <c r="D2" s="10">
        <v>4.0999999999999995E-2</v>
      </c>
      <c r="E2" s="12"/>
    </row>
    <row r="3" spans="1:5" x14ac:dyDescent="0.2">
      <c r="A3" t="s">
        <v>9</v>
      </c>
      <c r="B3" s="8">
        <f>SUMIFS('FactSheet Data - Value'!$F$2:$F$33,'FactSheet Data - Value'!$C$2:$C$33,' FactSheet Sectors - Value '!A3)</f>
        <v>31031.879999999997</v>
      </c>
      <c r="C3" s="10">
        <f t="shared" ref="C3:C13" si="0">B3/SUM($B$2:$B$13)</f>
        <v>2.330179671649292E-2</v>
      </c>
      <c r="D3" s="10">
        <v>7.6999999999999999E-2</v>
      </c>
      <c r="E3" s="10"/>
    </row>
    <row r="4" spans="1:5" x14ac:dyDescent="0.2">
      <c r="A4" t="s">
        <v>10</v>
      </c>
      <c r="B4" s="8">
        <f>SUMIFS('FactSheet Data - Value'!$F$2:$F$33,'FactSheet Data - Value'!$C$2:$C$33,' FactSheet Sectors - Value '!A4)</f>
        <v>48500.560000000005</v>
      </c>
      <c r="C4" s="10">
        <f t="shared" si="0"/>
        <v>3.6419004899350862E-2</v>
      </c>
      <c r="D4" s="10">
        <v>0.10099999999999999</v>
      </c>
      <c r="E4" s="10"/>
    </row>
    <row r="5" spans="1:5" x14ac:dyDescent="0.2">
      <c r="A5" t="s">
        <v>11</v>
      </c>
      <c r="B5" s="8">
        <f>SUMIFS('FactSheet Data - Value'!$F$2:$F$33,'FactSheet Data - Value'!$C$2:$C$33,' FactSheet Sectors - Value '!A5)</f>
        <v>129349.33999999998</v>
      </c>
      <c r="C5" s="10">
        <f t="shared" si="0"/>
        <v>9.7128244440637376E-2</v>
      </c>
      <c r="D5" s="10">
        <v>8.199999999999999E-2</v>
      </c>
      <c r="E5" s="10"/>
    </row>
    <row r="6" spans="1:5" x14ac:dyDescent="0.2">
      <c r="A6" t="s">
        <v>12</v>
      </c>
      <c r="B6" s="8">
        <f>SUMIFS('FactSheet Data - Value'!$F$2:$F$33,'FactSheet Data - Value'!$C$2:$C$33,' FactSheet Sectors - Value '!A6)</f>
        <v>134413.79999999999</v>
      </c>
      <c r="C6" s="10">
        <f t="shared" si="0"/>
        <v>0.10093114060415728</v>
      </c>
      <c r="D6" s="10">
        <v>7.2999999999999995E-2</v>
      </c>
      <c r="E6" s="10"/>
    </row>
    <row r="7" spans="1:5" x14ac:dyDescent="0.2">
      <c r="A7" t="s">
        <v>13</v>
      </c>
      <c r="B7" s="8">
        <f>SUMIFS('FactSheet Data - Value'!$F$2:$F$33,'FactSheet Data - Value'!$C$2:$C$33,' FactSheet Sectors - Value '!A7)</f>
        <v>173626.05000000002</v>
      </c>
      <c r="C7" s="10">
        <f t="shared" si="0"/>
        <v>0.13037556608841092</v>
      </c>
      <c r="D7" s="10">
        <v>0.20399999999999999</v>
      </c>
      <c r="E7" s="10"/>
    </row>
    <row r="8" spans="1:5" x14ac:dyDescent="0.2">
      <c r="A8" t="s">
        <v>14</v>
      </c>
      <c r="B8" s="8">
        <f>SUMIFS('FactSheet Data - Value'!$F$2:$F$33,'FactSheet Data - Value'!$C$2:$C$33,' FactSheet Sectors - Value '!A8)</f>
        <v>192484.84</v>
      </c>
      <c r="C8" s="10">
        <f t="shared" si="0"/>
        <v>0.14453660598992601</v>
      </c>
      <c r="D8" s="10">
        <v>0.14099999999999999</v>
      </c>
      <c r="E8" s="10"/>
    </row>
    <row r="9" spans="1:5" x14ac:dyDescent="0.2">
      <c r="A9" t="s">
        <v>15</v>
      </c>
      <c r="B9" s="8">
        <f>SUMIFS('FactSheet Data - Value'!$F$2:$F$33,'FactSheet Data - Value'!$C$2:$C$33,' FactSheet Sectors - Value '!A9)</f>
        <v>149591.57999999999</v>
      </c>
      <c r="C9" s="10">
        <f t="shared" si="0"/>
        <v>0.11232811507581843</v>
      </c>
      <c r="D9" s="10">
        <v>8.4000000000000005E-2</v>
      </c>
      <c r="E9" s="10"/>
    </row>
    <row r="10" spans="1:5" x14ac:dyDescent="0.2">
      <c r="A10" t="s">
        <v>18</v>
      </c>
      <c r="B10" s="8">
        <f>SUMIFS('FactSheet Data - Value'!$F$2:$F$33,'FactSheet Data - Value'!$C$2:$C$33,' FactSheet Sectors - Value '!A10)</f>
        <v>57645.99</v>
      </c>
      <c r="C10" s="10">
        <f t="shared" si="0"/>
        <v>4.3286295915715832E-2</v>
      </c>
      <c r="D10" s="10">
        <v>0.02</v>
      </c>
      <c r="E10" s="10"/>
    </row>
    <row r="11" spans="1:5" x14ac:dyDescent="0.2">
      <c r="A11" t="s">
        <v>16</v>
      </c>
      <c r="B11" s="8">
        <f>SUMIFS('FactSheet Data - Value'!$F$2:$F$33,'FactSheet Data - Value'!$C$2:$C$33,' FactSheet Sectors - Value '!A11)</f>
        <v>84449.34</v>
      </c>
      <c r="C11" s="10">
        <f t="shared" si="0"/>
        <v>6.3412895174961834E-2</v>
      </c>
      <c r="D11" s="10">
        <v>0.122</v>
      </c>
      <c r="E11" s="10"/>
    </row>
    <row r="12" spans="1:5" x14ac:dyDescent="0.2">
      <c r="A12" t="s">
        <v>19</v>
      </c>
      <c r="B12" s="8">
        <f>SUMIFS('FactSheet Data - Value'!$F$2:$F$33,'FactSheet Data - Value'!$C$2:$C$33,' FactSheet Sectors - Value '!A12)</f>
        <v>124774.65</v>
      </c>
      <c r="C12" s="10">
        <f t="shared" si="0"/>
        <v>9.3693115907626398E-2</v>
      </c>
      <c r="D12" s="10">
        <v>4.0999999999999995E-2</v>
      </c>
      <c r="E12" s="10"/>
    </row>
    <row r="13" spans="1:5" x14ac:dyDescent="0.2">
      <c r="A13" t="s">
        <v>7</v>
      </c>
      <c r="B13" s="8">
        <f>SUMIFS('FactSheet Data - Value'!$F$2:$F$33,'FactSheet Data - Value'!$C$2:$C$33,' FactSheet Sectors - Value '!A13)</f>
        <v>151562.37</v>
      </c>
      <c r="C13" s="10">
        <f t="shared" si="0"/>
        <v>0.11380797862101444</v>
      </c>
      <c r="D13" s="10">
        <v>0</v>
      </c>
      <c r="E13" s="10"/>
    </row>
    <row r="15" spans="1:5" x14ac:dyDescent="0.2">
      <c r="A15" s="1"/>
      <c r="B15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73E7D02477BA48BDDC980B850A4DA0" ma:contentTypeVersion="14" ma:contentTypeDescription="Create a new document." ma:contentTypeScope="" ma:versionID="d3036c5362c55e8789c3367f1e813e9c">
  <xsd:schema xmlns:xsd="http://www.w3.org/2001/XMLSchema" xmlns:xs="http://www.w3.org/2001/XMLSchema" xmlns:p="http://schemas.microsoft.com/office/2006/metadata/properties" xmlns:ns3="c81d8d5a-1bdf-419b-8316-d605862e5a8c" xmlns:ns4="7ce50e2c-b3e4-49cb-b1e8-96884564995d" targetNamespace="http://schemas.microsoft.com/office/2006/metadata/properties" ma:root="true" ma:fieldsID="4eff6ea81b864fe2f1d9aa37525be319" ns3:_="" ns4:_="">
    <xsd:import namespace="c81d8d5a-1bdf-419b-8316-d605862e5a8c"/>
    <xsd:import namespace="7ce50e2c-b3e4-49cb-b1e8-96884564995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1d8d5a-1bdf-419b-8316-d605862e5a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e50e2c-b3e4-49cb-b1e8-96884564995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81d8d5a-1bdf-419b-8316-d605862e5a8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6C2789-04C3-4E2B-9267-4BE4F3928D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1d8d5a-1bdf-419b-8316-d605862e5a8c"/>
    <ds:schemaRef ds:uri="7ce50e2c-b3e4-49cb-b1e8-9688456499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C8C93D-69FE-49AB-8BA9-CE6A6762B1C5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c81d8d5a-1bdf-419b-8316-d605862e5a8c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ce50e2c-b3e4-49cb-b1e8-96884564995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6471CFA-C2A8-4AED-B3D3-0186FB56FD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FactSheet Data - Value</vt:lpstr>
      <vt:lpstr>FactSheet Performance - Value</vt:lpstr>
      <vt:lpstr> FactSheet Sectors - Value </vt:lpstr>
    </vt:vector>
  </TitlesOfParts>
  <Company>Stetson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 Kent</dc:creator>
  <cp:lastModifiedBy>Samuel Furio</cp:lastModifiedBy>
  <dcterms:created xsi:type="dcterms:W3CDTF">2022-11-22T20:57:59Z</dcterms:created>
  <dcterms:modified xsi:type="dcterms:W3CDTF">2022-11-30T00:23:32Z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0x010100B673E7D02477BA48BDDC980B850A4DA0</vt:lpwstr>
  </property>
</Properties>
</file>