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ku\Desktop\"/>
    </mc:Choice>
  </mc:AlternateContent>
  <xr:revisionPtr revIDLastSave="0" documentId="13_ncr:1_{C650BB87-E6D4-4B89-9C44-5C7F39F68DCA}" xr6:coauthVersionLast="47" xr6:coauthVersionMax="47" xr10:uidLastSave="{00000000-0000-0000-0000-000000000000}"/>
  <bookViews>
    <workbookView xWindow="-112" yWindow="-112" windowWidth="24058" windowHeight="12911" firstSheet="1" activeTab="5" xr2:uid="{EC5F9642-C3DA-4BE7-97F8-2568EB68C183}"/>
  </bookViews>
  <sheets>
    <sheet name="Симплекс метод" sheetId="1" r:id="rId1"/>
    <sheet name="Поиск решения" sheetId="13" r:id="rId2"/>
    <sheet name="Отчёт о результатах" sheetId="19" r:id="rId3"/>
    <sheet name="Sensitivity Report 1" sheetId="20" r:id="rId4"/>
    <sheet name="Limits Report 1" sheetId="21" r:id="rId5"/>
    <sheet name="Транспортная задача" sheetId="18" r:id="rId6"/>
  </sheets>
  <definedNames>
    <definedName name="solver_adj" localSheetId="1" hidden="1">'Поиск решения'!$C$4:$D$4</definedName>
    <definedName name="solver_adj" localSheetId="5" hidden="1">'Транспортная задача'!$C$24:$F$28</definedName>
    <definedName name="solver_cvg" localSheetId="1" hidden="1">0.0001</definedName>
    <definedName name="solver_cvg" localSheetId="5" hidden="1">0.0001</definedName>
    <definedName name="solver_drv" localSheetId="1" hidden="1">1</definedName>
    <definedName name="solver_drv" localSheetId="5" hidden="1">2</definedName>
    <definedName name="solver_eng" localSheetId="1" hidden="1">2</definedName>
    <definedName name="solver_eng" localSheetId="5" hidden="1">2</definedName>
    <definedName name="solver_est" localSheetId="1" hidden="1">1</definedName>
    <definedName name="solver_est" localSheetId="5" hidden="1">1</definedName>
    <definedName name="solver_itr" localSheetId="1" hidden="1">2147483647</definedName>
    <definedName name="solver_itr" localSheetId="5" hidden="1">2147483647</definedName>
    <definedName name="solver_lhs1" localSheetId="1" hidden="1">'Поиск решения'!$C$12:$C$13</definedName>
    <definedName name="solver_lhs1" localSheetId="5" hidden="1">'Транспортная задача'!$C$29:$F$29</definedName>
    <definedName name="solver_lhs2" localSheetId="1" hidden="1">'Поиск решения'!$C$4:$D$4</definedName>
    <definedName name="solver_lhs2" localSheetId="5" hidden="1">'Транспортная задача'!$E$25</definedName>
    <definedName name="solver_lhs3" localSheetId="1" hidden="1">'Поиск решения'!$C$4:$D$4</definedName>
    <definedName name="solver_lhs3" localSheetId="5" hidden="1">'Транспортная задача'!$F$27</definedName>
    <definedName name="solver_lhs4" localSheetId="5" hidden="1">'Транспортная задача'!$G$24:$G$28</definedName>
    <definedName name="solver_mip" localSheetId="1" hidden="1">2147483647</definedName>
    <definedName name="solver_mip" localSheetId="5" hidden="1">2147483647</definedName>
    <definedName name="solver_mni" localSheetId="1" hidden="1">30</definedName>
    <definedName name="solver_mni" localSheetId="5" hidden="1">30</definedName>
    <definedName name="solver_mrt" localSheetId="1" hidden="1">0.075</definedName>
    <definedName name="solver_mrt" localSheetId="5" hidden="1">0.075</definedName>
    <definedName name="solver_msl" localSheetId="1" hidden="1">2</definedName>
    <definedName name="solver_msl" localSheetId="5" hidden="1">2</definedName>
    <definedName name="solver_neg" localSheetId="1" hidden="1">1</definedName>
    <definedName name="solver_neg" localSheetId="5" hidden="1">1</definedName>
    <definedName name="solver_nod" localSheetId="1" hidden="1">2147483647</definedName>
    <definedName name="solver_nod" localSheetId="5" hidden="1">2147483647</definedName>
    <definedName name="solver_num" localSheetId="1" hidden="1">1</definedName>
    <definedName name="solver_num" localSheetId="5" hidden="1">4</definedName>
    <definedName name="solver_nwt" localSheetId="1" hidden="1">1</definedName>
    <definedName name="solver_nwt" localSheetId="5" hidden="1">1</definedName>
    <definedName name="solver_opt" localSheetId="1" hidden="1">'Поиск решения'!$E$4</definedName>
    <definedName name="solver_opt" localSheetId="5" hidden="1">'Транспортная задача'!$G$31</definedName>
    <definedName name="solver_pre" localSheetId="1" hidden="1">0.000001</definedName>
    <definedName name="solver_pre" localSheetId="5" hidden="1">0.000001</definedName>
    <definedName name="solver_rbv" localSheetId="1" hidden="1">1</definedName>
    <definedName name="solver_rbv" localSheetId="5" hidden="1">2</definedName>
    <definedName name="solver_rel1" localSheetId="1" hidden="1">1</definedName>
    <definedName name="solver_rel1" localSheetId="5" hidden="1">2</definedName>
    <definedName name="solver_rel2" localSheetId="1" hidden="1">4</definedName>
    <definedName name="solver_rel2" localSheetId="5" hidden="1">3</definedName>
    <definedName name="solver_rel3" localSheetId="1" hidden="1">3</definedName>
    <definedName name="solver_rel3" localSheetId="5" hidden="1">1</definedName>
    <definedName name="solver_rel4" localSheetId="5" hidden="1">2</definedName>
    <definedName name="solver_rhs1" localSheetId="1" hidden="1">'Поиск решения'!$E$12:$E$13</definedName>
    <definedName name="solver_rhs1" localSheetId="5" hidden="1">'Транспортная задача'!$C$23:$F$23</definedName>
    <definedName name="solver_rhs2" localSheetId="1" hidden="1">"integer"</definedName>
    <definedName name="solver_rhs2" localSheetId="5" hidden="1">50</definedName>
    <definedName name="solver_rhs3" localSheetId="1" hidden="1">0</definedName>
    <definedName name="solver_rhs3" localSheetId="5" hidden="1">100</definedName>
    <definedName name="solver_rhs4" localSheetId="5" hidden="1">'Транспортная задача'!$B$24:$B$28</definedName>
    <definedName name="solver_rlx" localSheetId="1" hidden="1">2</definedName>
    <definedName name="solver_rlx" localSheetId="5" hidden="1">2</definedName>
    <definedName name="solver_rsd" localSheetId="1" hidden="1">0</definedName>
    <definedName name="solver_rsd" localSheetId="5" hidden="1">0</definedName>
    <definedName name="solver_scl" localSheetId="1" hidden="1">1</definedName>
    <definedName name="solver_scl" localSheetId="5" hidden="1">2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sz" localSheetId="1" hidden="1">100</definedName>
    <definedName name="solver_ssz" localSheetId="5" hidden="1">100</definedName>
    <definedName name="solver_tim" localSheetId="1" hidden="1">2147483647</definedName>
    <definedName name="solver_tim" localSheetId="5" hidden="1">2147483647</definedName>
    <definedName name="solver_tol" localSheetId="1" hidden="1">0.01</definedName>
    <definedName name="solver_tol" localSheetId="5" hidden="1">0.01</definedName>
    <definedName name="solver_typ" localSheetId="1" hidden="1">1</definedName>
    <definedName name="solver_typ" localSheetId="5" hidden="1">2</definedName>
    <definedName name="solver_val" localSheetId="1" hidden="1">0</definedName>
    <definedName name="solver_val" localSheetId="5" hidden="1">0</definedName>
    <definedName name="solver_ver" localSheetId="1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8" l="1"/>
  <c r="G12" i="18"/>
  <c r="G13" i="18"/>
  <c r="G14" i="18"/>
  <c r="G15" i="18"/>
  <c r="C16" i="18"/>
  <c r="D16" i="18"/>
  <c r="E16" i="18"/>
  <c r="F16" i="18"/>
  <c r="G18" i="18"/>
  <c r="H18" i="18"/>
  <c r="G24" i="18"/>
  <c r="G25" i="18"/>
  <c r="G26" i="18"/>
  <c r="G27" i="18"/>
  <c r="G28" i="18"/>
  <c r="C29" i="18"/>
  <c r="D29" i="18"/>
  <c r="E29" i="18"/>
  <c r="F29" i="18"/>
  <c r="G31" i="18"/>
  <c r="H31" i="18"/>
  <c r="E4" i="13"/>
  <c r="C12" i="13"/>
  <c r="E12" i="13"/>
  <c r="C13" i="13"/>
  <c r="E13" i="13"/>
  <c r="F15" i="1" l="1"/>
  <c r="G15" i="1"/>
  <c r="H15" i="1"/>
  <c r="I15" i="1"/>
  <c r="E15" i="1"/>
  <c r="F13" i="1"/>
  <c r="G13" i="1"/>
  <c r="H13" i="1"/>
  <c r="I13" i="1"/>
  <c r="E13" i="1"/>
  <c r="F12" i="1"/>
  <c r="G12" i="1"/>
  <c r="H12" i="1"/>
  <c r="I12" i="1"/>
  <c r="E12" i="1"/>
  <c r="D13" i="1"/>
  <c r="D12" i="1"/>
  <c r="J9" i="1"/>
  <c r="J8" i="1"/>
  <c r="F11" i="1"/>
  <c r="G11" i="1"/>
  <c r="H11" i="1"/>
  <c r="I11" i="1"/>
  <c r="E11" i="1"/>
  <c r="G8" i="1"/>
  <c r="H8" i="1"/>
  <c r="I8" i="1"/>
  <c r="F8" i="1"/>
  <c r="E8" i="1"/>
  <c r="F9" i="1"/>
  <c r="G9" i="1"/>
  <c r="H9" i="1"/>
  <c r="I9" i="1"/>
  <c r="E9" i="1"/>
  <c r="D5" i="1"/>
  <c r="D4" i="1"/>
  <c r="D8" i="1"/>
  <c r="D9" i="1"/>
  <c r="J5" i="1"/>
  <c r="J4" i="1"/>
  <c r="H7" i="1"/>
  <c r="I7" i="1"/>
  <c r="G7" i="1"/>
  <c r="F7" i="1"/>
</calcChain>
</file>

<file path=xl/sharedStrings.xml><?xml version="1.0" encoding="utf-8"?>
<sst xmlns="http://schemas.openxmlformats.org/spreadsheetml/2006/main" count="158" uniqueCount="83">
  <si>
    <t>Номера итерации</t>
  </si>
  <si>
    <t>БП</t>
  </si>
  <si>
    <t>СБ</t>
  </si>
  <si>
    <t>b</t>
  </si>
  <si>
    <t>х1</t>
  </si>
  <si>
    <t>х2</t>
  </si>
  <si>
    <t>х3</t>
  </si>
  <si>
    <t>х4</t>
  </si>
  <si>
    <t>Симплексные отношения</t>
  </si>
  <si>
    <t>Оценки</t>
  </si>
  <si>
    <t>∆0</t>
  </si>
  <si>
    <t>∆1</t>
  </si>
  <si>
    <t>∆2</t>
  </si>
  <si>
    <t>∆3</t>
  </si>
  <si>
    <t>∆4</t>
  </si>
  <si>
    <t>Товар1</t>
  </si>
  <si>
    <t>Товар2</t>
  </si>
  <si>
    <t>Цена за единицу</t>
  </si>
  <si>
    <t>Реализация</t>
  </si>
  <si>
    <t>Совокупный доход</t>
  </si>
  <si>
    <t>Время</t>
  </si>
  <si>
    <t>Площадь</t>
  </si>
  <si>
    <t>Запас</t>
  </si>
  <si>
    <t>&lt;=</t>
  </si>
  <si>
    <t>Microsoft Excel 16.0 Answer Report</t>
  </si>
  <si>
    <t>Result: Solver found a solution.  All Constraints and optimality conditions are satisfied.</t>
  </si>
  <si>
    <t>Solver Engine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</si>
  <si>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</si>
  <si>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</si>
  <si>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</si>
  <si>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</si>
  <si>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</si>
  <si>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</si>
  <si>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</si>
  <si>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</si>
  <si>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</si>
  <si>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</si>
  <si>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</si>
  <si>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</si>
  <si>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</si>
  <si>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</si>
  <si>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</si>
  <si>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$E$4</t>
  </si>
  <si>
    <t>Реализация Совокупный доход</t>
  </si>
  <si>
    <t>$C$4</t>
  </si>
  <si>
    <t>Реализация Товар1</t>
  </si>
  <si>
    <t>$D$4</t>
  </si>
  <si>
    <t>Реализация Товар2</t>
  </si>
  <si>
    <t>$C$12</t>
  </si>
  <si>
    <t>Время Товар1</t>
  </si>
  <si>
    <t>$C$12&lt;=$E$12</t>
  </si>
  <si>
    <t>Binding</t>
  </si>
  <si>
    <t>$C$13</t>
  </si>
  <si>
    <t>Площадь Товар1</t>
  </si>
  <si>
    <t>$C$13&lt;=$E$13</t>
  </si>
  <si>
    <t>Contin</t>
  </si>
  <si>
    <t>Engine: Simplex LP</t>
  </si>
  <si>
    <t>Iterations: 2 Subproblems: 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</si>
  <si>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</si>
  <si>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</si>
  <si>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</si>
  <si>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</si>
  <si>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</si>
  <si>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</si>
  <si>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</si>
  <si>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</si>
  <si>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</si>
  <si>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</si>
  <si>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</si>
  <si>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</si>
  <si>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</si>
  <si>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</si>
  <si>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</si>
  <si>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</si>
  <si>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</si>
  <si>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</si>
  <si>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</si>
  <si>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</si>
  <si>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a\b</t>
  </si>
  <si>
    <t>С ОГРАНИЧЕНИЯМИ</t>
  </si>
  <si>
    <t>Worksheet: [Lab2.xlsx]Поиск решения</t>
  </si>
  <si>
    <t>Report Created: 20.10.2022 12:51:24</t>
  </si>
  <si>
    <t>Solution Time: 0,031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</si>
</sst>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4C18-B4FF-409D-9D8C-ABF5CDB5EA71}">
  <dimension ref="B2:J15"/>
  <sheetViews>
    <sheetView workbookViewId="0">
      <selection activeCell="E21" sqref="E21"/>
    </sheetView>
  </sheetViews>
  <sheetFormatPr defaultRowHeight="14.9" x14ac:dyDescent="0.3"/>
  <cols>
    <col min="2" max="2" width="23.6640625" customWidth="1"/>
    <col min="10" max="10" width="24.44140625" customWidth="1"/>
  </cols>
  <sheetData>
    <row r="2" spans="2:10" x14ac:dyDescent="0.3">
      <c r="B2" s="9" t="s">
        <v>0</v>
      </c>
      <c r="C2" s="9" t="s">
        <v>1</v>
      </c>
      <c r="D2" s="9" t="s">
        <v>2</v>
      </c>
      <c r="E2" s="9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9" t="s">
        <v>8</v>
      </c>
    </row>
    <row r="3" spans="2:10" x14ac:dyDescent="0.3">
      <c r="B3" s="9"/>
      <c r="C3" s="9"/>
      <c r="D3" s="9"/>
      <c r="E3" s="9"/>
      <c r="F3" s="4">
        <v>5</v>
      </c>
      <c r="G3" s="4">
        <v>8</v>
      </c>
      <c r="H3" s="4">
        <v>0</v>
      </c>
      <c r="I3" s="4">
        <v>0</v>
      </c>
      <c r="J3" s="9"/>
    </row>
    <row r="4" spans="2:10" x14ac:dyDescent="0.3">
      <c r="B4" s="9">
        <v>0</v>
      </c>
      <c r="C4" s="3" t="s">
        <v>6</v>
      </c>
      <c r="D4" s="4">
        <f>H3</f>
        <v>0</v>
      </c>
      <c r="E4" s="4">
        <v>370</v>
      </c>
      <c r="F4" s="4">
        <v>0.5</v>
      </c>
      <c r="G4" s="5">
        <v>0.7</v>
      </c>
      <c r="H4" s="4">
        <v>1</v>
      </c>
      <c r="I4" s="4">
        <v>0</v>
      </c>
      <c r="J4" s="4">
        <f>E4/G4</f>
        <v>528.57142857142856</v>
      </c>
    </row>
    <row r="5" spans="2:10" x14ac:dyDescent="0.3">
      <c r="B5" s="9"/>
      <c r="C5" s="3" t="s">
        <v>7</v>
      </c>
      <c r="D5" s="4">
        <f>I3</f>
        <v>0</v>
      </c>
      <c r="E5" s="5">
        <v>90</v>
      </c>
      <c r="F5" s="5">
        <v>0.1</v>
      </c>
      <c r="G5" s="5">
        <v>0.3</v>
      </c>
      <c r="H5" s="5">
        <v>0</v>
      </c>
      <c r="I5" s="5">
        <v>1</v>
      </c>
      <c r="J5" s="4">
        <f>E5/G5</f>
        <v>300</v>
      </c>
    </row>
    <row r="6" spans="2:10" x14ac:dyDescent="0.3">
      <c r="B6" s="9"/>
      <c r="C6" s="9" t="s">
        <v>9</v>
      </c>
      <c r="D6" s="9"/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10"/>
    </row>
    <row r="7" spans="2:10" x14ac:dyDescent="0.3">
      <c r="B7" s="9"/>
      <c r="C7" s="9"/>
      <c r="D7" s="9"/>
      <c r="E7" s="4"/>
      <c r="F7" s="4">
        <f>-1*F3</f>
        <v>-5</v>
      </c>
      <c r="G7" s="4">
        <f>-1*G3</f>
        <v>-8</v>
      </c>
      <c r="H7" s="4">
        <f t="shared" ref="H7:I7" si="0">-1*H3</f>
        <v>0</v>
      </c>
      <c r="I7" s="4">
        <f t="shared" si="0"/>
        <v>0</v>
      </c>
      <c r="J7" s="10"/>
    </row>
    <row r="8" spans="2:10" x14ac:dyDescent="0.3">
      <c r="B8" s="9">
        <v>1</v>
      </c>
      <c r="C8" s="3" t="s">
        <v>6</v>
      </c>
      <c r="D8" s="4">
        <f>H3</f>
        <v>0</v>
      </c>
      <c r="E8" s="5">
        <f>($G$5*E4-$G$4*E5)/$G$5</f>
        <v>160.00000000000003</v>
      </c>
      <c r="F8" s="5">
        <f>($G$5*F4-$G$4*F5)/$G$5</f>
        <v>0.26666666666666666</v>
      </c>
      <c r="G8" s="5">
        <f t="shared" ref="G8:I8" si="1">($G$5*G4-$G$4*G5)/$G$5</f>
        <v>0</v>
      </c>
      <c r="H8" s="5">
        <f t="shared" si="1"/>
        <v>1</v>
      </c>
      <c r="I8" s="5">
        <f t="shared" si="1"/>
        <v>-2.3333333333333335</v>
      </c>
      <c r="J8" s="4">
        <f>E8/F8</f>
        <v>600.00000000000011</v>
      </c>
    </row>
    <row r="9" spans="2:10" x14ac:dyDescent="0.3">
      <c r="B9" s="9"/>
      <c r="C9" s="3" t="s">
        <v>5</v>
      </c>
      <c r="D9" s="4">
        <f>G3</f>
        <v>8</v>
      </c>
      <c r="E9" s="4">
        <f>E5/$G$5</f>
        <v>300</v>
      </c>
      <c r="F9" s="5">
        <f t="shared" ref="F9:I9" si="2">F5/$G$5</f>
        <v>0.33333333333333337</v>
      </c>
      <c r="G9" s="4">
        <f t="shared" si="2"/>
        <v>1</v>
      </c>
      <c r="H9" s="4">
        <f t="shared" si="2"/>
        <v>0</v>
      </c>
      <c r="I9" s="4">
        <f t="shared" si="2"/>
        <v>3.3333333333333335</v>
      </c>
      <c r="J9" s="4">
        <f>E9/F9</f>
        <v>899.99999999999989</v>
      </c>
    </row>
    <row r="10" spans="2:10" x14ac:dyDescent="0.3">
      <c r="B10" s="9"/>
      <c r="C10" s="9" t="s">
        <v>9</v>
      </c>
      <c r="D10" s="9"/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10"/>
    </row>
    <row r="11" spans="2:10" x14ac:dyDescent="0.3">
      <c r="B11" s="9"/>
      <c r="C11" s="9"/>
      <c r="D11" s="9"/>
      <c r="E11" s="4">
        <f>($G$5*E7-$G$7*E5)/$G$5</f>
        <v>2400</v>
      </c>
      <c r="F11" s="4">
        <f t="shared" ref="F11:I11" si="3">($G$5*F7-$G$7*F5)/$G$5</f>
        <v>-2.3333333333333335</v>
      </c>
      <c r="G11" s="4">
        <f t="shared" si="3"/>
        <v>0</v>
      </c>
      <c r="H11" s="4">
        <f t="shared" si="3"/>
        <v>0</v>
      </c>
      <c r="I11" s="4">
        <f t="shared" si="3"/>
        <v>26.666666666666668</v>
      </c>
      <c r="J11" s="10"/>
    </row>
    <row r="12" spans="2:10" x14ac:dyDescent="0.3">
      <c r="B12" s="9">
        <v>2</v>
      </c>
      <c r="C12" s="3" t="s">
        <v>4</v>
      </c>
      <c r="D12" s="4">
        <f>F3</f>
        <v>5</v>
      </c>
      <c r="E12" s="4">
        <f>E8/$F$8</f>
        <v>600.00000000000011</v>
      </c>
      <c r="F12" s="4">
        <f t="shared" ref="F12:I12" si="4">F8/$F$8</f>
        <v>1</v>
      </c>
      <c r="G12" s="4">
        <f t="shared" si="4"/>
        <v>0</v>
      </c>
      <c r="H12" s="4">
        <f t="shared" si="4"/>
        <v>3.75</v>
      </c>
      <c r="I12" s="4">
        <f t="shared" si="4"/>
        <v>-8.75</v>
      </c>
      <c r="J12" s="4"/>
    </row>
    <row r="13" spans="2:10" x14ac:dyDescent="0.3">
      <c r="B13" s="9"/>
      <c r="C13" s="3" t="s">
        <v>5</v>
      </c>
      <c r="D13" s="4">
        <f>G3</f>
        <v>8</v>
      </c>
      <c r="E13" s="4">
        <f>($F$8*E9-$F$9*E8)/$F$8</f>
        <v>99.999999999999943</v>
      </c>
      <c r="F13" s="4">
        <f t="shared" ref="F13:I13" si="5">($F$8*F9-$F$9*F8)/$F$8</f>
        <v>0</v>
      </c>
      <c r="G13" s="4">
        <f t="shared" si="5"/>
        <v>1</v>
      </c>
      <c r="H13" s="4">
        <f t="shared" si="5"/>
        <v>-1.2500000000000002</v>
      </c>
      <c r="I13" s="4">
        <f t="shared" si="5"/>
        <v>6.2500000000000009</v>
      </c>
      <c r="J13" s="4"/>
    </row>
    <row r="14" spans="2:10" x14ac:dyDescent="0.3">
      <c r="B14" s="9"/>
      <c r="C14" s="10" t="s">
        <v>9</v>
      </c>
      <c r="D14" s="10"/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10"/>
    </row>
    <row r="15" spans="2:10" x14ac:dyDescent="0.3">
      <c r="B15" s="9"/>
      <c r="C15" s="10"/>
      <c r="D15" s="10"/>
      <c r="E15" s="6">
        <f>($F$8*E11-$F$11*E8)/$F$8</f>
        <v>3800.0000000000005</v>
      </c>
      <c r="F15" s="4">
        <f t="shared" ref="F15:I15" si="6">($F$8*F11-$F$11*F8)/$F$8</f>
        <v>0</v>
      </c>
      <c r="G15" s="4">
        <f t="shared" si="6"/>
        <v>0</v>
      </c>
      <c r="H15" s="4">
        <f t="shared" si="6"/>
        <v>8.75</v>
      </c>
      <c r="I15" s="4">
        <f t="shared" si="6"/>
        <v>6.2499999999999982</v>
      </c>
      <c r="J15" s="10"/>
    </row>
  </sheetData>
  <mergeCells count="14">
    <mergeCell ref="C10:D11"/>
    <mergeCell ref="J10:J11"/>
    <mergeCell ref="B8:B11"/>
    <mergeCell ref="B12:B15"/>
    <mergeCell ref="C14:D15"/>
    <mergeCell ref="J14:J15"/>
    <mergeCell ref="C6:D7"/>
    <mergeCell ref="B4:B7"/>
    <mergeCell ref="J6:J7"/>
    <mergeCell ref="B2:B3"/>
    <mergeCell ref="C2:C3"/>
    <mergeCell ref="D2:D3"/>
    <mergeCell ref="E2:E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D2AF-0638-4FB4-A1AF-3844877109D3}">
  <dimension ref="B2:E13"/>
  <sheetViews>
    <sheetView zoomScale="115" zoomScaleNormal="115" workbookViewId="0">
      <selection activeCell="D4" sqref="D4"/>
    </sheetView>
  </sheetViews>
  <sheetFormatPr defaultRowHeight="14.9" x14ac:dyDescent="0.3"/>
  <cols>
    <col min="2" max="2" width="18" customWidth="1"/>
    <col min="5" max="5" width="21.5546875" customWidth="1"/>
  </cols>
  <sheetData>
    <row r="2" spans="2:5" x14ac:dyDescent="0.3">
      <c r="C2" t="s">
        <v>15</v>
      </c>
      <c r="D2" t="s">
        <v>16</v>
      </c>
      <c r="E2" s="11" t="s">
        <v>19</v>
      </c>
    </row>
    <row r="3" spans="2:5" x14ac:dyDescent="0.3">
      <c r="B3" t="s">
        <v>17</v>
      </c>
      <c r="C3">
        <v>5</v>
      </c>
      <c r="D3">
        <v>8</v>
      </c>
      <c r="E3" s="11"/>
    </row>
    <row r="4" spans="2:5" x14ac:dyDescent="0.3">
      <c r="B4" t="s">
        <v>18</v>
      </c>
      <c r="C4" s="2">
        <v>599.99999999999989</v>
      </c>
      <c r="D4" s="2">
        <v>100.00000000000006</v>
      </c>
      <c r="E4">
        <f>SUMPRODUCT(C4:D4,C3:D3)</f>
        <v>3800</v>
      </c>
    </row>
    <row r="7" spans="2:5" x14ac:dyDescent="0.3">
      <c r="C7" t="s">
        <v>15</v>
      </c>
      <c r="D7" t="s">
        <v>16</v>
      </c>
      <c r="E7" t="s">
        <v>22</v>
      </c>
    </row>
    <row r="8" spans="2:5" x14ac:dyDescent="0.3">
      <c r="B8" t="s">
        <v>20</v>
      </c>
      <c r="C8">
        <v>0.5</v>
      </c>
      <c r="D8">
        <v>0.7</v>
      </c>
      <c r="E8">
        <v>370</v>
      </c>
    </row>
    <row r="9" spans="2:5" x14ac:dyDescent="0.3">
      <c r="B9" t="s">
        <v>21</v>
      </c>
      <c r="C9">
        <v>0.1</v>
      </c>
      <c r="D9">
        <v>0.3</v>
      </c>
      <c r="E9">
        <v>90</v>
      </c>
    </row>
    <row r="12" spans="2:5" x14ac:dyDescent="0.3">
      <c r="B12" t="s">
        <v>20</v>
      </c>
      <c r="C12">
        <f>SUMPRODUCT($C$4:$D$4,C8:D8)</f>
        <v>370</v>
      </c>
      <c r="D12" s="1" t="s">
        <v>23</v>
      </c>
      <c r="E12">
        <f>E8</f>
        <v>370</v>
      </c>
    </row>
    <row r="13" spans="2:5" x14ac:dyDescent="0.3">
      <c r="B13" t="s">
        <v>21</v>
      </c>
      <c r="C13">
        <f>SUMPRODUCT($C$4:$D$4,C9:D9)</f>
        <v>90</v>
      </c>
      <c r="D13" s="1" t="s">
        <v>23</v>
      </c>
      <c r="E13">
        <f>E9</f>
        <v>90</v>
      </c>
    </row>
  </sheetData>
  <mergeCells count="1"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9428-9C15-482B-9B4F-D62E876006FC}">
  <dimension ref="A1:G28"/>
  <sheetViews>
    <sheetView showGridLines="0" zoomScale="130" zoomScaleNormal="130" workbookViewId="0"/>
  </sheetViews>
  <sheetFormatPr defaultRowHeight="14.9" x14ac:dyDescent="0.3"/>
  <cols>
    <col min="1" max="1" width="2.33203125" customWidth="1"/>
    <col min="2" max="2" width="6.109375" bestFit="1" customWidth="1"/>
    <col min="3" max="3" width="28.5546875" bestFit="1" customWidth="1"/>
    <col min="4" max="4" width="12.6640625" bestFit="1" customWidth="1"/>
    <col min="5" max="5" width="13.21875" bestFit="1" customWidth="1"/>
    <col min="6" max="6" width="7" bestFit="1" customWidth="1"/>
    <col min="7" max="7" width="5.33203125" bestFit="1" customWidth="1"/>
  </cols>
  <sheetData>
    <row r="1" spans="1:5" x14ac:dyDescent="0.3">
      <c r="A1" s="7" t="s">
        <v>24</v>
      </c>
    </row>
    <row r="2" spans="1:5" x14ac:dyDescent="0.3">
      <c r="A2" s="7" t="s">
        <v>80</v>
      </c>
    </row>
    <row r="3" spans="1:5" x14ac:dyDescent="0.3">
      <c r="A3" s="7" t="s">
        <v>81</v>
      </c>
    </row>
    <row r="4" spans="1:5" x14ac:dyDescent="0.3">
      <c r="A4" s="7" t="s">
        <v>25</v>
      </c>
    </row>
    <row r="5" spans="1:5" x14ac:dyDescent="0.3">
      <c r="A5" s="7" t="s">
        <v>26</v>
      </c>
    </row>
    <row r="6" spans="1:5" x14ac:dyDescent="0.3">
      <c r="A6" s="7"/>
      <c r="B6" t="s">
        <v>56</v>
      </c>
    </row>
    <row r="7" spans="1:5" x14ac:dyDescent="0.3">
      <c r="A7" s="7"/>
      <c r="B7" t="s">
        <v>82</v>
      </c>
    </row>
    <row r="8" spans="1:5" x14ac:dyDescent="0.3">
      <c r="A8" s="7"/>
      <c r="B8" t="s">
        <v>57</v>
      </c>
    </row>
    <row r="9" spans="1:5" x14ac:dyDescent="0.3">
      <c r="A9" s="7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.55" thickBot="1" x14ac:dyDescent="0.35">
      <c r="A14" t="s">
        <v>30</v>
      </c>
    </row>
    <row r="15" spans="1:5" ht="15.55" thickBot="1" x14ac:dyDescent="0.35">
      <c r="B15" s="13" t="s">
        <v>31</v>
      </c>
      <c r="C15" s="13" t="s">
        <v>32</v>
      </c>
      <c r="D15" s="13" t="s">
        <v>33</v>
      </c>
      <c r="E15" s="13" t="s">
        <v>34</v>
      </c>
    </row>
    <row r="16" spans="1:5" ht="15.55" thickBot="1" x14ac:dyDescent="0.35">
      <c r="B16" s="12" t="s">
        <v>42</v>
      </c>
      <c r="C16" s="12" t="s">
        <v>43</v>
      </c>
      <c r="D16" s="15">
        <v>3800</v>
      </c>
      <c r="E16" s="15">
        <v>3800</v>
      </c>
    </row>
    <row r="19" spans="1:7" ht="15.55" thickBot="1" x14ac:dyDescent="0.35">
      <c r="A19" t="s">
        <v>35</v>
      </c>
    </row>
    <row r="20" spans="1:7" ht="15.55" thickBot="1" x14ac:dyDescent="0.35">
      <c r="B20" s="13" t="s">
        <v>31</v>
      </c>
      <c r="C20" s="13" t="s">
        <v>32</v>
      </c>
      <c r="D20" s="13" t="s">
        <v>33</v>
      </c>
      <c r="E20" s="13" t="s">
        <v>34</v>
      </c>
      <c r="F20" s="13" t="s">
        <v>36</v>
      </c>
    </row>
    <row r="21" spans="1:7" x14ac:dyDescent="0.3">
      <c r="B21" s="14" t="s">
        <v>44</v>
      </c>
      <c r="C21" s="14" t="s">
        <v>45</v>
      </c>
      <c r="D21" s="16">
        <v>599.99999999999989</v>
      </c>
      <c r="E21" s="16">
        <v>599.99999999999989</v>
      </c>
      <c r="F21" s="14" t="s">
        <v>55</v>
      </c>
    </row>
    <row r="22" spans="1:7" ht="15.55" thickBot="1" x14ac:dyDescent="0.35">
      <c r="B22" s="12" t="s">
        <v>46</v>
      </c>
      <c r="C22" s="12" t="s">
        <v>47</v>
      </c>
      <c r="D22" s="15">
        <v>100.00000000000006</v>
      </c>
      <c r="E22" s="15">
        <v>100.00000000000006</v>
      </c>
      <c r="F22" s="12" t="s">
        <v>55</v>
      </c>
    </row>
    <row r="25" spans="1:7" ht="15.55" thickBot="1" x14ac:dyDescent="0.35">
      <c r="A25" t="s">
        <v>37</v>
      </c>
    </row>
    <row r="26" spans="1:7" ht="15.55" thickBot="1" x14ac:dyDescent="0.35">
      <c r="B26" s="13" t="s">
        <v>31</v>
      </c>
      <c r="C26" s="13" t="s">
        <v>32</v>
      </c>
      <c r="D26" s="13" t="s">
        <v>38</v>
      </c>
      <c r="E26" s="13" t="s">
        <v>39</v>
      </c>
      <c r="F26" s="13" t="s">
        <v>40</v>
      </c>
      <c r="G26" s="13" t="s">
        <v>41</v>
      </c>
    </row>
    <row r="27" spans="1:7" x14ac:dyDescent="0.3">
      <c r="B27" s="14" t="s">
        <v>48</v>
      </c>
      <c r="C27" s="14" t="s">
        <v>49</v>
      </c>
      <c r="D27" s="16">
        <v>370</v>
      </c>
      <c r="E27" s="14" t="s">
        <v>50</v>
      </c>
      <c r="F27" s="14" t="s">
        <v>51</v>
      </c>
      <c r="G27" s="14">
        <v>0</v>
      </c>
    </row>
    <row r="28" spans="1:7" ht="15.55" thickBot="1" x14ac:dyDescent="0.35">
      <c r="B28" s="12" t="s">
        <v>52</v>
      </c>
      <c r="C28" s="12" t="s">
        <v>53</v>
      </c>
      <c r="D28" s="15">
        <v>90</v>
      </c>
      <c r="E28" s="12" t="s">
        <v>54</v>
      </c>
      <c r="F28" s="12" t="s">
        <v>51</v>
      </c>
      <c r="G28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0E1-0E29-4DC4-A033-40F8698BEA22}">
  <dimension ref="A1:H16"/>
  <sheetViews>
    <sheetView showGridLines="0" zoomScale="145" zoomScaleNormal="145" workbookViewId="0"/>
  </sheetViews>
  <sheetFormatPr defaultRowHeight="14.9" x14ac:dyDescent="0.3"/>
  <cols>
    <col min="1" max="1" width="2.33203125" customWidth="1"/>
    <col min="2" max="2" width="6.109375" bestFit="1" customWidth="1"/>
    <col min="3" max="3" width="18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7" t="s">
        <v>58</v>
      </c>
    </row>
    <row r="2" spans="1:8" x14ac:dyDescent="0.3">
      <c r="A2" s="7" t="s">
        <v>80</v>
      </c>
    </row>
    <row r="3" spans="1:8" x14ac:dyDescent="0.3">
      <c r="A3" s="7" t="s">
        <v>81</v>
      </c>
    </row>
    <row r="6" spans="1:8" ht="15.55" thickBot="1" x14ac:dyDescent="0.35">
      <c r="A6" t="s">
        <v>35</v>
      </c>
    </row>
    <row r="7" spans="1:8" x14ac:dyDescent="0.3">
      <c r="B7" s="17"/>
      <c r="C7" s="17"/>
      <c r="D7" s="17" t="s">
        <v>59</v>
      </c>
      <c r="E7" s="17" t="s">
        <v>61</v>
      </c>
      <c r="F7" s="17" t="s">
        <v>63</v>
      </c>
      <c r="G7" s="17" t="s">
        <v>65</v>
      </c>
      <c r="H7" s="17" t="s">
        <v>65</v>
      </c>
    </row>
    <row r="8" spans="1:8" ht="15.55" thickBot="1" x14ac:dyDescent="0.35">
      <c r="B8" s="18" t="s">
        <v>31</v>
      </c>
      <c r="C8" s="18" t="s">
        <v>32</v>
      </c>
      <c r="D8" s="18" t="s">
        <v>60</v>
      </c>
      <c r="E8" s="18" t="s">
        <v>62</v>
      </c>
      <c r="F8" s="18" t="s">
        <v>64</v>
      </c>
      <c r="G8" s="18" t="s">
        <v>66</v>
      </c>
      <c r="H8" s="18" t="s">
        <v>67</v>
      </c>
    </row>
    <row r="9" spans="1:8" x14ac:dyDescent="0.3">
      <c r="B9" s="14" t="s">
        <v>44</v>
      </c>
      <c r="C9" s="14" t="s">
        <v>45</v>
      </c>
      <c r="D9" s="14">
        <v>599.99999999999989</v>
      </c>
      <c r="E9" s="14">
        <v>0</v>
      </c>
      <c r="F9" s="14">
        <v>5</v>
      </c>
      <c r="G9" s="14">
        <v>0.71428571428571497</v>
      </c>
      <c r="H9" s="14">
        <v>2.3333333333333335</v>
      </c>
    </row>
    <row r="10" spans="1:8" ht="15.55" thickBot="1" x14ac:dyDescent="0.35">
      <c r="B10" s="12" t="s">
        <v>46</v>
      </c>
      <c r="C10" s="12" t="s">
        <v>47</v>
      </c>
      <c r="D10" s="12">
        <v>100.00000000000006</v>
      </c>
      <c r="E10" s="12">
        <v>0</v>
      </c>
      <c r="F10" s="12">
        <v>8</v>
      </c>
      <c r="G10" s="12">
        <v>7.0000000000000009</v>
      </c>
      <c r="H10" s="12">
        <v>1.0000000000000009</v>
      </c>
    </row>
    <row r="12" spans="1:8" ht="15.55" thickBot="1" x14ac:dyDescent="0.35">
      <c r="A12" t="s">
        <v>37</v>
      </c>
    </row>
    <row r="13" spans="1:8" x14ac:dyDescent="0.3">
      <c r="B13" s="17"/>
      <c r="C13" s="17"/>
      <c r="D13" s="17" t="s">
        <v>59</v>
      </c>
      <c r="E13" s="17" t="s">
        <v>68</v>
      </c>
      <c r="F13" s="17" t="s">
        <v>70</v>
      </c>
      <c r="G13" s="17" t="s">
        <v>65</v>
      </c>
      <c r="H13" s="17" t="s">
        <v>65</v>
      </c>
    </row>
    <row r="14" spans="1:8" ht="15.55" thickBot="1" x14ac:dyDescent="0.35">
      <c r="B14" s="18" t="s">
        <v>31</v>
      </c>
      <c r="C14" s="18" t="s">
        <v>32</v>
      </c>
      <c r="D14" s="18" t="s">
        <v>60</v>
      </c>
      <c r="E14" s="18" t="s">
        <v>69</v>
      </c>
      <c r="F14" s="18" t="s">
        <v>71</v>
      </c>
      <c r="G14" s="18" t="s">
        <v>66</v>
      </c>
      <c r="H14" s="18" t="s">
        <v>67</v>
      </c>
    </row>
    <row r="15" spans="1:8" x14ac:dyDescent="0.3">
      <c r="B15" s="14" t="s">
        <v>48</v>
      </c>
      <c r="C15" s="14" t="s">
        <v>49</v>
      </c>
      <c r="D15" s="14">
        <v>370</v>
      </c>
      <c r="E15" s="14">
        <v>8.7499999999999982</v>
      </c>
      <c r="F15" s="14">
        <v>370</v>
      </c>
      <c r="G15" s="14">
        <v>80.000000000000071</v>
      </c>
      <c r="H15" s="14">
        <v>160</v>
      </c>
    </row>
    <row r="16" spans="1:8" ht="15.55" thickBot="1" x14ac:dyDescent="0.35">
      <c r="B16" s="12" t="s">
        <v>52</v>
      </c>
      <c r="C16" s="12" t="s">
        <v>53</v>
      </c>
      <c r="D16" s="12">
        <v>90</v>
      </c>
      <c r="E16" s="12">
        <v>6.2500000000000036</v>
      </c>
      <c r="F16" s="12">
        <v>90</v>
      </c>
      <c r="G16" s="12">
        <v>68.571428571428584</v>
      </c>
      <c r="H16" s="12">
        <v>16.000000000000014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7DC-20D5-4EFE-B8CC-975C275B799B}">
  <dimension ref="A1:J14"/>
  <sheetViews>
    <sheetView showGridLines="0" zoomScale="160" zoomScaleNormal="160" workbookViewId="0"/>
  </sheetViews>
  <sheetFormatPr defaultRowHeight="14.9" x14ac:dyDescent="0.3"/>
  <cols>
    <col min="1" max="1" width="2.33203125" customWidth="1"/>
    <col min="2" max="2" width="5.21875" bestFit="1" customWidth="1"/>
    <col min="3" max="3" width="28.55468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7" t="s">
        <v>72</v>
      </c>
    </row>
    <row r="2" spans="1:10" x14ac:dyDescent="0.3">
      <c r="A2" s="7" t="s">
        <v>80</v>
      </c>
    </row>
    <row r="3" spans="1:10" x14ac:dyDescent="0.3">
      <c r="A3" s="7" t="s">
        <v>81</v>
      </c>
    </row>
    <row r="5" spans="1:10" ht="15.55" thickBot="1" x14ac:dyDescent="0.35"/>
    <row r="6" spans="1:10" x14ac:dyDescent="0.3">
      <c r="B6" s="17"/>
      <c r="C6" s="17" t="s">
        <v>63</v>
      </c>
      <c r="D6" s="17"/>
    </row>
    <row r="7" spans="1:10" ht="15.55" thickBot="1" x14ac:dyDescent="0.35">
      <c r="B7" s="18" t="s">
        <v>31</v>
      </c>
      <c r="C7" s="18" t="s">
        <v>32</v>
      </c>
      <c r="D7" s="18" t="s">
        <v>60</v>
      </c>
    </row>
    <row r="8" spans="1:10" ht="15.55" thickBot="1" x14ac:dyDescent="0.35">
      <c r="B8" s="12" t="s">
        <v>42</v>
      </c>
      <c r="C8" s="12" t="s">
        <v>43</v>
      </c>
      <c r="D8" s="15">
        <v>3800</v>
      </c>
    </row>
    <row r="10" spans="1:10" ht="15.55" thickBot="1" x14ac:dyDescent="0.35"/>
    <row r="11" spans="1:10" x14ac:dyDescent="0.3">
      <c r="B11" s="17"/>
      <c r="C11" s="17" t="s">
        <v>73</v>
      </c>
      <c r="D11" s="17"/>
      <c r="F11" s="17" t="s">
        <v>74</v>
      </c>
      <c r="G11" s="17" t="s">
        <v>63</v>
      </c>
      <c r="I11" s="17" t="s">
        <v>77</v>
      </c>
      <c r="J11" s="17" t="s">
        <v>63</v>
      </c>
    </row>
    <row r="12" spans="1:10" ht="15.55" thickBot="1" x14ac:dyDescent="0.35">
      <c r="B12" s="18" t="s">
        <v>31</v>
      </c>
      <c r="C12" s="18" t="s">
        <v>32</v>
      </c>
      <c r="D12" s="18" t="s">
        <v>60</v>
      </c>
      <c r="F12" s="18" t="s">
        <v>75</v>
      </c>
      <c r="G12" s="18" t="s">
        <v>76</v>
      </c>
      <c r="I12" s="18" t="s">
        <v>75</v>
      </c>
      <c r="J12" s="18" t="s">
        <v>76</v>
      </c>
    </row>
    <row r="13" spans="1:10" x14ac:dyDescent="0.3">
      <c r="B13" s="14" t="s">
        <v>44</v>
      </c>
      <c r="C13" s="14" t="s">
        <v>45</v>
      </c>
      <c r="D13" s="16">
        <v>599.99999999999989</v>
      </c>
      <c r="F13" s="16">
        <v>0</v>
      </c>
      <c r="G13" s="16">
        <v>800.00000000000045</v>
      </c>
      <c r="I13" s="16">
        <v>599.99999999999136</v>
      </c>
      <c r="J13" s="16">
        <v>3799.9999999999573</v>
      </c>
    </row>
    <row r="14" spans="1:10" ht="15.55" thickBot="1" x14ac:dyDescent="0.35">
      <c r="B14" s="12" t="s">
        <v>46</v>
      </c>
      <c r="C14" s="12" t="s">
        <v>47</v>
      </c>
      <c r="D14" s="15">
        <v>100.00000000000006</v>
      </c>
      <c r="F14" s="15">
        <v>0</v>
      </c>
      <c r="G14" s="15">
        <v>2999.9999999999995</v>
      </c>
      <c r="I14" s="15">
        <v>100.00000000000098</v>
      </c>
      <c r="J14" s="15">
        <v>3800.0000000000073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960F-C6C4-48C8-9117-7D97EFF6E688}">
  <dimension ref="B4:H31"/>
  <sheetViews>
    <sheetView tabSelected="1" zoomScale="115" zoomScaleNormal="115" workbookViewId="0">
      <selection activeCell="K28" sqref="K28"/>
    </sheetView>
  </sheetViews>
  <sheetFormatPr defaultRowHeight="14.9" x14ac:dyDescent="0.3"/>
  <sheetData>
    <row r="4" spans="2:7" x14ac:dyDescent="0.3">
      <c r="B4" s="4" t="s">
        <v>78</v>
      </c>
      <c r="C4" s="4">
        <v>50</v>
      </c>
      <c r="D4" s="4">
        <v>100</v>
      </c>
      <c r="E4" s="4">
        <v>200</v>
      </c>
      <c r="F4" s="4">
        <v>200</v>
      </c>
    </row>
    <row r="5" spans="2:7" x14ac:dyDescent="0.3">
      <c r="B5" s="4">
        <v>50</v>
      </c>
      <c r="C5" s="4">
        <v>1</v>
      </c>
      <c r="D5" s="4">
        <v>9</v>
      </c>
      <c r="E5" s="4">
        <v>2</v>
      </c>
      <c r="F5" s="4">
        <v>2</v>
      </c>
    </row>
    <row r="6" spans="2:7" x14ac:dyDescent="0.3">
      <c r="B6" s="4">
        <v>100</v>
      </c>
      <c r="C6" s="4">
        <v>6</v>
      </c>
      <c r="D6" s="4">
        <v>4</v>
      </c>
      <c r="E6" s="4">
        <v>10</v>
      </c>
      <c r="F6" s="4">
        <v>3</v>
      </c>
    </row>
    <row r="7" spans="2:7" x14ac:dyDescent="0.3">
      <c r="B7" s="4">
        <v>100</v>
      </c>
      <c r="C7" s="4">
        <v>8</v>
      </c>
      <c r="D7" s="4">
        <v>4</v>
      </c>
      <c r="E7" s="4">
        <v>7</v>
      </c>
      <c r="F7" s="4">
        <v>5</v>
      </c>
    </row>
    <row r="8" spans="2:7" x14ac:dyDescent="0.3">
      <c r="B8" s="4">
        <v>200</v>
      </c>
      <c r="C8" s="4">
        <v>7</v>
      </c>
      <c r="D8" s="4">
        <v>6</v>
      </c>
      <c r="E8" s="4">
        <v>5</v>
      </c>
      <c r="F8" s="4">
        <v>3</v>
      </c>
    </row>
    <row r="9" spans="2:7" x14ac:dyDescent="0.3">
      <c r="B9" s="4">
        <v>100</v>
      </c>
      <c r="C9" s="4">
        <v>0</v>
      </c>
      <c r="D9" s="4">
        <v>0</v>
      </c>
      <c r="E9" s="4">
        <v>0</v>
      </c>
      <c r="F9" s="4">
        <v>0</v>
      </c>
    </row>
    <row r="10" spans="2:7" x14ac:dyDescent="0.3">
      <c r="B10" s="4" t="s">
        <v>78</v>
      </c>
      <c r="C10" s="4">
        <v>50</v>
      </c>
      <c r="D10" s="4">
        <v>100</v>
      </c>
      <c r="E10" s="4">
        <v>200</v>
      </c>
      <c r="F10" s="4">
        <v>200</v>
      </c>
    </row>
    <row r="11" spans="2:7" x14ac:dyDescent="0.3">
      <c r="B11" s="4">
        <v>50</v>
      </c>
      <c r="C11" s="4">
        <v>50</v>
      </c>
      <c r="D11" s="4">
        <v>0</v>
      </c>
      <c r="E11" s="4">
        <v>0</v>
      </c>
      <c r="F11" s="4">
        <v>0</v>
      </c>
      <c r="G11" s="4">
        <f>SUM(C11:F11)</f>
        <v>50</v>
      </c>
    </row>
    <row r="12" spans="2:7" x14ac:dyDescent="0.3">
      <c r="B12" s="4">
        <v>100</v>
      </c>
      <c r="C12" s="4">
        <v>0</v>
      </c>
      <c r="D12" s="4">
        <v>0</v>
      </c>
      <c r="E12" s="4">
        <v>0</v>
      </c>
      <c r="F12" s="4">
        <v>100</v>
      </c>
      <c r="G12" s="4">
        <f>SUM(C12:F12)</f>
        <v>100</v>
      </c>
    </row>
    <row r="13" spans="2:7" x14ac:dyDescent="0.3">
      <c r="B13" s="4">
        <v>100</v>
      </c>
      <c r="C13" s="4">
        <v>0</v>
      </c>
      <c r="D13" s="4">
        <v>100</v>
      </c>
      <c r="E13" s="4">
        <v>0</v>
      </c>
      <c r="F13" s="4">
        <v>0</v>
      </c>
      <c r="G13" s="4">
        <f>SUM(C13:F13)</f>
        <v>100</v>
      </c>
    </row>
    <row r="14" spans="2:7" x14ac:dyDescent="0.3">
      <c r="B14" s="4">
        <v>200</v>
      </c>
      <c r="C14" s="4">
        <v>0</v>
      </c>
      <c r="D14" s="4">
        <v>0</v>
      </c>
      <c r="E14" s="4">
        <v>100</v>
      </c>
      <c r="F14" s="4">
        <v>100</v>
      </c>
      <c r="G14" s="4">
        <f>SUM(C14:F14)</f>
        <v>200</v>
      </c>
    </row>
    <row r="15" spans="2:7" x14ac:dyDescent="0.3">
      <c r="B15" s="4">
        <v>100</v>
      </c>
      <c r="C15" s="4">
        <v>0</v>
      </c>
      <c r="D15" s="4">
        <v>0</v>
      </c>
      <c r="E15" s="4">
        <v>100</v>
      </c>
      <c r="F15" s="4">
        <v>0</v>
      </c>
      <c r="G15" s="4">
        <f>SUM(C15:F15)</f>
        <v>100</v>
      </c>
    </row>
    <row r="16" spans="2:7" x14ac:dyDescent="0.3">
      <c r="C16" s="4">
        <f>SUM(C11:C15)</f>
        <v>50</v>
      </c>
      <c r="D16" s="4">
        <f>SUM(D11:D15)</f>
        <v>100</v>
      </c>
      <c r="E16" s="4">
        <f>SUM(E11:E15)</f>
        <v>200</v>
      </c>
      <c r="F16" s="4">
        <f>SUM(F11:F15)</f>
        <v>200</v>
      </c>
    </row>
    <row r="18" spans="2:8" x14ac:dyDescent="0.3">
      <c r="G18">
        <f>SUMPRODUCT(C11:F15,C5:F9)</f>
        <v>1550</v>
      </c>
      <c r="H18" t="str">
        <f>"- целевая функция"</f>
        <v>- целевая функция</v>
      </c>
    </row>
    <row r="21" spans="2:8" x14ac:dyDescent="0.3">
      <c r="B21" t="s">
        <v>79</v>
      </c>
    </row>
    <row r="23" spans="2:8" x14ac:dyDescent="0.3">
      <c r="B23" s="4" t="s">
        <v>78</v>
      </c>
      <c r="C23" s="4">
        <v>50</v>
      </c>
      <c r="D23" s="4">
        <v>100</v>
      </c>
      <c r="E23" s="4">
        <v>200</v>
      </c>
      <c r="F23" s="4">
        <v>200</v>
      </c>
    </row>
    <row r="24" spans="2:8" x14ac:dyDescent="0.3">
      <c r="B24" s="4">
        <v>50</v>
      </c>
      <c r="C24" s="4">
        <v>50</v>
      </c>
      <c r="D24" s="4">
        <v>0</v>
      </c>
      <c r="E24" s="4">
        <v>0</v>
      </c>
      <c r="F24" s="4">
        <v>0</v>
      </c>
      <c r="G24" s="4">
        <f>SUM(C24:F24)</f>
        <v>50</v>
      </c>
    </row>
    <row r="25" spans="2:8" x14ac:dyDescent="0.3">
      <c r="B25" s="4">
        <v>100</v>
      </c>
      <c r="C25" s="4">
        <v>0</v>
      </c>
      <c r="D25" s="4">
        <v>0</v>
      </c>
      <c r="E25" s="4">
        <v>50</v>
      </c>
      <c r="F25" s="4">
        <v>50</v>
      </c>
      <c r="G25" s="4">
        <f>SUM(C25:F25)</f>
        <v>100</v>
      </c>
    </row>
    <row r="26" spans="2:8" x14ac:dyDescent="0.3">
      <c r="B26" s="4">
        <v>100</v>
      </c>
      <c r="C26" s="4">
        <v>0</v>
      </c>
      <c r="D26" s="4">
        <v>100</v>
      </c>
      <c r="E26" s="4">
        <v>0</v>
      </c>
      <c r="F26" s="4">
        <v>0</v>
      </c>
      <c r="G26" s="4">
        <f>SUM(C26:F26)</f>
        <v>100</v>
      </c>
    </row>
    <row r="27" spans="2:8" x14ac:dyDescent="0.3">
      <c r="B27" s="4">
        <v>200</v>
      </c>
      <c r="C27" s="4">
        <v>0</v>
      </c>
      <c r="D27" s="4">
        <v>0</v>
      </c>
      <c r="E27" s="4">
        <v>100</v>
      </c>
      <c r="F27" s="4">
        <v>100</v>
      </c>
      <c r="G27" s="4">
        <f>SUM(C27:F27)</f>
        <v>200</v>
      </c>
    </row>
    <row r="28" spans="2:8" x14ac:dyDescent="0.3">
      <c r="B28" s="8">
        <v>100</v>
      </c>
      <c r="C28" s="4">
        <v>0</v>
      </c>
      <c r="D28" s="4">
        <v>0</v>
      </c>
      <c r="E28" s="4">
        <v>50</v>
      </c>
      <c r="F28" s="4">
        <v>50</v>
      </c>
      <c r="G28" s="4">
        <f>SUM(C28:F28)</f>
        <v>100</v>
      </c>
    </row>
    <row r="29" spans="2:8" x14ac:dyDescent="0.3">
      <c r="C29" s="4">
        <f>SUM(C24:C28)</f>
        <v>50</v>
      </c>
      <c r="D29" s="4">
        <f>SUM(D24:D28)</f>
        <v>100</v>
      </c>
      <c r="E29" s="4">
        <f>SUM(E24:E28)</f>
        <v>200</v>
      </c>
      <c r="F29" s="4">
        <f>SUM(F24:F28)</f>
        <v>200</v>
      </c>
    </row>
    <row r="31" spans="2:8" x14ac:dyDescent="0.3">
      <c r="G31">
        <f>SUMPRODUCT(C24:F28,C5:F9)</f>
        <v>1900</v>
      </c>
      <c r="H31" t="str">
        <f>"- целевая функция"</f>
        <v>- целевая функция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Симплекс метод</vt:lpstr>
      <vt:lpstr>Поиск решения</vt:lpstr>
      <vt:lpstr>Отчёт о результатах</vt:lpstr>
      <vt:lpstr>Sensitivity Report 1</vt:lpstr>
      <vt:lpstr>Limits Report 1</vt:lpstr>
      <vt:lpstr>Транспортная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Bondar</dc:creator>
  <cp:lastModifiedBy>Stanislav Garkushenko</cp:lastModifiedBy>
  <dcterms:created xsi:type="dcterms:W3CDTF">2022-10-20T07:25:17Z</dcterms:created>
  <dcterms:modified xsi:type="dcterms:W3CDTF">2022-10-20T09:53:50Z</dcterms:modified>
</cp:coreProperties>
</file>