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einamento\Desktop\projetos excel\"/>
    </mc:Choice>
  </mc:AlternateContent>
  <bookViews>
    <workbookView xWindow="0" yWindow="0" windowWidth="28800" windowHeight="12135" activeTab="3"/>
  </bookViews>
  <sheets>
    <sheet name="PRODUTOS" sheetId="1" r:id="rId1"/>
    <sheet name="ENTRADA" sheetId="2" r:id="rId2"/>
    <sheet name="SAÍDA" sheetId="3" r:id="rId3"/>
    <sheet name="ESTOQUE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" l="1"/>
  <c r="H16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F3" i="4"/>
  <c r="F4" i="4"/>
  <c r="F5" i="4"/>
  <c r="F6" i="4"/>
  <c r="F7" i="4"/>
  <c r="F8" i="4"/>
  <c r="F9" i="4"/>
  <c r="F10" i="4"/>
  <c r="F11" i="4"/>
  <c r="F12" i="4"/>
  <c r="F14" i="4"/>
  <c r="F15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" i="4"/>
  <c r="D5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2" i="2"/>
  <c r="B2" i="2"/>
  <c r="E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</calcChain>
</file>

<file path=xl/sharedStrings.xml><?xml version="1.0" encoding="utf-8"?>
<sst xmlns="http://schemas.openxmlformats.org/spreadsheetml/2006/main" count="1176" uniqueCount="468">
  <si>
    <t>Código</t>
  </si>
  <si>
    <t>Produto</t>
  </si>
  <si>
    <t>Preço Unitário (R$)</t>
  </si>
  <si>
    <t>Localização</t>
  </si>
  <si>
    <t>Categoria</t>
  </si>
  <si>
    <t>PROD0001</t>
  </si>
  <si>
    <t>Parafuso Bosch 47mm</t>
  </si>
  <si>
    <t>Estoque 3 - Prateleira 8</t>
  </si>
  <si>
    <t>Elétrica</t>
  </si>
  <si>
    <t>PROD0002</t>
  </si>
  <si>
    <t>Trena Tigre 31mm</t>
  </si>
  <si>
    <t>Estoque 4 - Prateleira 10</t>
  </si>
  <si>
    <t>Acabamento</t>
  </si>
  <si>
    <t>PROD0003</t>
  </si>
  <si>
    <t>Caixa Norton 8mm</t>
  </si>
  <si>
    <t>Estoque 4 - Prateleira 4</t>
  </si>
  <si>
    <t>PROD0004</t>
  </si>
  <si>
    <t>Telha Intelbras 49mm</t>
  </si>
  <si>
    <t>Estoque 3 - Prateleira 2</t>
  </si>
  <si>
    <t>PROD0005</t>
  </si>
  <si>
    <t>Tijolo Norton 1mm</t>
  </si>
  <si>
    <t>Estoque 2 - Prateleira 2</t>
  </si>
  <si>
    <t>PROD0006</t>
  </si>
  <si>
    <t>Trena Vonder 44mm</t>
  </si>
  <si>
    <t>Estoque 4 - Prateleira 9</t>
  </si>
  <si>
    <t>PROD0007</t>
  </si>
  <si>
    <t>Placa 3M 50mm</t>
  </si>
  <si>
    <t>Construção</t>
  </si>
  <si>
    <t>PROD0008</t>
  </si>
  <si>
    <t>Telha Vedacit 14mm</t>
  </si>
  <si>
    <t>PROD0009</t>
  </si>
  <si>
    <t>Tijolo Bosch 11mm</t>
  </si>
  <si>
    <t>Estoque 3 - Prateleira 10</t>
  </si>
  <si>
    <t>Ferramenta</t>
  </si>
  <si>
    <t>PROD0010</t>
  </si>
  <si>
    <t>Conector Vonder 10mm</t>
  </si>
  <si>
    <t>Estoque 1 - Prateleira 8</t>
  </si>
  <si>
    <t>PROD0011</t>
  </si>
  <si>
    <t>Interruptor Norton 28mm</t>
  </si>
  <si>
    <t>Estoque 5 - Prateleira 4</t>
  </si>
  <si>
    <t>PROD0012</t>
  </si>
  <si>
    <t>Chave Vedacit 22mm</t>
  </si>
  <si>
    <t>Estoque 5 - Prateleira 5</t>
  </si>
  <si>
    <t>PROD0013</t>
  </si>
  <si>
    <t>Sensor Bosch 7mm</t>
  </si>
  <si>
    <t>Estoque 5 - Prateleira 3</t>
  </si>
  <si>
    <t>PROD0014</t>
  </si>
  <si>
    <t>Cimento Vedacit 20mm</t>
  </si>
  <si>
    <t>PROD0015</t>
  </si>
  <si>
    <t>Areia Vonder 38mm</t>
  </si>
  <si>
    <t>Estoque 4 - Prateleira 2</t>
  </si>
  <si>
    <t>PROD0016</t>
  </si>
  <si>
    <t>Painel Vonder 8mm</t>
  </si>
  <si>
    <t>Estoque 2 - Prateleira 8</t>
  </si>
  <si>
    <t>PROD0017</t>
  </si>
  <si>
    <t>Chave Vonder 29mm</t>
  </si>
  <si>
    <t>Estoque 2 - Prateleira 6</t>
  </si>
  <si>
    <t>PROD0018</t>
  </si>
  <si>
    <t>Extensão Vonder 17mm</t>
  </si>
  <si>
    <t>PROD0019</t>
  </si>
  <si>
    <t>Ripa Intelbras 24mm</t>
  </si>
  <si>
    <t>PROD0020</t>
  </si>
  <si>
    <t>Telha Vonder 17mm</t>
  </si>
  <si>
    <t>PROD0021</t>
  </si>
  <si>
    <t>Sensor Makita 37mm</t>
  </si>
  <si>
    <t>Estoque 5 - Prateleira 1</t>
  </si>
  <si>
    <t>PROD0022</t>
  </si>
  <si>
    <t>Disjuntor Vedacit 25mm</t>
  </si>
  <si>
    <t>Estoque 1 - Prateleira 9</t>
  </si>
  <si>
    <t>PROD0023</t>
  </si>
  <si>
    <t>Alicate Tigre 7mm</t>
  </si>
  <si>
    <t>Estoque 2 - Prateleira 9</t>
  </si>
  <si>
    <t>PROD0024</t>
  </si>
  <si>
    <t>Conector Schneider 46mm</t>
  </si>
  <si>
    <t>Estoque 3 - Prateleira 4</t>
  </si>
  <si>
    <t>PROD0025</t>
  </si>
  <si>
    <t>Arame Schneider 1mm</t>
  </si>
  <si>
    <t>Estoque 4 - Prateleira 7</t>
  </si>
  <si>
    <t>PROD0026</t>
  </si>
  <si>
    <t>Ripa Norton 39mm</t>
  </si>
  <si>
    <t>Estoque 3 - Prateleira 9</t>
  </si>
  <si>
    <t>PROD0027</t>
  </si>
  <si>
    <t>Extensão Makita 44mm</t>
  </si>
  <si>
    <t>PROD0028</t>
  </si>
  <si>
    <t>Capacete Philips 18mm</t>
  </si>
  <si>
    <t>Estoque 4 - Prateleira 8</t>
  </si>
  <si>
    <t>PROD0029</t>
  </si>
  <si>
    <t>Telha Vonder 43mm</t>
  </si>
  <si>
    <t>PROD0030</t>
  </si>
  <si>
    <t>Máscara Vonder 16mm</t>
  </si>
  <si>
    <t>Estoque 3 - Prateleira 6</t>
  </si>
  <si>
    <t>PROD0031</t>
  </si>
  <si>
    <t>Tijolo Makita 13mm</t>
  </si>
  <si>
    <t>PROD0032</t>
  </si>
  <si>
    <t>Alicate Vonder 12mm</t>
  </si>
  <si>
    <t>Estoque 1 - Prateleira 3</t>
  </si>
  <si>
    <t>PROD0033</t>
  </si>
  <si>
    <t>Placa Schneider 18mm</t>
  </si>
  <si>
    <t>Estoque 5 - Prateleira 8</t>
  </si>
  <si>
    <t>PROD0034</t>
  </si>
  <si>
    <t>Fio Philips 18mm</t>
  </si>
  <si>
    <t>Estoque 5 - Prateleira 2</t>
  </si>
  <si>
    <t>PROD0035</t>
  </si>
  <si>
    <t>Lâmpada 3M 46mm</t>
  </si>
  <si>
    <t>Estoque 5 - Prateleira 10</t>
  </si>
  <si>
    <t>PROD0036</t>
  </si>
  <si>
    <t>Parafuso Philips 4mm</t>
  </si>
  <si>
    <t>Estoque 1 - Prateleira 10</t>
  </si>
  <si>
    <t>PROD0037</t>
  </si>
  <si>
    <t>Areia Intelbras 13mm</t>
  </si>
  <si>
    <t>Estoque 1 - Prateleira 5</t>
  </si>
  <si>
    <t>PROD0038</t>
  </si>
  <si>
    <t>Capacete Bosch 17mm</t>
  </si>
  <si>
    <t>PROD0039</t>
  </si>
  <si>
    <t>Furadeira Vonder 22mm</t>
  </si>
  <si>
    <t>PROD0040</t>
  </si>
  <si>
    <t>Registro Norton 34mm</t>
  </si>
  <si>
    <t>PROD0041</t>
  </si>
  <si>
    <t>Óculos Norton 7mm</t>
  </si>
  <si>
    <t>PROD0042</t>
  </si>
  <si>
    <t>Tijolo Vonder 40mm</t>
  </si>
  <si>
    <t>Estoque 5 - Prateleira 7</t>
  </si>
  <si>
    <t>PROD0043</t>
  </si>
  <si>
    <t>Painel Vonder 41mm</t>
  </si>
  <si>
    <t>PROD0044</t>
  </si>
  <si>
    <t>Tinta 3M 31mm</t>
  </si>
  <si>
    <t>Estoque 3 - Prateleira 3</t>
  </si>
  <si>
    <t>PROD0045</t>
  </si>
  <si>
    <t>Sensor Schneider 42mm</t>
  </si>
  <si>
    <t>Estoque 1 - Prateleira 7</t>
  </si>
  <si>
    <t>PROD0046</t>
  </si>
  <si>
    <t>Mangueira Tigre 25mm</t>
  </si>
  <si>
    <t>PROD0047</t>
  </si>
  <si>
    <t>Sensor Schneider 3mm</t>
  </si>
  <si>
    <t>PROD0048</t>
  </si>
  <si>
    <t>Trena 3M 46mm</t>
  </si>
  <si>
    <t>Estoque 3 - Prateleira 5</t>
  </si>
  <si>
    <t>PROD0049</t>
  </si>
  <si>
    <t>Interruptor Vonder 45mm</t>
  </si>
  <si>
    <t>PROD0050</t>
  </si>
  <si>
    <t>Capacete Norton 22mm</t>
  </si>
  <si>
    <t>Estoque 3 - Prateleira 7</t>
  </si>
  <si>
    <t>PROD0051</t>
  </si>
  <si>
    <t>Placa Philips 36mm</t>
  </si>
  <si>
    <t>Estoque 5 - Prateleira 9</t>
  </si>
  <si>
    <t>PROD0052</t>
  </si>
  <si>
    <t>Torneira Intelbras 12mm</t>
  </si>
  <si>
    <t>PROD0053</t>
  </si>
  <si>
    <t>Arame 3M 11mm</t>
  </si>
  <si>
    <t>Estoque 1 - Prateleira 4</t>
  </si>
  <si>
    <t>PROD0054</t>
  </si>
  <si>
    <t>Placa Vedacit 28mm</t>
  </si>
  <si>
    <t>Estoque 4 - Prateleira 5</t>
  </si>
  <si>
    <t>PROD0055</t>
  </si>
  <si>
    <t>Máscara Vedacit 12mm</t>
  </si>
  <si>
    <t>PROD0056</t>
  </si>
  <si>
    <t>Chave Schneider 10mm</t>
  </si>
  <si>
    <t>PROD0057</t>
  </si>
  <si>
    <t>Lanterna Vonder 3mm</t>
  </si>
  <si>
    <t>PROD0058</t>
  </si>
  <si>
    <t>Painel Bosch 36mm</t>
  </si>
  <si>
    <t>PROD0059</t>
  </si>
  <si>
    <t>Torneira Norton 26mm</t>
  </si>
  <si>
    <t>PROD0060</t>
  </si>
  <si>
    <t>Tijolo Schneider 44mm</t>
  </si>
  <si>
    <t>PROD0061</t>
  </si>
  <si>
    <t>Interruptor Norton 35mm</t>
  </si>
  <si>
    <t>Estoque 2 - Prateleira 5</t>
  </si>
  <si>
    <t>PROD0062</t>
  </si>
  <si>
    <t>Painel Tigre 21mm</t>
  </si>
  <si>
    <t>PROD0063</t>
  </si>
  <si>
    <t>Torneira Norton 13mm</t>
  </si>
  <si>
    <t>PROD0064</t>
  </si>
  <si>
    <t>Mangueira Norton 21mm</t>
  </si>
  <si>
    <t>PROD0065</t>
  </si>
  <si>
    <t>Broca Schneider 26mm</t>
  </si>
  <si>
    <t>PROD0066</t>
  </si>
  <si>
    <t>Bloco Vedacit 30mm</t>
  </si>
  <si>
    <t>Estoque 2 - Prateleira 10</t>
  </si>
  <si>
    <t>PROD0067</t>
  </si>
  <si>
    <t>Lixa Vonder 46mm</t>
  </si>
  <si>
    <t>Estoque 4 - Prateleira 6</t>
  </si>
  <si>
    <t>PROD0068</t>
  </si>
  <si>
    <t>Torneira Intelbras 36mm</t>
  </si>
  <si>
    <t>PROD0069</t>
  </si>
  <si>
    <t>Porca Intelbras 25mm</t>
  </si>
  <si>
    <t>Estoque 2 - Prateleira 3</t>
  </si>
  <si>
    <t>PROD0070</t>
  </si>
  <si>
    <t>Tubo Philips 32mm</t>
  </si>
  <si>
    <t>PROD0071</t>
  </si>
  <si>
    <t>Tinta Schneider 44mm</t>
  </si>
  <si>
    <t>Estoque 2 - Prateleira 7</t>
  </si>
  <si>
    <t>PROD0072</t>
  </si>
  <si>
    <t>Tijolo Norton 30mm</t>
  </si>
  <si>
    <t>PROD0073</t>
  </si>
  <si>
    <t>Ripa Schneider 17mm</t>
  </si>
  <si>
    <t>PROD0074</t>
  </si>
  <si>
    <t>Interruptor Bosch 1mm</t>
  </si>
  <si>
    <t>PROD0075</t>
  </si>
  <si>
    <t>Rolo Makita 1mm</t>
  </si>
  <si>
    <t>PROD0076</t>
  </si>
  <si>
    <t>Chuveiro Norton 20mm</t>
  </si>
  <si>
    <t>Estoque 4 - Prateleira 3</t>
  </si>
  <si>
    <t>PROD0077</t>
  </si>
  <si>
    <t>Capacete Bosch 47mm</t>
  </si>
  <si>
    <t>PROD0078</t>
  </si>
  <si>
    <t>Fio Vonder 1mm</t>
  </si>
  <si>
    <t>PROD0079</t>
  </si>
  <si>
    <t>Painel Norton 38mm</t>
  </si>
  <si>
    <t>PROD0080</t>
  </si>
  <si>
    <t>Viga Intelbras 43mm</t>
  </si>
  <si>
    <t>PROD0081</t>
  </si>
  <si>
    <t>Broca Tigre 46mm</t>
  </si>
  <si>
    <t>PROD0082</t>
  </si>
  <si>
    <t>Serra Tigre 46mm</t>
  </si>
  <si>
    <t>Estoque 4 - Prateleira 1</t>
  </si>
  <si>
    <t>PROD0083</t>
  </si>
  <si>
    <t>Painel Vonder 17mm</t>
  </si>
  <si>
    <t>PROD0084</t>
  </si>
  <si>
    <t>Arruela Schneider 34mm</t>
  </si>
  <si>
    <t>PROD0085</t>
  </si>
  <si>
    <t>Parafuso Norton 19mm</t>
  </si>
  <si>
    <t>PROD0086</t>
  </si>
  <si>
    <t>Pincel 3M 14mm</t>
  </si>
  <si>
    <t>PROD0087</t>
  </si>
  <si>
    <t>Caixa Intelbras 21mm</t>
  </si>
  <si>
    <t>PROD0088</t>
  </si>
  <si>
    <t>Ripa Intelbras 13mm</t>
  </si>
  <si>
    <t>PROD0089</t>
  </si>
  <si>
    <t>Arame Intelbras 32mm</t>
  </si>
  <si>
    <t>PROD0090</t>
  </si>
  <si>
    <t>Sensor Philips 42mm</t>
  </si>
  <si>
    <t>PROD0091</t>
  </si>
  <si>
    <t>Martelo Schneider 9mm</t>
  </si>
  <si>
    <t>PROD0092</t>
  </si>
  <si>
    <t>Pincel Bosch 30mm</t>
  </si>
  <si>
    <t>PROD0093</t>
  </si>
  <si>
    <t>Lâmpada 3M 41mm</t>
  </si>
  <si>
    <t>PROD0094</t>
  </si>
  <si>
    <t>Interruptor Tigre 38mm</t>
  </si>
  <si>
    <t>PROD0095</t>
  </si>
  <si>
    <t>Trena Makita 37mm</t>
  </si>
  <si>
    <t>PROD0096</t>
  </si>
  <si>
    <t>Telha 3M 12mm</t>
  </si>
  <si>
    <t>PROD0097</t>
  </si>
  <si>
    <t>Fita Schneider 41mm</t>
  </si>
  <si>
    <t>PROD0098</t>
  </si>
  <si>
    <t>Fio Vedacit 14mm</t>
  </si>
  <si>
    <t>PROD0099</t>
  </si>
  <si>
    <t>Registro Schneider 29mm</t>
  </si>
  <si>
    <t>PROD0100</t>
  </si>
  <si>
    <t>Parafuso Vonder 21mm</t>
  </si>
  <si>
    <t>PROD0101</t>
  </si>
  <si>
    <t>Disjuntor Intelbras 31mm</t>
  </si>
  <si>
    <t>PROD0102</t>
  </si>
  <si>
    <t>Cola Bosch 22mm</t>
  </si>
  <si>
    <t>PROD0103</t>
  </si>
  <si>
    <t>Tijolo Vedacit 1mm</t>
  </si>
  <si>
    <t>PROD0104</t>
  </si>
  <si>
    <t>Lixa Norton 21mm</t>
  </si>
  <si>
    <t>Estoque 2 - Prateleira 4</t>
  </si>
  <si>
    <t>PROD0105</t>
  </si>
  <si>
    <t>Tubo Makita 45mm</t>
  </si>
  <si>
    <t>PROD0106</t>
  </si>
  <si>
    <t>Chuveiro Tigre 41mm</t>
  </si>
  <si>
    <t>PROD0107</t>
  </si>
  <si>
    <t>Reator Makita 19mm</t>
  </si>
  <si>
    <t>PROD0108</t>
  </si>
  <si>
    <t>Lanterna Vedacit 10mm</t>
  </si>
  <si>
    <t>PROD0109</t>
  </si>
  <si>
    <t>Painel Schneider 4mm</t>
  </si>
  <si>
    <t>PROD0110</t>
  </si>
  <si>
    <t>Fio Intelbras 48mm</t>
  </si>
  <si>
    <t>Estoque 2 - Prateleira 1</t>
  </si>
  <si>
    <t>PROD0111</t>
  </si>
  <si>
    <t>Broca Tigre 15mm</t>
  </si>
  <si>
    <t>PROD0112</t>
  </si>
  <si>
    <t>Prego Norton 8mm</t>
  </si>
  <si>
    <t>PROD0113</t>
  </si>
  <si>
    <t>Painel Makita 24mm</t>
  </si>
  <si>
    <t>PROD0114</t>
  </si>
  <si>
    <t>Extensão Norton 29mm</t>
  </si>
  <si>
    <t>PROD0115</t>
  </si>
  <si>
    <t>Brita Schneider 36mm</t>
  </si>
  <si>
    <t>PROD0116</t>
  </si>
  <si>
    <t>Cola Schneider 5mm</t>
  </si>
  <si>
    <t>PROD0117</t>
  </si>
  <si>
    <t>Cola Bosch 23mm</t>
  </si>
  <si>
    <t>PROD0118</t>
  </si>
  <si>
    <t>Capacete Vonder 32mm</t>
  </si>
  <si>
    <t>PROD0119</t>
  </si>
  <si>
    <t>Broca Norton 10mm</t>
  </si>
  <si>
    <t>PROD0120</t>
  </si>
  <si>
    <t>Prego Intelbras 38mm</t>
  </si>
  <si>
    <t>PROD0121</t>
  </si>
  <si>
    <t>Capacete Vonder 49mm</t>
  </si>
  <si>
    <t>PROD0122</t>
  </si>
  <si>
    <t>Tijolo Bosch 25mm</t>
  </si>
  <si>
    <t>PROD0123</t>
  </si>
  <si>
    <t>Luvas Philips 17mm</t>
  </si>
  <si>
    <t>PROD0124</t>
  </si>
  <si>
    <t>Reator Vedacit 28mm</t>
  </si>
  <si>
    <t>Estoque 1 - Prateleira 6</t>
  </si>
  <si>
    <t>PROD0125</t>
  </si>
  <si>
    <t>Placa Intelbras 28mm</t>
  </si>
  <si>
    <t>PROD0126</t>
  </si>
  <si>
    <t>Painel Bosch 42mm</t>
  </si>
  <si>
    <t>PROD0127</t>
  </si>
  <si>
    <t>Luvas Philips 46mm</t>
  </si>
  <si>
    <t>PROD0128</t>
  </si>
  <si>
    <t>Viga Schneider 8mm</t>
  </si>
  <si>
    <t>Estoque 1 - Prateleira 2</t>
  </si>
  <si>
    <t>PROD0129</t>
  </si>
  <si>
    <t>Viga Intelbras 34mm</t>
  </si>
  <si>
    <t>PROD0130</t>
  </si>
  <si>
    <t>Fita Vedacit 37mm</t>
  </si>
  <si>
    <t>PROD0131</t>
  </si>
  <si>
    <t>Cola Schneider 3mm</t>
  </si>
  <si>
    <t>PROD0132</t>
  </si>
  <si>
    <t>Caixa Vedacit 17mm</t>
  </si>
  <si>
    <t>PROD0133</t>
  </si>
  <si>
    <t>Serrote Bosch 43mm</t>
  </si>
  <si>
    <t>PROD0134</t>
  </si>
  <si>
    <t>Máscara Vedacit 6mm</t>
  </si>
  <si>
    <t>PROD0135</t>
  </si>
  <si>
    <t>Reator Philips 25mm</t>
  </si>
  <si>
    <t>PROD0136</t>
  </si>
  <si>
    <t>Interruptor 3M 27mm</t>
  </si>
  <si>
    <t>PROD0137</t>
  </si>
  <si>
    <t>Cimento Philips 37mm</t>
  </si>
  <si>
    <t>PROD0138</t>
  </si>
  <si>
    <t>Placa Philips 27mm</t>
  </si>
  <si>
    <t>PROD0139</t>
  </si>
  <si>
    <t>Caixa Schneider 17mm</t>
  </si>
  <si>
    <t>PROD0140</t>
  </si>
  <si>
    <t>Alicate Schneider 42mm</t>
  </si>
  <si>
    <t>PROD0141</t>
  </si>
  <si>
    <t>Alicate Bosch 24mm</t>
  </si>
  <si>
    <t>PROD0142</t>
  </si>
  <si>
    <t>Cola Makita 18mm</t>
  </si>
  <si>
    <t>PROD0143</t>
  </si>
  <si>
    <t>Chave Bosch 41mm</t>
  </si>
  <si>
    <t>PROD0144</t>
  </si>
  <si>
    <t>Sensor Vonder 19mm</t>
  </si>
  <si>
    <t>PROD0145</t>
  </si>
  <si>
    <t>Chuveiro Norton 44mm</t>
  </si>
  <si>
    <t>Estoque 1 - Prateleira 1</t>
  </si>
  <si>
    <t>PROD0146</t>
  </si>
  <si>
    <t>Sensor Makita 50mm</t>
  </si>
  <si>
    <t>PROD0147</t>
  </si>
  <si>
    <t>Lanterna Bosch 5mm</t>
  </si>
  <si>
    <t>PROD0148</t>
  </si>
  <si>
    <t>Fita Philips 34mm</t>
  </si>
  <si>
    <t>PROD0149</t>
  </si>
  <si>
    <t>Tinta 3M 1mm</t>
  </si>
  <si>
    <t>PROD0150</t>
  </si>
  <si>
    <t>Capacete Intelbras 29mm</t>
  </si>
  <si>
    <t>PROD0151</t>
  </si>
  <si>
    <t>Torneira Makita 38mm</t>
  </si>
  <si>
    <t>PROD0152</t>
  </si>
  <si>
    <t>Disjuntor Tigre 16mm</t>
  </si>
  <si>
    <t>Estoque 5 - Prateleira 6</t>
  </si>
  <si>
    <t>PROD0153</t>
  </si>
  <si>
    <t>Óculos Bosch 13mm</t>
  </si>
  <si>
    <t>PROD0154</t>
  </si>
  <si>
    <t>Cola Tigre 7mm</t>
  </si>
  <si>
    <t>PROD0155</t>
  </si>
  <si>
    <t>Cimento Tigre 35mm</t>
  </si>
  <si>
    <t>PROD0156</t>
  </si>
  <si>
    <t>Fita Vedacit 9mm</t>
  </si>
  <si>
    <t>PROD0157</t>
  </si>
  <si>
    <t>Luvas Bosch 7mm</t>
  </si>
  <si>
    <t>PROD0158</t>
  </si>
  <si>
    <t>Telha Makita 26mm</t>
  </si>
  <si>
    <t>PROD0159</t>
  </si>
  <si>
    <t>Furadeira Vonder 36mm</t>
  </si>
  <si>
    <t>PROD0160</t>
  </si>
  <si>
    <t>Reator Makita 49mm</t>
  </si>
  <si>
    <t>PROD0161</t>
  </si>
  <si>
    <t>Brita Schneider 1mm</t>
  </si>
  <si>
    <t>PROD0162</t>
  </si>
  <si>
    <t>Arame Vonder 8mm</t>
  </si>
  <si>
    <t>PROD0163</t>
  </si>
  <si>
    <t>Serrote Vonder 49mm</t>
  </si>
  <si>
    <t>PROD0164</t>
  </si>
  <si>
    <t>Interruptor Makita 32mm</t>
  </si>
  <si>
    <t>PROD0165</t>
  </si>
  <si>
    <t>Trena Vonder 18mm</t>
  </si>
  <si>
    <t>PROD0166</t>
  </si>
  <si>
    <t>Prego Tigre 42mm</t>
  </si>
  <si>
    <t>PROD0167</t>
  </si>
  <si>
    <t>Fio Vedacit 11mm</t>
  </si>
  <si>
    <t>PROD0168</t>
  </si>
  <si>
    <t>Telha Vedacit 2mm</t>
  </si>
  <si>
    <t>PROD0169</t>
  </si>
  <si>
    <t>Óculos Philips 5mm</t>
  </si>
  <si>
    <t>PROD0170</t>
  </si>
  <si>
    <t>Lâmpada 3M 4mm</t>
  </si>
  <si>
    <t>PROD0171</t>
  </si>
  <si>
    <t>Lanterna Intelbras 6mm</t>
  </si>
  <si>
    <t>PROD0172</t>
  </si>
  <si>
    <t>Arruela 3M 42mm</t>
  </si>
  <si>
    <t>PROD0173</t>
  </si>
  <si>
    <t>Ripa Makita 8mm</t>
  </si>
  <si>
    <t>PROD0174</t>
  </si>
  <si>
    <t>Serra Vedacit 42mm</t>
  </si>
  <si>
    <t>PROD0175</t>
  </si>
  <si>
    <t>Chave Schneider 16mm</t>
  </si>
  <si>
    <t>PROD0176</t>
  </si>
  <si>
    <t>Arruela Norton 44mm</t>
  </si>
  <si>
    <t>Estoque 3 - Prateleira 1</t>
  </si>
  <si>
    <t>PROD0177</t>
  </si>
  <si>
    <t>Bloco Norton 27mm</t>
  </si>
  <si>
    <t>PROD0178</t>
  </si>
  <si>
    <t>Bloco Vedacit 18mm</t>
  </si>
  <si>
    <t>PROD0179</t>
  </si>
  <si>
    <t>Óculos Makita 6mm</t>
  </si>
  <si>
    <t>PROD0180</t>
  </si>
  <si>
    <t>Disjuntor Norton 22mm</t>
  </si>
  <si>
    <t>PROD0181</t>
  </si>
  <si>
    <t>Arruela Philips 47mm</t>
  </si>
  <si>
    <t>PROD0182</t>
  </si>
  <si>
    <t>Porca 3M 1mm</t>
  </si>
  <si>
    <t>PROD0183</t>
  </si>
  <si>
    <t>Registro Vedacit 2mm</t>
  </si>
  <si>
    <t>PROD0184</t>
  </si>
  <si>
    <t>Tomada Vedacit 38mm</t>
  </si>
  <si>
    <t>PROD0185</t>
  </si>
  <si>
    <t>Caixa 3M 4mm</t>
  </si>
  <si>
    <t>PROD0186</t>
  </si>
  <si>
    <t>Chuveiro Philips 36mm</t>
  </si>
  <si>
    <t>PROD0187</t>
  </si>
  <si>
    <t>Capacete Intelbras 39mm</t>
  </si>
  <si>
    <t>PROD0188</t>
  </si>
  <si>
    <t>Torneira Makita 45mm</t>
  </si>
  <si>
    <t>PROD0189</t>
  </si>
  <si>
    <t>Parafuso Vedacit 47mm</t>
  </si>
  <si>
    <t>PROD0190</t>
  </si>
  <si>
    <t>Tijolo Schneider 13mm</t>
  </si>
  <si>
    <t>PROD0191</t>
  </si>
  <si>
    <t>Pincel 3M 22mm</t>
  </si>
  <si>
    <t>PROD0192</t>
  </si>
  <si>
    <t>Chuveiro Norton 47mm</t>
  </si>
  <si>
    <t>PROD0193</t>
  </si>
  <si>
    <t>Tinta Philips 17mm</t>
  </si>
  <si>
    <t>PROD0194</t>
  </si>
  <si>
    <t>Chuveiro Bosch 1mm</t>
  </si>
  <si>
    <t>PROD0195</t>
  </si>
  <si>
    <t>Lanterna 3M 49mm</t>
  </si>
  <si>
    <t>PROD0196</t>
  </si>
  <si>
    <t>Bloco Philips 45mm</t>
  </si>
  <si>
    <t>PROD0197</t>
  </si>
  <si>
    <t>Lâmpada Makita 27mm</t>
  </si>
  <si>
    <t>PROD0198</t>
  </si>
  <si>
    <t>Nível Vonder 42mm</t>
  </si>
  <si>
    <t>PROD0199</t>
  </si>
  <si>
    <t>Ripa Vedacit 16mm</t>
  </si>
  <si>
    <t>PROD0200</t>
  </si>
  <si>
    <t>Sensor Philips 7mm</t>
  </si>
  <si>
    <t>Quantidade</t>
  </si>
  <si>
    <t>Observação</t>
  </si>
  <si>
    <t>Data</t>
  </si>
  <si>
    <t>Entradas</t>
  </si>
  <si>
    <t>Saída</t>
  </si>
  <si>
    <t>Quantidade Sugerida</t>
  </si>
  <si>
    <t>Status</t>
  </si>
  <si>
    <t>Quantidade inicial</t>
  </si>
  <si>
    <t>TOTALMENTE EXPEDIDO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</si>
</sst>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7F16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14" fontId="0" fillId="6" borderId="1" xfId="0" applyNumberFormat="1" applyFill="1" applyBorder="1"/>
    <xf numFmtId="14" fontId="0" fillId="5" borderId="1" xfId="0" applyNumberForma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9" borderId="1" xfId="0" applyFill="1" applyBorder="1"/>
  </cellXfs>
  <cellStyles count="1">
    <cellStyle name="Normal" xfId="0" builtinId="0"/>
  </cellStyles>
  <dxfs count="3">
    <dxf>
      <fill>
        <patternFill>
          <bgColor rgb="FFFF5050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</dxfs>
  <tableStyles count="0" defaultTableStyle="TableStyleMedium2" defaultPivotStyle="PivotStyleLight16"/>
  <colors>
    <mruColors>
      <color rgb="FFFF5050"/>
      <color rgb="FFFFFF99"/>
      <color rgb="FF808080"/>
      <color rgb="FFF7F1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C3" sqref="C3"/>
    </sheetView>
  </sheetViews>
  <sheetFormatPr defaultRowHeight="14.25"/>
  <cols>
    <col min="1" max="1" width="22.875" customWidth="1"/>
    <col min="2" max="2" width="24" customWidth="1"/>
    <col min="3" max="3" width="18.25" customWidth="1"/>
    <col min="4" max="4" width="24" customWidth="1"/>
    <col min="5" max="5" width="33" customWidth="1"/>
    <col min="6" max="6" width="20.875" customWidth="1"/>
  </cols>
  <sheetData>
    <row r="1" spans="1:6" ht="15">
      <c r="A1" s="11" t="s">
        <v>0</v>
      </c>
      <c r="B1" s="11" t="s">
        <v>1</v>
      </c>
      <c r="C1" s="11" t="s">
        <v>466</v>
      </c>
      <c r="D1" s="11" t="s">
        <v>2</v>
      </c>
      <c r="E1" s="11" t="s">
        <v>3</v>
      </c>
      <c r="F1" s="11" t="s">
        <v>4</v>
      </c>
    </row>
    <row r="2" spans="1:6">
      <c r="A2" s="12" t="s">
        <v>5</v>
      </c>
      <c r="B2" s="12" t="s">
        <v>6</v>
      </c>
      <c r="C2" s="12">
        <v>476</v>
      </c>
      <c r="D2" s="12">
        <v>43.34</v>
      </c>
      <c r="E2" s="12" t="s">
        <v>7</v>
      </c>
      <c r="F2" s="12" t="s">
        <v>8</v>
      </c>
    </row>
    <row r="3" spans="1:6">
      <c r="A3" s="12" t="s">
        <v>9</v>
      </c>
      <c r="B3" s="12" t="s">
        <v>10</v>
      </c>
      <c r="C3" s="12">
        <v>271</v>
      </c>
      <c r="D3" s="12">
        <v>438.11</v>
      </c>
      <c r="E3" s="12" t="s">
        <v>11</v>
      </c>
      <c r="F3" s="12" t="s">
        <v>12</v>
      </c>
    </row>
    <row r="4" spans="1:6">
      <c r="A4" s="12" t="s">
        <v>13</v>
      </c>
      <c r="B4" s="12" t="s">
        <v>14</v>
      </c>
      <c r="C4" s="12">
        <v>120</v>
      </c>
      <c r="D4" s="12">
        <v>164.68</v>
      </c>
      <c r="E4" s="12" t="s">
        <v>15</v>
      </c>
      <c r="F4" s="12" t="s">
        <v>8</v>
      </c>
    </row>
    <row r="5" spans="1:6">
      <c r="A5" s="12" t="s">
        <v>16</v>
      </c>
      <c r="B5" s="12" t="s">
        <v>17</v>
      </c>
      <c r="C5" s="12">
        <v>134</v>
      </c>
      <c r="D5" s="12">
        <v>233.8</v>
      </c>
      <c r="E5" s="12" t="s">
        <v>18</v>
      </c>
      <c r="F5" s="12" t="s">
        <v>12</v>
      </c>
    </row>
    <row r="6" spans="1:6">
      <c r="A6" s="12" t="s">
        <v>19</v>
      </c>
      <c r="B6" s="12" t="s">
        <v>20</v>
      </c>
      <c r="C6" s="12">
        <v>476</v>
      </c>
      <c r="D6" s="12">
        <v>187.6</v>
      </c>
      <c r="E6" s="12" t="s">
        <v>21</v>
      </c>
      <c r="F6" s="12" t="s">
        <v>8</v>
      </c>
    </row>
    <row r="7" spans="1:6">
      <c r="A7" s="12" t="s">
        <v>22</v>
      </c>
      <c r="B7" s="12" t="s">
        <v>23</v>
      </c>
      <c r="C7" s="12">
        <v>472</v>
      </c>
      <c r="D7" s="12">
        <v>263.20999999999998</v>
      </c>
      <c r="E7" s="12" t="s">
        <v>24</v>
      </c>
      <c r="F7" s="12" t="s">
        <v>8</v>
      </c>
    </row>
    <row r="8" spans="1:6">
      <c r="A8" s="12" t="s">
        <v>25</v>
      </c>
      <c r="B8" s="12" t="s">
        <v>26</v>
      </c>
      <c r="C8" s="12">
        <v>493</v>
      </c>
      <c r="D8" s="12">
        <v>370.51</v>
      </c>
      <c r="E8" s="12" t="s">
        <v>21</v>
      </c>
      <c r="F8" s="12" t="s">
        <v>27</v>
      </c>
    </row>
    <row r="9" spans="1:6">
      <c r="A9" s="12" t="s">
        <v>28</v>
      </c>
      <c r="B9" s="12" t="s">
        <v>29</v>
      </c>
      <c r="C9" s="12">
        <v>75</v>
      </c>
      <c r="D9" s="12">
        <v>478.54</v>
      </c>
      <c r="E9" s="12" t="s">
        <v>21</v>
      </c>
      <c r="F9" s="12" t="s">
        <v>12</v>
      </c>
    </row>
    <row r="10" spans="1:6">
      <c r="A10" s="12" t="s">
        <v>30</v>
      </c>
      <c r="B10" s="12" t="s">
        <v>31</v>
      </c>
      <c r="C10" s="12">
        <v>474</v>
      </c>
      <c r="D10" s="12">
        <v>275.14</v>
      </c>
      <c r="E10" s="12" t="s">
        <v>32</v>
      </c>
      <c r="F10" s="12" t="s">
        <v>33</v>
      </c>
    </row>
    <row r="11" spans="1:6">
      <c r="A11" s="12" t="s">
        <v>34</v>
      </c>
      <c r="B11" s="12" t="s">
        <v>35</v>
      </c>
      <c r="C11" s="12">
        <v>219</v>
      </c>
      <c r="D11" s="12">
        <v>79.88</v>
      </c>
      <c r="E11" s="12" t="s">
        <v>36</v>
      </c>
      <c r="F11" s="12" t="s">
        <v>27</v>
      </c>
    </row>
    <row r="12" spans="1:6">
      <c r="A12" s="12" t="s">
        <v>37</v>
      </c>
      <c r="B12" s="12" t="s">
        <v>38</v>
      </c>
      <c r="C12" s="12">
        <v>298</v>
      </c>
      <c r="D12" s="12">
        <v>407.59</v>
      </c>
      <c r="E12" s="12" t="s">
        <v>39</v>
      </c>
      <c r="F12" s="12" t="s">
        <v>27</v>
      </c>
    </row>
    <row r="13" spans="1:6">
      <c r="A13" s="12" t="s">
        <v>40</v>
      </c>
      <c r="B13" s="12" t="s">
        <v>41</v>
      </c>
      <c r="C13" s="12">
        <v>271</v>
      </c>
      <c r="D13" s="12">
        <v>126.7</v>
      </c>
      <c r="E13" s="12" t="s">
        <v>42</v>
      </c>
      <c r="F13" s="12" t="s">
        <v>27</v>
      </c>
    </row>
    <row r="14" spans="1:6">
      <c r="A14" s="12" t="s">
        <v>43</v>
      </c>
      <c r="B14" s="12" t="s">
        <v>44</v>
      </c>
      <c r="C14" s="12">
        <v>304</v>
      </c>
      <c r="D14" s="12">
        <v>243.88</v>
      </c>
      <c r="E14" s="12" t="s">
        <v>45</v>
      </c>
      <c r="F14" s="12" t="s">
        <v>33</v>
      </c>
    </row>
    <row r="15" spans="1:6">
      <c r="A15" s="12" t="s">
        <v>46</v>
      </c>
      <c r="B15" s="12" t="s">
        <v>47</v>
      </c>
      <c r="C15" s="12">
        <v>173</v>
      </c>
      <c r="D15" s="12">
        <v>305.49</v>
      </c>
      <c r="E15" s="12" t="s">
        <v>24</v>
      </c>
      <c r="F15" s="12" t="s">
        <v>27</v>
      </c>
    </row>
    <row r="16" spans="1:6">
      <c r="A16" s="12" t="s">
        <v>48</v>
      </c>
      <c r="B16" s="12" t="s">
        <v>49</v>
      </c>
      <c r="C16" s="12">
        <v>486</v>
      </c>
      <c r="D16" s="12">
        <v>326.49</v>
      </c>
      <c r="E16" s="12" t="s">
        <v>50</v>
      </c>
      <c r="F16" s="12" t="s">
        <v>33</v>
      </c>
    </row>
    <row r="17" spans="1:6">
      <c r="A17" s="12" t="s">
        <v>51</v>
      </c>
      <c r="B17" s="12" t="s">
        <v>52</v>
      </c>
      <c r="C17" s="12">
        <v>18</v>
      </c>
      <c r="D17" s="12">
        <v>192.6</v>
      </c>
      <c r="E17" s="12" t="s">
        <v>53</v>
      </c>
      <c r="F17" s="12" t="s">
        <v>33</v>
      </c>
    </row>
    <row r="18" spans="1:6">
      <c r="A18" s="12" t="s">
        <v>54</v>
      </c>
      <c r="B18" s="12" t="s">
        <v>55</v>
      </c>
      <c r="C18" s="12">
        <v>14</v>
      </c>
      <c r="D18" s="12">
        <v>38.770000000000003</v>
      </c>
      <c r="E18" s="12" t="s">
        <v>56</v>
      </c>
      <c r="F18" s="12" t="s">
        <v>33</v>
      </c>
    </row>
    <row r="19" spans="1:6">
      <c r="A19" s="12" t="s">
        <v>57</v>
      </c>
      <c r="B19" s="12" t="s">
        <v>58</v>
      </c>
      <c r="C19" s="12">
        <v>152</v>
      </c>
      <c r="D19" s="12">
        <v>402.9</v>
      </c>
      <c r="E19" s="12" t="s">
        <v>32</v>
      </c>
      <c r="F19" s="12" t="s">
        <v>27</v>
      </c>
    </row>
    <row r="20" spans="1:6">
      <c r="A20" s="12" t="s">
        <v>59</v>
      </c>
      <c r="B20" s="12" t="s">
        <v>60</v>
      </c>
      <c r="C20" s="12">
        <v>390</v>
      </c>
      <c r="D20" s="12">
        <v>302.39999999999998</v>
      </c>
      <c r="E20" s="12" t="s">
        <v>50</v>
      </c>
      <c r="F20" s="12" t="s">
        <v>8</v>
      </c>
    </row>
    <row r="21" spans="1:6">
      <c r="A21" s="12" t="s">
        <v>61</v>
      </c>
      <c r="B21" s="12" t="s">
        <v>62</v>
      </c>
      <c r="C21" s="12">
        <v>148</v>
      </c>
      <c r="D21" s="12">
        <v>353.98</v>
      </c>
      <c r="E21" s="12" t="s">
        <v>45</v>
      </c>
      <c r="F21" s="12" t="s">
        <v>33</v>
      </c>
    </row>
    <row r="22" spans="1:6">
      <c r="A22" s="12" t="s">
        <v>63</v>
      </c>
      <c r="B22" s="12" t="s">
        <v>64</v>
      </c>
      <c r="C22" s="12">
        <v>333</v>
      </c>
      <c r="D22" s="12">
        <v>364.95</v>
      </c>
      <c r="E22" s="12" t="s">
        <v>65</v>
      </c>
      <c r="F22" s="12" t="s">
        <v>12</v>
      </c>
    </row>
    <row r="23" spans="1:6">
      <c r="A23" s="12" t="s">
        <v>66</v>
      </c>
      <c r="B23" s="12" t="s">
        <v>67</v>
      </c>
      <c r="C23" s="12">
        <v>233</v>
      </c>
      <c r="D23" s="12">
        <v>128.62</v>
      </c>
      <c r="E23" s="12" t="s">
        <v>68</v>
      </c>
      <c r="F23" s="12" t="s">
        <v>12</v>
      </c>
    </row>
    <row r="24" spans="1:6">
      <c r="A24" s="12" t="s">
        <v>69</v>
      </c>
      <c r="B24" s="12" t="s">
        <v>70</v>
      </c>
      <c r="C24" s="12">
        <v>335</v>
      </c>
      <c r="D24" s="12">
        <v>85.31</v>
      </c>
      <c r="E24" s="12" t="s">
        <v>71</v>
      </c>
      <c r="F24" s="12" t="s">
        <v>8</v>
      </c>
    </row>
    <row r="25" spans="1:6">
      <c r="A25" s="12" t="s">
        <v>72</v>
      </c>
      <c r="B25" s="12" t="s">
        <v>73</v>
      </c>
      <c r="C25" s="12">
        <v>278</v>
      </c>
      <c r="D25" s="12">
        <v>480.8</v>
      </c>
      <c r="E25" s="12" t="s">
        <v>74</v>
      </c>
      <c r="F25" s="12" t="s">
        <v>27</v>
      </c>
    </row>
    <row r="26" spans="1:6">
      <c r="A26" s="12" t="s">
        <v>75</v>
      </c>
      <c r="B26" s="12" t="s">
        <v>76</v>
      </c>
      <c r="C26" s="12">
        <v>370</v>
      </c>
      <c r="D26" s="12">
        <v>95.99</v>
      </c>
      <c r="E26" s="12" t="s">
        <v>77</v>
      </c>
      <c r="F26" s="12" t="s">
        <v>27</v>
      </c>
    </row>
    <row r="27" spans="1:6">
      <c r="A27" s="12" t="s">
        <v>78</v>
      </c>
      <c r="B27" s="12" t="s">
        <v>79</v>
      </c>
      <c r="C27" s="12">
        <v>44</v>
      </c>
      <c r="D27" s="12">
        <v>417.42</v>
      </c>
      <c r="E27" s="12" t="s">
        <v>80</v>
      </c>
      <c r="F27" s="12" t="s">
        <v>8</v>
      </c>
    </row>
    <row r="28" spans="1:6">
      <c r="A28" s="12" t="s">
        <v>81</v>
      </c>
      <c r="B28" s="12" t="s">
        <v>82</v>
      </c>
      <c r="C28" s="12">
        <v>364</v>
      </c>
      <c r="D28" s="12">
        <v>172.32</v>
      </c>
      <c r="E28" s="12" t="s">
        <v>36</v>
      </c>
      <c r="F28" s="12" t="s">
        <v>27</v>
      </c>
    </row>
    <row r="29" spans="1:6">
      <c r="A29" s="12" t="s">
        <v>83</v>
      </c>
      <c r="B29" s="12" t="s">
        <v>84</v>
      </c>
      <c r="C29" s="12">
        <v>450</v>
      </c>
      <c r="D29" s="12">
        <v>77.290000000000006</v>
      </c>
      <c r="E29" s="12" t="s">
        <v>85</v>
      </c>
      <c r="F29" s="12" t="s">
        <v>33</v>
      </c>
    </row>
    <row r="30" spans="1:6">
      <c r="A30" s="12" t="s">
        <v>86</v>
      </c>
      <c r="B30" s="12" t="s">
        <v>87</v>
      </c>
      <c r="C30" s="12">
        <v>446</v>
      </c>
      <c r="D30" s="12">
        <v>166.49</v>
      </c>
      <c r="E30" s="12" t="s">
        <v>11</v>
      </c>
      <c r="F30" s="12" t="s">
        <v>8</v>
      </c>
    </row>
    <row r="31" spans="1:6">
      <c r="A31" s="12" t="s">
        <v>88</v>
      </c>
      <c r="B31" s="12" t="s">
        <v>89</v>
      </c>
      <c r="C31" s="12">
        <v>451</v>
      </c>
      <c r="D31" s="12">
        <v>63.38</v>
      </c>
      <c r="E31" s="12" t="s">
        <v>90</v>
      </c>
      <c r="F31" s="12" t="s">
        <v>12</v>
      </c>
    </row>
    <row r="32" spans="1:6">
      <c r="A32" s="12" t="s">
        <v>91</v>
      </c>
      <c r="B32" s="12" t="s">
        <v>92</v>
      </c>
      <c r="C32" s="12">
        <v>290</v>
      </c>
      <c r="D32" s="12">
        <v>487.06</v>
      </c>
      <c r="E32" s="12" t="s">
        <v>80</v>
      </c>
      <c r="F32" s="12" t="s">
        <v>33</v>
      </c>
    </row>
    <row r="33" spans="1:6">
      <c r="A33" s="12" t="s">
        <v>93</v>
      </c>
      <c r="B33" s="12" t="s">
        <v>94</v>
      </c>
      <c r="C33" s="12">
        <v>284</v>
      </c>
      <c r="D33" s="12">
        <v>453.88</v>
      </c>
      <c r="E33" s="12" t="s">
        <v>95</v>
      </c>
      <c r="F33" s="12" t="s">
        <v>27</v>
      </c>
    </row>
    <row r="34" spans="1:6">
      <c r="A34" s="12" t="s">
        <v>96</v>
      </c>
      <c r="B34" s="12" t="s">
        <v>97</v>
      </c>
      <c r="C34" s="12">
        <v>301</v>
      </c>
      <c r="D34" s="12">
        <v>83.43</v>
      </c>
      <c r="E34" s="12" t="s">
        <v>98</v>
      </c>
      <c r="F34" s="12" t="s">
        <v>8</v>
      </c>
    </row>
    <row r="35" spans="1:6">
      <c r="A35" s="12" t="s">
        <v>99</v>
      </c>
      <c r="B35" s="12" t="s">
        <v>100</v>
      </c>
      <c r="C35" s="12">
        <v>212</v>
      </c>
      <c r="D35" s="12">
        <v>64.930000000000007</v>
      </c>
      <c r="E35" s="12" t="s">
        <v>101</v>
      </c>
      <c r="F35" s="12" t="s">
        <v>8</v>
      </c>
    </row>
    <row r="36" spans="1:6">
      <c r="A36" s="12" t="s">
        <v>102</v>
      </c>
      <c r="B36" s="12" t="s">
        <v>103</v>
      </c>
      <c r="C36" s="12">
        <v>248</v>
      </c>
      <c r="D36" s="12">
        <v>17.29</v>
      </c>
      <c r="E36" s="12" t="s">
        <v>104</v>
      </c>
      <c r="F36" s="12" t="s">
        <v>8</v>
      </c>
    </row>
    <row r="37" spans="1:6">
      <c r="A37" s="12" t="s">
        <v>105</v>
      </c>
      <c r="B37" s="12" t="s">
        <v>106</v>
      </c>
      <c r="C37" s="12">
        <v>378</v>
      </c>
      <c r="D37" s="12">
        <v>38.51</v>
      </c>
      <c r="E37" s="12" t="s">
        <v>107</v>
      </c>
      <c r="F37" s="12" t="s">
        <v>33</v>
      </c>
    </row>
    <row r="38" spans="1:6">
      <c r="A38" s="12" t="s">
        <v>108</v>
      </c>
      <c r="B38" s="12" t="s">
        <v>109</v>
      </c>
      <c r="C38" s="12">
        <v>472</v>
      </c>
      <c r="D38" s="12">
        <v>281.02999999999997</v>
      </c>
      <c r="E38" s="12" t="s">
        <v>110</v>
      </c>
      <c r="F38" s="12" t="s">
        <v>8</v>
      </c>
    </row>
    <row r="39" spans="1:6">
      <c r="A39" s="12" t="s">
        <v>111</v>
      </c>
      <c r="B39" s="12" t="s">
        <v>112</v>
      </c>
      <c r="C39" s="12">
        <v>213</v>
      </c>
      <c r="D39" s="12">
        <v>345.41</v>
      </c>
      <c r="E39" s="12" t="s">
        <v>95</v>
      </c>
      <c r="F39" s="12" t="s">
        <v>27</v>
      </c>
    </row>
    <row r="40" spans="1:6">
      <c r="A40" s="12" t="s">
        <v>113</v>
      </c>
      <c r="B40" s="12" t="s">
        <v>114</v>
      </c>
      <c r="C40" s="12">
        <v>58</v>
      </c>
      <c r="D40" s="12">
        <v>160.18</v>
      </c>
      <c r="E40" s="12" t="s">
        <v>65</v>
      </c>
      <c r="F40" s="12" t="s">
        <v>27</v>
      </c>
    </row>
    <row r="41" spans="1:6">
      <c r="A41" s="12" t="s">
        <v>115</v>
      </c>
      <c r="B41" s="12" t="s">
        <v>116</v>
      </c>
      <c r="C41" s="12">
        <v>46</v>
      </c>
      <c r="D41" s="12">
        <v>400.2</v>
      </c>
      <c r="E41" s="12" t="s">
        <v>24</v>
      </c>
      <c r="F41" s="12" t="s">
        <v>12</v>
      </c>
    </row>
    <row r="42" spans="1:6">
      <c r="A42" s="12" t="s">
        <v>117</v>
      </c>
      <c r="B42" s="12" t="s">
        <v>118</v>
      </c>
      <c r="C42" s="12">
        <v>459</v>
      </c>
      <c r="D42" s="12">
        <v>151.74</v>
      </c>
      <c r="E42" s="12" t="s">
        <v>42</v>
      </c>
      <c r="F42" s="12" t="s">
        <v>27</v>
      </c>
    </row>
    <row r="43" spans="1:6">
      <c r="A43" s="12" t="s">
        <v>119</v>
      </c>
      <c r="B43" s="12" t="s">
        <v>120</v>
      </c>
      <c r="C43" s="12">
        <v>118</v>
      </c>
      <c r="D43" s="12">
        <v>414.21</v>
      </c>
      <c r="E43" s="12" t="s">
        <v>121</v>
      </c>
      <c r="F43" s="12" t="s">
        <v>8</v>
      </c>
    </row>
    <row r="44" spans="1:6">
      <c r="A44" s="12" t="s">
        <v>122</v>
      </c>
      <c r="B44" s="12" t="s">
        <v>123</v>
      </c>
      <c r="C44" s="12">
        <v>36</v>
      </c>
      <c r="D44" s="12">
        <v>335.44</v>
      </c>
      <c r="E44" s="12" t="s">
        <v>71</v>
      </c>
      <c r="F44" s="12" t="s">
        <v>33</v>
      </c>
    </row>
    <row r="45" spans="1:6">
      <c r="A45" s="12" t="s">
        <v>124</v>
      </c>
      <c r="B45" s="12" t="s">
        <v>125</v>
      </c>
      <c r="C45" s="12">
        <v>469</v>
      </c>
      <c r="D45" s="12">
        <v>352.32</v>
      </c>
      <c r="E45" s="12" t="s">
        <v>126</v>
      </c>
      <c r="F45" s="12" t="s">
        <v>8</v>
      </c>
    </row>
    <row r="46" spans="1:6">
      <c r="A46" s="12" t="s">
        <v>127</v>
      </c>
      <c r="B46" s="12" t="s">
        <v>128</v>
      </c>
      <c r="C46" s="12">
        <v>292</v>
      </c>
      <c r="D46" s="12">
        <v>214.93</v>
      </c>
      <c r="E46" s="12" t="s">
        <v>129</v>
      </c>
      <c r="F46" s="12" t="s">
        <v>33</v>
      </c>
    </row>
    <row r="47" spans="1:6">
      <c r="A47" s="12" t="s">
        <v>130</v>
      </c>
      <c r="B47" s="12" t="s">
        <v>131</v>
      </c>
      <c r="C47" s="12">
        <v>453</v>
      </c>
      <c r="D47" s="12">
        <v>343.51</v>
      </c>
      <c r="E47" s="12" t="s">
        <v>80</v>
      </c>
      <c r="F47" s="12" t="s">
        <v>8</v>
      </c>
    </row>
    <row r="48" spans="1:6">
      <c r="A48" s="12" t="s">
        <v>132</v>
      </c>
      <c r="B48" s="12" t="s">
        <v>133</v>
      </c>
      <c r="C48" s="12">
        <v>429</v>
      </c>
      <c r="D48" s="12">
        <v>431.7</v>
      </c>
      <c r="E48" s="12" t="s">
        <v>77</v>
      </c>
      <c r="F48" s="12" t="s">
        <v>33</v>
      </c>
    </row>
    <row r="49" spans="1:6">
      <c r="A49" s="12" t="s">
        <v>134</v>
      </c>
      <c r="B49" s="12" t="s">
        <v>135</v>
      </c>
      <c r="C49" s="12">
        <v>99</v>
      </c>
      <c r="D49" s="12">
        <v>178.53</v>
      </c>
      <c r="E49" s="12" t="s">
        <v>136</v>
      </c>
      <c r="F49" s="12" t="s">
        <v>12</v>
      </c>
    </row>
    <row r="50" spans="1:6">
      <c r="A50" s="12" t="s">
        <v>137</v>
      </c>
      <c r="B50" s="12" t="s">
        <v>138</v>
      </c>
      <c r="C50" s="12">
        <v>216</v>
      </c>
      <c r="D50" s="12">
        <v>315.12</v>
      </c>
      <c r="E50" s="12" t="s">
        <v>80</v>
      </c>
      <c r="F50" s="12" t="s">
        <v>12</v>
      </c>
    </row>
    <row r="51" spans="1:6">
      <c r="A51" s="12" t="s">
        <v>139</v>
      </c>
      <c r="B51" s="12" t="s">
        <v>140</v>
      </c>
      <c r="C51" s="12">
        <v>74</v>
      </c>
      <c r="D51" s="12">
        <v>239.53</v>
      </c>
      <c r="E51" s="12" t="s">
        <v>141</v>
      </c>
      <c r="F51" s="12" t="s">
        <v>12</v>
      </c>
    </row>
    <row r="52" spans="1:6">
      <c r="A52" s="12" t="s">
        <v>142</v>
      </c>
      <c r="B52" s="12" t="s">
        <v>143</v>
      </c>
      <c r="C52" s="12">
        <v>221</v>
      </c>
      <c r="D52" s="12">
        <v>193.89</v>
      </c>
      <c r="E52" s="12" t="s">
        <v>144</v>
      </c>
      <c r="F52" s="12" t="s">
        <v>33</v>
      </c>
    </row>
    <row r="53" spans="1:6">
      <c r="A53" s="12" t="s">
        <v>145</v>
      </c>
      <c r="B53" s="12" t="s">
        <v>146</v>
      </c>
      <c r="C53" s="12">
        <v>35</v>
      </c>
      <c r="D53" s="12">
        <v>151.84</v>
      </c>
      <c r="E53" s="12" t="s">
        <v>50</v>
      </c>
      <c r="F53" s="12" t="s">
        <v>8</v>
      </c>
    </row>
    <row r="54" spans="1:6">
      <c r="A54" s="12" t="s">
        <v>147</v>
      </c>
      <c r="B54" s="12" t="s">
        <v>148</v>
      </c>
      <c r="C54" s="12">
        <v>14</v>
      </c>
      <c r="D54" s="12">
        <v>311.41000000000003</v>
      </c>
      <c r="E54" s="12" t="s">
        <v>149</v>
      </c>
      <c r="F54" s="12" t="s">
        <v>27</v>
      </c>
    </row>
    <row r="55" spans="1:6">
      <c r="A55" s="12" t="s">
        <v>150</v>
      </c>
      <c r="B55" s="12" t="s">
        <v>151</v>
      </c>
      <c r="C55" s="12">
        <v>481</v>
      </c>
      <c r="D55" s="12">
        <v>108.95</v>
      </c>
      <c r="E55" s="12" t="s">
        <v>152</v>
      </c>
      <c r="F55" s="12" t="s">
        <v>12</v>
      </c>
    </row>
    <row r="56" spans="1:6">
      <c r="A56" s="12" t="s">
        <v>153</v>
      </c>
      <c r="B56" s="12" t="s">
        <v>154</v>
      </c>
      <c r="C56" s="12">
        <v>160</v>
      </c>
      <c r="D56" s="12">
        <v>448.97</v>
      </c>
      <c r="E56" s="12" t="s">
        <v>90</v>
      </c>
      <c r="F56" s="12" t="s">
        <v>12</v>
      </c>
    </row>
    <row r="57" spans="1:6">
      <c r="A57" s="12" t="s">
        <v>155</v>
      </c>
      <c r="B57" s="12" t="s">
        <v>156</v>
      </c>
      <c r="C57" s="12">
        <v>483</v>
      </c>
      <c r="D57" s="12">
        <v>494.62</v>
      </c>
      <c r="E57" s="12" t="s">
        <v>110</v>
      </c>
      <c r="F57" s="12" t="s">
        <v>27</v>
      </c>
    </row>
    <row r="58" spans="1:6">
      <c r="A58" s="12" t="s">
        <v>157</v>
      </c>
      <c r="B58" s="12" t="s">
        <v>158</v>
      </c>
      <c r="C58" s="12">
        <v>364</v>
      </c>
      <c r="D58" s="12">
        <v>103.78</v>
      </c>
      <c r="E58" s="12" t="s">
        <v>53</v>
      </c>
      <c r="F58" s="12" t="s">
        <v>8</v>
      </c>
    </row>
    <row r="59" spans="1:6">
      <c r="A59" s="12" t="s">
        <v>159</v>
      </c>
      <c r="B59" s="12" t="s">
        <v>160</v>
      </c>
      <c r="C59" s="12">
        <v>36</v>
      </c>
      <c r="D59" s="12">
        <v>213.39</v>
      </c>
      <c r="E59" s="12" t="s">
        <v>104</v>
      </c>
      <c r="F59" s="12" t="s">
        <v>27</v>
      </c>
    </row>
    <row r="60" spans="1:6">
      <c r="A60" s="12" t="s">
        <v>161</v>
      </c>
      <c r="B60" s="12" t="s">
        <v>162</v>
      </c>
      <c r="C60" s="12">
        <v>371</v>
      </c>
      <c r="D60" s="12">
        <v>350.48</v>
      </c>
      <c r="E60" s="12" t="s">
        <v>7</v>
      </c>
      <c r="F60" s="12" t="s">
        <v>33</v>
      </c>
    </row>
    <row r="61" spans="1:6">
      <c r="A61" s="12" t="s">
        <v>163</v>
      </c>
      <c r="B61" s="12" t="s">
        <v>164</v>
      </c>
      <c r="C61" s="12">
        <v>401</v>
      </c>
      <c r="D61" s="12">
        <v>357.6</v>
      </c>
      <c r="E61" s="12" t="s">
        <v>126</v>
      </c>
      <c r="F61" s="12" t="s">
        <v>33</v>
      </c>
    </row>
    <row r="62" spans="1:6">
      <c r="A62" s="12" t="s">
        <v>165</v>
      </c>
      <c r="B62" s="12" t="s">
        <v>166</v>
      </c>
      <c r="C62" s="12">
        <v>484</v>
      </c>
      <c r="D62" s="12">
        <v>231.28</v>
      </c>
      <c r="E62" s="12" t="s">
        <v>167</v>
      </c>
      <c r="F62" s="12" t="s">
        <v>33</v>
      </c>
    </row>
    <row r="63" spans="1:6">
      <c r="A63" s="12" t="s">
        <v>168</v>
      </c>
      <c r="B63" s="12" t="s">
        <v>169</v>
      </c>
      <c r="C63" s="12">
        <v>266</v>
      </c>
      <c r="D63" s="12">
        <v>59.99</v>
      </c>
      <c r="E63" s="12" t="s">
        <v>42</v>
      </c>
      <c r="F63" s="12" t="s">
        <v>27</v>
      </c>
    </row>
    <row r="64" spans="1:6">
      <c r="A64" s="12" t="s">
        <v>170</v>
      </c>
      <c r="B64" s="12" t="s">
        <v>171</v>
      </c>
      <c r="C64" s="12">
        <v>97</v>
      </c>
      <c r="D64" s="12">
        <v>349.84</v>
      </c>
      <c r="E64" s="12" t="s">
        <v>98</v>
      </c>
      <c r="F64" s="12" t="s">
        <v>33</v>
      </c>
    </row>
    <row r="65" spans="1:6">
      <c r="A65" s="12" t="s">
        <v>172</v>
      </c>
      <c r="B65" s="12" t="s">
        <v>173</v>
      </c>
      <c r="C65" s="12">
        <v>348</v>
      </c>
      <c r="D65" s="12">
        <v>439.25</v>
      </c>
      <c r="E65" s="12" t="s">
        <v>21</v>
      </c>
      <c r="F65" s="12" t="s">
        <v>8</v>
      </c>
    </row>
    <row r="66" spans="1:6">
      <c r="A66" s="12" t="s">
        <v>174</v>
      </c>
      <c r="B66" s="12" t="s">
        <v>175</v>
      </c>
      <c r="C66" s="12">
        <v>332</v>
      </c>
      <c r="D66" s="12">
        <v>416.33</v>
      </c>
      <c r="E66" s="12" t="s">
        <v>152</v>
      </c>
      <c r="F66" s="12" t="s">
        <v>8</v>
      </c>
    </row>
    <row r="67" spans="1:6">
      <c r="A67" s="12" t="s">
        <v>176</v>
      </c>
      <c r="B67" s="12" t="s">
        <v>177</v>
      </c>
      <c r="C67" s="12">
        <v>216</v>
      </c>
      <c r="D67" s="12">
        <v>381.2</v>
      </c>
      <c r="E67" s="12" t="s">
        <v>178</v>
      </c>
      <c r="F67" s="12" t="s">
        <v>12</v>
      </c>
    </row>
    <row r="68" spans="1:6">
      <c r="A68" s="12" t="s">
        <v>179</v>
      </c>
      <c r="B68" s="12" t="s">
        <v>180</v>
      </c>
      <c r="C68" s="12">
        <v>405</v>
      </c>
      <c r="D68" s="12">
        <v>231.56</v>
      </c>
      <c r="E68" s="12" t="s">
        <v>181</v>
      </c>
      <c r="F68" s="12" t="s">
        <v>12</v>
      </c>
    </row>
    <row r="69" spans="1:6">
      <c r="A69" s="12" t="s">
        <v>182</v>
      </c>
      <c r="B69" s="12" t="s">
        <v>183</v>
      </c>
      <c r="C69" s="12">
        <v>62</v>
      </c>
      <c r="D69" s="12">
        <v>327.08</v>
      </c>
      <c r="E69" s="12" t="s">
        <v>39</v>
      </c>
      <c r="F69" s="12" t="s">
        <v>33</v>
      </c>
    </row>
    <row r="70" spans="1:6">
      <c r="A70" s="12" t="s">
        <v>184</v>
      </c>
      <c r="B70" s="12" t="s">
        <v>185</v>
      </c>
      <c r="C70" s="12">
        <v>205</v>
      </c>
      <c r="D70" s="12">
        <v>15.11</v>
      </c>
      <c r="E70" s="12" t="s">
        <v>186</v>
      </c>
      <c r="F70" s="12" t="s">
        <v>27</v>
      </c>
    </row>
    <row r="71" spans="1:6">
      <c r="A71" s="12" t="s">
        <v>187</v>
      </c>
      <c r="B71" s="12" t="s">
        <v>188</v>
      </c>
      <c r="C71" s="12">
        <v>153</v>
      </c>
      <c r="D71" s="12">
        <v>39.299999999999997</v>
      </c>
      <c r="E71" s="12" t="s">
        <v>80</v>
      </c>
      <c r="F71" s="12" t="s">
        <v>33</v>
      </c>
    </row>
    <row r="72" spans="1:6">
      <c r="A72" s="12" t="s">
        <v>189</v>
      </c>
      <c r="B72" s="12" t="s">
        <v>190</v>
      </c>
      <c r="C72" s="12">
        <v>97</v>
      </c>
      <c r="D72" s="12">
        <v>374.92</v>
      </c>
      <c r="E72" s="12" t="s">
        <v>191</v>
      </c>
      <c r="F72" s="12" t="s">
        <v>12</v>
      </c>
    </row>
    <row r="73" spans="1:6">
      <c r="A73" s="12" t="s">
        <v>192</v>
      </c>
      <c r="B73" s="12" t="s">
        <v>193</v>
      </c>
      <c r="C73" s="12">
        <v>96</v>
      </c>
      <c r="D73" s="12">
        <v>340.46</v>
      </c>
      <c r="E73" s="12" t="s">
        <v>80</v>
      </c>
      <c r="F73" s="12" t="s">
        <v>8</v>
      </c>
    </row>
    <row r="74" spans="1:6">
      <c r="A74" s="12" t="s">
        <v>194</v>
      </c>
      <c r="B74" s="12" t="s">
        <v>195</v>
      </c>
      <c r="C74" s="12">
        <v>342</v>
      </c>
      <c r="D74" s="12">
        <v>163.57</v>
      </c>
      <c r="E74" s="12" t="s">
        <v>121</v>
      </c>
      <c r="F74" s="12" t="s">
        <v>27</v>
      </c>
    </row>
    <row r="75" spans="1:6">
      <c r="A75" s="12" t="s">
        <v>196</v>
      </c>
      <c r="B75" s="12" t="s">
        <v>197</v>
      </c>
      <c r="C75" s="12">
        <v>109</v>
      </c>
      <c r="D75" s="12">
        <v>294.48</v>
      </c>
      <c r="E75" s="12" t="s">
        <v>178</v>
      </c>
      <c r="F75" s="12" t="s">
        <v>33</v>
      </c>
    </row>
    <row r="76" spans="1:6">
      <c r="A76" s="12" t="s">
        <v>198</v>
      </c>
      <c r="B76" s="12" t="s">
        <v>199</v>
      </c>
      <c r="C76" s="12">
        <v>474</v>
      </c>
      <c r="D76" s="12">
        <v>298.92</v>
      </c>
      <c r="E76" s="12" t="s">
        <v>7</v>
      </c>
      <c r="F76" s="12" t="s">
        <v>33</v>
      </c>
    </row>
    <row r="77" spans="1:6">
      <c r="A77" s="12" t="s">
        <v>200</v>
      </c>
      <c r="B77" s="12" t="s">
        <v>201</v>
      </c>
      <c r="C77" s="12">
        <v>166</v>
      </c>
      <c r="D77" s="12">
        <v>119.53</v>
      </c>
      <c r="E77" s="12" t="s">
        <v>202</v>
      </c>
      <c r="F77" s="12" t="s">
        <v>12</v>
      </c>
    </row>
    <row r="78" spans="1:6">
      <c r="A78" s="12" t="s">
        <v>203</v>
      </c>
      <c r="B78" s="12" t="s">
        <v>204</v>
      </c>
      <c r="C78" s="12">
        <v>373</v>
      </c>
      <c r="D78" s="12">
        <v>382.96</v>
      </c>
      <c r="E78" s="12" t="s">
        <v>149</v>
      </c>
      <c r="F78" s="12" t="s">
        <v>8</v>
      </c>
    </row>
    <row r="79" spans="1:6">
      <c r="A79" s="12" t="s">
        <v>205</v>
      </c>
      <c r="B79" s="12" t="s">
        <v>206</v>
      </c>
      <c r="C79" s="12">
        <v>374</v>
      </c>
      <c r="D79" s="12">
        <v>307.89</v>
      </c>
      <c r="E79" s="12" t="s">
        <v>126</v>
      </c>
      <c r="F79" s="12" t="s">
        <v>27</v>
      </c>
    </row>
    <row r="80" spans="1:6">
      <c r="A80" s="12" t="s">
        <v>207</v>
      </c>
      <c r="B80" s="12" t="s">
        <v>208</v>
      </c>
      <c r="C80" s="12">
        <v>31</v>
      </c>
      <c r="D80" s="12">
        <v>142.07</v>
      </c>
      <c r="E80" s="12" t="s">
        <v>181</v>
      </c>
      <c r="F80" s="12" t="s">
        <v>27</v>
      </c>
    </row>
    <row r="81" spans="1:6">
      <c r="A81" s="12" t="s">
        <v>209</v>
      </c>
      <c r="B81" s="12" t="s">
        <v>210</v>
      </c>
      <c r="C81" s="12">
        <v>269</v>
      </c>
      <c r="D81" s="12">
        <v>258.54000000000002</v>
      </c>
      <c r="E81" s="12" t="s">
        <v>167</v>
      </c>
      <c r="F81" s="12" t="s">
        <v>33</v>
      </c>
    </row>
    <row r="82" spans="1:6">
      <c r="A82" s="12" t="s">
        <v>211</v>
      </c>
      <c r="B82" s="12" t="s">
        <v>212</v>
      </c>
      <c r="C82" s="12">
        <v>296</v>
      </c>
      <c r="D82" s="12">
        <v>378.01</v>
      </c>
      <c r="E82" s="12" t="s">
        <v>15</v>
      </c>
      <c r="F82" s="12" t="s">
        <v>12</v>
      </c>
    </row>
    <row r="83" spans="1:6">
      <c r="A83" s="12" t="s">
        <v>213</v>
      </c>
      <c r="B83" s="12" t="s">
        <v>214</v>
      </c>
      <c r="C83" s="12">
        <v>132</v>
      </c>
      <c r="D83" s="12">
        <v>274.89</v>
      </c>
      <c r="E83" s="12" t="s">
        <v>215</v>
      </c>
      <c r="F83" s="12" t="s">
        <v>12</v>
      </c>
    </row>
    <row r="84" spans="1:6">
      <c r="A84" s="12" t="s">
        <v>216</v>
      </c>
      <c r="B84" s="12" t="s">
        <v>217</v>
      </c>
      <c r="C84" s="12">
        <v>238</v>
      </c>
      <c r="D84" s="12">
        <v>385.61</v>
      </c>
      <c r="E84" s="12" t="s">
        <v>202</v>
      </c>
      <c r="F84" s="12" t="s">
        <v>27</v>
      </c>
    </row>
    <row r="85" spans="1:6">
      <c r="A85" s="12" t="s">
        <v>218</v>
      </c>
      <c r="B85" s="12" t="s">
        <v>219</v>
      </c>
      <c r="C85" s="12">
        <v>103</v>
      </c>
      <c r="D85" s="12">
        <v>260.48</v>
      </c>
      <c r="E85" s="12" t="s">
        <v>77</v>
      </c>
      <c r="F85" s="12" t="s">
        <v>33</v>
      </c>
    </row>
    <row r="86" spans="1:6">
      <c r="A86" s="12" t="s">
        <v>220</v>
      </c>
      <c r="B86" s="12" t="s">
        <v>221</v>
      </c>
      <c r="C86" s="12">
        <v>146</v>
      </c>
      <c r="D86" s="12">
        <v>223.19</v>
      </c>
      <c r="E86" s="12" t="s">
        <v>53</v>
      </c>
      <c r="F86" s="12" t="s">
        <v>33</v>
      </c>
    </row>
    <row r="87" spans="1:6">
      <c r="A87" s="12" t="s">
        <v>222</v>
      </c>
      <c r="B87" s="12" t="s">
        <v>223</v>
      </c>
      <c r="C87" s="12">
        <v>295</v>
      </c>
      <c r="D87" s="12">
        <v>297.14</v>
      </c>
      <c r="E87" s="12" t="s">
        <v>107</v>
      </c>
      <c r="F87" s="12" t="s">
        <v>8</v>
      </c>
    </row>
    <row r="88" spans="1:6">
      <c r="A88" s="12" t="s">
        <v>224</v>
      </c>
      <c r="B88" s="12" t="s">
        <v>225</v>
      </c>
      <c r="C88" s="12">
        <v>61</v>
      </c>
      <c r="D88" s="12">
        <v>390.86</v>
      </c>
      <c r="E88" s="12" t="s">
        <v>191</v>
      </c>
      <c r="F88" s="12" t="s">
        <v>12</v>
      </c>
    </row>
    <row r="89" spans="1:6">
      <c r="A89" s="12" t="s">
        <v>226</v>
      </c>
      <c r="B89" s="12" t="s">
        <v>227</v>
      </c>
      <c r="C89" s="12">
        <v>158</v>
      </c>
      <c r="D89" s="12">
        <v>309.58</v>
      </c>
      <c r="E89" s="12" t="s">
        <v>45</v>
      </c>
      <c r="F89" s="12" t="s">
        <v>12</v>
      </c>
    </row>
    <row r="90" spans="1:6">
      <c r="A90" s="12" t="s">
        <v>228</v>
      </c>
      <c r="B90" s="12" t="s">
        <v>229</v>
      </c>
      <c r="C90" s="12">
        <v>286</v>
      </c>
      <c r="D90" s="12">
        <v>184.65</v>
      </c>
      <c r="E90" s="12" t="s">
        <v>178</v>
      </c>
      <c r="F90" s="12" t="s">
        <v>33</v>
      </c>
    </row>
    <row r="91" spans="1:6">
      <c r="A91" s="12" t="s">
        <v>230</v>
      </c>
      <c r="B91" s="12" t="s">
        <v>231</v>
      </c>
      <c r="C91" s="12">
        <v>90</v>
      </c>
      <c r="D91" s="12">
        <v>286.04000000000002</v>
      </c>
      <c r="E91" s="12" t="s">
        <v>167</v>
      </c>
      <c r="F91" s="12" t="s">
        <v>12</v>
      </c>
    </row>
    <row r="92" spans="1:6">
      <c r="A92" s="12" t="s">
        <v>232</v>
      </c>
      <c r="B92" s="12" t="s">
        <v>233</v>
      </c>
      <c r="C92" s="12">
        <v>98</v>
      </c>
      <c r="D92" s="12">
        <v>289.58999999999997</v>
      </c>
      <c r="E92" s="12" t="s">
        <v>152</v>
      </c>
      <c r="F92" s="12" t="s">
        <v>27</v>
      </c>
    </row>
    <row r="93" spans="1:6">
      <c r="A93" s="12" t="s">
        <v>234</v>
      </c>
      <c r="B93" s="12" t="s">
        <v>235</v>
      </c>
      <c r="C93" s="12">
        <v>204</v>
      </c>
      <c r="D93" s="12">
        <v>369.35</v>
      </c>
      <c r="E93" s="12" t="s">
        <v>101</v>
      </c>
      <c r="F93" s="12" t="s">
        <v>12</v>
      </c>
    </row>
    <row r="94" spans="1:6">
      <c r="A94" s="12" t="s">
        <v>236</v>
      </c>
      <c r="B94" s="12" t="s">
        <v>237</v>
      </c>
      <c r="C94" s="12">
        <v>147</v>
      </c>
      <c r="D94" s="12">
        <v>394.3</v>
      </c>
      <c r="E94" s="12" t="s">
        <v>149</v>
      </c>
      <c r="F94" s="12" t="s">
        <v>8</v>
      </c>
    </row>
    <row r="95" spans="1:6">
      <c r="A95" s="12" t="s">
        <v>238</v>
      </c>
      <c r="B95" s="12" t="s">
        <v>239</v>
      </c>
      <c r="C95" s="12">
        <v>405</v>
      </c>
      <c r="D95" s="12">
        <v>220.24</v>
      </c>
      <c r="E95" s="12" t="s">
        <v>24</v>
      </c>
      <c r="F95" s="12" t="s">
        <v>33</v>
      </c>
    </row>
    <row r="96" spans="1:6">
      <c r="A96" s="12" t="s">
        <v>240</v>
      </c>
      <c r="B96" s="12" t="s">
        <v>241</v>
      </c>
      <c r="C96" s="12">
        <v>103</v>
      </c>
      <c r="D96" s="12">
        <v>256.95999999999998</v>
      </c>
      <c r="E96" s="12" t="s">
        <v>85</v>
      </c>
      <c r="F96" s="12" t="s">
        <v>12</v>
      </c>
    </row>
    <row r="97" spans="1:6">
      <c r="A97" s="12" t="s">
        <v>242</v>
      </c>
      <c r="B97" s="12" t="s">
        <v>243</v>
      </c>
      <c r="C97" s="12">
        <v>76</v>
      </c>
      <c r="D97" s="12">
        <v>73.510000000000005</v>
      </c>
      <c r="E97" s="12" t="s">
        <v>18</v>
      </c>
      <c r="F97" s="12" t="s">
        <v>27</v>
      </c>
    </row>
    <row r="98" spans="1:6">
      <c r="A98" s="12" t="s">
        <v>244</v>
      </c>
      <c r="B98" s="12" t="s">
        <v>245</v>
      </c>
      <c r="C98" s="12">
        <v>228</v>
      </c>
      <c r="D98" s="12">
        <v>202.51</v>
      </c>
      <c r="E98" s="12" t="s">
        <v>36</v>
      </c>
      <c r="F98" s="12" t="s">
        <v>12</v>
      </c>
    </row>
    <row r="99" spans="1:6">
      <c r="A99" s="12" t="s">
        <v>246</v>
      </c>
      <c r="B99" s="12" t="s">
        <v>247</v>
      </c>
      <c r="C99" s="12">
        <v>403</v>
      </c>
      <c r="D99" s="12">
        <v>452.24</v>
      </c>
      <c r="E99" s="12" t="s">
        <v>36</v>
      </c>
      <c r="F99" s="12" t="s">
        <v>27</v>
      </c>
    </row>
    <row r="100" spans="1:6">
      <c r="A100" s="12" t="s">
        <v>248</v>
      </c>
      <c r="B100" s="12" t="s">
        <v>249</v>
      </c>
      <c r="C100" s="12">
        <v>353</v>
      </c>
      <c r="D100" s="12">
        <v>150.02000000000001</v>
      </c>
      <c r="E100" s="12" t="s">
        <v>126</v>
      </c>
      <c r="F100" s="12" t="s">
        <v>33</v>
      </c>
    </row>
    <row r="101" spans="1:6">
      <c r="A101" s="12" t="s">
        <v>250</v>
      </c>
      <c r="B101" s="12" t="s">
        <v>251</v>
      </c>
      <c r="C101" s="12">
        <v>5</v>
      </c>
      <c r="D101" s="12">
        <v>457.97</v>
      </c>
      <c r="E101" s="12" t="s">
        <v>39</v>
      </c>
      <c r="F101" s="12" t="s">
        <v>33</v>
      </c>
    </row>
    <row r="102" spans="1:6">
      <c r="A102" s="12" t="s">
        <v>252</v>
      </c>
      <c r="B102" s="12" t="s">
        <v>253</v>
      </c>
      <c r="C102" s="12">
        <v>8</v>
      </c>
      <c r="D102" s="12">
        <v>341.38</v>
      </c>
      <c r="E102" s="12" t="s">
        <v>53</v>
      </c>
      <c r="F102" s="12" t="s">
        <v>8</v>
      </c>
    </row>
    <row r="103" spans="1:6">
      <c r="A103" s="12" t="s">
        <v>254</v>
      </c>
      <c r="B103" s="12" t="s">
        <v>255</v>
      </c>
      <c r="C103" s="12">
        <v>236</v>
      </c>
      <c r="D103" s="12">
        <v>149.19</v>
      </c>
      <c r="E103" s="12" t="s">
        <v>181</v>
      </c>
      <c r="F103" s="12" t="s">
        <v>12</v>
      </c>
    </row>
    <row r="104" spans="1:6">
      <c r="A104" s="12" t="s">
        <v>256</v>
      </c>
      <c r="B104" s="12" t="s">
        <v>257</v>
      </c>
      <c r="C104" s="12">
        <v>278</v>
      </c>
      <c r="D104" s="12">
        <v>185.44</v>
      </c>
      <c r="E104" s="12" t="s">
        <v>181</v>
      </c>
      <c r="F104" s="12" t="s">
        <v>8</v>
      </c>
    </row>
    <row r="105" spans="1:6">
      <c r="A105" s="12" t="s">
        <v>258</v>
      </c>
      <c r="B105" s="12" t="s">
        <v>259</v>
      </c>
      <c r="C105" s="12">
        <v>97</v>
      </c>
      <c r="D105" s="12">
        <v>262.43</v>
      </c>
      <c r="E105" s="12" t="s">
        <v>260</v>
      </c>
      <c r="F105" s="12" t="s">
        <v>8</v>
      </c>
    </row>
    <row r="106" spans="1:6">
      <c r="A106" s="12" t="s">
        <v>261</v>
      </c>
      <c r="B106" s="12" t="s">
        <v>262</v>
      </c>
      <c r="C106" s="12">
        <v>186</v>
      </c>
      <c r="D106" s="12">
        <v>58.68</v>
      </c>
      <c r="E106" s="12" t="s">
        <v>178</v>
      </c>
      <c r="F106" s="12" t="s">
        <v>33</v>
      </c>
    </row>
    <row r="107" spans="1:6">
      <c r="A107" s="12" t="s">
        <v>263</v>
      </c>
      <c r="B107" s="12" t="s">
        <v>264</v>
      </c>
      <c r="C107" s="12">
        <v>170</v>
      </c>
      <c r="D107" s="12">
        <v>27.2</v>
      </c>
      <c r="E107" s="12" t="s">
        <v>152</v>
      </c>
      <c r="F107" s="12" t="s">
        <v>12</v>
      </c>
    </row>
    <row r="108" spans="1:6">
      <c r="A108" s="12" t="s">
        <v>265</v>
      </c>
      <c r="B108" s="12" t="s">
        <v>266</v>
      </c>
      <c r="C108" s="12">
        <v>142</v>
      </c>
      <c r="D108" s="12">
        <v>43.98</v>
      </c>
      <c r="E108" s="12" t="s">
        <v>24</v>
      </c>
      <c r="F108" s="12" t="s">
        <v>12</v>
      </c>
    </row>
    <row r="109" spans="1:6">
      <c r="A109" s="12" t="s">
        <v>267</v>
      </c>
      <c r="B109" s="12" t="s">
        <v>268</v>
      </c>
      <c r="C109" s="12">
        <v>179</v>
      </c>
      <c r="D109" s="12">
        <v>118.98</v>
      </c>
      <c r="E109" s="12" t="s">
        <v>53</v>
      </c>
      <c r="F109" s="12" t="s">
        <v>12</v>
      </c>
    </row>
    <row r="110" spans="1:6">
      <c r="A110" s="12" t="s">
        <v>269</v>
      </c>
      <c r="B110" s="12" t="s">
        <v>270</v>
      </c>
      <c r="C110" s="12">
        <v>456</v>
      </c>
      <c r="D110" s="12">
        <v>247.95</v>
      </c>
      <c r="E110" s="12" t="s">
        <v>95</v>
      </c>
      <c r="F110" s="12" t="s">
        <v>27</v>
      </c>
    </row>
    <row r="111" spans="1:6">
      <c r="A111" s="12" t="s">
        <v>271</v>
      </c>
      <c r="B111" s="12" t="s">
        <v>272</v>
      </c>
      <c r="C111" s="12">
        <v>66</v>
      </c>
      <c r="D111" s="12">
        <v>315.86</v>
      </c>
      <c r="E111" s="12" t="s">
        <v>273</v>
      </c>
      <c r="F111" s="12" t="s">
        <v>27</v>
      </c>
    </row>
    <row r="112" spans="1:6">
      <c r="A112" s="12" t="s">
        <v>274</v>
      </c>
      <c r="B112" s="12" t="s">
        <v>275</v>
      </c>
      <c r="C112" s="12">
        <v>162</v>
      </c>
      <c r="D112" s="12">
        <v>318.38</v>
      </c>
      <c r="E112" s="12" t="s">
        <v>273</v>
      </c>
      <c r="F112" s="12" t="s">
        <v>12</v>
      </c>
    </row>
    <row r="113" spans="1:6">
      <c r="A113" s="12" t="s">
        <v>276</v>
      </c>
      <c r="B113" s="12" t="s">
        <v>277</v>
      </c>
      <c r="C113" s="12">
        <v>385</v>
      </c>
      <c r="D113" s="12">
        <v>362.91</v>
      </c>
      <c r="E113" s="12" t="s">
        <v>260</v>
      </c>
      <c r="F113" s="12" t="s">
        <v>12</v>
      </c>
    </row>
    <row r="114" spans="1:6">
      <c r="A114" s="12" t="s">
        <v>278</v>
      </c>
      <c r="B114" s="12" t="s">
        <v>279</v>
      </c>
      <c r="C114" s="12">
        <v>82</v>
      </c>
      <c r="D114" s="12">
        <v>59.64</v>
      </c>
      <c r="E114" s="12" t="s">
        <v>144</v>
      </c>
      <c r="F114" s="12" t="s">
        <v>12</v>
      </c>
    </row>
    <row r="115" spans="1:6">
      <c r="A115" s="12" t="s">
        <v>280</v>
      </c>
      <c r="B115" s="12" t="s">
        <v>281</v>
      </c>
      <c r="C115" s="12">
        <v>146</v>
      </c>
      <c r="D115" s="12">
        <v>377.28</v>
      </c>
      <c r="E115" s="12" t="s">
        <v>74</v>
      </c>
      <c r="F115" s="12" t="s">
        <v>12</v>
      </c>
    </row>
    <row r="116" spans="1:6">
      <c r="A116" s="12" t="s">
        <v>282</v>
      </c>
      <c r="B116" s="12" t="s">
        <v>283</v>
      </c>
      <c r="C116" s="12">
        <v>64</v>
      </c>
      <c r="D116" s="12">
        <v>183.76</v>
      </c>
      <c r="E116" s="12" t="s">
        <v>178</v>
      </c>
      <c r="F116" s="12" t="s">
        <v>8</v>
      </c>
    </row>
    <row r="117" spans="1:6">
      <c r="A117" s="12" t="s">
        <v>284</v>
      </c>
      <c r="B117" s="12" t="s">
        <v>285</v>
      </c>
      <c r="C117" s="12">
        <v>389</v>
      </c>
      <c r="D117" s="12">
        <v>149.77000000000001</v>
      </c>
      <c r="E117" s="12" t="s">
        <v>11</v>
      </c>
      <c r="F117" s="12" t="s">
        <v>27</v>
      </c>
    </row>
    <row r="118" spans="1:6">
      <c r="A118" s="12" t="s">
        <v>286</v>
      </c>
      <c r="B118" s="12" t="s">
        <v>287</v>
      </c>
      <c r="C118" s="12">
        <v>266</v>
      </c>
      <c r="D118" s="12">
        <v>397.41</v>
      </c>
      <c r="E118" s="12" t="s">
        <v>273</v>
      </c>
      <c r="F118" s="12" t="s">
        <v>27</v>
      </c>
    </row>
    <row r="119" spans="1:6">
      <c r="A119" s="12" t="s">
        <v>288</v>
      </c>
      <c r="B119" s="12" t="s">
        <v>289</v>
      </c>
      <c r="C119" s="12">
        <v>64</v>
      </c>
      <c r="D119" s="12">
        <v>262.18</v>
      </c>
      <c r="E119" s="12" t="s">
        <v>191</v>
      </c>
      <c r="F119" s="12" t="s">
        <v>8</v>
      </c>
    </row>
    <row r="120" spans="1:6">
      <c r="A120" s="12" t="s">
        <v>290</v>
      </c>
      <c r="B120" s="12" t="s">
        <v>291</v>
      </c>
      <c r="C120" s="12">
        <v>382</v>
      </c>
      <c r="D120" s="12">
        <v>457.25</v>
      </c>
      <c r="E120" s="12" t="s">
        <v>107</v>
      </c>
      <c r="F120" s="12" t="s">
        <v>12</v>
      </c>
    </row>
    <row r="121" spans="1:6">
      <c r="A121" s="12" t="s">
        <v>292</v>
      </c>
      <c r="B121" s="12" t="s">
        <v>293</v>
      </c>
      <c r="C121" s="12">
        <v>305</v>
      </c>
      <c r="D121" s="12">
        <v>487.44</v>
      </c>
      <c r="E121" s="12" t="s">
        <v>98</v>
      </c>
      <c r="F121" s="12" t="s">
        <v>8</v>
      </c>
    </row>
    <row r="122" spans="1:6">
      <c r="A122" s="12" t="s">
        <v>294</v>
      </c>
      <c r="B122" s="12" t="s">
        <v>295</v>
      </c>
      <c r="C122" s="12">
        <v>62</v>
      </c>
      <c r="D122" s="12">
        <v>499.4</v>
      </c>
      <c r="E122" s="12" t="s">
        <v>56</v>
      </c>
      <c r="F122" s="12" t="s">
        <v>27</v>
      </c>
    </row>
    <row r="123" spans="1:6">
      <c r="A123" s="12" t="s">
        <v>296</v>
      </c>
      <c r="B123" s="12" t="s">
        <v>297</v>
      </c>
      <c r="C123" s="12">
        <v>330</v>
      </c>
      <c r="D123" s="12">
        <v>382.31</v>
      </c>
      <c r="E123" s="12" t="s">
        <v>21</v>
      </c>
      <c r="F123" s="12" t="s">
        <v>33</v>
      </c>
    </row>
    <row r="124" spans="1:6">
      <c r="A124" s="12" t="s">
        <v>298</v>
      </c>
      <c r="B124" s="12" t="s">
        <v>299</v>
      </c>
      <c r="C124" s="12">
        <v>100</v>
      </c>
      <c r="D124" s="12">
        <v>96.87</v>
      </c>
      <c r="E124" s="12" t="s">
        <v>39</v>
      </c>
      <c r="F124" s="12" t="s">
        <v>12</v>
      </c>
    </row>
    <row r="125" spans="1:6">
      <c r="A125" s="12" t="s">
        <v>300</v>
      </c>
      <c r="B125" s="12" t="s">
        <v>301</v>
      </c>
      <c r="C125" s="12">
        <v>6</v>
      </c>
      <c r="D125" s="12">
        <v>106</v>
      </c>
      <c r="E125" s="12" t="s">
        <v>302</v>
      </c>
      <c r="F125" s="12" t="s">
        <v>8</v>
      </c>
    </row>
    <row r="126" spans="1:6">
      <c r="A126" s="12" t="s">
        <v>303</v>
      </c>
      <c r="B126" s="12" t="s">
        <v>304</v>
      </c>
      <c r="C126" s="12">
        <v>108</v>
      </c>
      <c r="D126" s="12">
        <v>499.26</v>
      </c>
      <c r="E126" s="12" t="s">
        <v>110</v>
      </c>
      <c r="F126" s="12" t="s">
        <v>27</v>
      </c>
    </row>
    <row r="127" spans="1:6">
      <c r="A127" s="12" t="s">
        <v>305</v>
      </c>
      <c r="B127" s="12" t="s">
        <v>306</v>
      </c>
      <c r="C127" s="12">
        <v>113</v>
      </c>
      <c r="D127" s="12">
        <v>267.55</v>
      </c>
      <c r="E127" s="12" t="s">
        <v>121</v>
      </c>
      <c r="F127" s="12" t="s">
        <v>33</v>
      </c>
    </row>
    <row r="128" spans="1:6">
      <c r="A128" s="12" t="s">
        <v>307</v>
      </c>
      <c r="B128" s="12" t="s">
        <v>308</v>
      </c>
      <c r="C128" s="12">
        <v>403</v>
      </c>
      <c r="D128" s="12">
        <v>477.36</v>
      </c>
      <c r="E128" s="12" t="s">
        <v>167</v>
      </c>
      <c r="F128" s="12" t="s">
        <v>8</v>
      </c>
    </row>
    <row r="129" spans="1:6">
      <c r="A129" s="12" t="s">
        <v>309</v>
      </c>
      <c r="B129" s="12" t="s">
        <v>310</v>
      </c>
      <c r="C129" s="12">
        <v>297</v>
      </c>
      <c r="D129" s="12">
        <v>81.91</v>
      </c>
      <c r="E129" s="12" t="s">
        <v>311</v>
      </c>
      <c r="F129" s="12" t="s">
        <v>33</v>
      </c>
    </row>
    <row r="130" spans="1:6">
      <c r="A130" s="12" t="s">
        <v>312</v>
      </c>
      <c r="B130" s="12" t="s">
        <v>313</v>
      </c>
      <c r="C130" s="12">
        <v>433</v>
      </c>
      <c r="D130" s="12">
        <v>474.92</v>
      </c>
      <c r="E130" s="12" t="s">
        <v>149</v>
      </c>
      <c r="F130" s="12" t="s">
        <v>8</v>
      </c>
    </row>
    <row r="131" spans="1:6">
      <c r="A131" s="12" t="s">
        <v>314</v>
      </c>
      <c r="B131" s="12" t="s">
        <v>315</v>
      </c>
      <c r="C131" s="12">
        <v>264</v>
      </c>
      <c r="D131" s="12">
        <v>120.85</v>
      </c>
      <c r="E131" s="12" t="s">
        <v>7</v>
      </c>
      <c r="F131" s="12" t="s">
        <v>12</v>
      </c>
    </row>
    <row r="132" spans="1:6">
      <c r="A132" s="12" t="s">
        <v>316</v>
      </c>
      <c r="B132" s="12" t="s">
        <v>317</v>
      </c>
      <c r="C132" s="12">
        <v>349</v>
      </c>
      <c r="D132" s="12">
        <v>203.35</v>
      </c>
      <c r="E132" s="12" t="s">
        <v>65</v>
      </c>
      <c r="F132" s="12" t="s">
        <v>27</v>
      </c>
    </row>
    <row r="133" spans="1:6">
      <c r="A133" s="12" t="s">
        <v>318</v>
      </c>
      <c r="B133" s="12" t="s">
        <v>319</v>
      </c>
      <c r="C133" s="12">
        <v>35</v>
      </c>
      <c r="D133" s="12">
        <v>265.52</v>
      </c>
      <c r="E133" s="12" t="s">
        <v>7</v>
      </c>
      <c r="F133" s="12" t="s">
        <v>12</v>
      </c>
    </row>
    <row r="134" spans="1:6">
      <c r="A134" s="12" t="s">
        <v>320</v>
      </c>
      <c r="B134" s="12" t="s">
        <v>321</v>
      </c>
      <c r="C134" s="12">
        <v>326</v>
      </c>
      <c r="D134" s="12">
        <v>31.22</v>
      </c>
      <c r="E134" s="12" t="s">
        <v>98</v>
      </c>
      <c r="F134" s="12" t="s">
        <v>12</v>
      </c>
    </row>
    <row r="135" spans="1:6">
      <c r="A135" s="12" t="s">
        <v>322</v>
      </c>
      <c r="B135" s="12" t="s">
        <v>323</v>
      </c>
      <c r="C135" s="12">
        <v>81</v>
      </c>
      <c r="D135" s="12">
        <v>379.25</v>
      </c>
      <c r="E135" s="12" t="s">
        <v>98</v>
      </c>
      <c r="F135" s="12" t="s">
        <v>12</v>
      </c>
    </row>
    <row r="136" spans="1:6">
      <c r="A136" s="12" t="s">
        <v>324</v>
      </c>
      <c r="B136" s="12" t="s">
        <v>325</v>
      </c>
      <c r="C136" s="12">
        <v>11</v>
      </c>
      <c r="D136" s="12">
        <v>286.42</v>
      </c>
      <c r="E136" s="12" t="s">
        <v>101</v>
      </c>
      <c r="F136" s="12" t="s">
        <v>8</v>
      </c>
    </row>
    <row r="137" spans="1:6">
      <c r="A137" s="12" t="s">
        <v>326</v>
      </c>
      <c r="B137" s="12" t="s">
        <v>327</v>
      </c>
      <c r="C137" s="12">
        <v>89</v>
      </c>
      <c r="D137" s="12">
        <v>58.73</v>
      </c>
      <c r="E137" s="12" t="s">
        <v>191</v>
      </c>
      <c r="F137" s="12" t="s">
        <v>8</v>
      </c>
    </row>
    <row r="138" spans="1:6">
      <c r="A138" s="12" t="s">
        <v>328</v>
      </c>
      <c r="B138" s="12" t="s">
        <v>329</v>
      </c>
      <c r="C138" s="12">
        <v>497</v>
      </c>
      <c r="D138" s="12">
        <v>398.05</v>
      </c>
      <c r="E138" s="12" t="s">
        <v>273</v>
      </c>
      <c r="F138" s="12" t="s">
        <v>8</v>
      </c>
    </row>
    <row r="139" spans="1:6">
      <c r="A139" s="12" t="s">
        <v>330</v>
      </c>
      <c r="B139" s="12" t="s">
        <v>331</v>
      </c>
      <c r="C139" s="12">
        <v>40</v>
      </c>
      <c r="D139" s="12">
        <v>157.97999999999999</v>
      </c>
      <c r="E139" s="12" t="s">
        <v>21</v>
      </c>
      <c r="F139" s="12" t="s">
        <v>33</v>
      </c>
    </row>
    <row r="140" spans="1:6">
      <c r="A140" s="12" t="s">
        <v>332</v>
      </c>
      <c r="B140" s="12" t="s">
        <v>333</v>
      </c>
      <c r="C140" s="12">
        <v>30</v>
      </c>
      <c r="D140" s="12">
        <v>28.98</v>
      </c>
      <c r="E140" s="12" t="s">
        <v>126</v>
      </c>
      <c r="F140" s="12" t="s">
        <v>33</v>
      </c>
    </row>
    <row r="141" spans="1:6">
      <c r="A141" s="12" t="s">
        <v>334</v>
      </c>
      <c r="B141" s="12" t="s">
        <v>335</v>
      </c>
      <c r="C141" s="12">
        <v>133</v>
      </c>
      <c r="D141" s="12">
        <v>355.55</v>
      </c>
      <c r="E141" s="12" t="s">
        <v>110</v>
      </c>
      <c r="F141" s="12" t="s">
        <v>8</v>
      </c>
    </row>
    <row r="142" spans="1:6">
      <c r="A142" s="12" t="s">
        <v>336</v>
      </c>
      <c r="B142" s="12" t="s">
        <v>337</v>
      </c>
      <c r="C142" s="12">
        <v>332</v>
      </c>
      <c r="D142" s="12">
        <v>122.4</v>
      </c>
      <c r="E142" s="12" t="s">
        <v>104</v>
      </c>
      <c r="F142" s="12" t="s">
        <v>12</v>
      </c>
    </row>
    <row r="143" spans="1:6">
      <c r="A143" s="12" t="s">
        <v>338</v>
      </c>
      <c r="B143" s="12" t="s">
        <v>339</v>
      </c>
      <c r="C143" s="12">
        <v>270</v>
      </c>
      <c r="D143" s="12">
        <v>236.75</v>
      </c>
      <c r="E143" s="12" t="s">
        <v>311</v>
      </c>
      <c r="F143" s="12" t="s">
        <v>12</v>
      </c>
    </row>
    <row r="144" spans="1:6">
      <c r="A144" s="12" t="s">
        <v>340</v>
      </c>
      <c r="B144" s="12" t="s">
        <v>341</v>
      </c>
      <c r="C144" s="12">
        <v>431</v>
      </c>
      <c r="D144" s="12">
        <v>377.09</v>
      </c>
      <c r="E144" s="12" t="s">
        <v>32</v>
      </c>
      <c r="F144" s="12" t="s">
        <v>12</v>
      </c>
    </row>
    <row r="145" spans="1:6">
      <c r="A145" s="12" t="s">
        <v>342</v>
      </c>
      <c r="B145" s="12" t="s">
        <v>343</v>
      </c>
      <c r="C145" s="12">
        <v>104</v>
      </c>
      <c r="D145" s="12">
        <v>369.63</v>
      </c>
      <c r="E145" s="12" t="s">
        <v>98</v>
      </c>
      <c r="F145" s="12" t="s">
        <v>33</v>
      </c>
    </row>
    <row r="146" spans="1:6">
      <c r="A146" s="12" t="s">
        <v>344</v>
      </c>
      <c r="B146" s="12" t="s">
        <v>345</v>
      </c>
      <c r="C146" s="12">
        <v>21</v>
      </c>
      <c r="D146" s="12">
        <v>309</v>
      </c>
      <c r="E146" s="12" t="s">
        <v>346</v>
      </c>
      <c r="F146" s="12" t="s">
        <v>8</v>
      </c>
    </row>
    <row r="147" spans="1:6">
      <c r="A147" s="12" t="s">
        <v>347</v>
      </c>
      <c r="B147" s="12" t="s">
        <v>348</v>
      </c>
      <c r="C147" s="12">
        <v>477</v>
      </c>
      <c r="D147" s="12">
        <v>212.6</v>
      </c>
      <c r="E147" s="12" t="s">
        <v>104</v>
      </c>
      <c r="F147" s="12" t="s">
        <v>8</v>
      </c>
    </row>
    <row r="148" spans="1:6">
      <c r="A148" s="12" t="s">
        <v>349</v>
      </c>
      <c r="B148" s="12" t="s">
        <v>350</v>
      </c>
      <c r="C148" s="12">
        <v>149</v>
      </c>
      <c r="D148" s="12">
        <v>70.84</v>
      </c>
      <c r="E148" s="12" t="s">
        <v>11</v>
      </c>
      <c r="F148" s="12" t="s">
        <v>27</v>
      </c>
    </row>
    <row r="149" spans="1:6">
      <c r="A149" s="12" t="s">
        <v>351</v>
      </c>
      <c r="B149" s="12" t="s">
        <v>352</v>
      </c>
      <c r="C149" s="12">
        <v>95</v>
      </c>
      <c r="D149" s="12">
        <v>189.83</v>
      </c>
      <c r="E149" s="12" t="s">
        <v>56</v>
      </c>
      <c r="F149" s="12" t="s">
        <v>27</v>
      </c>
    </row>
    <row r="150" spans="1:6">
      <c r="A150" s="12" t="s">
        <v>353</v>
      </c>
      <c r="B150" s="12" t="s">
        <v>354</v>
      </c>
      <c r="C150" s="12">
        <v>143</v>
      </c>
      <c r="D150" s="12">
        <v>380.39</v>
      </c>
      <c r="E150" s="12" t="s">
        <v>186</v>
      </c>
      <c r="F150" s="12" t="s">
        <v>27</v>
      </c>
    </row>
    <row r="151" spans="1:6">
      <c r="A151" s="12" t="s">
        <v>355</v>
      </c>
      <c r="B151" s="12" t="s">
        <v>356</v>
      </c>
      <c r="C151" s="12">
        <v>467</v>
      </c>
      <c r="D151" s="12">
        <v>6.85</v>
      </c>
      <c r="E151" s="12" t="s">
        <v>141</v>
      </c>
      <c r="F151" s="12" t="s">
        <v>12</v>
      </c>
    </row>
    <row r="152" spans="1:6">
      <c r="A152" s="12" t="s">
        <v>357</v>
      </c>
      <c r="B152" s="12" t="s">
        <v>358</v>
      </c>
      <c r="C152" s="12">
        <v>169</v>
      </c>
      <c r="D152" s="12">
        <v>102.24</v>
      </c>
      <c r="E152" s="12" t="s">
        <v>68</v>
      </c>
      <c r="F152" s="12" t="s">
        <v>8</v>
      </c>
    </row>
    <row r="153" spans="1:6">
      <c r="A153" s="12" t="s">
        <v>359</v>
      </c>
      <c r="B153" s="12" t="s">
        <v>360</v>
      </c>
      <c r="C153" s="12">
        <v>493</v>
      </c>
      <c r="D153" s="12">
        <v>263.10000000000002</v>
      </c>
      <c r="E153" s="12" t="s">
        <v>361</v>
      </c>
      <c r="F153" s="12" t="s">
        <v>8</v>
      </c>
    </row>
    <row r="154" spans="1:6">
      <c r="A154" s="12" t="s">
        <v>362</v>
      </c>
      <c r="B154" s="12" t="s">
        <v>363</v>
      </c>
      <c r="C154" s="12">
        <v>30</v>
      </c>
      <c r="D154" s="12">
        <v>411.85</v>
      </c>
      <c r="E154" s="12" t="s">
        <v>126</v>
      </c>
      <c r="F154" s="12" t="s">
        <v>33</v>
      </c>
    </row>
    <row r="155" spans="1:6">
      <c r="A155" s="12" t="s">
        <v>364</v>
      </c>
      <c r="B155" s="12" t="s">
        <v>365</v>
      </c>
      <c r="C155" s="12">
        <v>129</v>
      </c>
      <c r="D155" s="12">
        <v>326.36</v>
      </c>
      <c r="E155" s="12" t="s">
        <v>181</v>
      </c>
      <c r="F155" s="12" t="s">
        <v>27</v>
      </c>
    </row>
    <row r="156" spans="1:6">
      <c r="A156" s="12" t="s">
        <v>366</v>
      </c>
      <c r="B156" s="12" t="s">
        <v>367</v>
      </c>
      <c r="C156" s="12">
        <v>73</v>
      </c>
      <c r="D156" s="12">
        <v>43.39</v>
      </c>
      <c r="E156" s="12" t="s">
        <v>15</v>
      </c>
      <c r="F156" s="12" t="s">
        <v>8</v>
      </c>
    </row>
    <row r="157" spans="1:6">
      <c r="A157" s="12" t="s">
        <v>368</v>
      </c>
      <c r="B157" s="12" t="s">
        <v>369</v>
      </c>
      <c r="C157" s="12">
        <v>92</v>
      </c>
      <c r="D157" s="12">
        <v>328.98</v>
      </c>
      <c r="E157" s="12" t="s">
        <v>152</v>
      </c>
      <c r="F157" s="12" t="s">
        <v>12</v>
      </c>
    </row>
    <row r="158" spans="1:6">
      <c r="A158" s="12" t="s">
        <v>370</v>
      </c>
      <c r="B158" s="12" t="s">
        <v>371</v>
      </c>
      <c r="C158" s="12">
        <v>119</v>
      </c>
      <c r="D158" s="12">
        <v>401.63</v>
      </c>
      <c r="E158" s="12" t="s">
        <v>104</v>
      </c>
      <c r="F158" s="12" t="s">
        <v>8</v>
      </c>
    </row>
    <row r="159" spans="1:6">
      <c r="A159" s="12" t="s">
        <v>372</v>
      </c>
      <c r="B159" s="12" t="s">
        <v>373</v>
      </c>
      <c r="C159" s="12">
        <v>75</v>
      </c>
      <c r="D159" s="12">
        <v>410.77</v>
      </c>
      <c r="E159" s="12" t="s">
        <v>98</v>
      </c>
      <c r="F159" s="12" t="s">
        <v>12</v>
      </c>
    </row>
    <row r="160" spans="1:6">
      <c r="A160" s="12" t="s">
        <v>374</v>
      </c>
      <c r="B160" s="12" t="s">
        <v>375</v>
      </c>
      <c r="C160" s="12">
        <v>89</v>
      </c>
      <c r="D160" s="12">
        <v>90.75</v>
      </c>
      <c r="E160" s="12" t="s">
        <v>361</v>
      </c>
      <c r="F160" s="12" t="s">
        <v>33</v>
      </c>
    </row>
    <row r="161" spans="1:6">
      <c r="A161" s="12" t="s">
        <v>376</v>
      </c>
      <c r="B161" s="12" t="s">
        <v>377</v>
      </c>
      <c r="C161" s="12">
        <v>411</v>
      </c>
      <c r="D161" s="12">
        <v>79.680000000000007</v>
      </c>
      <c r="E161" s="12" t="s">
        <v>18</v>
      </c>
      <c r="F161" s="12" t="s">
        <v>12</v>
      </c>
    </row>
    <row r="162" spans="1:6">
      <c r="A162" s="12" t="s">
        <v>378</v>
      </c>
      <c r="B162" s="12" t="s">
        <v>379</v>
      </c>
      <c r="C162" s="12">
        <v>295</v>
      </c>
      <c r="D162" s="12">
        <v>111.21</v>
      </c>
      <c r="E162" s="12" t="s">
        <v>7</v>
      </c>
      <c r="F162" s="12" t="s">
        <v>12</v>
      </c>
    </row>
    <row r="163" spans="1:6">
      <c r="A163" s="12" t="s">
        <v>380</v>
      </c>
      <c r="B163" s="12" t="s">
        <v>381</v>
      </c>
      <c r="C163" s="12">
        <v>169</v>
      </c>
      <c r="D163" s="12">
        <v>214.37</v>
      </c>
      <c r="E163" s="12" t="s">
        <v>129</v>
      </c>
      <c r="F163" s="12" t="s">
        <v>33</v>
      </c>
    </row>
    <row r="164" spans="1:6">
      <c r="A164" s="12" t="s">
        <v>382</v>
      </c>
      <c r="B164" s="12" t="s">
        <v>383</v>
      </c>
      <c r="C164" s="12">
        <v>395</v>
      </c>
      <c r="D164" s="12">
        <v>298.39</v>
      </c>
      <c r="E164" s="12" t="s">
        <v>68</v>
      </c>
      <c r="F164" s="12" t="s">
        <v>8</v>
      </c>
    </row>
    <row r="165" spans="1:6">
      <c r="A165" s="12" t="s">
        <v>384</v>
      </c>
      <c r="B165" s="12" t="s">
        <v>385</v>
      </c>
      <c r="C165" s="12">
        <v>211</v>
      </c>
      <c r="D165" s="12">
        <v>237.82</v>
      </c>
      <c r="E165" s="12" t="s">
        <v>141</v>
      </c>
      <c r="F165" s="12" t="s">
        <v>27</v>
      </c>
    </row>
    <row r="166" spans="1:6">
      <c r="A166" s="12" t="s">
        <v>386</v>
      </c>
      <c r="B166" s="12" t="s">
        <v>387</v>
      </c>
      <c r="C166" s="12">
        <v>356</v>
      </c>
      <c r="D166" s="12">
        <v>365.77</v>
      </c>
      <c r="E166" s="12" t="s">
        <v>74</v>
      </c>
      <c r="F166" s="12" t="s">
        <v>12</v>
      </c>
    </row>
    <row r="167" spans="1:6">
      <c r="A167" s="12" t="s">
        <v>388</v>
      </c>
      <c r="B167" s="12" t="s">
        <v>389</v>
      </c>
      <c r="C167" s="12">
        <v>38</v>
      </c>
      <c r="D167" s="12">
        <v>53.42</v>
      </c>
      <c r="E167" s="12" t="s">
        <v>21</v>
      </c>
      <c r="F167" s="12" t="s">
        <v>12</v>
      </c>
    </row>
    <row r="168" spans="1:6">
      <c r="A168" s="12" t="s">
        <v>390</v>
      </c>
      <c r="B168" s="12" t="s">
        <v>391</v>
      </c>
      <c r="C168" s="12">
        <v>45</v>
      </c>
      <c r="D168" s="12">
        <v>389.22</v>
      </c>
      <c r="E168" s="12" t="s">
        <v>121</v>
      </c>
      <c r="F168" s="12" t="s">
        <v>12</v>
      </c>
    </row>
    <row r="169" spans="1:6">
      <c r="A169" s="12" t="s">
        <v>392</v>
      </c>
      <c r="B169" s="12" t="s">
        <v>393</v>
      </c>
      <c r="C169" s="12">
        <v>163</v>
      </c>
      <c r="D169" s="12">
        <v>130.97</v>
      </c>
      <c r="E169" s="12" t="s">
        <v>273</v>
      </c>
      <c r="F169" s="12" t="s">
        <v>33</v>
      </c>
    </row>
    <row r="170" spans="1:6">
      <c r="A170" s="12" t="s">
        <v>394</v>
      </c>
      <c r="B170" s="12" t="s">
        <v>395</v>
      </c>
      <c r="C170" s="12">
        <v>474</v>
      </c>
      <c r="D170" s="12">
        <v>289.31</v>
      </c>
      <c r="E170" s="12" t="s">
        <v>361</v>
      </c>
      <c r="F170" s="12" t="s">
        <v>12</v>
      </c>
    </row>
    <row r="171" spans="1:6">
      <c r="A171" s="12" t="s">
        <v>396</v>
      </c>
      <c r="B171" s="12" t="s">
        <v>397</v>
      </c>
      <c r="C171" s="12">
        <v>444</v>
      </c>
      <c r="D171" s="12">
        <v>286.35000000000002</v>
      </c>
      <c r="E171" s="12" t="s">
        <v>186</v>
      </c>
      <c r="F171" s="12" t="s">
        <v>8</v>
      </c>
    </row>
    <row r="172" spans="1:6">
      <c r="A172" s="12" t="s">
        <v>398</v>
      </c>
      <c r="B172" s="12" t="s">
        <v>399</v>
      </c>
      <c r="C172" s="12">
        <v>220</v>
      </c>
      <c r="D172" s="12">
        <v>353.37</v>
      </c>
      <c r="E172" s="12" t="s">
        <v>80</v>
      </c>
      <c r="F172" s="12" t="s">
        <v>33</v>
      </c>
    </row>
    <row r="173" spans="1:6">
      <c r="A173" s="12" t="s">
        <v>400</v>
      </c>
      <c r="B173" s="12" t="s">
        <v>401</v>
      </c>
      <c r="C173" s="12">
        <v>1</v>
      </c>
      <c r="D173" s="12">
        <v>490.04</v>
      </c>
      <c r="E173" s="12" t="s">
        <v>65</v>
      </c>
      <c r="F173" s="12" t="s">
        <v>33</v>
      </c>
    </row>
    <row r="174" spans="1:6">
      <c r="A174" s="12" t="s">
        <v>402</v>
      </c>
      <c r="B174" s="12" t="s">
        <v>403</v>
      </c>
      <c r="C174" s="12">
        <v>461</v>
      </c>
      <c r="D174" s="12">
        <v>113.37</v>
      </c>
      <c r="E174" s="12" t="s">
        <v>56</v>
      </c>
      <c r="F174" s="12" t="s">
        <v>27</v>
      </c>
    </row>
    <row r="175" spans="1:6">
      <c r="A175" s="12" t="s">
        <v>404</v>
      </c>
      <c r="B175" s="12" t="s">
        <v>405</v>
      </c>
      <c r="C175" s="12">
        <v>409</v>
      </c>
      <c r="D175" s="12">
        <v>180.19</v>
      </c>
      <c r="E175" s="12" t="s">
        <v>191</v>
      </c>
      <c r="F175" s="12" t="s">
        <v>12</v>
      </c>
    </row>
    <row r="176" spans="1:6">
      <c r="A176" s="12" t="s">
        <v>406</v>
      </c>
      <c r="B176" s="12" t="s">
        <v>407</v>
      </c>
      <c r="C176" s="12">
        <v>387</v>
      </c>
      <c r="D176" s="12">
        <v>50.65</v>
      </c>
      <c r="E176" s="12" t="s">
        <v>42</v>
      </c>
      <c r="F176" s="12" t="s">
        <v>27</v>
      </c>
    </row>
    <row r="177" spans="1:6">
      <c r="A177" s="12" t="s">
        <v>408</v>
      </c>
      <c r="B177" s="12" t="s">
        <v>409</v>
      </c>
      <c r="C177" s="12">
        <v>387</v>
      </c>
      <c r="D177" s="12">
        <v>63.21</v>
      </c>
      <c r="E177" s="12" t="s">
        <v>410</v>
      </c>
      <c r="F177" s="12" t="s">
        <v>33</v>
      </c>
    </row>
    <row r="178" spans="1:6">
      <c r="A178" s="12" t="s">
        <v>411</v>
      </c>
      <c r="B178" s="12" t="s">
        <v>412</v>
      </c>
      <c r="C178" s="12">
        <v>74</v>
      </c>
      <c r="D178" s="12">
        <v>26.45</v>
      </c>
      <c r="E178" s="12" t="s">
        <v>74</v>
      </c>
      <c r="F178" s="12" t="s">
        <v>27</v>
      </c>
    </row>
    <row r="179" spans="1:6">
      <c r="A179" s="12" t="s">
        <v>413</v>
      </c>
      <c r="B179" s="12" t="s">
        <v>414</v>
      </c>
      <c r="C179" s="12">
        <v>73</v>
      </c>
      <c r="D179" s="12">
        <v>491.36</v>
      </c>
      <c r="E179" s="12" t="s">
        <v>24</v>
      </c>
      <c r="F179" s="12" t="s">
        <v>12</v>
      </c>
    </row>
    <row r="180" spans="1:6">
      <c r="A180" s="12" t="s">
        <v>415</v>
      </c>
      <c r="B180" s="12" t="s">
        <v>416</v>
      </c>
      <c r="C180" s="12">
        <v>452</v>
      </c>
      <c r="D180" s="12">
        <v>290.14999999999998</v>
      </c>
      <c r="E180" s="12" t="s">
        <v>71</v>
      </c>
      <c r="F180" s="12" t="s">
        <v>8</v>
      </c>
    </row>
    <row r="181" spans="1:6">
      <c r="A181" s="12" t="s">
        <v>417</v>
      </c>
      <c r="B181" s="12" t="s">
        <v>418</v>
      </c>
      <c r="C181" s="12">
        <v>17</v>
      </c>
      <c r="D181" s="12">
        <v>355.8</v>
      </c>
      <c r="E181" s="12" t="s">
        <v>45</v>
      </c>
      <c r="F181" s="12" t="s">
        <v>8</v>
      </c>
    </row>
    <row r="182" spans="1:6">
      <c r="A182" s="12" t="s">
        <v>419</v>
      </c>
      <c r="B182" s="12" t="s">
        <v>420</v>
      </c>
      <c r="C182" s="12">
        <v>437</v>
      </c>
      <c r="D182" s="12">
        <v>304.42</v>
      </c>
      <c r="E182" s="12" t="s">
        <v>141</v>
      </c>
      <c r="F182" s="12" t="s">
        <v>27</v>
      </c>
    </row>
    <row r="183" spans="1:6">
      <c r="A183" s="12" t="s">
        <v>421</v>
      </c>
      <c r="B183" s="12" t="s">
        <v>422</v>
      </c>
      <c r="C183" s="12">
        <v>177</v>
      </c>
      <c r="D183" s="12">
        <v>230.43</v>
      </c>
      <c r="E183" s="12" t="s">
        <v>215</v>
      </c>
      <c r="F183" s="12" t="s">
        <v>33</v>
      </c>
    </row>
    <row r="184" spans="1:6">
      <c r="A184" s="12" t="s">
        <v>423</v>
      </c>
      <c r="B184" s="12" t="s">
        <v>424</v>
      </c>
      <c r="C184" s="12">
        <v>413</v>
      </c>
      <c r="D184" s="12">
        <v>138.35</v>
      </c>
      <c r="E184" s="12" t="s">
        <v>15</v>
      </c>
      <c r="F184" s="12" t="s">
        <v>8</v>
      </c>
    </row>
    <row r="185" spans="1:6">
      <c r="A185" s="12" t="s">
        <v>425</v>
      </c>
      <c r="B185" s="12" t="s">
        <v>426</v>
      </c>
      <c r="C185" s="12">
        <v>123</v>
      </c>
      <c r="D185" s="12">
        <v>113.93</v>
      </c>
      <c r="E185" s="12" t="s">
        <v>18</v>
      </c>
      <c r="F185" s="12" t="s">
        <v>12</v>
      </c>
    </row>
    <row r="186" spans="1:6">
      <c r="A186" s="12" t="s">
        <v>427</v>
      </c>
      <c r="B186" s="12" t="s">
        <v>428</v>
      </c>
      <c r="C186" s="12">
        <v>412</v>
      </c>
      <c r="D186" s="12">
        <v>457.45</v>
      </c>
      <c r="E186" s="12" t="s">
        <v>65</v>
      </c>
      <c r="F186" s="12" t="s">
        <v>8</v>
      </c>
    </row>
    <row r="187" spans="1:6">
      <c r="A187" s="12" t="s">
        <v>429</v>
      </c>
      <c r="B187" s="12" t="s">
        <v>430</v>
      </c>
      <c r="C187" s="12">
        <v>27</v>
      </c>
      <c r="D187" s="12">
        <v>153.74</v>
      </c>
      <c r="E187" s="12" t="s">
        <v>107</v>
      </c>
      <c r="F187" s="12" t="s">
        <v>27</v>
      </c>
    </row>
    <row r="188" spans="1:6">
      <c r="A188" s="12" t="s">
        <v>431</v>
      </c>
      <c r="B188" s="12" t="s">
        <v>432</v>
      </c>
      <c r="C188" s="12">
        <v>410</v>
      </c>
      <c r="D188" s="12">
        <v>267.38</v>
      </c>
      <c r="E188" s="12" t="s">
        <v>36</v>
      </c>
      <c r="F188" s="12" t="s">
        <v>27</v>
      </c>
    </row>
    <row r="189" spans="1:6">
      <c r="A189" s="12" t="s">
        <v>433</v>
      </c>
      <c r="B189" s="12" t="s">
        <v>434</v>
      </c>
      <c r="C189" s="12">
        <v>390</v>
      </c>
      <c r="D189" s="12">
        <v>355</v>
      </c>
      <c r="E189" s="12" t="s">
        <v>107</v>
      </c>
      <c r="F189" s="12" t="s">
        <v>8</v>
      </c>
    </row>
    <row r="190" spans="1:6">
      <c r="A190" s="12" t="s">
        <v>435</v>
      </c>
      <c r="B190" s="12" t="s">
        <v>436</v>
      </c>
      <c r="C190" s="12">
        <v>184</v>
      </c>
      <c r="D190" s="12">
        <v>460.44</v>
      </c>
      <c r="E190" s="12" t="s">
        <v>181</v>
      </c>
      <c r="F190" s="12" t="s">
        <v>12</v>
      </c>
    </row>
    <row r="191" spans="1:6">
      <c r="A191" s="12" t="s">
        <v>437</v>
      </c>
      <c r="B191" s="12" t="s">
        <v>438</v>
      </c>
      <c r="C191" s="12">
        <v>202</v>
      </c>
      <c r="D191" s="12">
        <v>111.68</v>
      </c>
      <c r="E191" s="12" t="s">
        <v>39</v>
      </c>
      <c r="F191" s="12" t="s">
        <v>27</v>
      </c>
    </row>
    <row r="192" spans="1:6">
      <c r="A192" s="12" t="s">
        <v>439</v>
      </c>
      <c r="B192" s="12" t="s">
        <v>440</v>
      </c>
      <c r="C192" s="12">
        <v>124</v>
      </c>
      <c r="D192" s="12">
        <v>225.16</v>
      </c>
      <c r="E192" s="12" t="s">
        <v>311</v>
      </c>
      <c r="F192" s="12" t="s">
        <v>12</v>
      </c>
    </row>
    <row r="193" spans="1:6">
      <c r="A193" s="12" t="s">
        <v>441</v>
      </c>
      <c r="B193" s="12" t="s">
        <v>442</v>
      </c>
      <c r="C193" s="12">
        <v>406</v>
      </c>
      <c r="D193" s="12">
        <v>438.75</v>
      </c>
      <c r="E193" s="12" t="s">
        <v>107</v>
      </c>
      <c r="F193" s="12" t="s">
        <v>27</v>
      </c>
    </row>
    <row r="194" spans="1:6">
      <c r="A194" s="12" t="s">
        <v>443</v>
      </c>
      <c r="B194" s="12" t="s">
        <v>444</v>
      </c>
      <c r="C194" s="12">
        <v>265</v>
      </c>
      <c r="D194" s="12">
        <v>487.95</v>
      </c>
      <c r="E194" s="12" t="s">
        <v>273</v>
      </c>
      <c r="F194" s="12" t="s">
        <v>12</v>
      </c>
    </row>
    <row r="195" spans="1:6">
      <c r="A195" s="12" t="s">
        <v>445</v>
      </c>
      <c r="B195" s="12" t="s">
        <v>446</v>
      </c>
      <c r="C195" s="12">
        <v>21</v>
      </c>
      <c r="D195" s="12">
        <v>29.65</v>
      </c>
      <c r="E195" s="12" t="s">
        <v>311</v>
      </c>
      <c r="F195" s="12" t="s">
        <v>12</v>
      </c>
    </row>
    <row r="196" spans="1:6">
      <c r="A196" s="12" t="s">
        <v>447</v>
      </c>
      <c r="B196" s="12" t="s">
        <v>448</v>
      </c>
      <c r="C196" s="12">
        <v>71</v>
      </c>
      <c r="D196" s="12">
        <v>417.38</v>
      </c>
      <c r="E196" s="12" t="s">
        <v>56</v>
      </c>
      <c r="F196" s="12" t="s">
        <v>12</v>
      </c>
    </row>
    <row r="197" spans="1:6">
      <c r="A197" s="12" t="s">
        <v>449</v>
      </c>
      <c r="B197" s="12" t="s">
        <v>450</v>
      </c>
      <c r="C197" s="12">
        <v>341</v>
      </c>
      <c r="D197" s="12">
        <v>398.61</v>
      </c>
      <c r="E197" s="12" t="s">
        <v>85</v>
      </c>
      <c r="F197" s="12" t="s">
        <v>27</v>
      </c>
    </row>
    <row r="198" spans="1:6">
      <c r="A198" s="12" t="s">
        <v>451</v>
      </c>
      <c r="B198" s="12" t="s">
        <v>452</v>
      </c>
      <c r="C198" s="12">
        <v>324</v>
      </c>
      <c r="D198" s="12">
        <v>93.67</v>
      </c>
      <c r="E198" s="12" t="s">
        <v>15</v>
      </c>
      <c r="F198" s="12" t="s">
        <v>33</v>
      </c>
    </row>
    <row r="199" spans="1:6">
      <c r="A199" s="12" t="s">
        <v>453</v>
      </c>
      <c r="B199" s="12" t="s">
        <v>454</v>
      </c>
      <c r="C199" s="12">
        <v>210</v>
      </c>
      <c r="D199" s="12">
        <v>466.52</v>
      </c>
      <c r="E199" s="12" t="s">
        <v>186</v>
      </c>
      <c r="F199" s="12" t="s">
        <v>8</v>
      </c>
    </row>
    <row r="200" spans="1:6">
      <c r="A200" s="12" t="s">
        <v>455</v>
      </c>
      <c r="B200" s="12" t="s">
        <v>456</v>
      </c>
      <c r="C200" s="12">
        <v>238</v>
      </c>
      <c r="D200" s="12">
        <v>331.41</v>
      </c>
      <c r="E200" s="12" t="s">
        <v>77</v>
      </c>
      <c r="F200" s="12" t="s">
        <v>12</v>
      </c>
    </row>
    <row r="201" spans="1:6">
      <c r="A201" s="12" t="s">
        <v>457</v>
      </c>
      <c r="B201" s="12" t="s">
        <v>458</v>
      </c>
      <c r="C201" s="12">
        <v>303</v>
      </c>
      <c r="D201" s="12">
        <v>359.2</v>
      </c>
      <c r="E201" s="12" t="s">
        <v>107</v>
      </c>
      <c r="F201" s="12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D2" sqref="D2:D51"/>
    </sheetView>
  </sheetViews>
  <sheetFormatPr defaultRowHeight="14.25"/>
  <cols>
    <col min="1" max="1" width="15.5" customWidth="1"/>
    <col min="2" max="2" width="23.5" customWidth="1"/>
    <col min="3" max="3" width="17.75" customWidth="1"/>
    <col min="4" max="4" width="11.5" bestFit="1" customWidth="1"/>
    <col min="5" max="5" width="18.125" bestFit="1" customWidth="1"/>
    <col min="6" max="6" width="22.875" customWidth="1"/>
  </cols>
  <sheetData>
    <row r="1" spans="1:6" ht="15">
      <c r="A1" s="10" t="s">
        <v>0</v>
      </c>
      <c r="B1" s="10" t="s">
        <v>1</v>
      </c>
      <c r="C1" s="10" t="s">
        <v>461</v>
      </c>
      <c r="D1" s="10" t="s">
        <v>459</v>
      </c>
      <c r="E1" s="10" t="s">
        <v>2</v>
      </c>
      <c r="F1" s="10" t="s">
        <v>3</v>
      </c>
    </row>
    <row r="2" spans="1:6">
      <c r="A2" s="5" t="s">
        <v>5</v>
      </c>
      <c r="B2" s="5" t="str">
        <f>VLOOKUP(A2,PRODUTOS!$A$2:$F$201,2,FALSE)</f>
        <v>Parafuso Bosch 47mm</v>
      </c>
      <c r="C2" s="9">
        <v>45419</v>
      </c>
      <c r="D2" s="5">
        <v>34</v>
      </c>
      <c r="E2" s="5">
        <f>VLOOKUP(A2,PRODUTOS!$A$2:$F$201,4,FALSE)</f>
        <v>43.34</v>
      </c>
      <c r="F2" s="5" t="str">
        <f>VLOOKUP(A2,PRODUTOS!$A$2:$F$201,5,FALSE)</f>
        <v>Estoque 3 - Prateleira 8</v>
      </c>
    </row>
    <row r="3" spans="1:6">
      <c r="A3" s="5" t="s">
        <v>9</v>
      </c>
      <c r="B3" s="5" t="str">
        <f>VLOOKUP(A3,PRODUTOS!$A$2:$F$201,2,FALSE)</f>
        <v>Trena Tigre 31mm</v>
      </c>
      <c r="C3" s="9">
        <v>45420</v>
      </c>
      <c r="D3" s="5">
        <v>34</v>
      </c>
      <c r="E3" s="5">
        <f>VLOOKUP(A3,PRODUTOS!$A$2:$F$201,4,FALSE)</f>
        <v>438.11</v>
      </c>
      <c r="F3" s="5" t="str">
        <f>VLOOKUP(A3,PRODUTOS!$A$2:$F$201,5,FALSE)</f>
        <v>Estoque 4 - Prateleira 10</v>
      </c>
    </row>
    <row r="4" spans="1:6">
      <c r="A4" s="5" t="s">
        <v>13</v>
      </c>
      <c r="B4" s="5" t="str">
        <f>VLOOKUP(A4,PRODUTOS!$A$2:$F$201,2,FALSE)</f>
        <v>Caixa Norton 8mm</v>
      </c>
      <c r="C4" s="9">
        <v>45421</v>
      </c>
      <c r="D4" s="5">
        <v>34</v>
      </c>
      <c r="E4" s="5">
        <f>VLOOKUP(A4,PRODUTOS!$A$2:$F$201,4,FALSE)</f>
        <v>164.68</v>
      </c>
      <c r="F4" s="5" t="str">
        <f>VLOOKUP(A4,PRODUTOS!$A$2:$F$201,5,FALSE)</f>
        <v>Estoque 4 - Prateleira 4</v>
      </c>
    </row>
    <row r="5" spans="1:6">
      <c r="A5" s="5" t="s">
        <v>16</v>
      </c>
      <c r="B5" s="5" t="str">
        <f>VLOOKUP(A5,PRODUTOS!$A$2:$F$201,2,FALSE)</f>
        <v>Telha Intelbras 49mm</v>
      </c>
      <c r="C5" s="9">
        <v>45422</v>
      </c>
      <c r="D5" s="5">
        <v>34</v>
      </c>
      <c r="E5" s="5">
        <f>VLOOKUP(A5,PRODUTOS!$A$2:$F$201,4,FALSE)</f>
        <v>233.8</v>
      </c>
      <c r="F5" s="5" t="str">
        <f>VLOOKUP(A5,PRODUTOS!$A$2:$F$201,5,FALSE)</f>
        <v>Estoque 3 - Prateleira 2</v>
      </c>
    </row>
    <row r="6" spans="1:6">
      <c r="A6" s="5" t="s">
        <v>19</v>
      </c>
      <c r="B6" s="5" t="str">
        <f>VLOOKUP(A6,PRODUTOS!$A$2:$F$201,2,FALSE)</f>
        <v>Tijolo Norton 1mm</v>
      </c>
      <c r="C6" s="9">
        <v>45423</v>
      </c>
      <c r="D6" s="5">
        <v>34</v>
      </c>
      <c r="E6" s="5">
        <f>VLOOKUP(A6,PRODUTOS!$A$2:$F$201,4,FALSE)</f>
        <v>187.6</v>
      </c>
      <c r="F6" s="5" t="str">
        <f>VLOOKUP(A6,PRODUTOS!$A$2:$F$201,5,FALSE)</f>
        <v>Estoque 2 - Prateleira 2</v>
      </c>
    </row>
    <row r="7" spans="1:6">
      <c r="A7" s="5" t="s">
        <v>22</v>
      </c>
      <c r="B7" s="5" t="str">
        <f>VLOOKUP(A7,PRODUTOS!$A$2:$F$201,2,FALSE)</f>
        <v>Trena Vonder 44mm</v>
      </c>
      <c r="C7" s="9">
        <v>45424</v>
      </c>
      <c r="D7" s="5">
        <v>34</v>
      </c>
      <c r="E7" s="5">
        <f>VLOOKUP(A7,PRODUTOS!$A$2:$F$201,4,FALSE)</f>
        <v>263.20999999999998</v>
      </c>
      <c r="F7" s="5" t="str">
        <f>VLOOKUP(A7,PRODUTOS!$A$2:$F$201,5,FALSE)</f>
        <v>Estoque 4 - Prateleira 9</v>
      </c>
    </row>
    <row r="8" spans="1:6">
      <c r="A8" s="5" t="s">
        <v>25</v>
      </c>
      <c r="B8" s="5" t="str">
        <f>VLOOKUP(A8,PRODUTOS!$A$2:$F$201,2,FALSE)</f>
        <v>Placa 3M 50mm</v>
      </c>
      <c r="C8" s="9">
        <v>45425</v>
      </c>
      <c r="D8" s="5">
        <v>34</v>
      </c>
      <c r="E8" s="5">
        <f>VLOOKUP(A8,PRODUTOS!$A$2:$F$201,4,FALSE)</f>
        <v>370.51</v>
      </c>
      <c r="F8" s="5" t="str">
        <f>VLOOKUP(A8,PRODUTOS!$A$2:$F$201,5,FALSE)</f>
        <v>Estoque 2 - Prateleira 2</v>
      </c>
    </row>
    <row r="9" spans="1:6">
      <c r="A9" s="5" t="s">
        <v>28</v>
      </c>
      <c r="B9" s="5" t="str">
        <f>VLOOKUP(A9,PRODUTOS!$A$2:$F$201,2,FALSE)</f>
        <v>Telha Vedacit 14mm</v>
      </c>
      <c r="C9" s="9">
        <v>45426</v>
      </c>
      <c r="D9" s="5">
        <v>34</v>
      </c>
      <c r="E9" s="5">
        <f>VLOOKUP(A9,PRODUTOS!$A$2:$F$201,4,FALSE)</f>
        <v>478.54</v>
      </c>
      <c r="F9" s="5" t="str">
        <f>VLOOKUP(A9,PRODUTOS!$A$2:$F$201,5,FALSE)</f>
        <v>Estoque 2 - Prateleira 2</v>
      </c>
    </row>
    <row r="10" spans="1:6">
      <c r="A10" s="5" t="s">
        <v>30</v>
      </c>
      <c r="B10" s="5" t="str">
        <f>VLOOKUP(A10,PRODUTOS!$A$2:$F$201,2,FALSE)</f>
        <v>Tijolo Bosch 11mm</v>
      </c>
      <c r="C10" s="9">
        <v>45427</v>
      </c>
      <c r="D10" s="5">
        <v>34</v>
      </c>
      <c r="E10" s="5">
        <f>VLOOKUP(A10,PRODUTOS!$A$2:$F$201,4,FALSE)</f>
        <v>275.14</v>
      </c>
      <c r="F10" s="5" t="str">
        <f>VLOOKUP(A10,PRODUTOS!$A$2:$F$201,5,FALSE)</f>
        <v>Estoque 3 - Prateleira 10</v>
      </c>
    </row>
    <row r="11" spans="1:6">
      <c r="A11" s="5" t="s">
        <v>34</v>
      </c>
      <c r="B11" s="5" t="str">
        <f>VLOOKUP(A11,PRODUTOS!$A$2:$F$201,2,FALSE)</f>
        <v>Conector Vonder 10mm</v>
      </c>
      <c r="C11" s="9">
        <v>45428</v>
      </c>
      <c r="D11" s="5">
        <v>34</v>
      </c>
      <c r="E11" s="5">
        <f>VLOOKUP(A11,PRODUTOS!$A$2:$F$201,4,FALSE)</f>
        <v>79.88</v>
      </c>
      <c r="F11" s="5" t="str">
        <f>VLOOKUP(A11,PRODUTOS!$A$2:$F$201,5,FALSE)</f>
        <v>Estoque 1 - Prateleira 8</v>
      </c>
    </row>
    <row r="12" spans="1:6">
      <c r="A12" s="5" t="s">
        <v>37</v>
      </c>
      <c r="B12" s="5" t="str">
        <f>VLOOKUP(A12,PRODUTOS!$A$2:$F$201,2,FALSE)</f>
        <v>Interruptor Norton 28mm</v>
      </c>
      <c r="C12" s="9">
        <v>45429</v>
      </c>
      <c r="D12" s="5">
        <v>34</v>
      </c>
      <c r="E12" s="5">
        <f>VLOOKUP(A12,PRODUTOS!$A$2:$F$201,4,FALSE)</f>
        <v>407.59</v>
      </c>
      <c r="F12" s="5" t="str">
        <f>VLOOKUP(A12,PRODUTOS!$A$2:$F$201,5,FALSE)</f>
        <v>Estoque 5 - Prateleira 4</v>
      </c>
    </row>
    <row r="13" spans="1:6">
      <c r="A13" s="5" t="s">
        <v>40</v>
      </c>
      <c r="B13" s="5" t="str">
        <f>VLOOKUP(A13,PRODUTOS!$A$2:$F$201,2,FALSE)</f>
        <v>Chave Vedacit 22mm</v>
      </c>
      <c r="C13" s="9">
        <v>45430</v>
      </c>
      <c r="D13" s="5">
        <v>34</v>
      </c>
      <c r="E13" s="5">
        <f>VLOOKUP(A13,PRODUTOS!$A$2:$F$201,4,FALSE)</f>
        <v>126.7</v>
      </c>
      <c r="F13" s="5" t="str">
        <f>VLOOKUP(A13,PRODUTOS!$A$2:$F$201,5,FALSE)</f>
        <v>Estoque 5 - Prateleira 5</v>
      </c>
    </row>
    <row r="14" spans="1:6">
      <c r="A14" s="5" t="s">
        <v>43</v>
      </c>
      <c r="B14" s="5" t="str">
        <f>VLOOKUP(A14,PRODUTOS!$A$2:$F$201,2,FALSE)</f>
        <v>Sensor Bosch 7mm</v>
      </c>
      <c r="C14" s="9">
        <v>45431</v>
      </c>
      <c r="D14" s="5">
        <v>34</v>
      </c>
      <c r="E14" s="5">
        <f>VLOOKUP(A14,PRODUTOS!$A$2:$F$201,4,FALSE)</f>
        <v>243.88</v>
      </c>
      <c r="F14" s="5" t="str">
        <f>VLOOKUP(A14,PRODUTOS!$A$2:$F$201,5,FALSE)</f>
        <v>Estoque 5 - Prateleira 3</v>
      </c>
    </row>
    <row r="15" spans="1:6">
      <c r="A15" s="5" t="s">
        <v>46</v>
      </c>
      <c r="B15" s="5" t="str">
        <f>VLOOKUP(A15,PRODUTOS!$A$2:$F$201,2,FALSE)</f>
        <v>Cimento Vedacit 20mm</v>
      </c>
      <c r="C15" s="9">
        <v>45432</v>
      </c>
      <c r="D15" s="5">
        <v>34</v>
      </c>
      <c r="E15" s="5">
        <f>VLOOKUP(A15,PRODUTOS!$A$2:$F$201,4,FALSE)</f>
        <v>305.49</v>
      </c>
      <c r="F15" s="5" t="str">
        <f>VLOOKUP(A15,PRODUTOS!$A$2:$F$201,5,FALSE)</f>
        <v>Estoque 4 - Prateleira 9</v>
      </c>
    </row>
    <row r="16" spans="1:6">
      <c r="A16" s="5" t="s">
        <v>48</v>
      </c>
      <c r="B16" s="5" t="str">
        <f>VLOOKUP(A16,PRODUTOS!$A$2:$F$201,2,FALSE)</f>
        <v>Areia Vonder 38mm</v>
      </c>
      <c r="C16" s="9">
        <v>45433</v>
      </c>
      <c r="D16" s="5">
        <v>34</v>
      </c>
      <c r="E16" s="5">
        <f>VLOOKUP(A16,PRODUTOS!$A$2:$F$201,4,FALSE)</f>
        <v>326.49</v>
      </c>
      <c r="F16" s="5" t="str">
        <f>VLOOKUP(A16,PRODUTOS!$A$2:$F$201,5,FALSE)</f>
        <v>Estoque 4 - Prateleira 2</v>
      </c>
    </row>
    <row r="17" spans="1:6">
      <c r="A17" s="5" t="s">
        <v>51</v>
      </c>
      <c r="B17" s="5" t="str">
        <f>VLOOKUP(A17,PRODUTOS!$A$2:$F$201,2,FALSE)</f>
        <v>Painel Vonder 8mm</v>
      </c>
      <c r="C17" s="9">
        <v>45434</v>
      </c>
      <c r="D17" s="5">
        <v>34</v>
      </c>
      <c r="E17" s="5">
        <f>VLOOKUP(A17,PRODUTOS!$A$2:$F$201,4,FALSE)</f>
        <v>192.6</v>
      </c>
      <c r="F17" s="5" t="str">
        <f>VLOOKUP(A17,PRODUTOS!$A$2:$F$201,5,FALSE)</f>
        <v>Estoque 2 - Prateleira 8</v>
      </c>
    </row>
    <row r="18" spans="1:6">
      <c r="A18" s="5" t="s">
        <v>54</v>
      </c>
      <c r="B18" s="5" t="str">
        <f>VLOOKUP(A18,PRODUTOS!$A$2:$F$201,2,FALSE)</f>
        <v>Chave Vonder 29mm</v>
      </c>
      <c r="C18" s="9">
        <v>45435</v>
      </c>
      <c r="D18" s="5">
        <v>34</v>
      </c>
      <c r="E18" s="5">
        <f>VLOOKUP(A18,PRODUTOS!$A$2:$F$201,4,FALSE)</f>
        <v>38.770000000000003</v>
      </c>
      <c r="F18" s="5" t="str">
        <f>VLOOKUP(A18,PRODUTOS!$A$2:$F$201,5,FALSE)</f>
        <v>Estoque 2 - Prateleira 6</v>
      </c>
    </row>
    <row r="19" spans="1:6">
      <c r="A19" s="5" t="s">
        <v>57</v>
      </c>
      <c r="B19" s="5" t="str">
        <f>VLOOKUP(A19,PRODUTOS!$A$2:$F$201,2,FALSE)</f>
        <v>Extensão Vonder 17mm</v>
      </c>
      <c r="C19" s="9">
        <v>45436</v>
      </c>
      <c r="D19" s="5">
        <v>34</v>
      </c>
      <c r="E19" s="5">
        <f>VLOOKUP(A19,PRODUTOS!$A$2:$F$201,4,FALSE)</f>
        <v>402.9</v>
      </c>
      <c r="F19" s="5" t="str">
        <f>VLOOKUP(A19,PRODUTOS!$A$2:$F$201,5,FALSE)</f>
        <v>Estoque 3 - Prateleira 10</v>
      </c>
    </row>
    <row r="20" spans="1:6">
      <c r="A20" s="5" t="s">
        <v>59</v>
      </c>
      <c r="B20" s="5" t="str">
        <f>VLOOKUP(A20,PRODUTOS!$A$2:$F$201,2,FALSE)</f>
        <v>Ripa Intelbras 24mm</v>
      </c>
      <c r="C20" s="9">
        <v>45437</v>
      </c>
      <c r="D20" s="5">
        <v>34</v>
      </c>
      <c r="E20" s="5">
        <f>VLOOKUP(A20,PRODUTOS!$A$2:$F$201,4,FALSE)</f>
        <v>302.39999999999998</v>
      </c>
      <c r="F20" s="5" t="str">
        <f>VLOOKUP(A20,PRODUTOS!$A$2:$F$201,5,FALSE)</f>
        <v>Estoque 4 - Prateleira 2</v>
      </c>
    </row>
    <row r="21" spans="1:6">
      <c r="A21" s="5" t="s">
        <v>61</v>
      </c>
      <c r="B21" s="5" t="str">
        <f>VLOOKUP(A21,PRODUTOS!$A$2:$F$201,2,FALSE)</f>
        <v>Telha Vonder 17mm</v>
      </c>
      <c r="C21" s="9">
        <v>45438</v>
      </c>
      <c r="D21" s="5">
        <v>34</v>
      </c>
      <c r="E21" s="5">
        <f>VLOOKUP(A21,PRODUTOS!$A$2:$F$201,4,FALSE)</f>
        <v>353.98</v>
      </c>
      <c r="F21" s="5" t="str">
        <f>VLOOKUP(A21,PRODUTOS!$A$2:$F$201,5,FALSE)</f>
        <v>Estoque 5 - Prateleira 3</v>
      </c>
    </row>
    <row r="22" spans="1:6">
      <c r="A22" s="5" t="s">
        <v>63</v>
      </c>
      <c r="B22" s="5" t="str">
        <f>VLOOKUP(A22,PRODUTOS!$A$2:$F$201,2,FALSE)</f>
        <v>Sensor Makita 37mm</v>
      </c>
      <c r="C22" s="9">
        <v>45439</v>
      </c>
      <c r="D22" s="5">
        <v>34</v>
      </c>
      <c r="E22" s="5">
        <f>VLOOKUP(A22,PRODUTOS!$A$2:$F$201,4,FALSE)</f>
        <v>364.95</v>
      </c>
      <c r="F22" s="5" t="str">
        <f>VLOOKUP(A22,PRODUTOS!$A$2:$F$201,5,FALSE)</f>
        <v>Estoque 5 - Prateleira 1</v>
      </c>
    </row>
    <row r="23" spans="1:6">
      <c r="A23" s="5" t="s">
        <v>66</v>
      </c>
      <c r="B23" s="5" t="str">
        <f>VLOOKUP(A23,PRODUTOS!$A$2:$F$201,2,FALSE)</f>
        <v>Disjuntor Vedacit 25mm</v>
      </c>
      <c r="C23" s="9">
        <v>45440</v>
      </c>
      <c r="D23" s="5">
        <v>34</v>
      </c>
      <c r="E23" s="5">
        <f>VLOOKUP(A23,PRODUTOS!$A$2:$F$201,4,FALSE)</f>
        <v>128.62</v>
      </c>
      <c r="F23" s="5" t="str">
        <f>VLOOKUP(A23,PRODUTOS!$A$2:$F$201,5,FALSE)</f>
        <v>Estoque 1 - Prateleira 9</v>
      </c>
    </row>
    <row r="24" spans="1:6">
      <c r="A24" s="5" t="s">
        <v>69</v>
      </c>
      <c r="B24" s="5" t="str">
        <f>VLOOKUP(A24,PRODUTOS!$A$2:$F$201,2,FALSE)</f>
        <v>Alicate Tigre 7mm</v>
      </c>
      <c r="C24" s="9">
        <v>45441</v>
      </c>
      <c r="D24" s="5">
        <v>34</v>
      </c>
      <c r="E24" s="5">
        <f>VLOOKUP(A24,PRODUTOS!$A$2:$F$201,4,FALSE)</f>
        <v>85.31</v>
      </c>
      <c r="F24" s="5" t="str">
        <f>VLOOKUP(A24,PRODUTOS!$A$2:$F$201,5,FALSE)</f>
        <v>Estoque 2 - Prateleira 9</v>
      </c>
    </row>
    <row r="25" spans="1:6">
      <c r="A25" s="5" t="s">
        <v>72</v>
      </c>
      <c r="B25" s="5" t="str">
        <f>VLOOKUP(A25,PRODUTOS!$A$2:$F$201,2,FALSE)</f>
        <v>Conector Schneider 46mm</v>
      </c>
      <c r="C25" s="9">
        <v>45442</v>
      </c>
      <c r="D25" s="5">
        <v>34</v>
      </c>
      <c r="E25" s="5">
        <f>VLOOKUP(A25,PRODUTOS!$A$2:$F$201,4,FALSE)</f>
        <v>480.8</v>
      </c>
      <c r="F25" s="5" t="str">
        <f>VLOOKUP(A25,PRODUTOS!$A$2:$F$201,5,FALSE)</f>
        <v>Estoque 3 - Prateleira 4</v>
      </c>
    </row>
    <row r="26" spans="1:6">
      <c r="A26" s="5" t="s">
        <v>75</v>
      </c>
      <c r="B26" s="5" t="str">
        <f>VLOOKUP(A26,PRODUTOS!$A$2:$F$201,2,FALSE)</f>
        <v>Arame Schneider 1mm</v>
      </c>
      <c r="C26" s="9">
        <v>45443</v>
      </c>
      <c r="D26" s="5">
        <v>34</v>
      </c>
      <c r="E26" s="5">
        <f>VLOOKUP(A26,PRODUTOS!$A$2:$F$201,4,FALSE)</f>
        <v>95.99</v>
      </c>
      <c r="F26" s="5" t="str">
        <f>VLOOKUP(A26,PRODUTOS!$A$2:$F$201,5,FALSE)</f>
        <v>Estoque 4 - Prateleira 7</v>
      </c>
    </row>
    <row r="27" spans="1:6">
      <c r="A27" s="5" t="s">
        <v>78</v>
      </c>
      <c r="B27" s="5" t="str">
        <f>VLOOKUP(A27,PRODUTOS!$A$2:$F$201,2,FALSE)</f>
        <v>Ripa Norton 39mm</v>
      </c>
      <c r="C27" s="9">
        <v>45444</v>
      </c>
      <c r="D27" s="5">
        <v>34</v>
      </c>
      <c r="E27" s="5">
        <f>VLOOKUP(A27,PRODUTOS!$A$2:$F$201,4,FALSE)</f>
        <v>417.42</v>
      </c>
      <c r="F27" s="5" t="str">
        <f>VLOOKUP(A27,PRODUTOS!$A$2:$F$201,5,FALSE)</f>
        <v>Estoque 3 - Prateleira 9</v>
      </c>
    </row>
    <row r="28" spans="1:6">
      <c r="A28" s="5" t="s">
        <v>81</v>
      </c>
      <c r="B28" s="5" t="str">
        <f>VLOOKUP(A28,PRODUTOS!$A$2:$F$201,2,FALSE)</f>
        <v>Extensão Makita 44mm</v>
      </c>
      <c r="C28" s="9">
        <v>45445</v>
      </c>
      <c r="D28" s="5">
        <v>34</v>
      </c>
      <c r="E28" s="5">
        <f>VLOOKUP(A28,PRODUTOS!$A$2:$F$201,4,FALSE)</f>
        <v>172.32</v>
      </c>
      <c r="F28" s="5" t="str">
        <f>VLOOKUP(A28,PRODUTOS!$A$2:$F$201,5,FALSE)</f>
        <v>Estoque 1 - Prateleira 8</v>
      </c>
    </row>
    <row r="29" spans="1:6">
      <c r="A29" s="5" t="s">
        <v>83</v>
      </c>
      <c r="B29" s="5" t="str">
        <f>VLOOKUP(A29,PRODUTOS!$A$2:$F$201,2,FALSE)</f>
        <v>Capacete Philips 18mm</v>
      </c>
      <c r="C29" s="9">
        <v>45446</v>
      </c>
      <c r="D29" s="5">
        <v>34</v>
      </c>
      <c r="E29" s="5">
        <f>VLOOKUP(A29,PRODUTOS!$A$2:$F$201,4,FALSE)</f>
        <v>77.290000000000006</v>
      </c>
      <c r="F29" s="5" t="str">
        <f>VLOOKUP(A29,PRODUTOS!$A$2:$F$201,5,FALSE)</f>
        <v>Estoque 4 - Prateleira 8</v>
      </c>
    </row>
    <row r="30" spans="1:6">
      <c r="A30" s="5" t="s">
        <v>86</v>
      </c>
      <c r="B30" s="5" t="str">
        <f>VLOOKUP(A30,PRODUTOS!$A$2:$F$201,2,FALSE)</f>
        <v>Telha Vonder 43mm</v>
      </c>
      <c r="C30" s="9">
        <v>45447</v>
      </c>
      <c r="D30" s="5">
        <v>34</v>
      </c>
      <c r="E30" s="5">
        <f>VLOOKUP(A30,PRODUTOS!$A$2:$F$201,4,FALSE)</f>
        <v>166.49</v>
      </c>
      <c r="F30" s="5" t="str">
        <f>VLOOKUP(A30,PRODUTOS!$A$2:$F$201,5,FALSE)</f>
        <v>Estoque 4 - Prateleira 10</v>
      </c>
    </row>
    <row r="31" spans="1:6">
      <c r="A31" s="5" t="s">
        <v>88</v>
      </c>
      <c r="B31" s="5" t="str">
        <f>VLOOKUP(A31,PRODUTOS!$A$2:$F$201,2,FALSE)</f>
        <v>Máscara Vonder 16mm</v>
      </c>
      <c r="C31" s="9">
        <v>45448</v>
      </c>
      <c r="D31" s="5">
        <v>34</v>
      </c>
      <c r="E31" s="5">
        <f>VLOOKUP(A31,PRODUTOS!$A$2:$F$201,4,FALSE)</f>
        <v>63.38</v>
      </c>
      <c r="F31" s="5" t="str">
        <f>VLOOKUP(A31,PRODUTOS!$A$2:$F$201,5,FALSE)</f>
        <v>Estoque 3 - Prateleira 6</v>
      </c>
    </row>
    <row r="32" spans="1:6">
      <c r="A32" s="5" t="s">
        <v>91</v>
      </c>
      <c r="B32" s="5" t="str">
        <f>VLOOKUP(A32,PRODUTOS!$A$2:$F$201,2,FALSE)</f>
        <v>Tijolo Makita 13mm</v>
      </c>
      <c r="C32" s="9">
        <v>45449</v>
      </c>
      <c r="D32" s="5">
        <v>34</v>
      </c>
      <c r="E32" s="5">
        <f>VLOOKUP(A32,PRODUTOS!$A$2:$F$201,4,FALSE)</f>
        <v>487.06</v>
      </c>
      <c r="F32" s="5" t="str">
        <f>VLOOKUP(A32,PRODUTOS!$A$2:$F$201,5,FALSE)</f>
        <v>Estoque 3 - Prateleira 9</v>
      </c>
    </row>
    <row r="33" spans="1:6">
      <c r="A33" s="5" t="s">
        <v>93</v>
      </c>
      <c r="B33" s="5" t="str">
        <f>VLOOKUP(A33,PRODUTOS!$A$2:$F$201,2,FALSE)</f>
        <v>Alicate Vonder 12mm</v>
      </c>
      <c r="C33" s="9">
        <v>45450</v>
      </c>
      <c r="D33" s="5">
        <v>34</v>
      </c>
      <c r="E33" s="5">
        <f>VLOOKUP(A33,PRODUTOS!$A$2:$F$201,4,FALSE)</f>
        <v>453.88</v>
      </c>
      <c r="F33" s="5" t="str">
        <f>VLOOKUP(A33,PRODUTOS!$A$2:$F$201,5,FALSE)</f>
        <v>Estoque 1 - Prateleira 3</v>
      </c>
    </row>
    <row r="34" spans="1:6">
      <c r="A34" s="5" t="s">
        <v>96</v>
      </c>
      <c r="B34" s="5" t="str">
        <f>VLOOKUP(A34,PRODUTOS!$A$2:$F$201,2,FALSE)</f>
        <v>Placa Schneider 18mm</v>
      </c>
      <c r="C34" s="9">
        <v>45451</v>
      </c>
      <c r="D34" s="5">
        <v>34</v>
      </c>
      <c r="E34" s="5">
        <f>VLOOKUP(A34,PRODUTOS!$A$2:$F$201,4,FALSE)</f>
        <v>83.43</v>
      </c>
      <c r="F34" s="5" t="str">
        <f>VLOOKUP(A34,PRODUTOS!$A$2:$F$201,5,FALSE)</f>
        <v>Estoque 5 - Prateleira 8</v>
      </c>
    </row>
    <row r="35" spans="1:6">
      <c r="A35" s="5" t="s">
        <v>99</v>
      </c>
      <c r="B35" s="5" t="str">
        <f>VLOOKUP(A35,PRODUTOS!$A$2:$F$201,2,FALSE)</f>
        <v>Fio Philips 18mm</v>
      </c>
      <c r="C35" s="9">
        <v>45452</v>
      </c>
      <c r="D35" s="5">
        <v>34</v>
      </c>
      <c r="E35" s="5">
        <f>VLOOKUP(A35,PRODUTOS!$A$2:$F$201,4,FALSE)</f>
        <v>64.930000000000007</v>
      </c>
      <c r="F35" s="5" t="str">
        <f>VLOOKUP(A35,PRODUTOS!$A$2:$F$201,5,FALSE)</f>
        <v>Estoque 5 - Prateleira 2</v>
      </c>
    </row>
    <row r="36" spans="1:6">
      <c r="A36" s="5" t="s">
        <v>102</v>
      </c>
      <c r="B36" s="5" t="str">
        <f>VLOOKUP(A36,PRODUTOS!$A$2:$F$201,2,FALSE)</f>
        <v>Lâmpada 3M 46mm</v>
      </c>
      <c r="C36" s="9">
        <v>45453</v>
      </c>
      <c r="D36" s="5">
        <v>34</v>
      </c>
      <c r="E36" s="5">
        <f>VLOOKUP(A36,PRODUTOS!$A$2:$F$201,4,FALSE)</f>
        <v>17.29</v>
      </c>
      <c r="F36" s="5" t="str">
        <f>VLOOKUP(A36,PRODUTOS!$A$2:$F$201,5,FALSE)</f>
        <v>Estoque 5 - Prateleira 10</v>
      </c>
    </row>
    <row r="37" spans="1:6">
      <c r="A37" s="5" t="s">
        <v>105</v>
      </c>
      <c r="B37" s="5" t="str">
        <f>VLOOKUP(A37,PRODUTOS!$A$2:$F$201,2,FALSE)</f>
        <v>Parafuso Philips 4mm</v>
      </c>
      <c r="C37" s="9">
        <v>45454</v>
      </c>
      <c r="D37" s="5">
        <v>34</v>
      </c>
      <c r="E37" s="5">
        <f>VLOOKUP(A37,PRODUTOS!$A$2:$F$201,4,FALSE)</f>
        <v>38.51</v>
      </c>
      <c r="F37" s="5" t="str">
        <f>VLOOKUP(A37,PRODUTOS!$A$2:$F$201,5,FALSE)</f>
        <v>Estoque 1 - Prateleira 10</v>
      </c>
    </row>
    <row r="38" spans="1:6">
      <c r="A38" s="5" t="s">
        <v>108</v>
      </c>
      <c r="B38" s="5" t="str">
        <f>VLOOKUP(A38,PRODUTOS!$A$2:$F$201,2,FALSE)</f>
        <v>Areia Intelbras 13mm</v>
      </c>
      <c r="C38" s="9">
        <v>45455</v>
      </c>
      <c r="D38" s="5">
        <v>34</v>
      </c>
      <c r="E38" s="5">
        <f>VLOOKUP(A38,PRODUTOS!$A$2:$F$201,4,FALSE)</f>
        <v>281.02999999999997</v>
      </c>
      <c r="F38" s="5" t="str">
        <f>VLOOKUP(A38,PRODUTOS!$A$2:$F$201,5,FALSE)</f>
        <v>Estoque 1 - Prateleira 5</v>
      </c>
    </row>
    <row r="39" spans="1:6">
      <c r="A39" s="5" t="s">
        <v>111</v>
      </c>
      <c r="B39" s="5" t="str">
        <f>VLOOKUP(A39,PRODUTOS!$A$2:$F$201,2,FALSE)</f>
        <v>Capacete Bosch 17mm</v>
      </c>
      <c r="C39" s="9">
        <v>45456</v>
      </c>
      <c r="D39" s="5">
        <v>34</v>
      </c>
      <c r="E39" s="5">
        <f>VLOOKUP(A39,PRODUTOS!$A$2:$F$201,4,FALSE)</f>
        <v>345.41</v>
      </c>
      <c r="F39" s="5" t="str">
        <f>VLOOKUP(A39,PRODUTOS!$A$2:$F$201,5,FALSE)</f>
        <v>Estoque 1 - Prateleira 3</v>
      </c>
    </row>
    <row r="40" spans="1:6">
      <c r="A40" s="5" t="s">
        <v>113</v>
      </c>
      <c r="B40" s="5" t="str">
        <f>VLOOKUP(A40,PRODUTOS!$A$2:$F$201,2,FALSE)</f>
        <v>Furadeira Vonder 22mm</v>
      </c>
      <c r="C40" s="9">
        <v>45457</v>
      </c>
      <c r="D40" s="5">
        <v>34</v>
      </c>
      <c r="E40" s="5">
        <f>VLOOKUP(A40,PRODUTOS!$A$2:$F$201,4,FALSE)</f>
        <v>160.18</v>
      </c>
      <c r="F40" s="5" t="str">
        <f>VLOOKUP(A40,PRODUTOS!$A$2:$F$201,5,FALSE)</f>
        <v>Estoque 5 - Prateleira 1</v>
      </c>
    </row>
    <row r="41" spans="1:6">
      <c r="A41" s="5" t="s">
        <v>115</v>
      </c>
      <c r="B41" s="5" t="str">
        <f>VLOOKUP(A41,PRODUTOS!$A$2:$F$201,2,FALSE)</f>
        <v>Registro Norton 34mm</v>
      </c>
      <c r="C41" s="9">
        <v>45458</v>
      </c>
      <c r="D41" s="5">
        <v>34</v>
      </c>
      <c r="E41" s="5">
        <f>VLOOKUP(A41,PRODUTOS!$A$2:$F$201,4,FALSE)</f>
        <v>400.2</v>
      </c>
      <c r="F41" s="5" t="str">
        <f>VLOOKUP(A41,PRODUTOS!$A$2:$F$201,5,FALSE)</f>
        <v>Estoque 4 - Prateleira 9</v>
      </c>
    </row>
    <row r="42" spans="1:6">
      <c r="A42" s="5" t="s">
        <v>117</v>
      </c>
      <c r="B42" s="5" t="str">
        <f>VLOOKUP(A42,PRODUTOS!$A$2:$F$201,2,FALSE)</f>
        <v>Óculos Norton 7mm</v>
      </c>
      <c r="C42" s="9">
        <v>45459</v>
      </c>
      <c r="D42" s="5">
        <v>34</v>
      </c>
      <c r="E42" s="5">
        <f>VLOOKUP(A42,PRODUTOS!$A$2:$F$201,4,FALSE)</f>
        <v>151.74</v>
      </c>
      <c r="F42" s="5" t="str">
        <f>VLOOKUP(A42,PRODUTOS!$A$2:$F$201,5,FALSE)</f>
        <v>Estoque 5 - Prateleira 5</v>
      </c>
    </row>
    <row r="43" spans="1:6">
      <c r="A43" s="5" t="s">
        <v>119</v>
      </c>
      <c r="B43" s="5" t="str">
        <f>VLOOKUP(A43,PRODUTOS!$A$2:$F$201,2,FALSE)</f>
        <v>Tijolo Vonder 40mm</v>
      </c>
      <c r="C43" s="9">
        <v>45460</v>
      </c>
      <c r="D43" s="5">
        <v>34</v>
      </c>
      <c r="E43" s="5">
        <f>VLOOKUP(A43,PRODUTOS!$A$2:$F$201,4,FALSE)</f>
        <v>414.21</v>
      </c>
      <c r="F43" s="5" t="str">
        <f>VLOOKUP(A43,PRODUTOS!$A$2:$F$201,5,FALSE)</f>
        <v>Estoque 5 - Prateleira 7</v>
      </c>
    </row>
    <row r="44" spans="1:6">
      <c r="A44" s="5" t="s">
        <v>122</v>
      </c>
      <c r="B44" s="5" t="str">
        <f>VLOOKUP(A44,PRODUTOS!$A$2:$F$201,2,FALSE)</f>
        <v>Painel Vonder 41mm</v>
      </c>
      <c r="C44" s="9">
        <v>45461</v>
      </c>
      <c r="D44" s="5">
        <v>34</v>
      </c>
      <c r="E44" s="5">
        <f>VLOOKUP(A44,PRODUTOS!$A$2:$F$201,4,FALSE)</f>
        <v>335.44</v>
      </c>
      <c r="F44" s="5" t="str">
        <f>VLOOKUP(A44,PRODUTOS!$A$2:$F$201,5,FALSE)</f>
        <v>Estoque 2 - Prateleira 9</v>
      </c>
    </row>
    <row r="45" spans="1:6">
      <c r="A45" s="5" t="s">
        <v>124</v>
      </c>
      <c r="B45" s="5" t="str">
        <f>VLOOKUP(A45,PRODUTOS!$A$2:$F$201,2,FALSE)</f>
        <v>Tinta 3M 31mm</v>
      </c>
      <c r="C45" s="9">
        <v>45462</v>
      </c>
      <c r="D45" s="5">
        <v>34</v>
      </c>
      <c r="E45" s="5">
        <f>VLOOKUP(A45,PRODUTOS!$A$2:$F$201,4,FALSE)</f>
        <v>352.32</v>
      </c>
      <c r="F45" s="5" t="str">
        <f>VLOOKUP(A45,PRODUTOS!$A$2:$F$201,5,FALSE)</f>
        <v>Estoque 3 - Prateleira 3</v>
      </c>
    </row>
    <row r="46" spans="1:6">
      <c r="A46" s="5" t="s">
        <v>127</v>
      </c>
      <c r="B46" s="5" t="str">
        <f>VLOOKUP(A46,PRODUTOS!$A$2:$F$201,2,FALSE)</f>
        <v>Sensor Schneider 42mm</v>
      </c>
      <c r="C46" s="9">
        <v>45463</v>
      </c>
      <c r="D46" s="5">
        <v>34</v>
      </c>
      <c r="E46" s="5">
        <f>VLOOKUP(A46,PRODUTOS!$A$2:$F$201,4,FALSE)</f>
        <v>214.93</v>
      </c>
      <c r="F46" s="5" t="str">
        <f>VLOOKUP(A46,PRODUTOS!$A$2:$F$201,5,FALSE)</f>
        <v>Estoque 1 - Prateleira 7</v>
      </c>
    </row>
    <row r="47" spans="1:6">
      <c r="A47" s="5" t="s">
        <v>130</v>
      </c>
      <c r="B47" s="5" t="str">
        <f>VLOOKUP(A47,PRODUTOS!$A$2:$F$201,2,FALSE)</f>
        <v>Mangueira Tigre 25mm</v>
      </c>
      <c r="C47" s="9">
        <v>45464</v>
      </c>
      <c r="D47" s="5">
        <v>34</v>
      </c>
      <c r="E47" s="5">
        <f>VLOOKUP(A47,PRODUTOS!$A$2:$F$201,4,FALSE)</f>
        <v>343.51</v>
      </c>
      <c r="F47" s="5" t="str">
        <f>VLOOKUP(A47,PRODUTOS!$A$2:$F$201,5,FALSE)</f>
        <v>Estoque 3 - Prateleira 9</v>
      </c>
    </row>
    <row r="48" spans="1:6">
      <c r="A48" s="5" t="s">
        <v>132</v>
      </c>
      <c r="B48" s="5" t="str">
        <f>VLOOKUP(A48,PRODUTOS!$A$2:$F$201,2,FALSE)</f>
        <v>Sensor Schneider 3mm</v>
      </c>
      <c r="C48" s="9">
        <v>45465</v>
      </c>
      <c r="D48" s="5">
        <v>34</v>
      </c>
      <c r="E48" s="5">
        <f>VLOOKUP(A48,PRODUTOS!$A$2:$F$201,4,FALSE)</f>
        <v>431.7</v>
      </c>
      <c r="F48" s="5" t="str">
        <f>VLOOKUP(A48,PRODUTOS!$A$2:$F$201,5,FALSE)</f>
        <v>Estoque 4 - Prateleira 7</v>
      </c>
    </row>
    <row r="49" spans="1:6">
      <c r="A49" s="5" t="s">
        <v>134</v>
      </c>
      <c r="B49" s="5" t="str">
        <f>VLOOKUP(A49,PRODUTOS!$A$2:$F$201,2,FALSE)</f>
        <v>Trena 3M 46mm</v>
      </c>
      <c r="C49" s="9">
        <v>45466</v>
      </c>
      <c r="D49" s="5">
        <v>34</v>
      </c>
      <c r="E49" s="5">
        <f>VLOOKUP(A49,PRODUTOS!$A$2:$F$201,4,FALSE)</f>
        <v>178.53</v>
      </c>
      <c r="F49" s="5" t="str">
        <f>VLOOKUP(A49,PRODUTOS!$A$2:$F$201,5,FALSE)</f>
        <v>Estoque 3 - Prateleira 5</v>
      </c>
    </row>
    <row r="50" spans="1:6">
      <c r="A50" s="5" t="s">
        <v>137</v>
      </c>
      <c r="B50" s="5" t="str">
        <f>VLOOKUP(A50,PRODUTOS!$A$2:$F$201,2,FALSE)</f>
        <v>Interruptor Vonder 45mm</v>
      </c>
      <c r="C50" s="9">
        <v>45467</v>
      </c>
      <c r="D50" s="5">
        <v>34</v>
      </c>
      <c r="E50" s="5">
        <f>VLOOKUP(A50,PRODUTOS!$A$2:$F$201,4,FALSE)</f>
        <v>315.12</v>
      </c>
      <c r="F50" s="5" t="str">
        <f>VLOOKUP(A50,PRODUTOS!$A$2:$F$201,5,FALSE)</f>
        <v>Estoque 3 - Prateleira 9</v>
      </c>
    </row>
    <row r="51" spans="1:6">
      <c r="A51" s="5" t="s">
        <v>139</v>
      </c>
      <c r="B51" s="5" t="str">
        <f>VLOOKUP(A51,PRODUTOS!$A$2:$F$201,2,FALSE)</f>
        <v>Capacete Norton 22mm</v>
      </c>
      <c r="C51" s="9">
        <v>45468</v>
      </c>
      <c r="D51" s="5">
        <v>34</v>
      </c>
      <c r="E51" s="5">
        <f>VLOOKUP(A51,PRODUTOS!$A$2:$F$201,4,FALSE)</f>
        <v>239.53</v>
      </c>
      <c r="F51" s="5" t="str">
        <f>VLOOKUP(A51,PRODUTOS!$A$2:$F$201,5,FALSE)</f>
        <v>Estoque 3 - Prateleira 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D1" sqref="D1:D1048576"/>
    </sheetView>
  </sheetViews>
  <sheetFormatPr defaultRowHeight="14.25"/>
  <cols>
    <col min="1" max="1" width="16.25" customWidth="1"/>
    <col min="2" max="2" width="20.625" bestFit="1" customWidth="1"/>
    <col min="3" max="3" width="12.125" customWidth="1"/>
    <col min="4" max="4" width="19.25" customWidth="1"/>
    <col min="5" max="5" width="22.125" customWidth="1"/>
    <col min="6" max="6" width="23" customWidth="1"/>
  </cols>
  <sheetData>
    <row r="1" spans="1:6" ht="15">
      <c r="A1" s="3" t="s">
        <v>0</v>
      </c>
      <c r="B1" s="3" t="s">
        <v>1</v>
      </c>
      <c r="C1" s="3" t="s">
        <v>461</v>
      </c>
      <c r="D1" s="3" t="s">
        <v>459</v>
      </c>
      <c r="E1" s="3" t="s">
        <v>2</v>
      </c>
      <c r="F1" s="3" t="s">
        <v>460</v>
      </c>
    </row>
    <row r="2" spans="1:6">
      <c r="A2" s="6" t="s">
        <v>139</v>
      </c>
      <c r="B2" s="7" t="str">
        <f>VLOOKUP(A2,PRODUTOS!$1:$1048576,2,FALSE)</f>
        <v>Capacete Norton 22mm</v>
      </c>
      <c r="C2" s="8">
        <v>38155</v>
      </c>
      <c r="D2" s="7">
        <v>74</v>
      </c>
      <c r="E2" s="7">
        <f>VLOOKUP(A2,PRODUTOS!$1:$1048576,4,FALSE)</f>
        <v>239.53</v>
      </c>
      <c r="F2" s="7" t="s">
        <v>467</v>
      </c>
    </row>
    <row r="3" spans="1:6">
      <c r="A3" s="6" t="s">
        <v>142</v>
      </c>
      <c r="B3" s="7" t="str">
        <f>VLOOKUP(A3,PRODUTOS!$1:$1048576,2,FALSE)</f>
        <v>Placa Philips 36mm</v>
      </c>
      <c r="C3" s="8">
        <v>38156</v>
      </c>
      <c r="D3" s="7">
        <v>74</v>
      </c>
      <c r="E3" s="7">
        <f>VLOOKUP(A3,PRODUTOS!$1:$1048576,4,FALSE)</f>
        <v>193.89</v>
      </c>
      <c r="F3" s="7" t="s">
        <v>467</v>
      </c>
    </row>
    <row r="4" spans="1:6">
      <c r="A4" s="6" t="s">
        <v>145</v>
      </c>
      <c r="B4" s="7" t="str">
        <f>VLOOKUP(A4,PRODUTOS!$1:$1048576,2,FALSE)</f>
        <v>Torneira Intelbras 12mm</v>
      </c>
      <c r="C4" s="8">
        <v>38157</v>
      </c>
      <c r="D4" s="7">
        <v>74</v>
      </c>
      <c r="E4" s="7">
        <f>VLOOKUP(A4,PRODUTOS!$1:$1048576,4,FALSE)</f>
        <v>151.84</v>
      </c>
      <c r="F4" s="7" t="s">
        <v>467</v>
      </c>
    </row>
    <row r="5" spans="1:6">
      <c r="A5" s="6" t="s">
        <v>147</v>
      </c>
      <c r="B5" s="7" t="str">
        <f>VLOOKUP(A5,PRODUTOS!$1:$1048576,2,FALSE)</f>
        <v>Arame 3M 11mm</v>
      </c>
      <c r="C5" s="8">
        <v>38158</v>
      </c>
      <c r="D5" s="7">
        <v>74</v>
      </c>
      <c r="E5" s="7">
        <f>VLOOKUP(A5,PRODUTOS!$1:$1048576,4,FALSE)</f>
        <v>311.41000000000003</v>
      </c>
      <c r="F5" s="7" t="s">
        <v>467</v>
      </c>
    </row>
    <row r="6" spans="1:6">
      <c r="A6" s="6" t="s">
        <v>150</v>
      </c>
      <c r="B6" s="7" t="str">
        <f>VLOOKUP(A6,PRODUTOS!$1:$1048576,2,FALSE)</f>
        <v>Placa Vedacit 28mm</v>
      </c>
      <c r="C6" s="8">
        <v>38159</v>
      </c>
      <c r="D6" s="7">
        <v>74</v>
      </c>
      <c r="E6" s="7">
        <f>VLOOKUP(A6,PRODUTOS!$1:$1048576,4,FALSE)</f>
        <v>108.95</v>
      </c>
      <c r="F6" s="7" t="s">
        <v>467</v>
      </c>
    </row>
    <row r="7" spans="1:6">
      <c r="A7" s="6" t="s">
        <v>153</v>
      </c>
      <c r="B7" s="7" t="str">
        <f>VLOOKUP(A7,PRODUTOS!$1:$1048576,2,FALSE)</f>
        <v>Máscara Vedacit 12mm</v>
      </c>
      <c r="C7" s="8">
        <v>38160</v>
      </c>
      <c r="D7" s="7">
        <v>74</v>
      </c>
      <c r="E7" s="7">
        <f>VLOOKUP(A7,PRODUTOS!$1:$1048576,4,FALSE)</f>
        <v>448.97</v>
      </c>
      <c r="F7" s="7" t="s">
        <v>467</v>
      </c>
    </row>
    <row r="8" spans="1:6">
      <c r="A8" s="6" t="s">
        <v>155</v>
      </c>
      <c r="B8" s="7" t="str">
        <f>VLOOKUP(A8,PRODUTOS!$1:$1048576,2,FALSE)</f>
        <v>Chave Schneider 10mm</v>
      </c>
      <c r="C8" s="8">
        <v>38161</v>
      </c>
      <c r="D8" s="7">
        <v>74</v>
      </c>
      <c r="E8" s="7">
        <f>VLOOKUP(A8,PRODUTOS!$1:$1048576,4,FALSE)</f>
        <v>494.62</v>
      </c>
      <c r="F8" s="7" t="s">
        <v>467</v>
      </c>
    </row>
    <row r="9" spans="1:6">
      <c r="A9" s="6" t="s">
        <v>157</v>
      </c>
      <c r="B9" s="7" t="str">
        <f>VLOOKUP(A9,PRODUTOS!$1:$1048576,2,FALSE)</f>
        <v>Lanterna Vonder 3mm</v>
      </c>
      <c r="C9" s="8">
        <v>38162</v>
      </c>
      <c r="D9" s="7">
        <v>74</v>
      </c>
      <c r="E9" s="7">
        <f>VLOOKUP(A9,PRODUTOS!$1:$1048576,4,FALSE)</f>
        <v>103.78</v>
      </c>
      <c r="F9" s="7" t="s">
        <v>467</v>
      </c>
    </row>
    <row r="10" spans="1:6">
      <c r="A10" s="6" t="s">
        <v>159</v>
      </c>
      <c r="B10" s="7" t="str">
        <f>VLOOKUP(A10,PRODUTOS!$1:$1048576,2,FALSE)</f>
        <v>Painel Bosch 36mm</v>
      </c>
      <c r="C10" s="8">
        <v>38163</v>
      </c>
      <c r="D10" s="7">
        <v>74</v>
      </c>
      <c r="E10" s="7">
        <f>VLOOKUP(A10,PRODUTOS!$1:$1048576,4,FALSE)</f>
        <v>213.39</v>
      </c>
      <c r="F10" s="7" t="s">
        <v>467</v>
      </c>
    </row>
    <row r="11" spans="1:6">
      <c r="A11" s="6" t="s">
        <v>161</v>
      </c>
      <c r="B11" s="7" t="str">
        <f>VLOOKUP(A11,PRODUTOS!$1:$1048576,2,FALSE)</f>
        <v>Torneira Norton 26mm</v>
      </c>
      <c r="C11" s="8">
        <v>38164</v>
      </c>
      <c r="D11" s="7">
        <v>74</v>
      </c>
      <c r="E11" s="7">
        <f>VLOOKUP(A11,PRODUTOS!$1:$1048576,4,FALSE)</f>
        <v>350.48</v>
      </c>
      <c r="F11" s="7" t="s">
        <v>467</v>
      </c>
    </row>
    <row r="12" spans="1:6">
      <c r="A12" s="6" t="s">
        <v>163</v>
      </c>
      <c r="B12" s="7" t="str">
        <f>VLOOKUP(A12,PRODUTOS!$1:$1048576,2,FALSE)</f>
        <v>Tijolo Schneider 44mm</v>
      </c>
      <c r="C12" s="8">
        <v>38165</v>
      </c>
      <c r="D12" s="7">
        <v>74</v>
      </c>
      <c r="E12" s="7">
        <f>VLOOKUP(A12,PRODUTOS!$1:$1048576,4,FALSE)</f>
        <v>357.6</v>
      </c>
      <c r="F12" s="7" t="s">
        <v>467</v>
      </c>
    </row>
    <row r="13" spans="1:6">
      <c r="A13" s="6" t="s">
        <v>165</v>
      </c>
      <c r="B13" s="7" t="str">
        <f>VLOOKUP(A13,PRODUTOS!$1:$1048576,2,FALSE)</f>
        <v>Interruptor Norton 35mm</v>
      </c>
      <c r="C13" s="8">
        <v>38166</v>
      </c>
      <c r="D13" s="7">
        <v>74</v>
      </c>
      <c r="E13" s="7">
        <f>VLOOKUP(A13,PRODUTOS!$1:$1048576,4,FALSE)</f>
        <v>231.28</v>
      </c>
      <c r="F13" s="7" t="s">
        <v>467</v>
      </c>
    </row>
    <row r="14" spans="1:6">
      <c r="A14" s="6" t="s">
        <v>168</v>
      </c>
      <c r="B14" s="7" t="str">
        <f>VLOOKUP(A14,PRODUTOS!$1:$1048576,2,FALSE)</f>
        <v>Painel Tigre 21mm</v>
      </c>
      <c r="C14" s="8">
        <v>38167</v>
      </c>
      <c r="D14" s="7">
        <v>74</v>
      </c>
      <c r="E14" s="7">
        <f>VLOOKUP(A14,PRODUTOS!$1:$1048576,4,FALSE)</f>
        <v>59.99</v>
      </c>
      <c r="F14" s="7" t="s">
        <v>467</v>
      </c>
    </row>
    <row r="15" spans="1:6">
      <c r="A15" s="6" t="s">
        <v>170</v>
      </c>
      <c r="B15" s="7" t="str">
        <f>VLOOKUP(A15,PRODUTOS!$1:$1048576,2,FALSE)</f>
        <v>Torneira Norton 13mm</v>
      </c>
      <c r="C15" s="8">
        <v>38168</v>
      </c>
      <c r="D15" s="7">
        <v>74</v>
      </c>
      <c r="E15" s="7">
        <f>VLOOKUP(A15,PRODUTOS!$1:$1048576,4,FALSE)</f>
        <v>349.84</v>
      </c>
      <c r="F15" s="7" t="s">
        <v>467</v>
      </c>
    </row>
    <row r="16" spans="1:6">
      <c r="A16" s="6" t="s">
        <v>172</v>
      </c>
      <c r="B16" s="7" t="str">
        <f>VLOOKUP(A16,PRODUTOS!$1:$1048576,2,FALSE)</f>
        <v>Mangueira Norton 21mm</v>
      </c>
      <c r="C16" s="8">
        <v>38169</v>
      </c>
      <c r="D16" s="7">
        <v>74</v>
      </c>
      <c r="E16" s="7">
        <f>VLOOKUP(A16,PRODUTOS!$1:$1048576,4,FALSE)</f>
        <v>439.25</v>
      </c>
      <c r="F16" s="7" t="s">
        <v>467</v>
      </c>
    </row>
    <row r="17" spans="1:6">
      <c r="A17" s="6" t="s">
        <v>174</v>
      </c>
      <c r="B17" s="7" t="str">
        <f>VLOOKUP(A17,PRODUTOS!$1:$1048576,2,FALSE)</f>
        <v>Broca Schneider 26mm</v>
      </c>
      <c r="C17" s="8">
        <v>38170</v>
      </c>
      <c r="D17" s="7">
        <v>74</v>
      </c>
      <c r="E17" s="7">
        <f>VLOOKUP(A17,PRODUTOS!$1:$1048576,4,FALSE)</f>
        <v>416.33</v>
      </c>
      <c r="F17" s="7" t="s">
        <v>467</v>
      </c>
    </row>
    <row r="18" spans="1:6">
      <c r="A18" s="6" t="s">
        <v>176</v>
      </c>
      <c r="B18" s="7" t="str">
        <f>VLOOKUP(A18,PRODUTOS!$1:$1048576,2,FALSE)</f>
        <v>Bloco Vedacit 30mm</v>
      </c>
      <c r="C18" s="8">
        <v>38171</v>
      </c>
      <c r="D18" s="7">
        <v>74</v>
      </c>
      <c r="E18" s="7">
        <f>VLOOKUP(A18,PRODUTOS!$1:$1048576,4,FALSE)</f>
        <v>381.2</v>
      </c>
      <c r="F18" s="7" t="s">
        <v>467</v>
      </c>
    </row>
    <row r="19" spans="1:6">
      <c r="A19" s="6" t="s">
        <v>179</v>
      </c>
      <c r="B19" s="7" t="str">
        <f>VLOOKUP(A19,PRODUTOS!$1:$1048576,2,FALSE)</f>
        <v>Lixa Vonder 46mm</v>
      </c>
      <c r="C19" s="8">
        <v>38172</v>
      </c>
      <c r="D19" s="7">
        <v>74</v>
      </c>
      <c r="E19" s="7">
        <f>VLOOKUP(A19,PRODUTOS!$1:$1048576,4,FALSE)</f>
        <v>231.56</v>
      </c>
      <c r="F19" s="7" t="s">
        <v>467</v>
      </c>
    </row>
    <row r="20" spans="1:6">
      <c r="A20" s="6" t="s">
        <v>182</v>
      </c>
      <c r="B20" s="7" t="str">
        <f>VLOOKUP(A20,PRODUTOS!$1:$1048576,2,FALSE)</f>
        <v>Torneira Intelbras 36mm</v>
      </c>
      <c r="C20" s="8">
        <v>38173</v>
      </c>
      <c r="D20" s="7">
        <v>74</v>
      </c>
      <c r="E20" s="7">
        <f>VLOOKUP(A20,PRODUTOS!$1:$1048576,4,FALSE)</f>
        <v>327.08</v>
      </c>
      <c r="F20" s="7" t="s">
        <v>467</v>
      </c>
    </row>
    <row r="21" spans="1:6">
      <c r="A21" s="6" t="s">
        <v>184</v>
      </c>
      <c r="B21" s="7" t="str">
        <f>VLOOKUP(A21,PRODUTOS!$1:$1048576,2,FALSE)</f>
        <v>Porca Intelbras 25mm</v>
      </c>
      <c r="C21" s="8">
        <v>38174</v>
      </c>
      <c r="D21" s="7">
        <v>74</v>
      </c>
      <c r="E21" s="7">
        <f>VLOOKUP(A21,PRODUTOS!$1:$1048576,4,FALSE)</f>
        <v>15.11</v>
      </c>
      <c r="F21" s="7" t="s">
        <v>467</v>
      </c>
    </row>
    <row r="22" spans="1:6">
      <c r="A22" s="6" t="s">
        <v>187</v>
      </c>
      <c r="B22" s="7" t="str">
        <f>VLOOKUP(A22,PRODUTOS!$1:$1048576,2,FALSE)</f>
        <v>Tubo Philips 32mm</v>
      </c>
      <c r="C22" s="8">
        <v>38175</v>
      </c>
      <c r="D22" s="7">
        <v>74</v>
      </c>
      <c r="E22" s="7">
        <f>VLOOKUP(A22,PRODUTOS!$1:$1048576,4,FALSE)</f>
        <v>39.299999999999997</v>
      </c>
      <c r="F22" s="7" t="s">
        <v>467</v>
      </c>
    </row>
    <row r="23" spans="1:6">
      <c r="A23" s="6" t="s">
        <v>189</v>
      </c>
      <c r="B23" s="7" t="str">
        <f>VLOOKUP(A23,PRODUTOS!$1:$1048576,2,FALSE)</f>
        <v>Tinta Schneider 44mm</v>
      </c>
      <c r="C23" s="8">
        <v>38176</v>
      </c>
      <c r="D23" s="7">
        <v>74</v>
      </c>
      <c r="E23" s="7">
        <f>VLOOKUP(A23,PRODUTOS!$1:$1048576,4,FALSE)</f>
        <v>374.92</v>
      </c>
      <c r="F23" s="7" t="s">
        <v>467</v>
      </c>
    </row>
    <row r="24" spans="1:6">
      <c r="A24" s="6" t="s">
        <v>192</v>
      </c>
      <c r="B24" s="7" t="str">
        <f>VLOOKUP(A24,PRODUTOS!$1:$1048576,2,FALSE)</f>
        <v>Tijolo Norton 30mm</v>
      </c>
      <c r="C24" s="8">
        <v>38177</v>
      </c>
      <c r="D24" s="7">
        <v>74</v>
      </c>
      <c r="E24" s="7">
        <f>VLOOKUP(A24,PRODUTOS!$1:$1048576,4,FALSE)</f>
        <v>340.46</v>
      </c>
      <c r="F24" s="7" t="s">
        <v>467</v>
      </c>
    </row>
    <row r="25" spans="1:6">
      <c r="A25" s="6" t="s">
        <v>194</v>
      </c>
      <c r="B25" s="7" t="str">
        <f>VLOOKUP(A25,PRODUTOS!$1:$1048576,2,FALSE)</f>
        <v>Ripa Schneider 17mm</v>
      </c>
      <c r="C25" s="8">
        <v>38178</v>
      </c>
      <c r="D25" s="7">
        <v>74</v>
      </c>
      <c r="E25" s="7">
        <f>VLOOKUP(A25,PRODUTOS!$1:$1048576,4,FALSE)</f>
        <v>163.57</v>
      </c>
      <c r="F25" s="7" t="s">
        <v>467</v>
      </c>
    </row>
    <row r="26" spans="1:6">
      <c r="A26" s="6" t="s">
        <v>196</v>
      </c>
      <c r="B26" s="7" t="str">
        <f>VLOOKUP(A26,PRODUTOS!$1:$1048576,2,FALSE)</f>
        <v>Interruptor Bosch 1mm</v>
      </c>
      <c r="C26" s="8">
        <v>38179</v>
      </c>
      <c r="D26" s="7">
        <v>74</v>
      </c>
      <c r="E26" s="7">
        <f>VLOOKUP(A26,PRODUTOS!$1:$1048576,4,FALSE)</f>
        <v>294.48</v>
      </c>
      <c r="F26" s="7" t="s">
        <v>467</v>
      </c>
    </row>
    <row r="27" spans="1:6">
      <c r="A27" s="6" t="s">
        <v>198</v>
      </c>
      <c r="B27" s="7" t="str">
        <f>VLOOKUP(A27,PRODUTOS!$1:$1048576,2,FALSE)</f>
        <v>Rolo Makita 1mm</v>
      </c>
      <c r="C27" s="8">
        <v>38180</v>
      </c>
      <c r="D27" s="7">
        <v>74</v>
      </c>
      <c r="E27" s="7">
        <f>VLOOKUP(A27,PRODUTOS!$1:$1048576,4,FALSE)</f>
        <v>298.92</v>
      </c>
      <c r="F27" s="7" t="s">
        <v>467</v>
      </c>
    </row>
    <row r="28" spans="1:6">
      <c r="A28" s="6" t="s">
        <v>200</v>
      </c>
      <c r="B28" s="7" t="str">
        <f>VLOOKUP(A28,PRODUTOS!$1:$1048576,2,FALSE)</f>
        <v>Chuveiro Norton 20mm</v>
      </c>
      <c r="C28" s="8">
        <v>38181</v>
      </c>
      <c r="D28" s="7">
        <v>74</v>
      </c>
      <c r="E28" s="7">
        <f>VLOOKUP(A28,PRODUTOS!$1:$1048576,4,FALSE)</f>
        <v>119.53</v>
      </c>
      <c r="F28" s="7" t="s">
        <v>467</v>
      </c>
    </row>
    <row r="29" spans="1:6">
      <c r="A29" s="6" t="s">
        <v>203</v>
      </c>
      <c r="B29" s="7" t="str">
        <f>VLOOKUP(A29,PRODUTOS!$1:$1048576,2,FALSE)</f>
        <v>Capacete Bosch 47mm</v>
      </c>
      <c r="C29" s="8">
        <v>38182</v>
      </c>
      <c r="D29" s="7">
        <v>74</v>
      </c>
      <c r="E29" s="7">
        <f>VLOOKUP(A29,PRODUTOS!$1:$1048576,4,FALSE)</f>
        <v>382.96</v>
      </c>
      <c r="F29" s="7" t="s">
        <v>467</v>
      </c>
    </row>
    <row r="30" spans="1:6">
      <c r="A30" s="6" t="s">
        <v>205</v>
      </c>
      <c r="B30" s="7" t="str">
        <f>VLOOKUP(A30,PRODUTOS!$1:$1048576,2,FALSE)</f>
        <v>Fio Vonder 1mm</v>
      </c>
      <c r="C30" s="8">
        <v>38183</v>
      </c>
      <c r="D30" s="7">
        <v>74</v>
      </c>
      <c r="E30" s="7">
        <f>VLOOKUP(A30,PRODUTOS!$1:$1048576,4,FALSE)</f>
        <v>307.89</v>
      </c>
      <c r="F30" s="7" t="s">
        <v>467</v>
      </c>
    </row>
    <row r="31" spans="1:6">
      <c r="A31" s="6" t="s">
        <v>207</v>
      </c>
      <c r="B31" s="7" t="str">
        <f>VLOOKUP(A31,PRODUTOS!$1:$1048576,2,FALSE)</f>
        <v>Painel Norton 38mm</v>
      </c>
      <c r="C31" s="8">
        <v>38184</v>
      </c>
      <c r="D31" s="7">
        <v>74</v>
      </c>
      <c r="E31" s="7">
        <f>VLOOKUP(A31,PRODUTOS!$1:$1048576,4,FALSE)</f>
        <v>142.07</v>
      </c>
      <c r="F31" s="7" t="s">
        <v>467</v>
      </c>
    </row>
    <row r="32" spans="1:6">
      <c r="A32" s="6" t="s">
        <v>209</v>
      </c>
      <c r="B32" s="7" t="str">
        <f>VLOOKUP(A32,PRODUTOS!$1:$1048576,2,FALSE)</f>
        <v>Viga Intelbras 43mm</v>
      </c>
      <c r="C32" s="8">
        <v>38185</v>
      </c>
      <c r="D32" s="7">
        <v>74</v>
      </c>
      <c r="E32" s="7">
        <f>VLOOKUP(A32,PRODUTOS!$1:$1048576,4,FALSE)</f>
        <v>258.54000000000002</v>
      </c>
      <c r="F32" s="7" t="s">
        <v>467</v>
      </c>
    </row>
    <row r="33" spans="1:6">
      <c r="A33" s="6" t="s">
        <v>211</v>
      </c>
      <c r="B33" s="7" t="str">
        <f>VLOOKUP(A33,PRODUTOS!$1:$1048576,2,FALSE)</f>
        <v>Broca Tigre 46mm</v>
      </c>
      <c r="C33" s="8">
        <v>38186</v>
      </c>
      <c r="D33" s="7">
        <v>74</v>
      </c>
      <c r="E33" s="7">
        <f>VLOOKUP(A33,PRODUTOS!$1:$1048576,4,FALSE)</f>
        <v>378.01</v>
      </c>
      <c r="F33" s="7" t="s">
        <v>467</v>
      </c>
    </row>
    <row r="34" spans="1:6">
      <c r="A34" s="6" t="s">
        <v>213</v>
      </c>
      <c r="B34" s="7" t="str">
        <f>VLOOKUP(A34,PRODUTOS!$1:$1048576,2,FALSE)</f>
        <v>Serra Tigre 46mm</v>
      </c>
      <c r="C34" s="8">
        <v>38187</v>
      </c>
      <c r="D34" s="7">
        <v>74</v>
      </c>
      <c r="E34" s="7">
        <f>VLOOKUP(A34,PRODUTOS!$1:$1048576,4,FALSE)</f>
        <v>274.89</v>
      </c>
      <c r="F34" s="7" t="s">
        <v>467</v>
      </c>
    </row>
    <row r="35" spans="1:6">
      <c r="A35" s="6" t="s">
        <v>216</v>
      </c>
      <c r="B35" s="7" t="str">
        <f>VLOOKUP(A35,PRODUTOS!$1:$1048576,2,FALSE)</f>
        <v>Painel Vonder 17mm</v>
      </c>
      <c r="C35" s="8">
        <v>38188</v>
      </c>
      <c r="D35" s="7">
        <v>74</v>
      </c>
      <c r="E35" s="7">
        <f>VLOOKUP(A35,PRODUTOS!$1:$1048576,4,FALSE)</f>
        <v>385.61</v>
      </c>
      <c r="F35" s="7" t="s">
        <v>467</v>
      </c>
    </row>
    <row r="36" spans="1:6">
      <c r="A36" s="6" t="s">
        <v>218</v>
      </c>
      <c r="B36" s="7" t="str">
        <f>VLOOKUP(A36,PRODUTOS!$1:$1048576,2,FALSE)</f>
        <v>Arruela Schneider 34mm</v>
      </c>
      <c r="C36" s="8">
        <v>38189</v>
      </c>
      <c r="D36" s="7">
        <v>74</v>
      </c>
      <c r="E36" s="7">
        <f>VLOOKUP(A36,PRODUTOS!$1:$1048576,4,FALSE)</f>
        <v>260.48</v>
      </c>
      <c r="F36" s="7" t="s">
        <v>467</v>
      </c>
    </row>
    <row r="37" spans="1:6">
      <c r="A37" s="6" t="s">
        <v>220</v>
      </c>
      <c r="B37" s="7" t="str">
        <f>VLOOKUP(A37,PRODUTOS!$1:$1048576,2,FALSE)</f>
        <v>Parafuso Norton 19mm</v>
      </c>
      <c r="C37" s="8">
        <v>38190</v>
      </c>
      <c r="D37" s="7">
        <v>74</v>
      </c>
      <c r="E37" s="7">
        <f>VLOOKUP(A37,PRODUTOS!$1:$1048576,4,FALSE)</f>
        <v>223.19</v>
      </c>
      <c r="F37" s="7" t="s">
        <v>467</v>
      </c>
    </row>
    <row r="38" spans="1:6">
      <c r="A38" s="6" t="s">
        <v>222</v>
      </c>
      <c r="B38" s="7" t="str">
        <f>VLOOKUP(A38,PRODUTOS!$1:$1048576,2,FALSE)</f>
        <v>Pincel 3M 14mm</v>
      </c>
      <c r="C38" s="8">
        <v>38191</v>
      </c>
      <c r="D38" s="7">
        <v>74</v>
      </c>
      <c r="E38" s="7">
        <f>VLOOKUP(A38,PRODUTOS!$1:$1048576,4,FALSE)</f>
        <v>297.14</v>
      </c>
      <c r="F38" s="7" t="s">
        <v>467</v>
      </c>
    </row>
    <row r="39" spans="1:6">
      <c r="A39" s="6" t="s">
        <v>224</v>
      </c>
      <c r="B39" s="7" t="str">
        <f>VLOOKUP(A39,PRODUTOS!$1:$1048576,2,FALSE)</f>
        <v>Caixa Intelbras 21mm</v>
      </c>
      <c r="C39" s="8">
        <v>38192</v>
      </c>
      <c r="D39" s="7">
        <v>74</v>
      </c>
      <c r="E39" s="7">
        <f>VLOOKUP(A39,PRODUTOS!$1:$1048576,4,FALSE)</f>
        <v>390.86</v>
      </c>
      <c r="F39" s="7" t="s">
        <v>467</v>
      </c>
    </row>
    <row r="40" spans="1:6">
      <c r="A40" s="6" t="s">
        <v>226</v>
      </c>
      <c r="B40" s="7" t="str">
        <f>VLOOKUP(A40,PRODUTOS!$1:$1048576,2,FALSE)</f>
        <v>Ripa Intelbras 13mm</v>
      </c>
      <c r="C40" s="8">
        <v>38193</v>
      </c>
      <c r="D40" s="7">
        <v>74</v>
      </c>
      <c r="E40" s="7">
        <f>VLOOKUP(A40,PRODUTOS!$1:$1048576,4,FALSE)</f>
        <v>309.58</v>
      </c>
      <c r="F40" s="7" t="s">
        <v>467</v>
      </c>
    </row>
    <row r="41" spans="1:6">
      <c r="A41" s="6" t="s">
        <v>228</v>
      </c>
      <c r="B41" s="7" t="str">
        <f>VLOOKUP(A41,PRODUTOS!$1:$1048576,2,FALSE)</f>
        <v>Arame Intelbras 32mm</v>
      </c>
      <c r="C41" s="8">
        <v>38194</v>
      </c>
      <c r="D41" s="7">
        <v>74</v>
      </c>
      <c r="E41" s="7">
        <f>VLOOKUP(A41,PRODUTOS!$1:$1048576,4,FALSE)</f>
        <v>184.65</v>
      </c>
      <c r="F41" s="7" t="s">
        <v>467</v>
      </c>
    </row>
    <row r="42" spans="1:6">
      <c r="A42" s="6" t="s">
        <v>230</v>
      </c>
      <c r="B42" s="7" t="str">
        <f>VLOOKUP(A42,PRODUTOS!$1:$1048576,2,FALSE)</f>
        <v>Sensor Philips 42mm</v>
      </c>
      <c r="C42" s="8">
        <v>38195</v>
      </c>
      <c r="D42" s="7">
        <v>74</v>
      </c>
      <c r="E42" s="7">
        <f>VLOOKUP(A42,PRODUTOS!$1:$1048576,4,FALSE)</f>
        <v>286.04000000000002</v>
      </c>
      <c r="F42" s="7" t="s">
        <v>467</v>
      </c>
    </row>
    <row r="43" spans="1:6">
      <c r="A43" s="6" t="s">
        <v>232</v>
      </c>
      <c r="B43" s="7" t="str">
        <f>VLOOKUP(A43,PRODUTOS!$1:$1048576,2,FALSE)</f>
        <v>Martelo Schneider 9mm</v>
      </c>
      <c r="C43" s="8">
        <v>38196</v>
      </c>
      <c r="D43" s="7">
        <v>74</v>
      </c>
      <c r="E43" s="7">
        <f>VLOOKUP(A43,PRODUTOS!$1:$1048576,4,FALSE)</f>
        <v>289.58999999999997</v>
      </c>
      <c r="F43" s="7" t="s">
        <v>467</v>
      </c>
    </row>
    <row r="44" spans="1:6">
      <c r="A44" s="6" t="s">
        <v>234</v>
      </c>
      <c r="B44" s="7" t="str">
        <f>VLOOKUP(A44,PRODUTOS!$1:$1048576,2,FALSE)</f>
        <v>Pincel Bosch 30mm</v>
      </c>
      <c r="C44" s="8">
        <v>38197</v>
      </c>
      <c r="D44" s="7">
        <v>74</v>
      </c>
      <c r="E44" s="7">
        <f>VLOOKUP(A44,PRODUTOS!$1:$1048576,4,FALSE)</f>
        <v>369.35</v>
      </c>
      <c r="F44" s="7" t="s">
        <v>467</v>
      </c>
    </row>
    <row r="45" spans="1:6">
      <c r="A45" s="6" t="s">
        <v>236</v>
      </c>
      <c r="B45" s="7" t="str">
        <f>VLOOKUP(A45,PRODUTOS!$1:$1048576,2,FALSE)</f>
        <v>Lâmpada 3M 41mm</v>
      </c>
      <c r="C45" s="8">
        <v>38198</v>
      </c>
      <c r="D45" s="7">
        <v>74</v>
      </c>
      <c r="E45" s="7">
        <f>VLOOKUP(A45,PRODUTOS!$1:$1048576,4,FALSE)</f>
        <v>394.3</v>
      </c>
      <c r="F45" s="7" t="s">
        <v>467</v>
      </c>
    </row>
    <row r="46" spans="1:6">
      <c r="A46" s="6" t="s">
        <v>238</v>
      </c>
      <c r="B46" s="7" t="str">
        <f>VLOOKUP(A46,PRODUTOS!$1:$1048576,2,FALSE)</f>
        <v>Interruptor Tigre 38mm</v>
      </c>
      <c r="C46" s="8">
        <v>38199</v>
      </c>
      <c r="D46" s="7">
        <v>74</v>
      </c>
      <c r="E46" s="7">
        <f>VLOOKUP(A46,PRODUTOS!$1:$1048576,4,FALSE)</f>
        <v>220.24</v>
      </c>
      <c r="F46" s="7" t="s">
        <v>467</v>
      </c>
    </row>
    <row r="47" spans="1:6">
      <c r="A47" s="6" t="s">
        <v>240</v>
      </c>
      <c r="B47" s="7" t="str">
        <f>VLOOKUP(A47,PRODUTOS!$1:$1048576,2,FALSE)</f>
        <v>Trena Makita 37mm</v>
      </c>
      <c r="C47" s="8">
        <v>38200</v>
      </c>
      <c r="D47" s="7">
        <v>74</v>
      </c>
      <c r="E47" s="7">
        <f>VLOOKUP(A47,PRODUTOS!$1:$1048576,4,FALSE)</f>
        <v>256.95999999999998</v>
      </c>
      <c r="F47" s="7" t="s">
        <v>467</v>
      </c>
    </row>
    <row r="48" spans="1:6">
      <c r="A48" s="6" t="s">
        <v>242</v>
      </c>
      <c r="B48" s="7" t="str">
        <f>VLOOKUP(A48,PRODUTOS!$1:$1048576,2,FALSE)</f>
        <v>Telha 3M 12mm</v>
      </c>
      <c r="C48" s="8">
        <v>38201</v>
      </c>
      <c r="D48" s="7">
        <v>74</v>
      </c>
      <c r="E48" s="7">
        <f>VLOOKUP(A48,PRODUTOS!$1:$1048576,4,FALSE)</f>
        <v>73.510000000000005</v>
      </c>
      <c r="F48" s="7" t="s">
        <v>467</v>
      </c>
    </row>
    <row r="49" spans="1:6">
      <c r="A49" s="6" t="s">
        <v>244</v>
      </c>
      <c r="B49" s="7" t="str">
        <f>VLOOKUP(A49,PRODUTOS!$1:$1048576,2,FALSE)</f>
        <v>Fita Schneider 41mm</v>
      </c>
      <c r="C49" s="8">
        <v>38202</v>
      </c>
      <c r="D49" s="7">
        <v>74</v>
      </c>
      <c r="E49" s="7">
        <f>VLOOKUP(A49,PRODUTOS!$1:$1048576,4,FALSE)</f>
        <v>202.51</v>
      </c>
      <c r="F49" s="7" t="s">
        <v>467</v>
      </c>
    </row>
    <row r="50" spans="1:6">
      <c r="A50" s="6" t="s">
        <v>246</v>
      </c>
      <c r="B50" s="7" t="str">
        <f>VLOOKUP(A50,PRODUTOS!$1:$1048576,2,FALSE)</f>
        <v>Fio Vedacit 14mm</v>
      </c>
      <c r="C50" s="8">
        <v>38203</v>
      </c>
      <c r="D50" s="7">
        <v>74</v>
      </c>
      <c r="E50" s="7">
        <f>VLOOKUP(A50,PRODUTOS!$1:$1048576,4,FALSE)</f>
        <v>452.24</v>
      </c>
      <c r="F50" s="7" t="s">
        <v>467</v>
      </c>
    </row>
    <row r="51" spans="1:6">
      <c r="A51" s="6" t="s">
        <v>248</v>
      </c>
      <c r="B51" s="7" t="str">
        <f>VLOOKUP(A51,PRODUTOS!$1:$1048576,2,FALSE)</f>
        <v>Registro Schneider 29mm</v>
      </c>
      <c r="C51" s="8">
        <v>38204</v>
      </c>
      <c r="D51" s="7">
        <v>74</v>
      </c>
      <c r="E51" s="7">
        <f>VLOOKUP(A51,PRODUTOS!$1:$1048576,4,FALSE)</f>
        <v>150.02000000000001</v>
      </c>
      <c r="F51" s="7" t="s">
        <v>467</v>
      </c>
    </row>
    <row r="52" spans="1:6">
      <c r="A52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E11" sqref="E11"/>
    </sheetView>
  </sheetViews>
  <sheetFormatPr defaultRowHeight="14.25"/>
  <cols>
    <col min="1" max="1" width="14.125" customWidth="1"/>
    <col min="2" max="2" width="23" customWidth="1"/>
    <col min="3" max="3" width="21" customWidth="1"/>
    <col min="4" max="4" width="22.125" customWidth="1"/>
    <col min="5" max="5" width="18.5" customWidth="1"/>
    <col min="6" max="6" width="20" customWidth="1"/>
    <col min="7" max="7" width="20" bestFit="1" customWidth="1"/>
    <col min="8" max="8" width="19.75" customWidth="1"/>
    <col min="12" max="12" width="9" customWidth="1"/>
  </cols>
  <sheetData>
    <row r="1" spans="1:8" ht="15">
      <c r="A1" s="4" t="s">
        <v>0</v>
      </c>
      <c r="B1" s="4" t="s">
        <v>1</v>
      </c>
      <c r="C1" s="4" t="s">
        <v>466</v>
      </c>
      <c r="D1" s="4" t="s">
        <v>462</v>
      </c>
      <c r="E1" s="4" t="s">
        <v>463</v>
      </c>
      <c r="F1" s="4" t="s">
        <v>459</v>
      </c>
      <c r="G1" s="4" t="s">
        <v>464</v>
      </c>
      <c r="H1" s="4" t="s">
        <v>465</v>
      </c>
    </row>
    <row r="2" spans="1:8">
      <c r="A2" s="1" t="s">
        <v>5</v>
      </c>
      <c r="B2" s="1" t="str">
        <f>VLOOKUP(A2,PRODUTOS!$A$2:$F$201,2,FALSE)</f>
        <v>Parafuso Bosch 47mm</v>
      </c>
      <c r="C2" s="1">
        <f>VLOOKUP(A2,PRODUTOS!$A$2:$F$201,3,FALSE)</f>
        <v>476</v>
      </c>
      <c r="D2" s="1">
        <f>SUMIF(ENTRADA!B:B,ESTOQUE!B:B,ENTRADA!D:D)</f>
        <v>34</v>
      </c>
      <c r="E2" s="1">
        <f>SUMIF(SAÍDA!B:B,ESTOQUE!B:B,SAÍDA!D:D)</f>
        <v>0</v>
      </c>
      <c r="F2" s="13">
        <v>0</v>
      </c>
      <c r="G2" s="1">
        <v>5</v>
      </c>
      <c r="H2" s="1" t="str">
        <f>IF(F2&gt;G2,"Estoque regular",IF(F2&lt;G2,"Necessário compra",IF(F2&lt;=0,"Sem estoque")))</f>
        <v>Necessário compra</v>
      </c>
    </row>
    <row r="3" spans="1:8">
      <c r="A3" s="1" t="s">
        <v>9</v>
      </c>
      <c r="B3" s="1" t="str">
        <f>VLOOKUP(A3,PRODUTOS!$A$2:$F$201,2,FALSE)</f>
        <v>Trena Tigre 31mm</v>
      </c>
      <c r="C3" s="1">
        <f>VLOOKUP(A3,PRODUTOS!$A$2:$F$201,3,FALSE)</f>
        <v>271</v>
      </c>
      <c r="D3" s="1">
        <f>SUMIF(ENTRADA!B:B,ESTOQUE!B:B,ENTRADA!D:D)</f>
        <v>34</v>
      </c>
      <c r="E3" s="1">
        <f>SUMIF(SAÍDA!B:B,ESTOQUE!B:B,SAÍDA!D:D)</f>
        <v>0</v>
      </c>
      <c r="F3" s="13">
        <f t="shared" ref="F3:F66" si="0">C3+D3-E3</f>
        <v>305</v>
      </c>
      <c r="G3" s="1">
        <v>42</v>
      </c>
      <c r="H3" s="1" t="str">
        <f t="shared" ref="H3:H66" si="1">IF(F3&gt;G3,"Estoque regular",IF(F3&lt;G3,"Necessário compra",IF(F3&lt;=0,"Sem estoque")))</f>
        <v>Estoque regular</v>
      </c>
    </row>
    <row r="4" spans="1:8">
      <c r="A4" s="1" t="s">
        <v>13</v>
      </c>
      <c r="B4" s="1" t="str">
        <f>VLOOKUP(A4,PRODUTOS!$A$2:$F$201,2,FALSE)</f>
        <v>Caixa Norton 8mm</v>
      </c>
      <c r="C4" s="1">
        <f>VLOOKUP(A4,PRODUTOS!$A$2:$F$201,3,FALSE)</f>
        <v>120</v>
      </c>
      <c r="D4" s="1">
        <f>SUMIF(ENTRADA!B:B,ESTOQUE!B:B,ENTRADA!D:D)</f>
        <v>34</v>
      </c>
      <c r="E4" s="1">
        <f>SUMIF(SAÍDA!B:B,ESTOQUE!B:B,SAÍDA!D:D)</f>
        <v>0</v>
      </c>
      <c r="F4" s="13">
        <f t="shared" si="0"/>
        <v>154</v>
      </c>
      <c r="G4" s="1">
        <v>42</v>
      </c>
      <c r="H4" s="1" t="str">
        <f t="shared" si="1"/>
        <v>Estoque regular</v>
      </c>
    </row>
    <row r="5" spans="1:8">
      <c r="A5" s="1" t="s">
        <v>16</v>
      </c>
      <c r="B5" s="1" t="str">
        <f>VLOOKUP(A5,PRODUTOS!$A$2:$F$201,2,FALSE)</f>
        <v>Telha Intelbras 49mm</v>
      </c>
      <c r="C5" s="1">
        <f>VLOOKUP(A5,PRODUTOS!$A$2:$F$201,3,FALSE)</f>
        <v>134</v>
      </c>
      <c r="D5" s="1">
        <f>SUMIF(ENTRADA!B:B,ESTOQUE!B:B,ENTRADA!D:D)</f>
        <v>34</v>
      </c>
      <c r="E5" s="1">
        <f>SUMIF(SAÍDA!B:B,ESTOQUE!B:B,SAÍDA!D:D)</f>
        <v>0</v>
      </c>
      <c r="F5" s="13">
        <f t="shared" si="0"/>
        <v>168</v>
      </c>
      <c r="G5" s="1">
        <v>42</v>
      </c>
      <c r="H5" s="1" t="str">
        <f t="shared" si="1"/>
        <v>Estoque regular</v>
      </c>
    </row>
    <row r="6" spans="1:8">
      <c r="A6" s="1" t="s">
        <v>19</v>
      </c>
      <c r="B6" s="1" t="str">
        <f>VLOOKUP(A6,PRODUTOS!$A$2:$F$201,2,FALSE)</f>
        <v>Tijolo Norton 1mm</v>
      </c>
      <c r="C6" s="1">
        <f>VLOOKUP(A6,PRODUTOS!$A$2:$F$201,3,FALSE)</f>
        <v>476</v>
      </c>
      <c r="D6" s="1">
        <f>SUMIF(ENTRADA!B:B,ESTOQUE!B:B,ENTRADA!D:D)</f>
        <v>34</v>
      </c>
      <c r="E6" s="1">
        <f>SUMIF(SAÍDA!B:B,ESTOQUE!B:B,SAÍDA!D:D)</f>
        <v>0</v>
      </c>
      <c r="F6" s="13">
        <f t="shared" si="0"/>
        <v>510</v>
      </c>
      <c r="G6" s="1">
        <v>42</v>
      </c>
      <c r="H6" s="1" t="str">
        <f t="shared" si="1"/>
        <v>Estoque regular</v>
      </c>
    </row>
    <row r="7" spans="1:8">
      <c r="A7" s="1" t="s">
        <v>22</v>
      </c>
      <c r="B7" s="1" t="str">
        <f>VLOOKUP(A7,PRODUTOS!$A$2:$F$201,2,FALSE)</f>
        <v>Trena Vonder 44mm</v>
      </c>
      <c r="C7" s="1">
        <f>VLOOKUP(A7,PRODUTOS!$A$2:$F$201,3,FALSE)</f>
        <v>472</v>
      </c>
      <c r="D7" s="1">
        <f>SUMIF(ENTRADA!B:B,ESTOQUE!B:B,ENTRADA!D:D)</f>
        <v>34</v>
      </c>
      <c r="E7" s="1">
        <f>SUMIF(SAÍDA!B:B,ESTOQUE!B:B,SAÍDA!D:D)</f>
        <v>0</v>
      </c>
      <c r="F7" s="13">
        <f t="shared" si="0"/>
        <v>506</v>
      </c>
      <c r="G7" s="1">
        <v>42</v>
      </c>
      <c r="H7" s="1" t="str">
        <f t="shared" si="1"/>
        <v>Estoque regular</v>
      </c>
    </row>
    <row r="8" spans="1:8">
      <c r="A8" s="1" t="s">
        <v>25</v>
      </c>
      <c r="B8" s="1" t="str">
        <f>VLOOKUP(A8,PRODUTOS!$A$2:$F$201,2,FALSE)</f>
        <v>Placa 3M 50mm</v>
      </c>
      <c r="C8" s="1">
        <f>VLOOKUP(A8,PRODUTOS!$A$2:$F$201,3,FALSE)</f>
        <v>493</v>
      </c>
      <c r="D8" s="1">
        <f>SUMIF(ENTRADA!B:B,ESTOQUE!B:B,ENTRADA!D:D)</f>
        <v>34</v>
      </c>
      <c r="E8" s="1">
        <f>SUMIF(SAÍDA!B:B,ESTOQUE!B:B,SAÍDA!D:D)</f>
        <v>0</v>
      </c>
      <c r="F8" s="13">
        <f t="shared" si="0"/>
        <v>527</v>
      </c>
      <c r="G8" s="1">
        <v>42</v>
      </c>
      <c r="H8" s="1" t="str">
        <f t="shared" si="1"/>
        <v>Estoque regular</v>
      </c>
    </row>
    <row r="9" spans="1:8">
      <c r="A9" s="1" t="s">
        <v>28</v>
      </c>
      <c r="B9" s="1" t="str">
        <f>VLOOKUP(A9,PRODUTOS!$A$2:$F$201,2,FALSE)</f>
        <v>Telha Vedacit 14mm</v>
      </c>
      <c r="C9" s="1">
        <f>VLOOKUP(A9,PRODUTOS!$A$2:$F$201,3,FALSE)</f>
        <v>75</v>
      </c>
      <c r="D9" s="1">
        <f>SUMIF(ENTRADA!B:B,ESTOQUE!B:B,ENTRADA!D:D)</f>
        <v>34</v>
      </c>
      <c r="E9" s="1">
        <f>SUMIF(SAÍDA!B:B,ESTOQUE!B:B,SAÍDA!D:D)</f>
        <v>0</v>
      </c>
      <c r="F9" s="13">
        <f t="shared" si="0"/>
        <v>109</v>
      </c>
      <c r="G9" s="1">
        <v>42</v>
      </c>
      <c r="H9" s="1" t="str">
        <f t="shared" si="1"/>
        <v>Estoque regular</v>
      </c>
    </row>
    <row r="10" spans="1:8">
      <c r="A10" s="1" t="s">
        <v>30</v>
      </c>
      <c r="B10" s="1" t="str">
        <f>VLOOKUP(A10,PRODUTOS!$A$2:$F$201,2,FALSE)</f>
        <v>Tijolo Bosch 11mm</v>
      </c>
      <c r="C10" s="1">
        <f>VLOOKUP(A10,PRODUTOS!$A$2:$F$201,3,FALSE)</f>
        <v>474</v>
      </c>
      <c r="D10" s="1">
        <f>SUMIF(ENTRADA!B:B,ESTOQUE!B:B,ENTRADA!D:D)</f>
        <v>34</v>
      </c>
      <c r="E10" s="1">
        <f>SUMIF(SAÍDA!B:B,ESTOQUE!B:B,SAÍDA!D:D)</f>
        <v>0</v>
      </c>
      <c r="F10" s="13">
        <f t="shared" si="0"/>
        <v>508</v>
      </c>
      <c r="G10" s="1">
        <v>42</v>
      </c>
      <c r="H10" s="1" t="str">
        <f t="shared" si="1"/>
        <v>Estoque regular</v>
      </c>
    </row>
    <row r="11" spans="1:8">
      <c r="A11" s="1" t="s">
        <v>34</v>
      </c>
      <c r="B11" s="1" t="str">
        <f>VLOOKUP(A11,PRODUTOS!$A$2:$F$201,2,FALSE)</f>
        <v>Conector Vonder 10mm</v>
      </c>
      <c r="C11" s="1">
        <f>VLOOKUP(A11,PRODUTOS!$A$2:$F$201,3,FALSE)</f>
        <v>219</v>
      </c>
      <c r="D11" s="1">
        <f>SUMIF(ENTRADA!B:B,ESTOQUE!B:B,ENTRADA!D:D)</f>
        <v>34</v>
      </c>
      <c r="E11" s="1">
        <f>SUMIF(SAÍDA!B:B,ESTOQUE!B:B,SAÍDA!D:D)</f>
        <v>0</v>
      </c>
      <c r="F11" s="13">
        <f t="shared" si="0"/>
        <v>253</v>
      </c>
      <c r="G11" s="1">
        <v>42</v>
      </c>
      <c r="H11" s="1" t="str">
        <f t="shared" si="1"/>
        <v>Estoque regular</v>
      </c>
    </row>
    <row r="12" spans="1:8">
      <c r="A12" s="1" t="s">
        <v>37</v>
      </c>
      <c r="B12" s="1" t="str">
        <f>VLOOKUP(A12,PRODUTOS!$A$2:$F$201,2,FALSE)</f>
        <v>Interruptor Norton 28mm</v>
      </c>
      <c r="C12" s="1">
        <f>VLOOKUP(A12,PRODUTOS!$A$2:$F$201,3,FALSE)</f>
        <v>298</v>
      </c>
      <c r="D12" s="1">
        <f>SUMIF(ENTRADA!B:B,ESTOQUE!B:B,ENTRADA!D:D)</f>
        <v>34</v>
      </c>
      <c r="E12" s="1">
        <f>SUMIF(SAÍDA!B:B,ESTOQUE!B:B,SAÍDA!D:D)</f>
        <v>0</v>
      </c>
      <c r="F12" s="13">
        <f t="shared" si="0"/>
        <v>332</v>
      </c>
      <c r="G12" s="1">
        <v>42</v>
      </c>
      <c r="H12" s="1" t="str">
        <f t="shared" si="1"/>
        <v>Estoque regular</v>
      </c>
    </row>
    <row r="13" spans="1:8">
      <c r="A13" s="1" t="s">
        <v>40</v>
      </c>
      <c r="B13" s="1" t="str">
        <f>VLOOKUP(A13,PRODUTOS!$A$2:$F$201,2,FALSE)</f>
        <v>Chave Vedacit 22mm</v>
      </c>
      <c r="C13" s="1">
        <f>VLOOKUP(A13,PRODUTOS!$A$2:$F$201,3,FALSE)</f>
        <v>271</v>
      </c>
      <c r="D13" s="1">
        <f>SUMIF(ENTRADA!B:B,ESTOQUE!B:B,ENTRADA!D:D)</f>
        <v>34</v>
      </c>
      <c r="E13" s="1">
        <f>SUMIF(SAÍDA!B:B,ESTOQUE!B:B,SAÍDA!D:D)</f>
        <v>0</v>
      </c>
      <c r="F13" s="13">
        <v>516516</v>
      </c>
      <c r="G13" s="1">
        <v>42</v>
      </c>
      <c r="H13" s="1" t="str">
        <f t="shared" si="1"/>
        <v>Estoque regular</v>
      </c>
    </row>
    <row r="14" spans="1:8">
      <c r="A14" s="1" t="s">
        <v>43</v>
      </c>
      <c r="B14" s="1" t="str">
        <f>VLOOKUP(A14,PRODUTOS!$A$2:$F$201,2,FALSE)</f>
        <v>Sensor Bosch 7mm</v>
      </c>
      <c r="C14" s="1">
        <f>VLOOKUP(A14,PRODUTOS!$A$2:$F$201,3,FALSE)</f>
        <v>304</v>
      </c>
      <c r="D14" s="1">
        <f>SUMIF(ENTRADA!B:B,ESTOQUE!B:B,ENTRADA!D:D)</f>
        <v>34</v>
      </c>
      <c r="E14" s="1">
        <f>SUMIF(SAÍDA!B:B,ESTOQUE!B:B,SAÍDA!D:D)</f>
        <v>0</v>
      </c>
      <c r="F14" s="13">
        <f t="shared" si="0"/>
        <v>338</v>
      </c>
      <c r="G14" s="1">
        <v>41</v>
      </c>
      <c r="H14" s="1" t="str">
        <f t="shared" si="1"/>
        <v>Estoque regular</v>
      </c>
    </row>
    <row r="15" spans="1:8">
      <c r="A15" s="1" t="s">
        <v>46</v>
      </c>
      <c r="B15" s="1" t="str">
        <f>VLOOKUP(A15,PRODUTOS!$A$2:$F$201,2,FALSE)</f>
        <v>Cimento Vedacit 20mm</v>
      </c>
      <c r="C15" s="1">
        <f>VLOOKUP(A15,PRODUTOS!$A$2:$F$201,3,FALSE)</f>
        <v>173</v>
      </c>
      <c r="D15" s="1">
        <f>SUMIF(ENTRADA!B:B,ESTOQUE!B:B,ENTRADA!D:D)</f>
        <v>34</v>
      </c>
      <c r="E15" s="1">
        <f>SUMIF(SAÍDA!B:B,ESTOQUE!B:B,SAÍDA!D:D)</f>
        <v>0</v>
      </c>
      <c r="F15" s="13">
        <f t="shared" si="0"/>
        <v>207</v>
      </c>
      <c r="G15" s="1">
        <v>54</v>
      </c>
      <c r="H15" s="1" t="str">
        <f t="shared" si="1"/>
        <v>Estoque regular</v>
      </c>
    </row>
    <row r="16" spans="1:8">
      <c r="A16" s="1" t="s">
        <v>48</v>
      </c>
      <c r="B16" s="1" t="str">
        <f>VLOOKUP(A16,PRODUTOS!$A$2:$F$201,2,FALSE)</f>
        <v>Areia Vonder 38mm</v>
      </c>
      <c r="C16" s="1">
        <f>VLOOKUP(A16,PRODUTOS!$A$2:$F$201,3,FALSE)</f>
        <v>486</v>
      </c>
      <c r="D16" s="1">
        <f>SUMIF(ENTRADA!B:B,ESTOQUE!B:B,ENTRADA!D:D)</f>
        <v>34</v>
      </c>
      <c r="E16" s="1">
        <f>SUMIF(SAÍDA!B:B,ESTOQUE!B:B,SAÍDA!D:D)</f>
        <v>0</v>
      </c>
      <c r="F16" s="13">
        <v>0</v>
      </c>
      <c r="G16" s="1">
        <v>884445646</v>
      </c>
      <c r="H16" s="1" t="str">
        <f>IF(F16&gt;G16,"Estoque regular",IF(F16&lt;G16,"Necessário compra",IF(F16&lt;=0,"Sem estoque")))</f>
        <v>Necessário compra</v>
      </c>
    </row>
    <row r="17" spans="1:8">
      <c r="A17" s="1" t="s">
        <v>51</v>
      </c>
      <c r="B17" s="1" t="str">
        <f>VLOOKUP(A17,PRODUTOS!$A$2:$F$201,2,FALSE)</f>
        <v>Painel Vonder 8mm</v>
      </c>
      <c r="C17" s="1">
        <f>VLOOKUP(A17,PRODUTOS!$A$2:$F$201,3,FALSE)</f>
        <v>18</v>
      </c>
      <c r="D17" s="1">
        <f>SUMIF(ENTRADA!B:B,ESTOQUE!B:B,ENTRADA!D:D)</f>
        <v>34</v>
      </c>
      <c r="E17" s="1">
        <f>SUMIF(SAÍDA!B:B,ESTOQUE!B:B,SAÍDA!D:D)</f>
        <v>0</v>
      </c>
      <c r="F17" s="13">
        <f t="shared" si="0"/>
        <v>52</v>
      </c>
      <c r="G17" s="1">
        <v>42</v>
      </c>
      <c r="H17" s="1" t="str">
        <f t="shared" si="1"/>
        <v>Estoque regular</v>
      </c>
    </row>
    <row r="18" spans="1:8">
      <c r="A18" s="1" t="s">
        <v>54</v>
      </c>
      <c r="B18" s="1" t="str">
        <f>VLOOKUP(A18,PRODUTOS!$A$2:$F$201,2,FALSE)</f>
        <v>Chave Vonder 29mm</v>
      </c>
      <c r="C18" s="1">
        <f>VLOOKUP(A18,PRODUTOS!$A$2:$F$201,3,FALSE)</f>
        <v>14</v>
      </c>
      <c r="D18" s="1">
        <f>SUMIF(ENTRADA!B:B,ESTOQUE!B:B,ENTRADA!D:D)</f>
        <v>34</v>
      </c>
      <c r="E18" s="1">
        <f>SUMIF(SAÍDA!B:B,ESTOQUE!B:B,SAÍDA!D:D)</f>
        <v>0</v>
      </c>
      <c r="F18" s="13">
        <f t="shared" si="0"/>
        <v>48</v>
      </c>
      <c r="G18" s="1">
        <v>42</v>
      </c>
      <c r="H18" s="1" t="str">
        <f t="shared" si="1"/>
        <v>Estoque regular</v>
      </c>
    </row>
    <row r="19" spans="1:8">
      <c r="A19" s="1" t="s">
        <v>57</v>
      </c>
      <c r="B19" s="1" t="str">
        <f>VLOOKUP(A19,PRODUTOS!$A$2:$F$201,2,FALSE)</f>
        <v>Extensão Vonder 17mm</v>
      </c>
      <c r="C19" s="1">
        <f>VLOOKUP(A19,PRODUTOS!$A$2:$F$201,3,FALSE)</f>
        <v>152</v>
      </c>
      <c r="D19" s="1">
        <f>SUMIF(ENTRADA!B:B,ESTOQUE!B:B,ENTRADA!D:D)</f>
        <v>34</v>
      </c>
      <c r="E19" s="1">
        <f>SUMIF(SAÍDA!B:B,ESTOQUE!B:B,SAÍDA!D:D)</f>
        <v>0</v>
      </c>
      <c r="F19" s="13">
        <f t="shared" si="0"/>
        <v>186</v>
      </c>
      <c r="G19" s="1">
        <v>42</v>
      </c>
      <c r="H19" s="1" t="str">
        <f t="shared" si="1"/>
        <v>Estoque regular</v>
      </c>
    </row>
    <row r="20" spans="1:8">
      <c r="A20" s="1" t="s">
        <v>59</v>
      </c>
      <c r="B20" s="1" t="str">
        <f>VLOOKUP(A20,PRODUTOS!$A$2:$F$201,2,FALSE)</f>
        <v>Ripa Intelbras 24mm</v>
      </c>
      <c r="C20" s="1">
        <f>VLOOKUP(A20,PRODUTOS!$A$2:$F$201,3,FALSE)</f>
        <v>390</v>
      </c>
      <c r="D20" s="1">
        <f>SUMIF(ENTRADA!B:B,ESTOQUE!B:B,ENTRADA!D:D)</f>
        <v>34</v>
      </c>
      <c r="E20" s="1">
        <f>SUMIF(SAÍDA!B:B,ESTOQUE!B:B,SAÍDA!D:D)</f>
        <v>0</v>
      </c>
      <c r="F20" s="13">
        <f t="shared" si="0"/>
        <v>424</v>
      </c>
      <c r="G20" s="1">
        <v>42</v>
      </c>
      <c r="H20" s="1" t="str">
        <f t="shared" si="1"/>
        <v>Estoque regular</v>
      </c>
    </row>
    <row r="21" spans="1:8">
      <c r="A21" s="1" t="s">
        <v>61</v>
      </c>
      <c r="B21" s="1" t="str">
        <f>VLOOKUP(A21,PRODUTOS!$A$2:$F$201,2,FALSE)</f>
        <v>Telha Vonder 17mm</v>
      </c>
      <c r="C21" s="1">
        <f>VLOOKUP(A21,PRODUTOS!$A$2:$F$201,3,FALSE)</f>
        <v>148</v>
      </c>
      <c r="D21" s="1">
        <f>SUMIF(ENTRADA!B:B,ESTOQUE!B:B,ENTRADA!D:D)</f>
        <v>34</v>
      </c>
      <c r="E21" s="1">
        <f>SUMIF(SAÍDA!B:B,ESTOQUE!B:B,SAÍDA!D:D)</f>
        <v>0</v>
      </c>
      <c r="F21" s="13">
        <f t="shared" si="0"/>
        <v>182</v>
      </c>
      <c r="G21" s="1">
        <v>42</v>
      </c>
      <c r="H21" s="1" t="str">
        <f t="shared" si="1"/>
        <v>Estoque regular</v>
      </c>
    </row>
    <row r="22" spans="1:8">
      <c r="A22" s="1" t="s">
        <v>63</v>
      </c>
      <c r="B22" s="1" t="str">
        <f>VLOOKUP(A22,PRODUTOS!$A$2:$F$201,2,FALSE)</f>
        <v>Sensor Makita 37mm</v>
      </c>
      <c r="C22" s="1">
        <f>VLOOKUP(A22,PRODUTOS!$A$2:$F$201,3,FALSE)</f>
        <v>333</v>
      </c>
      <c r="D22" s="1">
        <f>SUMIF(ENTRADA!B:B,ESTOQUE!B:B,ENTRADA!D:D)</f>
        <v>34</v>
      </c>
      <c r="E22" s="1">
        <f>SUMIF(SAÍDA!B:B,ESTOQUE!B:B,SAÍDA!D:D)</f>
        <v>0</v>
      </c>
      <c r="F22" s="13">
        <f t="shared" si="0"/>
        <v>367</v>
      </c>
      <c r="G22" s="1">
        <v>42</v>
      </c>
      <c r="H22" s="1" t="str">
        <f t="shared" si="1"/>
        <v>Estoque regular</v>
      </c>
    </row>
    <row r="23" spans="1:8">
      <c r="A23" s="1" t="s">
        <v>66</v>
      </c>
      <c r="B23" s="1" t="str">
        <f>VLOOKUP(A23,PRODUTOS!$A$2:$F$201,2,FALSE)</f>
        <v>Disjuntor Vedacit 25mm</v>
      </c>
      <c r="C23" s="1">
        <f>VLOOKUP(A23,PRODUTOS!$A$2:$F$201,3,FALSE)</f>
        <v>233</v>
      </c>
      <c r="D23" s="1">
        <f>SUMIF(ENTRADA!B:B,ESTOQUE!B:B,ENTRADA!D:D)</f>
        <v>34</v>
      </c>
      <c r="E23" s="1">
        <f>SUMIF(SAÍDA!B:B,ESTOQUE!B:B,SAÍDA!D:D)</f>
        <v>0</v>
      </c>
      <c r="F23" s="13">
        <f t="shared" si="0"/>
        <v>267</v>
      </c>
      <c r="G23" s="1">
        <v>42</v>
      </c>
      <c r="H23" s="1" t="str">
        <f t="shared" si="1"/>
        <v>Estoque regular</v>
      </c>
    </row>
    <row r="24" spans="1:8">
      <c r="A24" s="1" t="s">
        <v>69</v>
      </c>
      <c r="B24" s="1" t="str">
        <f>VLOOKUP(A24,PRODUTOS!$A$2:$F$201,2,FALSE)</f>
        <v>Alicate Tigre 7mm</v>
      </c>
      <c r="C24" s="1">
        <f>VLOOKUP(A24,PRODUTOS!$A$2:$F$201,3,FALSE)</f>
        <v>335</v>
      </c>
      <c r="D24" s="1">
        <f>SUMIF(ENTRADA!B:B,ESTOQUE!B:B,ENTRADA!D:D)</f>
        <v>34</v>
      </c>
      <c r="E24" s="1">
        <f>SUMIF(SAÍDA!B:B,ESTOQUE!B:B,SAÍDA!D:D)</f>
        <v>0</v>
      </c>
      <c r="F24" s="13">
        <f t="shared" si="0"/>
        <v>369</v>
      </c>
      <c r="G24" s="1">
        <v>42</v>
      </c>
      <c r="H24" s="1" t="str">
        <f t="shared" si="1"/>
        <v>Estoque regular</v>
      </c>
    </row>
    <row r="25" spans="1:8">
      <c r="A25" s="1" t="s">
        <v>72</v>
      </c>
      <c r="B25" s="1" t="str">
        <f>VLOOKUP(A25,PRODUTOS!$A$2:$F$201,2,FALSE)</f>
        <v>Conector Schneider 46mm</v>
      </c>
      <c r="C25" s="1">
        <f>VLOOKUP(A25,PRODUTOS!$A$2:$F$201,3,FALSE)</f>
        <v>278</v>
      </c>
      <c r="D25" s="1">
        <f>SUMIF(ENTRADA!B:B,ESTOQUE!B:B,ENTRADA!D:D)</f>
        <v>34</v>
      </c>
      <c r="E25" s="1">
        <f>SUMIF(SAÍDA!B:B,ESTOQUE!B:B,SAÍDA!D:D)</f>
        <v>0</v>
      </c>
      <c r="F25" s="13">
        <f t="shared" si="0"/>
        <v>312</v>
      </c>
      <c r="G25" s="1">
        <v>42</v>
      </c>
      <c r="H25" s="1" t="str">
        <f t="shared" si="1"/>
        <v>Estoque regular</v>
      </c>
    </row>
    <row r="26" spans="1:8">
      <c r="A26" s="1" t="s">
        <v>75</v>
      </c>
      <c r="B26" s="1" t="str">
        <f>VLOOKUP(A26,PRODUTOS!$A$2:$F$201,2,FALSE)</f>
        <v>Arame Schneider 1mm</v>
      </c>
      <c r="C26" s="1">
        <f>VLOOKUP(A26,PRODUTOS!$A$2:$F$201,3,FALSE)</f>
        <v>370</v>
      </c>
      <c r="D26" s="1">
        <f>SUMIF(ENTRADA!B:B,ESTOQUE!B:B,ENTRADA!D:D)</f>
        <v>34</v>
      </c>
      <c r="E26" s="1">
        <f>SUMIF(SAÍDA!B:B,ESTOQUE!B:B,SAÍDA!D:D)</f>
        <v>0</v>
      </c>
      <c r="F26" s="13">
        <f t="shared" si="0"/>
        <v>404</v>
      </c>
      <c r="G26" s="1">
        <v>42</v>
      </c>
      <c r="H26" s="1" t="str">
        <f t="shared" si="1"/>
        <v>Estoque regular</v>
      </c>
    </row>
    <row r="27" spans="1:8">
      <c r="A27" s="1" t="s">
        <v>78</v>
      </c>
      <c r="B27" s="1" t="str">
        <f>VLOOKUP(A27,PRODUTOS!$A$2:$F$201,2,FALSE)</f>
        <v>Ripa Norton 39mm</v>
      </c>
      <c r="C27" s="1">
        <f>VLOOKUP(A27,PRODUTOS!$A$2:$F$201,3,FALSE)</f>
        <v>44</v>
      </c>
      <c r="D27" s="1">
        <f>SUMIF(ENTRADA!B:B,ESTOQUE!B:B,ENTRADA!D:D)</f>
        <v>34</v>
      </c>
      <c r="E27" s="1">
        <f>SUMIF(SAÍDA!B:B,ESTOQUE!B:B,SAÍDA!D:D)</f>
        <v>0</v>
      </c>
      <c r="F27" s="13">
        <f t="shared" si="0"/>
        <v>78</v>
      </c>
      <c r="G27" s="1">
        <v>42</v>
      </c>
      <c r="H27" s="1" t="str">
        <f t="shared" si="1"/>
        <v>Estoque regular</v>
      </c>
    </row>
    <row r="28" spans="1:8">
      <c r="A28" s="1" t="s">
        <v>81</v>
      </c>
      <c r="B28" s="1" t="str">
        <f>VLOOKUP(A28,PRODUTOS!$A$2:$F$201,2,FALSE)</f>
        <v>Extensão Makita 44mm</v>
      </c>
      <c r="C28" s="1">
        <f>VLOOKUP(A28,PRODUTOS!$A$2:$F$201,3,FALSE)</f>
        <v>364</v>
      </c>
      <c r="D28" s="1">
        <f>SUMIF(ENTRADA!B:B,ESTOQUE!B:B,ENTRADA!D:D)</f>
        <v>34</v>
      </c>
      <c r="E28" s="1">
        <f>SUMIF(SAÍDA!B:B,ESTOQUE!B:B,SAÍDA!D:D)</f>
        <v>0</v>
      </c>
      <c r="F28" s="13">
        <f t="shared" si="0"/>
        <v>398</v>
      </c>
      <c r="G28" s="1">
        <v>42</v>
      </c>
      <c r="H28" s="1" t="str">
        <f t="shared" si="1"/>
        <v>Estoque regular</v>
      </c>
    </row>
    <row r="29" spans="1:8">
      <c r="A29" s="1" t="s">
        <v>83</v>
      </c>
      <c r="B29" s="1" t="str">
        <f>VLOOKUP(A29,PRODUTOS!$A$2:$F$201,2,FALSE)</f>
        <v>Capacete Philips 18mm</v>
      </c>
      <c r="C29" s="1">
        <f>VLOOKUP(A29,PRODUTOS!$A$2:$F$201,3,FALSE)</f>
        <v>450</v>
      </c>
      <c r="D29" s="1">
        <f>SUMIF(ENTRADA!B:B,ESTOQUE!B:B,ENTRADA!D:D)</f>
        <v>34</v>
      </c>
      <c r="E29" s="1">
        <f>SUMIF(SAÍDA!B:B,ESTOQUE!B:B,SAÍDA!D:D)</f>
        <v>0</v>
      </c>
      <c r="F29" s="13">
        <f t="shared" si="0"/>
        <v>484</v>
      </c>
      <c r="G29" s="1">
        <v>42</v>
      </c>
      <c r="H29" s="1" t="str">
        <f t="shared" si="1"/>
        <v>Estoque regular</v>
      </c>
    </row>
    <row r="30" spans="1:8">
      <c r="A30" s="1" t="s">
        <v>86</v>
      </c>
      <c r="B30" s="1" t="str">
        <f>VLOOKUP(A30,PRODUTOS!$A$2:$F$201,2,FALSE)</f>
        <v>Telha Vonder 43mm</v>
      </c>
      <c r="C30" s="1">
        <f>VLOOKUP(A30,PRODUTOS!$A$2:$F$201,3,FALSE)</f>
        <v>446</v>
      </c>
      <c r="D30" s="1">
        <f>SUMIF(ENTRADA!B:B,ESTOQUE!B:B,ENTRADA!D:D)</f>
        <v>34</v>
      </c>
      <c r="E30" s="1">
        <f>SUMIF(SAÍDA!B:B,ESTOQUE!B:B,SAÍDA!D:D)</f>
        <v>0</v>
      </c>
      <c r="F30" s="13">
        <f t="shared" si="0"/>
        <v>480</v>
      </c>
      <c r="G30" s="1">
        <v>42</v>
      </c>
      <c r="H30" s="1" t="str">
        <f t="shared" si="1"/>
        <v>Estoque regular</v>
      </c>
    </row>
    <row r="31" spans="1:8">
      <c r="A31" s="1" t="s">
        <v>88</v>
      </c>
      <c r="B31" s="1" t="str">
        <f>VLOOKUP(A31,PRODUTOS!$A$2:$F$201,2,FALSE)</f>
        <v>Máscara Vonder 16mm</v>
      </c>
      <c r="C31" s="1">
        <f>VLOOKUP(A31,PRODUTOS!$A$2:$F$201,3,FALSE)</f>
        <v>451</v>
      </c>
      <c r="D31" s="1">
        <f>SUMIF(ENTRADA!B:B,ESTOQUE!B:B,ENTRADA!D:D)</f>
        <v>34</v>
      </c>
      <c r="E31" s="1">
        <f>SUMIF(SAÍDA!B:B,ESTOQUE!B:B,SAÍDA!D:D)</f>
        <v>0</v>
      </c>
      <c r="F31" s="13">
        <f t="shared" si="0"/>
        <v>485</v>
      </c>
      <c r="G31" s="1">
        <v>42</v>
      </c>
      <c r="H31" s="1" t="str">
        <f t="shared" si="1"/>
        <v>Estoque regular</v>
      </c>
    </row>
    <row r="32" spans="1:8">
      <c r="A32" s="1" t="s">
        <v>91</v>
      </c>
      <c r="B32" s="1" t="str">
        <f>VLOOKUP(A32,PRODUTOS!$A$2:$F$201,2,FALSE)</f>
        <v>Tijolo Makita 13mm</v>
      </c>
      <c r="C32" s="1">
        <f>VLOOKUP(A32,PRODUTOS!$A$2:$F$201,3,FALSE)</f>
        <v>290</v>
      </c>
      <c r="D32" s="1">
        <f>SUMIF(ENTRADA!B:B,ESTOQUE!B:B,ENTRADA!D:D)</f>
        <v>34</v>
      </c>
      <c r="E32" s="1">
        <f>SUMIF(SAÍDA!B:B,ESTOQUE!B:B,SAÍDA!D:D)</f>
        <v>0</v>
      </c>
      <c r="F32" s="13">
        <f t="shared" si="0"/>
        <v>324</v>
      </c>
      <c r="G32" s="1">
        <v>42</v>
      </c>
      <c r="H32" s="1" t="str">
        <f t="shared" si="1"/>
        <v>Estoque regular</v>
      </c>
    </row>
    <row r="33" spans="1:8">
      <c r="A33" s="1" t="s">
        <v>93</v>
      </c>
      <c r="B33" s="1" t="str">
        <f>VLOOKUP(A33,PRODUTOS!$A$2:$F$201,2,FALSE)</f>
        <v>Alicate Vonder 12mm</v>
      </c>
      <c r="C33" s="1">
        <f>VLOOKUP(A33,PRODUTOS!$A$2:$F$201,3,FALSE)</f>
        <v>284</v>
      </c>
      <c r="D33" s="1">
        <f>SUMIF(ENTRADA!B:B,ESTOQUE!B:B,ENTRADA!D:D)</f>
        <v>34</v>
      </c>
      <c r="E33" s="1">
        <f>SUMIF(SAÍDA!B:B,ESTOQUE!B:B,SAÍDA!D:D)</f>
        <v>0</v>
      </c>
      <c r="F33" s="13">
        <f t="shared" si="0"/>
        <v>318</v>
      </c>
      <c r="G33" s="1">
        <v>42</v>
      </c>
      <c r="H33" s="1" t="str">
        <f t="shared" si="1"/>
        <v>Estoque regular</v>
      </c>
    </row>
    <row r="34" spans="1:8">
      <c r="A34" s="1" t="s">
        <v>96</v>
      </c>
      <c r="B34" s="1" t="str">
        <f>VLOOKUP(A34,PRODUTOS!$A$2:$F$201,2,FALSE)</f>
        <v>Placa Schneider 18mm</v>
      </c>
      <c r="C34" s="1">
        <f>VLOOKUP(A34,PRODUTOS!$A$2:$F$201,3,FALSE)</f>
        <v>301</v>
      </c>
      <c r="D34" s="1">
        <f>SUMIF(ENTRADA!B:B,ESTOQUE!B:B,ENTRADA!D:D)</f>
        <v>34</v>
      </c>
      <c r="E34" s="1">
        <f>SUMIF(SAÍDA!B:B,ESTOQUE!B:B,SAÍDA!D:D)</f>
        <v>0</v>
      </c>
      <c r="F34" s="13">
        <f t="shared" si="0"/>
        <v>335</v>
      </c>
      <c r="G34" s="1">
        <v>42</v>
      </c>
      <c r="H34" s="1" t="str">
        <f t="shared" si="1"/>
        <v>Estoque regular</v>
      </c>
    </row>
    <row r="35" spans="1:8">
      <c r="A35" s="1" t="s">
        <v>99</v>
      </c>
      <c r="B35" s="1" t="str">
        <f>VLOOKUP(A35,PRODUTOS!$A$2:$F$201,2,FALSE)</f>
        <v>Fio Philips 18mm</v>
      </c>
      <c r="C35" s="1">
        <f>VLOOKUP(A35,PRODUTOS!$A$2:$F$201,3,FALSE)</f>
        <v>212</v>
      </c>
      <c r="D35" s="1">
        <f>SUMIF(ENTRADA!B:B,ESTOQUE!B:B,ENTRADA!D:D)</f>
        <v>34</v>
      </c>
      <c r="E35" s="1">
        <f>SUMIF(SAÍDA!B:B,ESTOQUE!B:B,SAÍDA!D:D)</f>
        <v>0</v>
      </c>
      <c r="F35" s="13">
        <f t="shared" si="0"/>
        <v>246</v>
      </c>
      <c r="G35" s="1">
        <v>42</v>
      </c>
      <c r="H35" s="1" t="str">
        <f t="shared" si="1"/>
        <v>Estoque regular</v>
      </c>
    </row>
    <row r="36" spans="1:8">
      <c r="A36" s="1" t="s">
        <v>102</v>
      </c>
      <c r="B36" s="1" t="str">
        <f>VLOOKUP(A36,PRODUTOS!$A$2:$F$201,2,FALSE)</f>
        <v>Lâmpada 3M 46mm</v>
      </c>
      <c r="C36" s="1">
        <f>VLOOKUP(A36,PRODUTOS!$A$2:$F$201,3,FALSE)</f>
        <v>248</v>
      </c>
      <c r="D36" s="1">
        <f>SUMIF(ENTRADA!B:B,ESTOQUE!B:B,ENTRADA!D:D)</f>
        <v>34</v>
      </c>
      <c r="E36" s="1">
        <f>SUMIF(SAÍDA!B:B,ESTOQUE!B:B,SAÍDA!D:D)</f>
        <v>0</v>
      </c>
      <c r="F36" s="13">
        <f t="shared" si="0"/>
        <v>282</v>
      </c>
      <c r="G36" s="1">
        <v>42</v>
      </c>
      <c r="H36" s="1" t="str">
        <f t="shared" si="1"/>
        <v>Estoque regular</v>
      </c>
    </row>
    <row r="37" spans="1:8">
      <c r="A37" s="1" t="s">
        <v>105</v>
      </c>
      <c r="B37" s="1" t="str">
        <f>VLOOKUP(A37,PRODUTOS!$A$2:$F$201,2,FALSE)</f>
        <v>Parafuso Philips 4mm</v>
      </c>
      <c r="C37" s="1">
        <f>VLOOKUP(A37,PRODUTOS!$A$2:$F$201,3,FALSE)</f>
        <v>378</v>
      </c>
      <c r="D37" s="1">
        <f>SUMIF(ENTRADA!B:B,ESTOQUE!B:B,ENTRADA!D:D)</f>
        <v>34</v>
      </c>
      <c r="E37" s="1">
        <f>SUMIF(SAÍDA!B:B,ESTOQUE!B:B,SAÍDA!D:D)</f>
        <v>0</v>
      </c>
      <c r="F37" s="13">
        <f t="shared" si="0"/>
        <v>412</v>
      </c>
      <c r="G37" s="1">
        <v>42</v>
      </c>
      <c r="H37" s="1" t="str">
        <f t="shared" si="1"/>
        <v>Estoque regular</v>
      </c>
    </row>
    <row r="38" spans="1:8">
      <c r="A38" s="1" t="s">
        <v>108</v>
      </c>
      <c r="B38" s="1" t="str">
        <f>VLOOKUP(A38,PRODUTOS!$A$2:$F$201,2,FALSE)</f>
        <v>Areia Intelbras 13mm</v>
      </c>
      <c r="C38" s="1">
        <f>VLOOKUP(A38,PRODUTOS!$A$2:$F$201,3,FALSE)</f>
        <v>472</v>
      </c>
      <c r="D38" s="1">
        <f>SUMIF(ENTRADA!B:B,ESTOQUE!B:B,ENTRADA!D:D)</f>
        <v>34</v>
      </c>
      <c r="E38" s="1">
        <f>SUMIF(SAÍDA!B:B,ESTOQUE!B:B,SAÍDA!D:D)</f>
        <v>0</v>
      </c>
      <c r="F38" s="13">
        <f t="shared" si="0"/>
        <v>506</v>
      </c>
      <c r="G38" s="1">
        <v>42</v>
      </c>
      <c r="H38" s="1" t="str">
        <f t="shared" si="1"/>
        <v>Estoque regular</v>
      </c>
    </row>
    <row r="39" spans="1:8">
      <c r="A39" s="1" t="s">
        <v>111</v>
      </c>
      <c r="B39" s="1" t="str">
        <f>VLOOKUP(A39,PRODUTOS!$A$2:$F$201,2,FALSE)</f>
        <v>Capacete Bosch 17mm</v>
      </c>
      <c r="C39" s="1">
        <f>VLOOKUP(A39,PRODUTOS!$A$2:$F$201,3,FALSE)</f>
        <v>213</v>
      </c>
      <c r="D39" s="1">
        <f>SUMIF(ENTRADA!B:B,ESTOQUE!B:B,ENTRADA!D:D)</f>
        <v>34</v>
      </c>
      <c r="E39" s="1">
        <f>SUMIF(SAÍDA!B:B,ESTOQUE!B:B,SAÍDA!D:D)</f>
        <v>0</v>
      </c>
      <c r="F39" s="13">
        <f t="shared" si="0"/>
        <v>247</v>
      </c>
      <c r="G39" s="1">
        <v>42</v>
      </c>
      <c r="H39" s="1" t="str">
        <f t="shared" si="1"/>
        <v>Estoque regular</v>
      </c>
    </row>
    <row r="40" spans="1:8">
      <c r="A40" s="1" t="s">
        <v>113</v>
      </c>
      <c r="B40" s="1" t="str">
        <f>VLOOKUP(A40,PRODUTOS!$A$2:$F$201,2,FALSE)</f>
        <v>Furadeira Vonder 22mm</v>
      </c>
      <c r="C40" s="1">
        <f>VLOOKUP(A40,PRODUTOS!$A$2:$F$201,3,FALSE)</f>
        <v>58</v>
      </c>
      <c r="D40" s="1">
        <f>SUMIF(ENTRADA!B:B,ESTOQUE!B:B,ENTRADA!D:D)</f>
        <v>34</v>
      </c>
      <c r="E40" s="1">
        <f>SUMIF(SAÍDA!B:B,ESTOQUE!B:B,SAÍDA!D:D)</f>
        <v>0</v>
      </c>
      <c r="F40" s="13">
        <f t="shared" si="0"/>
        <v>92</v>
      </c>
      <c r="G40" s="1">
        <v>42</v>
      </c>
      <c r="H40" s="1" t="str">
        <f t="shared" si="1"/>
        <v>Estoque regular</v>
      </c>
    </row>
    <row r="41" spans="1:8">
      <c r="A41" s="1" t="s">
        <v>115</v>
      </c>
      <c r="B41" s="1" t="str">
        <f>VLOOKUP(A41,PRODUTOS!$A$2:$F$201,2,FALSE)</f>
        <v>Registro Norton 34mm</v>
      </c>
      <c r="C41" s="1">
        <f>VLOOKUP(A41,PRODUTOS!$A$2:$F$201,3,FALSE)</f>
        <v>46</v>
      </c>
      <c r="D41" s="1">
        <f>SUMIF(ENTRADA!B:B,ESTOQUE!B:B,ENTRADA!D:D)</f>
        <v>34</v>
      </c>
      <c r="E41" s="1">
        <f>SUMIF(SAÍDA!B:B,ESTOQUE!B:B,SAÍDA!D:D)</f>
        <v>0</v>
      </c>
      <c r="F41" s="13">
        <f t="shared" si="0"/>
        <v>80</v>
      </c>
      <c r="G41" s="1">
        <v>42</v>
      </c>
      <c r="H41" s="1" t="str">
        <f t="shared" si="1"/>
        <v>Estoque regular</v>
      </c>
    </row>
    <row r="42" spans="1:8">
      <c r="A42" s="1" t="s">
        <v>117</v>
      </c>
      <c r="B42" s="1" t="str">
        <f>VLOOKUP(A42,PRODUTOS!$A$2:$F$201,2,FALSE)</f>
        <v>Óculos Norton 7mm</v>
      </c>
      <c r="C42" s="1">
        <f>VLOOKUP(A42,PRODUTOS!$A$2:$F$201,3,FALSE)</f>
        <v>459</v>
      </c>
      <c r="D42" s="1">
        <f>SUMIF(ENTRADA!B:B,ESTOQUE!B:B,ENTRADA!D:D)</f>
        <v>34</v>
      </c>
      <c r="E42" s="1">
        <f>SUMIF(SAÍDA!B:B,ESTOQUE!B:B,SAÍDA!D:D)</f>
        <v>0</v>
      </c>
      <c r="F42" s="13">
        <f t="shared" si="0"/>
        <v>493</v>
      </c>
      <c r="G42" s="1">
        <v>42</v>
      </c>
      <c r="H42" s="1" t="str">
        <f t="shared" si="1"/>
        <v>Estoque regular</v>
      </c>
    </row>
    <row r="43" spans="1:8">
      <c r="A43" s="1" t="s">
        <v>119</v>
      </c>
      <c r="B43" s="1" t="str">
        <f>VLOOKUP(A43,PRODUTOS!$A$2:$F$201,2,FALSE)</f>
        <v>Tijolo Vonder 40mm</v>
      </c>
      <c r="C43" s="1">
        <f>VLOOKUP(A43,PRODUTOS!$A$2:$F$201,3,FALSE)</f>
        <v>118</v>
      </c>
      <c r="D43" s="1">
        <f>SUMIF(ENTRADA!B:B,ESTOQUE!B:B,ENTRADA!D:D)</f>
        <v>34</v>
      </c>
      <c r="E43" s="1">
        <f>SUMIF(SAÍDA!B:B,ESTOQUE!B:B,SAÍDA!D:D)</f>
        <v>0</v>
      </c>
      <c r="F43" s="13">
        <f t="shared" si="0"/>
        <v>152</v>
      </c>
      <c r="G43" s="1">
        <v>42</v>
      </c>
      <c r="H43" s="1" t="str">
        <f t="shared" si="1"/>
        <v>Estoque regular</v>
      </c>
    </row>
    <row r="44" spans="1:8">
      <c r="A44" s="1" t="s">
        <v>122</v>
      </c>
      <c r="B44" s="1" t="str">
        <f>VLOOKUP(A44,PRODUTOS!$A$2:$F$201,2,FALSE)</f>
        <v>Painel Vonder 41mm</v>
      </c>
      <c r="C44" s="1">
        <f>VLOOKUP(A44,PRODUTOS!$A$2:$F$201,3,FALSE)</f>
        <v>36</v>
      </c>
      <c r="D44" s="1">
        <f>SUMIF(ENTRADA!B:B,ESTOQUE!B:B,ENTRADA!D:D)</f>
        <v>34</v>
      </c>
      <c r="E44" s="1">
        <f>SUMIF(SAÍDA!B:B,ESTOQUE!B:B,SAÍDA!D:D)</f>
        <v>0</v>
      </c>
      <c r="F44" s="13">
        <f t="shared" si="0"/>
        <v>70</v>
      </c>
      <c r="G44" s="1">
        <v>42</v>
      </c>
      <c r="H44" s="1" t="str">
        <f t="shared" si="1"/>
        <v>Estoque regular</v>
      </c>
    </row>
    <row r="45" spans="1:8">
      <c r="A45" s="1" t="s">
        <v>124</v>
      </c>
      <c r="B45" s="1" t="str">
        <f>VLOOKUP(A45,PRODUTOS!$A$2:$F$201,2,FALSE)</f>
        <v>Tinta 3M 31mm</v>
      </c>
      <c r="C45" s="1">
        <f>VLOOKUP(A45,PRODUTOS!$A$2:$F$201,3,FALSE)</f>
        <v>469</v>
      </c>
      <c r="D45" s="1">
        <f>SUMIF(ENTRADA!B:B,ESTOQUE!B:B,ENTRADA!D:D)</f>
        <v>34</v>
      </c>
      <c r="E45" s="1">
        <f>SUMIF(SAÍDA!B:B,ESTOQUE!B:B,SAÍDA!D:D)</f>
        <v>0</v>
      </c>
      <c r="F45" s="13">
        <f t="shared" si="0"/>
        <v>503</v>
      </c>
      <c r="G45" s="1">
        <v>42</v>
      </c>
      <c r="H45" s="1" t="str">
        <f t="shared" si="1"/>
        <v>Estoque regular</v>
      </c>
    </row>
    <row r="46" spans="1:8">
      <c r="A46" s="1" t="s">
        <v>127</v>
      </c>
      <c r="B46" s="1" t="str">
        <f>VLOOKUP(A46,PRODUTOS!$A$2:$F$201,2,FALSE)</f>
        <v>Sensor Schneider 42mm</v>
      </c>
      <c r="C46" s="1">
        <f>VLOOKUP(A46,PRODUTOS!$A$2:$F$201,3,FALSE)</f>
        <v>292</v>
      </c>
      <c r="D46" s="1">
        <f>SUMIF(ENTRADA!B:B,ESTOQUE!B:B,ENTRADA!D:D)</f>
        <v>34</v>
      </c>
      <c r="E46" s="1">
        <f>SUMIF(SAÍDA!B:B,ESTOQUE!B:B,SAÍDA!D:D)</f>
        <v>0</v>
      </c>
      <c r="F46" s="13">
        <f t="shared" si="0"/>
        <v>326</v>
      </c>
      <c r="G46" s="1">
        <v>42</v>
      </c>
      <c r="H46" s="1" t="str">
        <f t="shared" si="1"/>
        <v>Estoque regular</v>
      </c>
    </row>
    <row r="47" spans="1:8">
      <c r="A47" s="1" t="s">
        <v>130</v>
      </c>
      <c r="B47" s="1" t="str">
        <f>VLOOKUP(A47,PRODUTOS!$A$2:$F$201,2,FALSE)</f>
        <v>Mangueira Tigre 25mm</v>
      </c>
      <c r="C47" s="1">
        <f>VLOOKUP(A47,PRODUTOS!$A$2:$F$201,3,FALSE)</f>
        <v>453</v>
      </c>
      <c r="D47" s="1">
        <f>SUMIF(ENTRADA!B:B,ESTOQUE!B:B,ENTRADA!D:D)</f>
        <v>34</v>
      </c>
      <c r="E47" s="1">
        <f>SUMIF(SAÍDA!B:B,ESTOQUE!B:B,SAÍDA!D:D)</f>
        <v>0</v>
      </c>
      <c r="F47" s="13">
        <f t="shared" si="0"/>
        <v>487</v>
      </c>
      <c r="G47" s="1">
        <v>42</v>
      </c>
      <c r="H47" s="1" t="str">
        <f t="shared" si="1"/>
        <v>Estoque regular</v>
      </c>
    </row>
    <row r="48" spans="1:8">
      <c r="A48" s="1" t="s">
        <v>132</v>
      </c>
      <c r="B48" s="1" t="str">
        <f>VLOOKUP(A48,PRODUTOS!$A$2:$F$201,2,FALSE)</f>
        <v>Sensor Schneider 3mm</v>
      </c>
      <c r="C48" s="1">
        <f>VLOOKUP(A48,PRODUTOS!$A$2:$F$201,3,FALSE)</f>
        <v>429</v>
      </c>
      <c r="D48" s="1">
        <f>SUMIF(ENTRADA!B:B,ESTOQUE!B:B,ENTRADA!D:D)</f>
        <v>34</v>
      </c>
      <c r="E48" s="1">
        <f>SUMIF(SAÍDA!B:B,ESTOQUE!B:B,SAÍDA!D:D)</f>
        <v>0</v>
      </c>
      <c r="F48" s="13">
        <f t="shared" si="0"/>
        <v>463</v>
      </c>
      <c r="G48" s="1">
        <v>42</v>
      </c>
      <c r="H48" s="1" t="str">
        <f t="shared" si="1"/>
        <v>Estoque regular</v>
      </c>
    </row>
    <row r="49" spans="1:8">
      <c r="A49" s="1" t="s">
        <v>134</v>
      </c>
      <c r="B49" s="1" t="str">
        <f>VLOOKUP(A49,PRODUTOS!$A$2:$F$201,2,FALSE)</f>
        <v>Trena 3M 46mm</v>
      </c>
      <c r="C49" s="1">
        <f>VLOOKUP(A49,PRODUTOS!$A$2:$F$201,3,FALSE)</f>
        <v>99</v>
      </c>
      <c r="D49" s="1">
        <f>SUMIF(ENTRADA!B:B,ESTOQUE!B:B,ENTRADA!D:D)</f>
        <v>34</v>
      </c>
      <c r="E49" s="1">
        <f>SUMIF(SAÍDA!B:B,ESTOQUE!B:B,SAÍDA!D:D)</f>
        <v>0</v>
      </c>
      <c r="F49" s="13">
        <f t="shared" si="0"/>
        <v>133</v>
      </c>
      <c r="G49" s="1">
        <v>42</v>
      </c>
      <c r="H49" s="1" t="str">
        <f t="shared" si="1"/>
        <v>Estoque regular</v>
      </c>
    </row>
    <row r="50" spans="1:8">
      <c r="A50" s="1" t="s">
        <v>137</v>
      </c>
      <c r="B50" s="1" t="str">
        <f>VLOOKUP(A50,PRODUTOS!$A$2:$F$201,2,FALSE)</f>
        <v>Interruptor Vonder 45mm</v>
      </c>
      <c r="C50" s="1">
        <f>VLOOKUP(A50,PRODUTOS!$A$2:$F$201,3,FALSE)</f>
        <v>216</v>
      </c>
      <c r="D50" s="1">
        <f>SUMIF(ENTRADA!B:B,ESTOQUE!B:B,ENTRADA!D:D)</f>
        <v>34</v>
      </c>
      <c r="E50" s="1">
        <f>SUMIF(SAÍDA!B:B,ESTOQUE!B:B,SAÍDA!D:D)</f>
        <v>0</v>
      </c>
      <c r="F50" s="13">
        <f t="shared" si="0"/>
        <v>250</v>
      </c>
      <c r="G50" s="1">
        <v>42</v>
      </c>
      <c r="H50" s="1" t="str">
        <f t="shared" si="1"/>
        <v>Estoque regular</v>
      </c>
    </row>
    <row r="51" spans="1:8">
      <c r="A51" s="1" t="s">
        <v>139</v>
      </c>
      <c r="B51" s="1" t="str">
        <f>VLOOKUP(A51,PRODUTOS!$A$2:$F$201,2,FALSE)</f>
        <v>Capacete Norton 22mm</v>
      </c>
      <c r="C51" s="1">
        <f>VLOOKUP(A51,PRODUTOS!$A$2:$F$201,3,FALSE)</f>
        <v>74</v>
      </c>
      <c r="D51" s="1">
        <f>SUMIF(ENTRADA!B:B,ESTOQUE!B:B,ENTRADA!D:D)</f>
        <v>34</v>
      </c>
      <c r="E51" s="1">
        <f>SUMIF(SAÍDA!B:B,ESTOQUE!B:B,SAÍDA!D:D)</f>
        <v>74</v>
      </c>
      <c r="F51" s="13">
        <f t="shared" si="0"/>
        <v>34</v>
      </c>
      <c r="G51" s="1">
        <v>42</v>
      </c>
      <c r="H51" s="1" t="str">
        <f t="shared" si="1"/>
        <v>Necessário compra</v>
      </c>
    </row>
    <row r="52" spans="1:8">
      <c r="A52" s="1" t="s">
        <v>142</v>
      </c>
      <c r="B52" s="1" t="str">
        <f>VLOOKUP(A52,PRODUTOS!$A$2:$F$201,2,FALSE)</f>
        <v>Placa Philips 36mm</v>
      </c>
      <c r="C52" s="1">
        <f>VLOOKUP(A52,PRODUTOS!$A$2:$F$201,3,FALSE)</f>
        <v>221</v>
      </c>
      <c r="D52" s="1">
        <f>SUMIF(ENTRADA!B:B,ESTOQUE!B:B,ENTRADA!D:D)</f>
        <v>0</v>
      </c>
      <c r="E52" s="1">
        <f>SUMIF(SAÍDA!B:B,ESTOQUE!B:B,SAÍDA!D:D)</f>
        <v>74</v>
      </c>
      <c r="F52" s="13">
        <f t="shared" si="0"/>
        <v>147</v>
      </c>
      <c r="G52" s="1">
        <v>42</v>
      </c>
      <c r="H52" s="1" t="str">
        <f t="shared" si="1"/>
        <v>Estoque regular</v>
      </c>
    </row>
    <row r="53" spans="1:8">
      <c r="A53" s="1" t="s">
        <v>145</v>
      </c>
      <c r="B53" s="1" t="str">
        <f>VLOOKUP(A53,PRODUTOS!$A$2:$F$201,2,FALSE)</f>
        <v>Torneira Intelbras 12mm</v>
      </c>
      <c r="C53" s="1">
        <f>VLOOKUP(A53,PRODUTOS!$A$2:$F$201,3,FALSE)</f>
        <v>35</v>
      </c>
      <c r="D53" s="1">
        <f>SUMIF(ENTRADA!B:B,ESTOQUE!B:B,ENTRADA!D:D)</f>
        <v>0</v>
      </c>
      <c r="E53" s="1">
        <f>SUMIF(SAÍDA!B:B,ESTOQUE!B:B,SAÍDA!D:D)</f>
        <v>74</v>
      </c>
      <c r="F53" s="13">
        <f t="shared" si="0"/>
        <v>-39</v>
      </c>
      <c r="G53" s="1">
        <v>42</v>
      </c>
      <c r="H53" s="1" t="str">
        <f t="shared" si="1"/>
        <v>Necessário compra</v>
      </c>
    </row>
    <row r="54" spans="1:8">
      <c r="A54" s="1" t="s">
        <v>147</v>
      </c>
      <c r="B54" s="1" t="str">
        <f>VLOOKUP(A54,PRODUTOS!$A$2:$F$201,2,FALSE)</f>
        <v>Arame 3M 11mm</v>
      </c>
      <c r="C54" s="1">
        <f>VLOOKUP(A54,PRODUTOS!$A$2:$F$201,3,FALSE)</f>
        <v>14</v>
      </c>
      <c r="D54" s="1">
        <f>SUMIF(ENTRADA!B:B,ESTOQUE!B:B,ENTRADA!D:D)</f>
        <v>0</v>
      </c>
      <c r="E54" s="1">
        <f>SUMIF(SAÍDA!B:B,ESTOQUE!B:B,SAÍDA!D:D)</f>
        <v>74</v>
      </c>
      <c r="F54" s="13">
        <f t="shared" si="0"/>
        <v>-60</v>
      </c>
      <c r="G54" s="1">
        <v>42</v>
      </c>
      <c r="H54" s="1" t="str">
        <f t="shared" si="1"/>
        <v>Necessário compra</v>
      </c>
    </row>
    <row r="55" spans="1:8">
      <c r="A55" s="1" t="s">
        <v>150</v>
      </c>
      <c r="B55" s="1" t="str">
        <f>VLOOKUP(A55,PRODUTOS!$A$2:$F$201,2,FALSE)</f>
        <v>Placa Vedacit 28mm</v>
      </c>
      <c r="C55" s="1">
        <f>VLOOKUP(A55,PRODUTOS!$A$2:$F$201,3,FALSE)</f>
        <v>481</v>
      </c>
      <c r="D55" s="1">
        <f>SUMIF(ENTRADA!B:B,ESTOQUE!B:B,ENTRADA!D:D)</f>
        <v>0</v>
      </c>
      <c r="E55" s="1">
        <f>SUMIF(SAÍDA!B:B,ESTOQUE!B:B,SAÍDA!D:D)</f>
        <v>74</v>
      </c>
      <c r="F55" s="13">
        <f t="shared" si="0"/>
        <v>407</v>
      </c>
      <c r="G55" s="1">
        <v>42</v>
      </c>
      <c r="H55" s="1" t="str">
        <f t="shared" si="1"/>
        <v>Estoque regular</v>
      </c>
    </row>
    <row r="56" spans="1:8">
      <c r="A56" s="1" t="s">
        <v>153</v>
      </c>
      <c r="B56" s="1" t="str">
        <f>VLOOKUP(A56,PRODUTOS!$A$2:$F$201,2,FALSE)</f>
        <v>Máscara Vedacit 12mm</v>
      </c>
      <c r="C56" s="1">
        <f>VLOOKUP(A56,PRODUTOS!$A$2:$F$201,3,FALSE)</f>
        <v>160</v>
      </c>
      <c r="D56" s="1">
        <f>SUMIF(ENTRADA!B:B,ESTOQUE!B:B,ENTRADA!D:D)</f>
        <v>0</v>
      </c>
      <c r="E56" s="1">
        <f>SUMIF(SAÍDA!B:B,ESTOQUE!B:B,SAÍDA!D:D)</f>
        <v>74</v>
      </c>
      <c r="F56" s="13">
        <f t="shared" si="0"/>
        <v>86</v>
      </c>
      <c r="G56" s="1">
        <v>42</v>
      </c>
      <c r="H56" s="1" t="str">
        <f t="shared" si="1"/>
        <v>Estoque regular</v>
      </c>
    </row>
    <row r="57" spans="1:8">
      <c r="A57" s="1" t="s">
        <v>155</v>
      </c>
      <c r="B57" s="1" t="str">
        <f>VLOOKUP(A57,PRODUTOS!$A$2:$F$201,2,FALSE)</f>
        <v>Chave Schneider 10mm</v>
      </c>
      <c r="C57" s="1">
        <f>VLOOKUP(A57,PRODUTOS!$A$2:$F$201,3,FALSE)</f>
        <v>483</v>
      </c>
      <c r="D57" s="1">
        <f>SUMIF(ENTRADA!B:B,ESTOQUE!B:B,ENTRADA!D:D)</f>
        <v>0</v>
      </c>
      <c r="E57" s="1">
        <f>SUMIF(SAÍDA!B:B,ESTOQUE!B:B,SAÍDA!D:D)</f>
        <v>74</v>
      </c>
      <c r="F57" s="13">
        <f t="shared" si="0"/>
        <v>409</v>
      </c>
      <c r="G57" s="1">
        <v>42</v>
      </c>
      <c r="H57" s="1" t="str">
        <f t="shared" si="1"/>
        <v>Estoque regular</v>
      </c>
    </row>
    <row r="58" spans="1:8">
      <c r="A58" s="1" t="s">
        <v>157</v>
      </c>
      <c r="B58" s="1" t="str">
        <f>VLOOKUP(A58,PRODUTOS!$A$2:$F$201,2,FALSE)</f>
        <v>Lanterna Vonder 3mm</v>
      </c>
      <c r="C58" s="1">
        <f>VLOOKUP(A58,PRODUTOS!$A$2:$F$201,3,FALSE)</f>
        <v>364</v>
      </c>
      <c r="D58" s="1">
        <f>SUMIF(ENTRADA!B:B,ESTOQUE!B:B,ENTRADA!D:D)</f>
        <v>0</v>
      </c>
      <c r="E58" s="1">
        <f>SUMIF(SAÍDA!B:B,ESTOQUE!B:B,SAÍDA!D:D)</f>
        <v>74</v>
      </c>
      <c r="F58" s="13">
        <f t="shared" si="0"/>
        <v>290</v>
      </c>
      <c r="G58" s="1">
        <v>42</v>
      </c>
      <c r="H58" s="1" t="str">
        <f t="shared" si="1"/>
        <v>Estoque regular</v>
      </c>
    </row>
    <row r="59" spans="1:8">
      <c r="A59" s="1" t="s">
        <v>159</v>
      </c>
      <c r="B59" s="1" t="str">
        <f>VLOOKUP(A59,PRODUTOS!$A$2:$F$201,2,FALSE)</f>
        <v>Painel Bosch 36mm</v>
      </c>
      <c r="C59" s="1">
        <f>VLOOKUP(A59,PRODUTOS!$A$2:$F$201,3,FALSE)</f>
        <v>36</v>
      </c>
      <c r="D59" s="1">
        <f>SUMIF(ENTRADA!B:B,ESTOQUE!B:B,ENTRADA!D:D)</f>
        <v>0</v>
      </c>
      <c r="E59" s="1">
        <f>SUMIF(SAÍDA!B:B,ESTOQUE!B:B,SAÍDA!D:D)</f>
        <v>74</v>
      </c>
      <c r="F59" s="13">
        <f t="shared" si="0"/>
        <v>-38</v>
      </c>
      <c r="G59" s="1">
        <v>42</v>
      </c>
      <c r="H59" s="1" t="str">
        <f t="shared" si="1"/>
        <v>Necessário compra</v>
      </c>
    </row>
    <row r="60" spans="1:8">
      <c r="A60" s="1" t="s">
        <v>161</v>
      </c>
      <c r="B60" s="1" t="str">
        <f>VLOOKUP(A60,PRODUTOS!$A$2:$F$201,2,FALSE)</f>
        <v>Torneira Norton 26mm</v>
      </c>
      <c r="C60" s="1">
        <f>VLOOKUP(A60,PRODUTOS!$A$2:$F$201,3,FALSE)</f>
        <v>371</v>
      </c>
      <c r="D60" s="1">
        <f>SUMIF(ENTRADA!B:B,ESTOQUE!B:B,ENTRADA!D:D)</f>
        <v>0</v>
      </c>
      <c r="E60" s="1">
        <f>SUMIF(SAÍDA!B:B,ESTOQUE!B:B,SAÍDA!D:D)</f>
        <v>74</v>
      </c>
      <c r="F60" s="13">
        <f t="shared" si="0"/>
        <v>297</v>
      </c>
      <c r="G60" s="1">
        <v>42</v>
      </c>
      <c r="H60" s="1" t="str">
        <f t="shared" si="1"/>
        <v>Estoque regular</v>
      </c>
    </row>
    <row r="61" spans="1:8">
      <c r="A61" s="1" t="s">
        <v>163</v>
      </c>
      <c r="B61" s="1" t="str">
        <f>VLOOKUP(A61,PRODUTOS!$A$2:$F$201,2,FALSE)</f>
        <v>Tijolo Schneider 44mm</v>
      </c>
      <c r="C61" s="1">
        <f>VLOOKUP(A61,PRODUTOS!$A$2:$F$201,3,FALSE)</f>
        <v>401</v>
      </c>
      <c r="D61" s="1">
        <f>SUMIF(ENTRADA!B:B,ESTOQUE!B:B,ENTRADA!D:D)</f>
        <v>0</v>
      </c>
      <c r="E61" s="1">
        <f>SUMIF(SAÍDA!B:B,ESTOQUE!B:B,SAÍDA!D:D)</f>
        <v>74</v>
      </c>
      <c r="F61" s="13">
        <f t="shared" si="0"/>
        <v>327</v>
      </c>
      <c r="G61" s="1">
        <v>42</v>
      </c>
      <c r="H61" s="1" t="str">
        <f t="shared" si="1"/>
        <v>Estoque regular</v>
      </c>
    </row>
    <row r="62" spans="1:8">
      <c r="A62" s="1" t="s">
        <v>165</v>
      </c>
      <c r="B62" s="1" t="str">
        <f>VLOOKUP(A62,PRODUTOS!$A$2:$F$201,2,FALSE)</f>
        <v>Interruptor Norton 35mm</v>
      </c>
      <c r="C62" s="1">
        <f>VLOOKUP(A62,PRODUTOS!$A$2:$F$201,3,FALSE)</f>
        <v>484</v>
      </c>
      <c r="D62" s="1">
        <f>SUMIF(ENTRADA!B:B,ESTOQUE!B:B,ENTRADA!D:D)</f>
        <v>0</v>
      </c>
      <c r="E62" s="1">
        <f>SUMIF(SAÍDA!B:B,ESTOQUE!B:B,SAÍDA!D:D)</f>
        <v>74</v>
      </c>
      <c r="F62" s="13">
        <f t="shared" si="0"/>
        <v>410</v>
      </c>
      <c r="G62" s="1">
        <v>42</v>
      </c>
      <c r="H62" s="1" t="str">
        <f t="shared" si="1"/>
        <v>Estoque regular</v>
      </c>
    </row>
    <row r="63" spans="1:8">
      <c r="A63" s="1" t="s">
        <v>168</v>
      </c>
      <c r="B63" s="1" t="str">
        <f>VLOOKUP(A63,PRODUTOS!$A$2:$F$201,2,FALSE)</f>
        <v>Painel Tigre 21mm</v>
      </c>
      <c r="C63" s="1">
        <f>VLOOKUP(A63,PRODUTOS!$A$2:$F$201,3,FALSE)</f>
        <v>266</v>
      </c>
      <c r="D63" s="1">
        <f>SUMIF(ENTRADA!B:B,ESTOQUE!B:B,ENTRADA!D:D)</f>
        <v>0</v>
      </c>
      <c r="E63" s="1">
        <f>SUMIF(SAÍDA!B:B,ESTOQUE!B:B,SAÍDA!D:D)</f>
        <v>74</v>
      </c>
      <c r="F63" s="13">
        <f t="shared" si="0"/>
        <v>192</v>
      </c>
      <c r="G63" s="1">
        <v>42</v>
      </c>
      <c r="H63" s="1" t="str">
        <f t="shared" si="1"/>
        <v>Estoque regular</v>
      </c>
    </row>
    <row r="64" spans="1:8">
      <c r="A64" s="1" t="s">
        <v>170</v>
      </c>
      <c r="B64" s="1" t="str">
        <f>VLOOKUP(A64,PRODUTOS!$A$2:$F$201,2,FALSE)</f>
        <v>Torneira Norton 13mm</v>
      </c>
      <c r="C64" s="1">
        <f>VLOOKUP(A64,PRODUTOS!$A$2:$F$201,3,FALSE)</f>
        <v>97</v>
      </c>
      <c r="D64" s="1">
        <f>SUMIF(ENTRADA!B:B,ESTOQUE!B:B,ENTRADA!D:D)</f>
        <v>0</v>
      </c>
      <c r="E64" s="1">
        <f>SUMIF(SAÍDA!B:B,ESTOQUE!B:B,SAÍDA!D:D)</f>
        <v>74</v>
      </c>
      <c r="F64" s="13">
        <f t="shared" si="0"/>
        <v>23</v>
      </c>
      <c r="G64" s="1">
        <v>42</v>
      </c>
      <c r="H64" s="1" t="str">
        <f t="shared" si="1"/>
        <v>Necessário compra</v>
      </c>
    </row>
    <row r="65" spans="1:8">
      <c r="A65" s="1" t="s">
        <v>172</v>
      </c>
      <c r="B65" s="1" t="str">
        <f>VLOOKUP(A65,PRODUTOS!$A$2:$F$201,2,FALSE)</f>
        <v>Mangueira Norton 21mm</v>
      </c>
      <c r="C65" s="1">
        <f>VLOOKUP(A65,PRODUTOS!$A$2:$F$201,3,FALSE)</f>
        <v>348</v>
      </c>
      <c r="D65" s="1">
        <f>SUMIF(ENTRADA!B:B,ESTOQUE!B:B,ENTRADA!D:D)</f>
        <v>0</v>
      </c>
      <c r="E65" s="1">
        <f>SUMIF(SAÍDA!B:B,ESTOQUE!B:B,SAÍDA!D:D)</f>
        <v>74</v>
      </c>
      <c r="F65" s="13">
        <f t="shared" si="0"/>
        <v>274</v>
      </c>
      <c r="G65" s="1">
        <v>42</v>
      </c>
      <c r="H65" s="1" t="str">
        <f t="shared" si="1"/>
        <v>Estoque regular</v>
      </c>
    </row>
    <row r="66" spans="1:8">
      <c r="A66" s="1" t="s">
        <v>174</v>
      </c>
      <c r="B66" s="1" t="str">
        <f>VLOOKUP(A66,PRODUTOS!$A$2:$F$201,2,FALSE)</f>
        <v>Broca Schneider 26mm</v>
      </c>
      <c r="C66" s="1">
        <f>VLOOKUP(A66,PRODUTOS!$A$2:$F$201,3,FALSE)</f>
        <v>332</v>
      </c>
      <c r="D66" s="1">
        <f>SUMIF(ENTRADA!B:B,ESTOQUE!B:B,ENTRADA!D:D)</f>
        <v>0</v>
      </c>
      <c r="E66" s="1">
        <f>SUMIF(SAÍDA!B:B,ESTOQUE!B:B,SAÍDA!D:D)</f>
        <v>74</v>
      </c>
      <c r="F66" s="13">
        <f t="shared" si="0"/>
        <v>258</v>
      </c>
      <c r="G66" s="1">
        <v>42</v>
      </c>
      <c r="H66" s="1" t="str">
        <f t="shared" si="1"/>
        <v>Estoque regular</v>
      </c>
    </row>
    <row r="67" spans="1:8">
      <c r="A67" s="1" t="s">
        <v>176</v>
      </c>
      <c r="B67" s="1" t="str">
        <f>VLOOKUP(A67,PRODUTOS!$A$2:$F$201,2,FALSE)</f>
        <v>Bloco Vedacit 30mm</v>
      </c>
      <c r="C67" s="1">
        <f>VLOOKUP(A67,PRODUTOS!$A$2:$F$201,3,FALSE)</f>
        <v>216</v>
      </c>
      <c r="D67" s="1">
        <f>SUMIF(ENTRADA!B:B,ESTOQUE!B:B,ENTRADA!D:D)</f>
        <v>0</v>
      </c>
      <c r="E67" s="1">
        <f>SUMIF(SAÍDA!B:B,ESTOQUE!B:B,SAÍDA!D:D)</f>
        <v>74</v>
      </c>
      <c r="F67" s="13">
        <f t="shared" ref="F67:F130" si="2">C67+D67-E67</f>
        <v>142</v>
      </c>
      <c r="G67" s="1">
        <v>42</v>
      </c>
      <c r="H67" s="1" t="str">
        <f t="shared" ref="H67:H130" si="3">IF(F67&gt;G67,"Estoque regular",IF(F67&lt;G67,"Necessário compra",IF(F67&lt;=0,"Sem estoque")))</f>
        <v>Estoque regular</v>
      </c>
    </row>
    <row r="68" spans="1:8">
      <c r="A68" s="1" t="s">
        <v>179</v>
      </c>
      <c r="B68" s="1" t="str">
        <f>VLOOKUP(A68,PRODUTOS!$A$2:$F$201,2,FALSE)</f>
        <v>Lixa Vonder 46mm</v>
      </c>
      <c r="C68" s="1">
        <f>VLOOKUP(A68,PRODUTOS!$A$2:$F$201,3,FALSE)</f>
        <v>405</v>
      </c>
      <c r="D68" s="1">
        <f>SUMIF(ENTRADA!B:B,ESTOQUE!B:B,ENTRADA!D:D)</f>
        <v>0</v>
      </c>
      <c r="E68" s="1">
        <f>SUMIF(SAÍDA!B:B,ESTOQUE!B:B,SAÍDA!D:D)</f>
        <v>74</v>
      </c>
      <c r="F68" s="13">
        <f t="shared" si="2"/>
        <v>331</v>
      </c>
      <c r="G68" s="1">
        <v>42</v>
      </c>
      <c r="H68" s="1" t="str">
        <f t="shared" si="3"/>
        <v>Estoque regular</v>
      </c>
    </row>
    <row r="69" spans="1:8">
      <c r="A69" s="1" t="s">
        <v>182</v>
      </c>
      <c r="B69" s="1" t="str">
        <f>VLOOKUP(A69,PRODUTOS!$A$2:$F$201,2,FALSE)</f>
        <v>Torneira Intelbras 36mm</v>
      </c>
      <c r="C69" s="1">
        <f>VLOOKUP(A69,PRODUTOS!$A$2:$F$201,3,FALSE)</f>
        <v>62</v>
      </c>
      <c r="D69" s="1">
        <f>SUMIF(ENTRADA!B:B,ESTOQUE!B:B,ENTRADA!D:D)</f>
        <v>0</v>
      </c>
      <c r="E69" s="1">
        <f>SUMIF(SAÍDA!B:B,ESTOQUE!B:B,SAÍDA!D:D)</f>
        <v>74</v>
      </c>
      <c r="F69" s="13">
        <f t="shared" si="2"/>
        <v>-12</v>
      </c>
      <c r="G69" s="1">
        <v>42</v>
      </c>
      <c r="H69" s="1" t="str">
        <f t="shared" si="3"/>
        <v>Necessário compra</v>
      </c>
    </row>
    <row r="70" spans="1:8">
      <c r="A70" s="1" t="s">
        <v>184</v>
      </c>
      <c r="B70" s="1" t="str">
        <f>VLOOKUP(A70,PRODUTOS!$A$2:$F$201,2,FALSE)</f>
        <v>Porca Intelbras 25mm</v>
      </c>
      <c r="C70" s="1">
        <f>VLOOKUP(A70,PRODUTOS!$A$2:$F$201,3,FALSE)</f>
        <v>205</v>
      </c>
      <c r="D70" s="1">
        <f>SUMIF(ENTRADA!B:B,ESTOQUE!B:B,ENTRADA!D:D)</f>
        <v>0</v>
      </c>
      <c r="E70" s="1">
        <f>SUMIF(SAÍDA!B:B,ESTOQUE!B:B,SAÍDA!D:D)</f>
        <v>74</v>
      </c>
      <c r="F70" s="13">
        <f t="shared" si="2"/>
        <v>131</v>
      </c>
      <c r="G70" s="1">
        <v>42</v>
      </c>
      <c r="H70" s="1" t="str">
        <f t="shared" si="3"/>
        <v>Estoque regular</v>
      </c>
    </row>
    <row r="71" spans="1:8">
      <c r="A71" s="1" t="s">
        <v>187</v>
      </c>
      <c r="B71" s="1" t="str">
        <f>VLOOKUP(A71,PRODUTOS!$A$2:$F$201,2,FALSE)</f>
        <v>Tubo Philips 32mm</v>
      </c>
      <c r="C71" s="1">
        <f>VLOOKUP(A71,PRODUTOS!$A$2:$F$201,3,FALSE)</f>
        <v>153</v>
      </c>
      <c r="D71" s="1">
        <f>SUMIF(ENTRADA!B:B,ESTOQUE!B:B,ENTRADA!D:D)</f>
        <v>0</v>
      </c>
      <c r="E71" s="1">
        <f>SUMIF(SAÍDA!B:B,ESTOQUE!B:B,SAÍDA!D:D)</f>
        <v>74</v>
      </c>
      <c r="F71" s="13">
        <f t="shared" si="2"/>
        <v>79</v>
      </c>
      <c r="G71" s="1">
        <v>42</v>
      </c>
      <c r="H71" s="1" t="str">
        <f t="shared" si="3"/>
        <v>Estoque regular</v>
      </c>
    </row>
    <row r="72" spans="1:8">
      <c r="A72" s="1" t="s">
        <v>189</v>
      </c>
      <c r="B72" s="1" t="str">
        <f>VLOOKUP(A72,PRODUTOS!$A$2:$F$201,2,FALSE)</f>
        <v>Tinta Schneider 44mm</v>
      </c>
      <c r="C72" s="1">
        <f>VLOOKUP(A72,PRODUTOS!$A$2:$F$201,3,FALSE)</f>
        <v>97</v>
      </c>
      <c r="D72" s="1">
        <f>SUMIF(ENTRADA!B:B,ESTOQUE!B:B,ENTRADA!D:D)</f>
        <v>0</v>
      </c>
      <c r="E72" s="1">
        <f>SUMIF(SAÍDA!B:B,ESTOQUE!B:B,SAÍDA!D:D)</f>
        <v>74</v>
      </c>
      <c r="F72" s="13">
        <f t="shared" si="2"/>
        <v>23</v>
      </c>
      <c r="G72" s="1">
        <v>42</v>
      </c>
      <c r="H72" s="1" t="str">
        <f t="shared" si="3"/>
        <v>Necessário compra</v>
      </c>
    </row>
    <row r="73" spans="1:8">
      <c r="A73" s="1" t="s">
        <v>192</v>
      </c>
      <c r="B73" s="1" t="str">
        <f>VLOOKUP(A73,PRODUTOS!$A$2:$F$201,2,FALSE)</f>
        <v>Tijolo Norton 30mm</v>
      </c>
      <c r="C73" s="1">
        <f>VLOOKUP(A73,PRODUTOS!$A$2:$F$201,3,FALSE)</f>
        <v>96</v>
      </c>
      <c r="D73" s="1">
        <f>SUMIF(ENTRADA!B:B,ESTOQUE!B:B,ENTRADA!D:D)</f>
        <v>0</v>
      </c>
      <c r="E73" s="1">
        <f>SUMIF(SAÍDA!B:B,ESTOQUE!B:B,SAÍDA!D:D)</f>
        <v>74</v>
      </c>
      <c r="F73" s="13">
        <f t="shared" si="2"/>
        <v>22</v>
      </c>
      <c r="G73" s="1">
        <v>42</v>
      </c>
      <c r="H73" s="1" t="str">
        <f t="shared" si="3"/>
        <v>Necessário compra</v>
      </c>
    </row>
    <row r="74" spans="1:8">
      <c r="A74" s="1" t="s">
        <v>194</v>
      </c>
      <c r="B74" s="1" t="str">
        <f>VLOOKUP(A74,PRODUTOS!$A$2:$F$201,2,FALSE)</f>
        <v>Ripa Schneider 17mm</v>
      </c>
      <c r="C74" s="1">
        <f>VLOOKUP(A74,PRODUTOS!$A$2:$F$201,3,FALSE)</f>
        <v>342</v>
      </c>
      <c r="D74" s="1">
        <f>SUMIF(ENTRADA!B:B,ESTOQUE!B:B,ENTRADA!D:D)</f>
        <v>0</v>
      </c>
      <c r="E74" s="1">
        <f>SUMIF(SAÍDA!B:B,ESTOQUE!B:B,SAÍDA!D:D)</f>
        <v>74</v>
      </c>
      <c r="F74" s="13">
        <f t="shared" si="2"/>
        <v>268</v>
      </c>
      <c r="G74" s="1">
        <v>42</v>
      </c>
      <c r="H74" s="1" t="str">
        <f t="shared" si="3"/>
        <v>Estoque regular</v>
      </c>
    </row>
    <row r="75" spans="1:8">
      <c r="A75" s="1" t="s">
        <v>196</v>
      </c>
      <c r="B75" s="1" t="str">
        <f>VLOOKUP(A75,PRODUTOS!$A$2:$F$201,2,FALSE)</f>
        <v>Interruptor Bosch 1mm</v>
      </c>
      <c r="C75" s="1">
        <f>VLOOKUP(A75,PRODUTOS!$A$2:$F$201,3,FALSE)</f>
        <v>109</v>
      </c>
      <c r="D75" s="1">
        <f>SUMIF(ENTRADA!B:B,ESTOQUE!B:B,ENTRADA!D:D)</f>
        <v>0</v>
      </c>
      <c r="E75" s="1">
        <f>SUMIF(SAÍDA!B:B,ESTOQUE!B:B,SAÍDA!D:D)</f>
        <v>74</v>
      </c>
      <c r="F75" s="13">
        <f t="shared" si="2"/>
        <v>35</v>
      </c>
      <c r="G75" s="1">
        <v>42</v>
      </c>
      <c r="H75" s="1" t="str">
        <f t="shared" si="3"/>
        <v>Necessário compra</v>
      </c>
    </row>
    <row r="76" spans="1:8">
      <c r="A76" s="1" t="s">
        <v>198</v>
      </c>
      <c r="B76" s="1" t="str">
        <f>VLOOKUP(A76,PRODUTOS!$A$2:$F$201,2,FALSE)</f>
        <v>Rolo Makita 1mm</v>
      </c>
      <c r="C76" s="1">
        <f>VLOOKUP(A76,PRODUTOS!$A$2:$F$201,3,FALSE)</f>
        <v>474</v>
      </c>
      <c r="D76" s="1">
        <f>SUMIF(ENTRADA!B:B,ESTOQUE!B:B,ENTRADA!D:D)</f>
        <v>0</v>
      </c>
      <c r="E76" s="1">
        <f>SUMIF(SAÍDA!B:B,ESTOQUE!B:B,SAÍDA!D:D)</f>
        <v>74</v>
      </c>
      <c r="F76" s="13">
        <f t="shared" si="2"/>
        <v>400</v>
      </c>
      <c r="G76" s="1">
        <v>42</v>
      </c>
      <c r="H76" s="1" t="str">
        <f t="shared" si="3"/>
        <v>Estoque regular</v>
      </c>
    </row>
    <row r="77" spans="1:8">
      <c r="A77" s="1" t="s">
        <v>200</v>
      </c>
      <c r="B77" s="1" t="str">
        <f>VLOOKUP(A77,PRODUTOS!$A$2:$F$201,2,FALSE)</f>
        <v>Chuveiro Norton 20mm</v>
      </c>
      <c r="C77" s="1">
        <f>VLOOKUP(A77,PRODUTOS!$A$2:$F$201,3,FALSE)</f>
        <v>166</v>
      </c>
      <c r="D77" s="1">
        <f>SUMIF(ENTRADA!B:B,ESTOQUE!B:B,ENTRADA!D:D)</f>
        <v>0</v>
      </c>
      <c r="E77" s="1">
        <f>SUMIF(SAÍDA!B:B,ESTOQUE!B:B,SAÍDA!D:D)</f>
        <v>74</v>
      </c>
      <c r="F77" s="13">
        <f t="shared" si="2"/>
        <v>92</v>
      </c>
      <c r="G77" s="1">
        <v>42</v>
      </c>
      <c r="H77" s="1" t="str">
        <f t="shared" si="3"/>
        <v>Estoque regular</v>
      </c>
    </row>
    <row r="78" spans="1:8">
      <c r="A78" s="1" t="s">
        <v>203</v>
      </c>
      <c r="B78" s="1" t="str">
        <f>VLOOKUP(A78,PRODUTOS!$A$2:$F$201,2,FALSE)</f>
        <v>Capacete Bosch 47mm</v>
      </c>
      <c r="C78" s="1">
        <f>VLOOKUP(A78,PRODUTOS!$A$2:$F$201,3,FALSE)</f>
        <v>373</v>
      </c>
      <c r="D78" s="1">
        <f>SUMIF(ENTRADA!B:B,ESTOQUE!B:B,ENTRADA!D:D)</f>
        <v>0</v>
      </c>
      <c r="E78" s="1">
        <f>SUMIF(SAÍDA!B:B,ESTOQUE!B:B,SAÍDA!D:D)</f>
        <v>74</v>
      </c>
      <c r="F78" s="13">
        <f t="shared" si="2"/>
        <v>299</v>
      </c>
      <c r="G78" s="1">
        <v>42</v>
      </c>
      <c r="H78" s="1" t="str">
        <f t="shared" si="3"/>
        <v>Estoque regular</v>
      </c>
    </row>
    <row r="79" spans="1:8">
      <c r="A79" s="1" t="s">
        <v>205</v>
      </c>
      <c r="B79" s="1" t="str">
        <f>VLOOKUP(A79,PRODUTOS!$A$2:$F$201,2,FALSE)</f>
        <v>Fio Vonder 1mm</v>
      </c>
      <c r="C79" s="1">
        <f>VLOOKUP(A79,PRODUTOS!$A$2:$F$201,3,FALSE)</f>
        <v>374</v>
      </c>
      <c r="D79" s="1">
        <f>SUMIF(ENTRADA!B:B,ESTOQUE!B:B,ENTRADA!D:D)</f>
        <v>0</v>
      </c>
      <c r="E79" s="1">
        <f>SUMIF(SAÍDA!B:B,ESTOQUE!B:B,SAÍDA!D:D)</f>
        <v>74</v>
      </c>
      <c r="F79" s="13">
        <f t="shared" si="2"/>
        <v>300</v>
      </c>
      <c r="G79" s="1">
        <v>42</v>
      </c>
      <c r="H79" s="1" t="str">
        <f t="shared" si="3"/>
        <v>Estoque regular</v>
      </c>
    </row>
    <row r="80" spans="1:8">
      <c r="A80" s="1" t="s">
        <v>207</v>
      </c>
      <c r="B80" s="1" t="str">
        <f>VLOOKUP(A80,PRODUTOS!$A$2:$F$201,2,FALSE)</f>
        <v>Painel Norton 38mm</v>
      </c>
      <c r="C80" s="1">
        <f>VLOOKUP(A80,PRODUTOS!$A$2:$F$201,3,FALSE)</f>
        <v>31</v>
      </c>
      <c r="D80" s="1">
        <f>SUMIF(ENTRADA!B:B,ESTOQUE!B:B,ENTRADA!D:D)</f>
        <v>0</v>
      </c>
      <c r="E80" s="1">
        <f>SUMIF(SAÍDA!B:B,ESTOQUE!B:B,SAÍDA!D:D)</f>
        <v>74</v>
      </c>
      <c r="F80" s="13">
        <f t="shared" si="2"/>
        <v>-43</v>
      </c>
      <c r="G80" s="1">
        <v>42</v>
      </c>
      <c r="H80" s="1" t="str">
        <f t="shared" si="3"/>
        <v>Necessário compra</v>
      </c>
    </row>
    <row r="81" spans="1:8">
      <c r="A81" s="1" t="s">
        <v>209</v>
      </c>
      <c r="B81" s="1" t="str">
        <f>VLOOKUP(A81,PRODUTOS!$A$2:$F$201,2,FALSE)</f>
        <v>Viga Intelbras 43mm</v>
      </c>
      <c r="C81" s="1">
        <f>VLOOKUP(A81,PRODUTOS!$A$2:$F$201,3,FALSE)</f>
        <v>269</v>
      </c>
      <c r="D81" s="1">
        <f>SUMIF(ENTRADA!B:B,ESTOQUE!B:B,ENTRADA!D:D)</f>
        <v>0</v>
      </c>
      <c r="E81" s="1">
        <f>SUMIF(SAÍDA!B:B,ESTOQUE!B:B,SAÍDA!D:D)</f>
        <v>74</v>
      </c>
      <c r="F81" s="13">
        <f t="shared" si="2"/>
        <v>195</v>
      </c>
      <c r="G81" s="1">
        <v>42</v>
      </c>
      <c r="H81" s="1" t="str">
        <f t="shared" si="3"/>
        <v>Estoque regular</v>
      </c>
    </row>
    <row r="82" spans="1:8">
      <c r="A82" s="1" t="s">
        <v>211</v>
      </c>
      <c r="B82" s="1" t="str">
        <f>VLOOKUP(A82,PRODUTOS!$A$2:$F$201,2,FALSE)</f>
        <v>Broca Tigre 46mm</v>
      </c>
      <c r="C82" s="1">
        <f>VLOOKUP(A82,PRODUTOS!$A$2:$F$201,3,FALSE)</f>
        <v>296</v>
      </c>
      <c r="D82" s="1">
        <f>SUMIF(ENTRADA!B:B,ESTOQUE!B:B,ENTRADA!D:D)</f>
        <v>0</v>
      </c>
      <c r="E82" s="1">
        <f>SUMIF(SAÍDA!B:B,ESTOQUE!B:B,SAÍDA!D:D)</f>
        <v>74</v>
      </c>
      <c r="F82" s="13">
        <f t="shared" si="2"/>
        <v>222</v>
      </c>
      <c r="G82" s="1">
        <v>42</v>
      </c>
      <c r="H82" s="1" t="str">
        <f t="shared" si="3"/>
        <v>Estoque regular</v>
      </c>
    </row>
    <row r="83" spans="1:8">
      <c r="A83" s="1" t="s">
        <v>213</v>
      </c>
      <c r="B83" s="1" t="str">
        <f>VLOOKUP(A83,PRODUTOS!$A$2:$F$201,2,FALSE)</f>
        <v>Serra Tigre 46mm</v>
      </c>
      <c r="C83" s="1">
        <f>VLOOKUP(A83,PRODUTOS!$A$2:$F$201,3,FALSE)</f>
        <v>132</v>
      </c>
      <c r="D83" s="1">
        <f>SUMIF(ENTRADA!B:B,ESTOQUE!B:B,ENTRADA!D:D)</f>
        <v>0</v>
      </c>
      <c r="E83" s="1">
        <f>SUMIF(SAÍDA!B:B,ESTOQUE!B:B,SAÍDA!D:D)</f>
        <v>74</v>
      </c>
      <c r="F83" s="13">
        <f t="shared" si="2"/>
        <v>58</v>
      </c>
      <c r="G83" s="1">
        <v>42</v>
      </c>
      <c r="H83" s="1" t="str">
        <f t="shared" si="3"/>
        <v>Estoque regular</v>
      </c>
    </row>
    <row r="84" spans="1:8">
      <c r="A84" s="1" t="s">
        <v>216</v>
      </c>
      <c r="B84" s="1" t="str">
        <f>VLOOKUP(A84,PRODUTOS!$A$2:$F$201,2,FALSE)</f>
        <v>Painel Vonder 17mm</v>
      </c>
      <c r="C84" s="1">
        <f>VLOOKUP(A84,PRODUTOS!$A$2:$F$201,3,FALSE)</f>
        <v>238</v>
      </c>
      <c r="D84" s="1">
        <f>SUMIF(ENTRADA!B:B,ESTOQUE!B:B,ENTRADA!D:D)</f>
        <v>0</v>
      </c>
      <c r="E84" s="1">
        <f>SUMIF(SAÍDA!B:B,ESTOQUE!B:B,SAÍDA!D:D)</f>
        <v>74</v>
      </c>
      <c r="F84" s="13">
        <f t="shared" si="2"/>
        <v>164</v>
      </c>
      <c r="G84" s="1">
        <v>42</v>
      </c>
      <c r="H84" s="1" t="str">
        <f t="shared" si="3"/>
        <v>Estoque regular</v>
      </c>
    </row>
    <row r="85" spans="1:8">
      <c r="A85" s="1" t="s">
        <v>218</v>
      </c>
      <c r="B85" s="1" t="str">
        <f>VLOOKUP(A85,PRODUTOS!$A$2:$F$201,2,FALSE)</f>
        <v>Arruela Schneider 34mm</v>
      </c>
      <c r="C85" s="1">
        <f>VLOOKUP(A85,PRODUTOS!$A$2:$F$201,3,FALSE)</f>
        <v>103</v>
      </c>
      <c r="D85" s="1">
        <f>SUMIF(ENTRADA!B:B,ESTOQUE!B:B,ENTRADA!D:D)</f>
        <v>0</v>
      </c>
      <c r="E85" s="1">
        <f>SUMIF(SAÍDA!B:B,ESTOQUE!B:B,SAÍDA!D:D)</f>
        <v>74</v>
      </c>
      <c r="F85" s="13">
        <f t="shared" si="2"/>
        <v>29</v>
      </c>
      <c r="G85" s="1">
        <v>42</v>
      </c>
      <c r="H85" s="1" t="str">
        <f t="shared" si="3"/>
        <v>Necessário compra</v>
      </c>
    </row>
    <row r="86" spans="1:8">
      <c r="A86" s="1" t="s">
        <v>220</v>
      </c>
      <c r="B86" s="1" t="str">
        <f>VLOOKUP(A86,PRODUTOS!$A$2:$F$201,2,FALSE)</f>
        <v>Parafuso Norton 19mm</v>
      </c>
      <c r="C86" s="1">
        <f>VLOOKUP(A86,PRODUTOS!$A$2:$F$201,3,FALSE)</f>
        <v>146</v>
      </c>
      <c r="D86" s="1">
        <f>SUMIF(ENTRADA!B:B,ESTOQUE!B:B,ENTRADA!D:D)</f>
        <v>0</v>
      </c>
      <c r="E86" s="1">
        <f>SUMIF(SAÍDA!B:B,ESTOQUE!B:B,SAÍDA!D:D)</f>
        <v>74</v>
      </c>
      <c r="F86" s="13">
        <f t="shared" si="2"/>
        <v>72</v>
      </c>
      <c r="G86" s="1">
        <v>42</v>
      </c>
      <c r="H86" s="1" t="str">
        <f t="shared" si="3"/>
        <v>Estoque regular</v>
      </c>
    </row>
    <row r="87" spans="1:8">
      <c r="A87" s="1" t="s">
        <v>222</v>
      </c>
      <c r="B87" s="1" t="str">
        <f>VLOOKUP(A87,PRODUTOS!$A$2:$F$201,2,FALSE)</f>
        <v>Pincel 3M 14mm</v>
      </c>
      <c r="C87" s="1">
        <f>VLOOKUP(A87,PRODUTOS!$A$2:$F$201,3,FALSE)</f>
        <v>295</v>
      </c>
      <c r="D87" s="1">
        <f>SUMIF(ENTRADA!B:B,ESTOQUE!B:B,ENTRADA!D:D)</f>
        <v>0</v>
      </c>
      <c r="E87" s="1">
        <f>SUMIF(SAÍDA!B:B,ESTOQUE!B:B,SAÍDA!D:D)</f>
        <v>74</v>
      </c>
      <c r="F87" s="13">
        <f t="shared" si="2"/>
        <v>221</v>
      </c>
      <c r="G87" s="1">
        <v>42</v>
      </c>
      <c r="H87" s="1" t="str">
        <f t="shared" si="3"/>
        <v>Estoque regular</v>
      </c>
    </row>
    <row r="88" spans="1:8">
      <c r="A88" s="1" t="s">
        <v>224</v>
      </c>
      <c r="B88" s="1" t="str">
        <f>VLOOKUP(A88,PRODUTOS!$A$2:$F$201,2,FALSE)</f>
        <v>Caixa Intelbras 21mm</v>
      </c>
      <c r="C88" s="1">
        <f>VLOOKUP(A88,PRODUTOS!$A$2:$F$201,3,FALSE)</f>
        <v>61</v>
      </c>
      <c r="D88" s="1">
        <f>SUMIF(ENTRADA!B:B,ESTOQUE!B:B,ENTRADA!D:D)</f>
        <v>0</v>
      </c>
      <c r="E88" s="1">
        <f>SUMIF(SAÍDA!B:B,ESTOQUE!B:B,SAÍDA!D:D)</f>
        <v>74</v>
      </c>
      <c r="F88" s="13">
        <f t="shared" si="2"/>
        <v>-13</v>
      </c>
      <c r="G88" s="1">
        <v>42</v>
      </c>
      <c r="H88" s="1" t="str">
        <f t="shared" si="3"/>
        <v>Necessário compra</v>
      </c>
    </row>
    <row r="89" spans="1:8">
      <c r="A89" s="1" t="s">
        <v>226</v>
      </c>
      <c r="B89" s="1" t="str">
        <f>VLOOKUP(A89,PRODUTOS!$A$2:$F$201,2,FALSE)</f>
        <v>Ripa Intelbras 13mm</v>
      </c>
      <c r="C89" s="1">
        <f>VLOOKUP(A89,PRODUTOS!$A$2:$F$201,3,FALSE)</f>
        <v>158</v>
      </c>
      <c r="D89" s="1">
        <f>SUMIF(ENTRADA!B:B,ESTOQUE!B:B,ENTRADA!D:D)</f>
        <v>0</v>
      </c>
      <c r="E89" s="1">
        <f>SUMIF(SAÍDA!B:B,ESTOQUE!B:B,SAÍDA!D:D)</f>
        <v>74</v>
      </c>
      <c r="F89" s="13">
        <f t="shared" si="2"/>
        <v>84</v>
      </c>
      <c r="G89" s="1">
        <v>42</v>
      </c>
      <c r="H89" s="1" t="str">
        <f t="shared" si="3"/>
        <v>Estoque regular</v>
      </c>
    </row>
    <row r="90" spans="1:8">
      <c r="A90" s="1" t="s">
        <v>228</v>
      </c>
      <c r="B90" s="1" t="str">
        <f>VLOOKUP(A90,PRODUTOS!$A$2:$F$201,2,FALSE)</f>
        <v>Arame Intelbras 32mm</v>
      </c>
      <c r="C90" s="1">
        <f>VLOOKUP(A90,PRODUTOS!$A$2:$F$201,3,FALSE)</f>
        <v>286</v>
      </c>
      <c r="D90" s="1">
        <f>SUMIF(ENTRADA!B:B,ESTOQUE!B:B,ENTRADA!D:D)</f>
        <v>0</v>
      </c>
      <c r="E90" s="1">
        <f>SUMIF(SAÍDA!B:B,ESTOQUE!B:B,SAÍDA!D:D)</f>
        <v>74</v>
      </c>
      <c r="F90" s="13">
        <f t="shared" si="2"/>
        <v>212</v>
      </c>
      <c r="G90" s="1">
        <v>42</v>
      </c>
      <c r="H90" s="1" t="str">
        <f t="shared" si="3"/>
        <v>Estoque regular</v>
      </c>
    </row>
    <row r="91" spans="1:8">
      <c r="A91" s="1" t="s">
        <v>230</v>
      </c>
      <c r="B91" s="1" t="str">
        <f>VLOOKUP(A91,PRODUTOS!$A$2:$F$201,2,FALSE)</f>
        <v>Sensor Philips 42mm</v>
      </c>
      <c r="C91" s="1">
        <f>VLOOKUP(A91,PRODUTOS!$A$2:$F$201,3,FALSE)</f>
        <v>90</v>
      </c>
      <c r="D91" s="1">
        <f>SUMIF(ENTRADA!B:B,ESTOQUE!B:B,ENTRADA!D:D)</f>
        <v>0</v>
      </c>
      <c r="E91" s="1">
        <f>SUMIF(SAÍDA!B:B,ESTOQUE!B:B,SAÍDA!D:D)</f>
        <v>74</v>
      </c>
      <c r="F91" s="13">
        <f t="shared" si="2"/>
        <v>16</v>
      </c>
      <c r="G91" s="1">
        <v>42</v>
      </c>
      <c r="H91" s="1" t="str">
        <f t="shared" si="3"/>
        <v>Necessário compra</v>
      </c>
    </row>
    <row r="92" spans="1:8">
      <c r="A92" s="1" t="s">
        <v>232</v>
      </c>
      <c r="B92" s="1" t="str">
        <f>VLOOKUP(A92,PRODUTOS!$A$2:$F$201,2,FALSE)</f>
        <v>Martelo Schneider 9mm</v>
      </c>
      <c r="C92" s="1">
        <f>VLOOKUP(A92,PRODUTOS!$A$2:$F$201,3,FALSE)</f>
        <v>98</v>
      </c>
      <c r="D92" s="1">
        <f>SUMIF(ENTRADA!B:B,ESTOQUE!B:B,ENTRADA!D:D)</f>
        <v>0</v>
      </c>
      <c r="E92" s="1">
        <f>SUMIF(SAÍDA!B:B,ESTOQUE!B:B,SAÍDA!D:D)</f>
        <v>74</v>
      </c>
      <c r="F92" s="13">
        <f t="shared" si="2"/>
        <v>24</v>
      </c>
      <c r="G92" s="1">
        <v>42</v>
      </c>
      <c r="H92" s="1" t="str">
        <f t="shared" si="3"/>
        <v>Necessário compra</v>
      </c>
    </row>
    <row r="93" spans="1:8">
      <c r="A93" s="1" t="s">
        <v>234</v>
      </c>
      <c r="B93" s="1" t="str">
        <f>VLOOKUP(A93,PRODUTOS!$A$2:$F$201,2,FALSE)</f>
        <v>Pincel Bosch 30mm</v>
      </c>
      <c r="C93" s="1">
        <f>VLOOKUP(A93,PRODUTOS!$A$2:$F$201,3,FALSE)</f>
        <v>204</v>
      </c>
      <c r="D93" s="1">
        <f>SUMIF(ENTRADA!B:B,ESTOQUE!B:B,ENTRADA!D:D)</f>
        <v>0</v>
      </c>
      <c r="E93" s="1">
        <f>SUMIF(SAÍDA!B:B,ESTOQUE!B:B,SAÍDA!D:D)</f>
        <v>74</v>
      </c>
      <c r="F93" s="13">
        <f t="shared" si="2"/>
        <v>130</v>
      </c>
      <c r="G93" s="1">
        <v>42</v>
      </c>
      <c r="H93" s="1" t="str">
        <f t="shared" si="3"/>
        <v>Estoque regular</v>
      </c>
    </row>
    <row r="94" spans="1:8">
      <c r="A94" s="1" t="s">
        <v>236</v>
      </c>
      <c r="B94" s="1" t="str">
        <f>VLOOKUP(A94,PRODUTOS!$A$2:$F$201,2,FALSE)</f>
        <v>Lâmpada 3M 41mm</v>
      </c>
      <c r="C94" s="1">
        <f>VLOOKUP(A94,PRODUTOS!$A$2:$F$201,3,FALSE)</f>
        <v>147</v>
      </c>
      <c r="D94" s="1">
        <f>SUMIF(ENTRADA!B:B,ESTOQUE!B:B,ENTRADA!D:D)</f>
        <v>0</v>
      </c>
      <c r="E94" s="1">
        <f>SUMIF(SAÍDA!B:B,ESTOQUE!B:B,SAÍDA!D:D)</f>
        <v>74</v>
      </c>
      <c r="F94" s="13">
        <f t="shared" si="2"/>
        <v>73</v>
      </c>
      <c r="G94" s="1">
        <v>42</v>
      </c>
      <c r="H94" s="1" t="str">
        <f t="shared" si="3"/>
        <v>Estoque regular</v>
      </c>
    </row>
    <row r="95" spans="1:8">
      <c r="A95" s="1" t="s">
        <v>238</v>
      </c>
      <c r="B95" s="1" t="str">
        <f>VLOOKUP(A95,PRODUTOS!$A$2:$F$201,2,FALSE)</f>
        <v>Interruptor Tigre 38mm</v>
      </c>
      <c r="C95" s="1">
        <f>VLOOKUP(A95,PRODUTOS!$A$2:$F$201,3,FALSE)</f>
        <v>405</v>
      </c>
      <c r="D95" s="1">
        <f>SUMIF(ENTRADA!B:B,ESTOQUE!B:B,ENTRADA!D:D)</f>
        <v>0</v>
      </c>
      <c r="E95" s="1">
        <f>SUMIF(SAÍDA!B:B,ESTOQUE!B:B,SAÍDA!D:D)</f>
        <v>74</v>
      </c>
      <c r="F95" s="13">
        <f t="shared" si="2"/>
        <v>331</v>
      </c>
      <c r="G95" s="1">
        <v>42</v>
      </c>
      <c r="H95" s="1" t="str">
        <f t="shared" si="3"/>
        <v>Estoque regular</v>
      </c>
    </row>
    <row r="96" spans="1:8">
      <c r="A96" s="1" t="s">
        <v>240</v>
      </c>
      <c r="B96" s="1" t="str">
        <f>VLOOKUP(A96,PRODUTOS!$A$2:$F$201,2,FALSE)</f>
        <v>Trena Makita 37mm</v>
      </c>
      <c r="C96" s="1">
        <f>VLOOKUP(A96,PRODUTOS!$A$2:$F$201,3,FALSE)</f>
        <v>103</v>
      </c>
      <c r="D96" s="1">
        <f>SUMIF(ENTRADA!B:B,ESTOQUE!B:B,ENTRADA!D:D)</f>
        <v>0</v>
      </c>
      <c r="E96" s="1">
        <f>SUMIF(SAÍDA!B:B,ESTOQUE!B:B,SAÍDA!D:D)</f>
        <v>74</v>
      </c>
      <c r="F96" s="13">
        <f t="shared" si="2"/>
        <v>29</v>
      </c>
      <c r="G96" s="1">
        <v>42</v>
      </c>
      <c r="H96" s="1" t="str">
        <f t="shared" si="3"/>
        <v>Necessário compra</v>
      </c>
    </row>
    <row r="97" spans="1:8">
      <c r="A97" s="1" t="s">
        <v>242</v>
      </c>
      <c r="B97" s="1" t="str">
        <f>VLOOKUP(A97,PRODUTOS!$A$2:$F$201,2,FALSE)</f>
        <v>Telha 3M 12mm</v>
      </c>
      <c r="C97" s="1">
        <f>VLOOKUP(A97,PRODUTOS!$A$2:$F$201,3,FALSE)</f>
        <v>76</v>
      </c>
      <c r="D97" s="1">
        <f>SUMIF(ENTRADA!B:B,ESTOQUE!B:B,ENTRADA!D:D)</f>
        <v>0</v>
      </c>
      <c r="E97" s="1">
        <f>SUMIF(SAÍDA!B:B,ESTOQUE!B:B,SAÍDA!D:D)</f>
        <v>74</v>
      </c>
      <c r="F97" s="13">
        <f t="shared" si="2"/>
        <v>2</v>
      </c>
      <c r="G97" s="1">
        <v>42</v>
      </c>
      <c r="H97" s="1" t="str">
        <f t="shared" si="3"/>
        <v>Necessário compra</v>
      </c>
    </row>
    <row r="98" spans="1:8">
      <c r="A98" s="1" t="s">
        <v>244</v>
      </c>
      <c r="B98" s="1" t="str">
        <f>VLOOKUP(A98,PRODUTOS!$A$2:$F$201,2,FALSE)</f>
        <v>Fita Schneider 41mm</v>
      </c>
      <c r="C98" s="1">
        <f>VLOOKUP(A98,PRODUTOS!$A$2:$F$201,3,FALSE)</f>
        <v>228</v>
      </c>
      <c r="D98" s="1">
        <f>SUMIF(ENTRADA!B:B,ESTOQUE!B:B,ENTRADA!D:D)</f>
        <v>0</v>
      </c>
      <c r="E98" s="1">
        <f>SUMIF(SAÍDA!B:B,ESTOQUE!B:B,SAÍDA!D:D)</f>
        <v>74</v>
      </c>
      <c r="F98" s="13">
        <f t="shared" si="2"/>
        <v>154</v>
      </c>
      <c r="G98" s="1">
        <v>42</v>
      </c>
      <c r="H98" s="1" t="str">
        <f t="shared" si="3"/>
        <v>Estoque regular</v>
      </c>
    </row>
    <row r="99" spans="1:8">
      <c r="A99" s="1" t="s">
        <v>246</v>
      </c>
      <c r="B99" s="1" t="str">
        <f>VLOOKUP(A99,PRODUTOS!$A$2:$F$201,2,FALSE)</f>
        <v>Fio Vedacit 14mm</v>
      </c>
      <c r="C99" s="1">
        <f>VLOOKUP(A99,PRODUTOS!$A$2:$F$201,3,FALSE)</f>
        <v>403</v>
      </c>
      <c r="D99" s="1">
        <f>SUMIF(ENTRADA!B:B,ESTOQUE!B:B,ENTRADA!D:D)</f>
        <v>0</v>
      </c>
      <c r="E99" s="1">
        <f>SUMIF(SAÍDA!B:B,ESTOQUE!B:B,SAÍDA!D:D)</f>
        <v>74</v>
      </c>
      <c r="F99" s="13">
        <f t="shared" si="2"/>
        <v>329</v>
      </c>
      <c r="G99" s="1">
        <v>42</v>
      </c>
      <c r="H99" s="1" t="str">
        <f t="shared" si="3"/>
        <v>Estoque regular</v>
      </c>
    </row>
    <row r="100" spans="1:8">
      <c r="A100" s="1" t="s">
        <v>248</v>
      </c>
      <c r="B100" s="1" t="str">
        <f>VLOOKUP(A100,PRODUTOS!$A$2:$F$201,2,FALSE)</f>
        <v>Registro Schneider 29mm</v>
      </c>
      <c r="C100" s="1">
        <f>VLOOKUP(A100,PRODUTOS!$A$2:$F$201,3,FALSE)</f>
        <v>353</v>
      </c>
      <c r="D100" s="1">
        <f>SUMIF(ENTRADA!B:B,ESTOQUE!B:B,ENTRADA!D:D)</f>
        <v>0</v>
      </c>
      <c r="E100" s="1">
        <f>SUMIF(SAÍDA!B:B,ESTOQUE!B:B,SAÍDA!D:D)</f>
        <v>74</v>
      </c>
      <c r="F100" s="13">
        <f t="shared" si="2"/>
        <v>279</v>
      </c>
      <c r="G100" s="1">
        <v>42</v>
      </c>
      <c r="H100" s="1" t="str">
        <f t="shared" si="3"/>
        <v>Estoque regular</v>
      </c>
    </row>
    <row r="101" spans="1:8">
      <c r="A101" s="1" t="s">
        <v>250</v>
      </c>
      <c r="B101" s="1" t="str">
        <f>VLOOKUP(A101,PRODUTOS!$A$2:$F$201,2,FALSE)</f>
        <v>Parafuso Vonder 21mm</v>
      </c>
      <c r="C101" s="1">
        <f>VLOOKUP(A101,PRODUTOS!$A$2:$F$201,3,FALSE)</f>
        <v>5</v>
      </c>
      <c r="D101" s="1">
        <f>SUMIF(ENTRADA!B:B,ESTOQUE!B:B,ENTRADA!D:D)</f>
        <v>0</v>
      </c>
      <c r="E101" s="1">
        <f>SUMIF(SAÍDA!B:B,ESTOQUE!B:B,SAÍDA!D:D)</f>
        <v>0</v>
      </c>
      <c r="F101" s="13">
        <f t="shared" si="2"/>
        <v>5</v>
      </c>
      <c r="G101" s="1">
        <v>42</v>
      </c>
      <c r="H101" s="1" t="str">
        <f t="shared" si="3"/>
        <v>Necessário compra</v>
      </c>
    </row>
    <row r="102" spans="1:8">
      <c r="A102" s="1" t="s">
        <v>252</v>
      </c>
      <c r="B102" s="1" t="str">
        <f>VLOOKUP(A102,PRODUTOS!$A$2:$F$201,2,FALSE)</f>
        <v>Disjuntor Intelbras 31mm</v>
      </c>
      <c r="C102" s="1">
        <f>VLOOKUP(A102,PRODUTOS!$A$2:$F$201,3,FALSE)</f>
        <v>8</v>
      </c>
      <c r="D102" s="1">
        <f>SUMIF(ENTRADA!B:B,ESTOQUE!B:B,ENTRADA!D:D)</f>
        <v>0</v>
      </c>
      <c r="E102" s="1">
        <f>SUMIF(SAÍDA!B:B,ESTOQUE!B:B,SAÍDA!D:D)</f>
        <v>0</v>
      </c>
      <c r="F102" s="13">
        <f t="shared" si="2"/>
        <v>8</v>
      </c>
      <c r="G102" s="1">
        <v>42</v>
      </c>
      <c r="H102" s="1" t="str">
        <f t="shared" si="3"/>
        <v>Necessário compra</v>
      </c>
    </row>
    <row r="103" spans="1:8">
      <c r="A103" s="1" t="s">
        <v>254</v>
      </c>
      <c r="B103" s="1" t="str">
        <f>VLOOKUP(A103,PRODUTOS!$A$2:$F$201,2,FALSE)</f>
        <v>Cola Bosch 22mm</v>
      </c>
      <c r="C103" s="1">
        <f>VLOOKUP(A103,PRODUTOS!$A$2:$F$201,3,FALSE)</f>
        <v>236</v>
      </c>
      <c r="D103" s="1">
        <f>SUMIF(ENTRADA!B:B,ESTOQUE!B:B,ENTRADA!D:D)</f>
        <v>0</v>
      </c>
      <c r="E103" s="1">
        <f>SUMIF(SAÍDA!B:B,ESTOQUE!B:B,SAÍDA!D:D)</f>
        <v>0</v>
      </c>
      <c r="F103" s="13">
        <f t="shared" si="2"/>
        <v>236</v>
      </c>
      <c r="G103" s="1">
        <v>42</v>
      </c>
      <c r="H103" s="1" t="str">
        <f t="shared" si="3"/>
        <v>Estoque regular</v>
      </c>
    </row>
    <row r="104" spans="1:8">
      <c r="A104" s="1" t="s">
        <v>256</v>
      </c>
      <c r="B104" s="1" t="str">
        <f>VLOOKUP(A104,PRODUTOS!$A$2:$F$201,2,FALSE)</f>
        <v>Tijolo Vedacit 1mm</v>
      </c>
      <c r="C104" s="1">
        <f>VLOOKUP(A104,PRODUTOS!$A$2:$F$201,3,FALSE)</f>
        <v>278</v>
      </c>
      <c r="D104" s="1">
        <f>SUMIF(ENTRADA!B:B,ESTOQUE!B:B,ENTRADA!D:D)</f>
        <v>0</v>
      </c>
      <c r="E104" s="1">
        <f>SUMIF(SAÍDA!B:B,ESTOQUE!B:B,SAÍDA!D:D)</f>
        <v>0</v>
      </c>
      <c r="F104" s="13">
        <f t="shared" si="2"/>
        <v>278</v>
      </c>
      <c r="G104" s="1">
        <v>42</v>
      </c>
      <c r="H104" s="1" t="str">
        <f t="shared" si="3"/>
        <v>Estoque regular</v>
      </c>
    </row>
    <row r="105" spans="1:8">
      <c r="A105" s="1" t="s">
        <v>258</v>
      </c>
      <c r="B105" s="1" t="str">
        <f>VLOOKUP(A105,PRODUTOS!$A$2:$F$201,2,FALSE)</f>
        <v>Lixa Norton 21mm</v>
      </c>
      <c r="C105" s="1">
        <f>VLOOKUP(A105,PRODUTOS!$A$2:$F$201,3,FALSE)</f>
        <v>97</v>
      </c>
      <c r="D105" s="1">
        <f>SUMIF(ENTRADA!B:B,ESTOQUE!B:B,ENTRADA!D:D)</f>
        <v>0</v>
      </c>
      <c r="E105" s="1">
        <f>SUMIF(SAÍDA!B:B,ESTOQUE!B:B,SAÍDA!D:D)</f>
        <v>0</v>
      </c>
      <c r="F105" s="13">
        <f t="shared" si="2"/>
        <v>97</v>
      </c>
      <c r="G105" s="1">
        <v>42</v>
      </c>
      <c r="H105" s="1" t="str">
        <f t="shared" si="3"/>
        <v>Estoque regular</v>
      </c>
    </row>
    <row r="106" spans="1:8">
      <c r="A106" s="1" t="s">
        <v>261</v>
      </c>
      <c r="B106" s="1" t="str">
        <f>VLOOKUP(A106,PRODUTOS!$A$2:$F$201,2,FALSE)</f>
        <v>Tubo Makita 45mm</v>
      </c>
      <c r="C106" s="1">
        <f>VLOOKUP(A106,PRODUTOS!$A$2:$F$201,3,FALSE)</f>
        <v>186</v>
      </c>
      <c r="D106" s="1">
        <f>SUMIF(ENTRADA!B:B,ESTOQUE!B:B,ENTRADA!D:D)</f>
        <v>0</v>
      </c>
      <c r="E106" s="1">
        <f>SUMIF(SAÍDA!B:B,ESTOQUE!B:B,SAÍDA!D:D)</f>
        <v>0</v>
      </c>
      <c r="F106" s="13">
        <f t="shared" si="2"/>
        <v>186</v>
      </c>
      <c r="G106" s="1">
        <v>42</v>
      </c>
      <c r="H106" s="1" t="str">
        <f t="shared" si="3"/>
        <v>Estoque regular</v>
      </c>
    </row>
    <row r="107" spans="1:8">
      <c r="A107" s="1" t="s">
        <v>263</v>
      </c>
      <c r="B107" s="1" t="str">
        <f>VLOOKUP(A107,PRODUTOS!$A$2:$F$201,2,FALSE)</f>
        <v>Chuveiro Tigre 41mm</v>
      </c>
      <c r="C107" s="1">
        <f>VLOOKUP(A107,PRODUTOS!$A$2:$F$201,3,FALSE)</f>
        <v>170</v>
      </c>
      <c r="D107" s="1">
        <f>SUMIF(ENTRADA!B:B,ESTOQUE!B:B,ENTRADA!D:D)</f>
        <v>0</v>
      </c>
      <c r="E107" s="1">
        <f>SUMIF(SAÍDA!B:B,ESTOQUE!B:B,SAÍDA!D:D)</f>
        <v>0</v>
      </c>
      <c r="F107" s="13">
        <f t="shared" si="2"/>
        <v>170</v>
      </c>
      <c r="G107" s="1">
        <v>42</v>
      </c>
      <c r="H107" s="1" t="str">
        <f t="shared" si="3"/>
        <v>Estoque regular</v>
      </c>
    </row>
    <row r="108" spans="1:8">
      <c r="A108" s="1" t="s">
        <v>265</v>
      </c>
      <c r="B108" s="1" t="str">
        <f>VLOOKUP(A108,PRODUTOS!$A$2:$F$201,2,FALSE)</f>
        <v>Reator Makita 19mm</v>
      </c>
      <c r="C108" s="1">
        <f>VLOOKUP(A108,PRODUTOS!$A$2:$F$201,3,FALSE)</f>
        <v>142</v>
      </c>
      <c r="D108" s="1">
        <f>SUMIF(ENTRADA!B:B,ESTOQUE!B:B,ENTRADA!D:D)</f>
        <v>0</v>
      </c>
      <c r="E108" s="1">
        <f>SUMIF(SAÍDA!B:B,ESTOQUE!B:B,SAÍDA!D:D)</f>
        <v>0</v>
      </c>
      <c r="F108" s="13">
        <f t="shared" si="2"/>
        <v>142</v>
      </c>
      <c r="G108" s="1">
        <v>42</v>
      </c>
      <c r="H108" s="1" t="str">
        <f t="shared" si="3"/>
        <v>Estoque regular</v>
      </c>
    </row>
    <row r="109" spans="1:8">
      <c r="A109" s="1" t="s">
        <v>267</v>
      </c>
      <c r="B109" s="1" t="str">
        <f>VLOOKUP(A109,PRODUTOS!$A$2:$F$201,2,FALSE)</f>
        <v>Lanterna Vedacit 10mm</v>
      </c>
      <c r="C109" s="1">
        <f>VLOOKUP(A109,PRODUTOS!$A$2:$F$201,3,FALSE)</f>
        <v>179</v>
      </c>
      <c r="D109" s="1">
        <f>SUMIF(ENTRADA!B:B,ESTOQUE!B:B,ENTRADA!D:D)</f>
        <v>0</v>
      </c>
      <c r="E109" s="1">
        <f>SUMIF(SAÍDA!B:B,ESTOQUE!B:B,SAÍDA!D:D)</f>
        <v>0</v>
      </c>
      <c r="F109" s="13">
        <f t="shared" si="2"/>
        <v>179</v>
      </c>
      <c r="G109" s="1">
        <v>42</v>
      </c>
      <c r="H109" s="1" t="str">
        <f t="shared" si="3"/>
        <v>Estoque regular</v>
      </c>
    </row>
    <row r="110" spans="1:8">
      <c r="A110" s="1" t="s">
        <v>269</v>
      </c>
      <c r="B110" s="1" t="str">
        <f>VLOOKUP(A110,PRODUTOS!$A$2:$F$201,2,FALSE)</f>
        <v>Painel Schneider 4mm</v>
      </c>
      <c r="C110" s="1">
        <f>VLOOKUP(A110,PRODUTOS!$A$2:$F$201,3,FALSE)</f>
        <v>456</v>
      </c>
      <c r="D110" s="1">
        <f>SUMIF(ENTRADA!B:B,ESTOQUE!B:B,ENTRADA!D:D)</f>
        <v>0</v>
      </c>
      <c r="E110" s="1">
        <f>SUMIF(SAÍDA!B:B,ESTOQUE!B:B,SAÍDA!D:D)</f>
        <v>0</v>
      </c>
      <c r="F110" s="13">
        <f t="shared" si="2"/>
        <v>456</v>
      </c>
      <c r="G110" s="1">
        <v>42</v>
      </c>
      <c r="H110" s="1" t="str">
        <f t="shared" si="3"/>
        <v>Estoque regular</v>
      </c>
    </row>
    <row r="111" spans="1:8">
      <c r="A111" s="1" t="s">
        <v>271</v>
      </c>
      <c r="B111" s="1" t="str">
        <f>VLOOKUP(A111,PRODUTOS!$A$2:$F$201,2,FALSE)</f>
        <v>Fio Intelbras 48mm</v>
      </c>
      <c r="C111" s="1">
        <f>VLOOKUP(A111,PRODUTOS!$A$2:$F$201,3,FALSE)</f>
        <v>66</v>
      </c>
      <c r="D111" s="1">
        <f>SUMIF(ENTRADA!B:B,ESTOQUE!B:B,ENTRADA!D:D)</f>
        <v>0</v>
      </c>
      <c r="E111" s="1">
        <f>SUMIF(SAÍDA!B:B,ESTOQUE!B:B,SAÍDA!D:D)</f>
        <v>0</v>
      </c>
      <c r="F111" s="13">
        <f t="shared" si="2"/>
        <v>66</v>
      </c>
      <c r="G111" s="1">
        <v>42</v>
      </c>
      <c r="H111" s="1" t="str">
        <f t="shared" si="3"/>
        <v>Estoque regular</v>
      </c>
    </row>
    <row r="112" spans="1:8">
      <c r="A112" s="1" t="s">
        <v>274</v>
      </c>
      <c r="B112" s="1" t="str">
        <f>VLOOKUP(A112,PRODUTOS!$A$2:$F$201,2,FALSE)</f>
        <v>Broca Tigre 15mm</v>
      </c>
      <c r="C112" s="1">
        <f>VLOOKUP(A112,PRODUTOS!$A$2:$F$201,3,FALSE)</f>
        <v>162</v>
      </c>
      <c r="D112" s="1">
        <f>SUMIF(ENTRADA!B:B,ESTOQUE!B:B,ENTRADA!D:D)</f>
        <v>0</v>
      </c>
      <c r="E112" s="1">
        <f>SUMIF(SAÍDA!B:B,ESTOQUE!B:B,SAÍDA!D:D)</f>
        <v>0</v>
      </c>
      <c r="F112" s="13">
        <f t="shared" si="2"/>
        <v>162</v>
      </c>
      <c r="G112" s="1">
        <v>42</v>
      </c>
      <c r="H112" s="1" t="str">
        <f t="shared" si="3"/>
        <v>Estoque regular</v>
      </c>
    </row>
    <row r="113" spans="1:8">
      <c r="A113" s="1" t="s">
        <v>276</v>
      </c>
      <c r="B113" s="1" t="str">
        <f>VLOOKUP(A113,PRODUTOS!$A$2:$F$201,2,FALSE)</f>
        <v>Prego Norton 8mm</v>
      </c>
      <c r="C113" s="1">
        <f>VLOOKUP(A113,PRODUTOS!$A$2:$F$201,3,FALSE)</f>
        <v>385</v>
      </c>
      <c r="D113" s="1">
        <f>SUMIF(ENTRADA!B:B,ESTOQUE!B:B,ENTRADA!D:D)</f>
        <v>0</v>
      </c>
      <c r="E113" s="1">
        <f>SUMIF(SAÍDA!B:B,ESTOQUE!B:B,SAÍDA!D:D)</f>
        <v>0</v>
      </c>
      <c r="F113" s="13">
        <f t="shared" si="2"/>
        <v>385</v>
      </c>
      <c r="G113" s="1">
        <v>42</v>
      </c>
      <c r="H113" s="1" t="str">
        <f t="shared" si="3"/>
        <v>Estoque regular</v>
      </c>
    </row>
    <row r="114" spans="1:8">
      <c r="A114" s="1" t="s">
        <v>278</v>
      </c>
      <c r="B114" s="1" t="str">
        <f>VLOOKUP(A114,PRODUTOS!$A$2:$F$201,2,FALSE)</f>
        <v>Painel Makita 24mm</v>
      </c>
      <c r="C114" s="1">
        <f>VLOOKUP(A114,PRODUTOS!$A$2:$F$201,3,FALSE)</f>
        <v>82</v>
      </c>
      <c r="D114" s="1">
        <f>SUMIF(ENTRADA!B:B,ESTOQUE!B:B,ENTRADA!D:D)</f>
        <v>0</v>
      </c>
      <c r="E114" s="1">
        <f>SUMIF(SAÍDA!B:B,ESTOQUE!B:B,SAÍDA!D:D)</f>
        <v>0</v>
      </c>
      <c r="F114" s="13">
        <f t="shared" si="2"/>
        <v>82</v>
      </c>
      <c r="G114" s="1">
        <v>42</v>
      </c>
      <c r="H114" s="1" t="str">
        <f t="shared" si="3"/>
        <v>Estoque regular</v>
      </c>
    </row>
    <row r="115" spans="1:8">
      <c r="A115" s="1" t="s">
        <v>280</v>
      </c>
      <c r="B115" s="1" t="str">
        <f>VLOOKUP(A115,PRODUTOS!$A$2:$F$201,2,FALSE)</f>
        <v>Extensão Norton 29mm</v>
      </c>
      <c r="C115" s="1">
        <f>VLOOKUP(A115,PRODUTOS!$A$2:$F$201,3,FALSE)</f>
        <v>146</v>
      </c>
      <c r="D115" s="1">
        <f>SUMIF(ENTRADA!B:B,ESTOQUE!B:B,ENTRADA!D:D)</f>
        <v>0</v>
      </c>
      <c r="E115" s="1">
        <f>SUMIF(SAÍDA!B:B,ESTOQUE!B:B,SAÍDA!D:D)</f>
        <v>0</v>
      </c>
      <c r="F115" s="13">
        <f t="shared" si="2"/>
        <v>146</v>
      </c>
      <c r="G115" s="1">
        <v>42</v>
      </c>
      <c r="H115" s="1" t="str">
        <f t="shared" si="3"/>
        <v>Estoque regular</v>
      </c>
    </row>
    <row r="116" spans="1:8">
      <c r="A116" s="1" t="s">
        <v>282</v>
      </c>
      <c r="B116" s="1" t="str">
        <f>VLOOKUP(A116,PRODUTOS!$A$2:$F$201,2,FALSE)</f>
        <v>Brita Schneider 36mm</v>
      </c>
      <c r="C116" s="1">
        <f>VLOOKUP(A116,PRODUTOS!$A$2:$F$201,3,FALSE)</f>
        <v>64</v>
      </c>
      <c r="D116" s="1">
        <f>SUMIF(ENTRADA!B:B,ESTOQUE!B:B,ENTRADA!D:D)</f>
        <v>0</v>
      </c>
      <c r="E116" s="1">
        <f>SUMIF(SAÍDA!B:B,ESTOQUE!B:B,SAÍDA!D:D)</f>
        <v>0</v>
      </c>
      <c r="F116" s="13">
        <f t="shared" si="2"/>
        <v>64</v>
      </c>
      <c r="G116" s="1">
        <v>42</v>
      </c>
      <c r="H116" s="1" t="str">
        <f t="shared" si="3"/>
        <v>Estoque regular</v>
      </c>
    </row>
    <row r="117" spans="1:8">
      <c r="A117" s="1" t="s">
        <v>284</v>
      </c>
      <c r="B117" s="1" t="str">
        <f>VLOOKUP(A117,PRODUTOS!$A$2:$F$201,2,FALSE)</f>
        <v>Cola Schneider 5mm</v>
      </c>
      <c r="C117" s="1">
        <f>VLOOKUP(A117,PRODUTOS!$A$2:$F$201,3,FALSE)</f>
        <v>389</v>
      </c>
      <c r="D117" s="1">
        <f>SUMIF(ENTRADA!B:B,ESTOQUE!B:B,ENTRADA!D:D)</f>
        <v>0</v>
      </c>
      <c r="E117" s="1">
        <f>SUMIF(SAÍDA!B:B,ESTOQUE!B:B,SAÍDA!D:D)</f>
        <v>0</v>
      </c>
      <c r="F117" s="13">
        <f t="shared" si="2"/>
        <v>389</v>
      </c>
      <c r="G117" s="1">
        <v>42</v>
      </c>
      <c r="H117" s="1" t="str">
        <f t="shared" si="3"/>
        <v>Estoque regular</v>
      </c>
    </row>
    <row r="118" spans="1:8">
      <c r="A118" s="1" t="s">
        <v>286</v>
      </c>
      <c r="B118" s="1" t="str">
        <f>VLOOKUP(A118,PRODUTOS!$A$2:$F$201,2,FALSE)</f>
        <v>Cola Bosch 23mm</v>
      </c>
      <c r="C118" s="1">
        <f>VLOOKUP(A118,PRODUTOS!$A$2:$F$201,3,FALSE)</f>
        <v>266</v>
      </c>
      <c r="D118" s="1">
        <f>SUMIF(ENTRADA!B:B,ESTOQUE!B:B,ENTRADA!D:D)</f>
        <v>0</v>
      </c>
      <c r="E118" s="1">
        <f>SUMIF(SAÍDA!B:B,ESTOQUE!B:B,SAÍDA!D:D)</f>
        <v>0</v>
      </c>
      <c r="F118" s="13">
        <f t="shared" si="2"/>
        <v>266</v>
      </c>
      <c r="G118" s="1">
        <v>42</v>
      </c>
      <c r="H118" s="1" t="str">
        <f t="shared" si="3"/>
        <v>Estoque regular</v>
      </c>
    </row>
    <row r="119" spans="1:8">
      <c r="A119" s="1" t="s">
        <v>288</v>
      </c>
      <c r="B119" s="1" t="str">
        <f>VLOOKUP(A119,PRODUTOS!$A$2:$F$201,2,FALSE)</f>
        <v>Capacete Vonder 32mm</v>
      </c>
      <c r="C119" s="1">
        <f>VLOOKUP(A119,PRODUTOS!$A$2:$F$201,3,FALSE)</f>
        <v>64</v>
      </c>
      <c r="D119" s="1">
        <f>SUMIF(ENTRADA!B:B,ESTOQUE!B:B,ENTRADA!D:D)</f>
        <v>0</v>
      </c>
      <c r="E119" s="1">
        <f>SUMIF(SAÍDA!B:B,ESTOQUE!B:B,SAÍDA!D:D)</f>
        <v>0</v>
      </c>
      <c r="F119" s="13">
        <f t="shared" si="2"/>
        <v>64</v>
      </c>
      <c r="G119" s="1">
        <v>42</v>
      </c>
      <c r="H119" s="1" t="str">
        <f t="shared" si="3"/>
        <v>Estoque regular</v>
      </c>
    </row>
    <row r="120" spans="1:8">
      <c r="A120" s="1" t="s">
        <v>290</v>
      </c>
      <c r="B120" s="1" t="str">
        <f>VLOOKUP(A120,PRODUTOS!$A$2:$F$201,2,FALSE)</f>
        <v>Broca Norton 10mm</v>
      </c>
      <c r="C120" s="1">
        <f>VLOOKUP(A120,PRODUTOS!$A$2:$F$201,3,FALSE)</f>
        <v>382</v>
      </c>
      <c r="D120" s="1">
        <f>SUMIF(ENTRADA!B:B,ESTOQUE!B:B,ENTRADA!D:D)</f>
        <v>0</v>
      </c>
      <c r="E120" s="1">
        <f>SUMIF(SAÍDA!B:B,ESTOQUE!B:B,SAÍDA!D:D)</f>
        <v>0</v>
      </c>
      <c r="F120" s="13">
        <f t="shared" si="2"/>
        <v>382</v>
      </c>
      <c r="G120" s="1">
        <v>42</v>
      </c>
      <c r="H120" s="1" t="str">
        <f t="shared" si="3"/>
        <v>Estoque regular</v>
      </c>
    </row>
    <row r="121" spans="1:8">
      <c r="A121" s="1" t="s">
        <v>292</v>
      </c>
      <c r="B121" s="1" t="str">
        <f>VLOOKUP(A121,PRODUTOS!$A$2:$F$201,2,FALSE)</f>
        <v>Prego Intelbras 38mm</v>
      </c>
      <c r="C121" s="1">
        <f>VLOOKUP(A121,PRODUTOS!$A$2:$F$201,3,FALSE)</f>
        <v>305</v>
      </c>
      <c r="D121" s="1">
        <f>SUMIF(ENTRADA!B:B,ESTOQUE!B:B,ENTRADA!D:D)</f>
        <v>0</v>
      </c>
      <c r="E121" s="1">
        <f>SUMIF(SAÍDA!B:B,ESTOQUE!B:B,SAÍDA!D:D)</f>
        <v>0</v>
      </c>
      <c r="F121" s="13">
        <f t="shared" si="2"/>
        <v>305</v>
      </c>
      <c r="G121" s="1">
        <v>42</v>
      </c>
      <c r="H121" s="1" t="str">
        <f t="shared" si="3"/>
        <v>Estoque regular</v>
      </c>
    </row>
    <row r="122" spans="1:8">
      <c r="A122" s="1" t="s">
        <v>294</v>
      </c>
      <c r="B122" s="1" t="str">
        <f>VLOOKUP(A122,PRODUTOS!$A$2:$F$201,2,FALSE)</f>
        <v>Capacete Vonder 49mm</v>
      </c>
      <c r="C122" s="1">
        <f>VLOOKUP(A122,PRODUTOS!$A$2:$F$201,3,FALSE)</f>
        <v>62</v>
      </c>
      <c r="D122" s="1">
        <f>SUMIF(ENTRADA!B:B,ESTOQUE!B:B,ENTRADA!D:D)</f>
        <v>0</v>
      </c>
      <c r="E122" s="1">
        <f>SUMIF(SAÍDA!B:B,ESTOQUE!B:B,SAÍDA!D:D)</f>
        <v>0</v>
      </c>
      <c r="F122" s="13">
        <f t="shared" si="2"/>
        <v>62</v>
      </c>
      <c r="G122" s="1">
        <v>42</v>
      </c>
      <c r="H122" s="1" t="str">
        <f t="shared" si="3"/>
        <v>Estoque regular</v>
      </c>
    </row>
    <row r="123" spans="1:8">
      <c r="A123" s="1" t="s">
        <v>296</v>
      </c>
      <c r="B123" s="1" t="str">
        <f>VLOOKUP(A123,PRODUTOS!$A$2:$F$201,2,FALSE)</f>
        <v>Tijolo Bosch 25mm</v>
      </c>
      <c r="C123" s="1">
        <f>VLOOKUP(A123,PRODUTOS!$A$2:$F$201,3,FALSE)</f>
        <v>330</v>
      </c>
      <c r="D123" s="1">
        <f>SUMIF(ENTRADA!B:B,ESTOQUE!B:B,ENTRADA!D:D)</f>
        <v>0</v>
      </c>
      <c r="E123" s="1">
        <f>SUMIF(SAÍDA!B:B,ESTOQUE!B:B,SAÍDA!D:D)</f>
        <v>0</v>
      </c>
      <c r="F123" s="13">
        <f t="shared" si="2"/>
        <v>330</v>
      </c>
      <c r="G123" s="1">
        <v>42</v>
      </c>
      <c r="H123" s="1" t="str">
        <f t="shared" si="3"/>
        <v>Estoque regular</v>
      </c>
    </row>
    <row r="124" spans="1:8">
      <c r="A124" s="1" t="s">
        <v>298</v>
      </c>
      <c r="B124" s="1" t="str">
        <f>VLOOKUP(A124,PRODUTOS!$A$2:$F$201,2,FALSE)</f>
        <v>Luvas Philips 17mm</v>
      </c>
      <c r="C124" s="1">
        <f>VLOOKUP(A124,PRODUTOS!$A$2:$F$201,3,FALSE)</f>
        <v>100</v>
      </c>
      <c r="D124" s="1">
        <f>SUMIF(ENTRADA!B:B,ESTOQUE!B:B,ENTRADA!D:D)</f>
        <v>0</v>
      </c>
      <c r="E124" s="1">
        <f>SUMIF(SAÍDA!B:B,ESTOQUE!B:B,SAÍDA!D:D)</f>
        <v>0</v>
      </c>
      <c r="F124" s="13">
        <f t="shared" si="2"/>
        <v>100</v>
      </c>
      <c r="G124" s="1">
        <v>42</v>
      </c>
      <c r="H124" s="1" t="str">
        <f t="shared" si="3"/>
        <v>Estoque regular</v>
      </c>
    </row>
    <row r="125" spans="1:8">
      <c r="A125" s="1" t="s">
        <v>300</v>
      </c>
      <c r="B125" s="1" t="str">
        <f>VLOOKUP(A125,PRODUTOS!$A$2:$F$201,2,FALSE)</f>
        <v>Reator Vedacit 28mm</v>
      </c>
      <c r="C125" s="1">
        <f>VLOOKUP(A125,PRODUTOS!$A$2:$F$201,3,FALSE)</f>
        <v>6</v>
      </c>
      <c r="D125" s="1">
        <f>SUMIF(ENTRADA!B:B,ESTOQUE!B:B,ENTRADA!D:D)</f>
        <v>0</v>
      </c>
      <c r="E125" s="1">
        <f>SUMIF(SAÍDA!B:B,ESTOQUE!B:B,SAÍDA!D:D)</f>
        <v>0</v>
      </c>
      <c r="F125" s="13">
        <f t="shared" si="2"/>
        <v>6</v>
      </c>
      <c r="G125" s="1">
        <v>42</v>
      </c>
      <c r="H125" s="1" t="str">
        <f t="shared" si="3"/>
        <v>Necessário compra</v>
      </c>
    </row>
    <row r="126" spans="1:8">
      <c r="A126" s="1" t="s">
        <v>303</v>
      </c>
      <c r="B126" s="1" t="str">
        <f>VLOOKUP(A126,PRODUTOS!$A$2:$F$201,2,FALSE)</f>
        <v>Placa Intelbras 28mm</v>
      </c>
      <c r="C126" s="1">
        <f>VLOOKUP(A126,PRODUTOS!$A$2:$F$201,3,FALSE)</f>
        <v>108</v>
      </c>
      <c r="D126" s="1">
        <f>SUMIF(ENTRADA!B:B,ESTOQUE!B:B,ENTRADA!D:D)</f>
        <v>0</v>
      </c>
      <c r="E126" s="1">
        <f>SUMIF(SAÍDA!B:B,ESTOQUE!B:B,SAÍDA!D:D)</f>
        <v>0</v>
      </c>
      <c r="F126" s="13">
        <f t="shared" si="2"/>
        <v>108</v>
      </c>
      <c r="G126" s="1">
        <v>42</v>
      </c>
      <c r="H126" s="1" t="str">
        <f t="shared" si="3"/>
        <v>Estoque regular</v>
      </c>
    </row>
    <row r="127" spans="1:8">
      <c r="A127" s="1" t="s">
        <v>305</v>
      </c>
      <c r="B127" s="1" t="str">
        <f>VLOOKUP(A127,PRODUTOS!$A$2:$F$201,2,FALSE)</f>
        <v>Painel Bosch 42mm</v>
      </c>
      <c r="C127" s="1">
        <f>VLOOKUP(A127,PRODUTOS!$A$2:$F$201,3,FALSE)</f>
        <v>113</v>
      </c>
      <c r="D127" s="1">
        <f>SUMIF(ENTRADA!B:B,ESTOQUE!B:B,ENTRADA!D:D)</f>
        <v>0</v>
      </c>
      <c r="E127" s="1">
        <f>SUMIF(SAÍDA!B:B,ESTOQUE!B:B,SAÍDA!D:D)</f>
        <v>0</v>
      </c>
      <c r="F127" s="13">
        <f t="shared" si="2"/>
        <v>113</v>
      </c>
      <c r="G127" s="1">
        <v>42</v>
      </c>
      <c r="H127" s="1" t="str">
        <f t="shared" si="3"/>
        <v>Estoque regular</v>
      </c>
    </row>
    <row r="128" spans="1:8">
      <c r="A128" s="1" t="s">
        <v>307</v>
      </c>
      <c r="B128" s="1" t="str">
        <f>VLOOKUP(A128,PRODUTOS!$A$2:$F$201,2,FALSE)</f>
        <v>Luvas Philips 46mm</v>
      </c>
      <c r="C128" s="1">
        <f>VLOOKUP(A128,PRODUTOS!$A$2:$F$201,3,FALSE)</f>
        <v>403</v>
      </c>
      <c r="D128" s="1">
        <f>SUMIF(ENTRADA!B:B,ESTOQUE!B:B,ENTRADA!D:D)</f>
        <v>0</v>
      </c>
      <c r="E128" s="1">
        <f>SUMIF(SAÍDA!B:B,ESTOQUE!B:B,SAÍDA!D:D)</f>
        <v>0</v>
      </c>
      <c r="F128" s="13">
        <f t="shared" si="2"/>
        <v>403</v>
      </c>
      <c r="G128" s="1">
        <v>42</v>
      </c>
      <c r="H128" s="1" t="str">
        <f t="shared" si="3"/>
        <v>Estoque regular</v>
      </c>
    </row>
    <row r="129" spans="1:8">
      <c r="A129" s="1" t="s">
        <v>309</v>
      </c>
      <c r="B129" s="1" t="str">
        <f>VLOOKUP(A129,PRODUTOS!$A$2:$F$201,2,FALSE)</f>
        <v>Viga Schneider 8mm</v>
      </c>
      <c r="C129" s="1">
        <f>VLOOKUP(A129,PRODUTOS!$A$2:$F$201,3,FALSE)</f>
        <v>297</v>
      </c>
      <c r="D129" s="1">
        <f>SUMIF(ENTRADA!B:B,ESTOQUE!B:B,ENTRADA!D:D)</f>
        <v>0</v>
      </c>
      <c r="E129" s="1">
        <f>SUMIF(SAÍDA!B:B,ESTOQUE!B:B,SAÍDA!D:D)</f>
        <v>0</v>
      </c>
      <c r="F129" s="13">
        <f t="shared" si="2"/>
        <v>297</v>
      </c>
      <c r="G129" s="1">
        <v>42</v>
      </c>
      <c r="H129" s="1" t="str">
        <f t="shared" si="3"/>
        <v>Estoque regular</v>
      </c>
    </row>
    <row r="130" spans="1:8">
      <c r="A130" s="1" t="s">
        <v>312</v>
      </c>
      <c r="B130" s="1" t="str">
        <f>VLOOKUP(A130,PRODUTOS!$A$2:$F$201,2,FALSE)</f>
        <v>Viga Intelbras 34mm</v>
      </c>
      <c r="C130" s="1">
        <f>VLOOKUP(A130,PRODUTOS!$A$2:$F$201,3,FALSE)</f>
        <v>433</v>
      </c>
      <c r="D130" s="1">
        <f>SUMIF(ENTRADA!B:B,ESTOQUE!B:B,ENTRADA!D:D)</f>
        <v>0</v>
      </c>
      <c r="E130" s="1">
        <f>SUMIF(SAÍDA!B:B,ESTOQUE!B:B,SAÍDA!D:D)</f>
        <v>0</v>
      </c>
      <c r="F130" s="13">
        <f t="shared" si="2"/>
        <v>433</v>
      </c>
      <c r="G130" s="1">
        <v>42</v>
      </c>
      <c r="H130" s="1" t="str">
        <f t="shared" si="3"/>
        <v>Estoque regular</v>
      </c>
    </row>
    <row r="131" spans="1:8">
      <c r="A131" s="1" t="s">
        <v>314</v>
      </c>
      <c r="B131" s="1" t="str">
        <f>VLOOKUP(A131,PRODUTOS!$A$2:$F$201,2,FALSE)</f>
        <v>Fita Vedacit 37mm</v>
      </c>
      <c r="C131" s="1">
        <f>VLOOKUP(A131,PRODUTOS!$A$2:$F$201,3,FALSE)</f>
        <v>264</v>
      </c>
      <c r="D131" s="1">
        <f>SUMIF(ENTRADA!B:B,ESTOQUE!B:B,ENTRADA!D:D)</f>
        <v>0</v>
      </c>
      <c r="E131" s="1">
        <f>SUMIF(SAÍDA!B:B,ESTOQUE!B:B,SAÍDA!D:D)</f>
        <v>0</v>
      </c>
      <c r="F131" s="13">
        <f t="shared" ref="F131:F194" si="4">C131+D131-E131</f>
        <v>264</v>
      </c>
      <c r="G131" s="1">
        <v>42</v>
      </c>
      <c r="H131" s="1" t="str">
        <f t="shared" ref="H131:H194" si="5">IF(F131&gt;G131,"Estoque regular",IF(F131&lt;G131,"Necessário compra",IF(F131&lt;=0,"Sem estoque")))</f>
        <v>Estoque regular</v>
      </c>
    </row>
    <row r="132" spans="1:8">
      <c r="A132" s="1" t="s">
        <v>316</v>
      </c>
      <c r="B132" s="1" t="str">
        <f>VLOOKUP(A132,PRODUTOS!$A$2:$F$201,2,FALSE)</f>
        <v>Cola Schneider 3mm</v>
      </c>
      <c r="C132" s="1">
        <f>VLOOKUP(A132,PRODUTOS!$A$2:$F$201,3,FALSE)</f>
        <v>349</v>
      </c>
      <c r="D132" s="1">
        <f>SUMIF(ENTRADA!B:B,ESTOQUE!B:B,ENTRADA!D:D)</f>
        <v>0</v>
      </c>
      <c r="E132" s="1">
        <f>SUMIF(SAÍDA!B:B,ESTOQUE!B:B,SAÍDA!D:D)</f>
        <v>0</v>
      </c>
      <c r="F132" s="13">
        <f t="shared" si="4"/>
        <v>349</v>
      </c>
      <c r="G132" s="1">
        <v>42</v>
      </c>
      <c r="H132" s="1" t="str">
        <f t="shared" si="5"/>
        <v>Estoque regular</v>
      </c>
    </row>
    <row r="133" spans="1:8">
      <c r="A133" s="1" t="s">
        <v>318</v>
      </c>
      <c r="B133" s="1" t="str">
        <f>VLOOKUP(A133,PRODUTOS!$A$2:$F$201,2,FALSE)</f>
        <v>Caixa Vedacit 17mm</v>
      </c>
      <c r="C133" s="1">
        <f>VLOOKUP(A133,PRODUTOS!$A$2:$F$201,3,FALSE)</f>
        <v>35</v>
      </c>
      <c r="D133" s="1">
        <f>SUMIF(ENTRADA!B:B,ESTOQUE!B:B,ENTRADA!D:D)</f>
        <v>0</v>
      </c>
      <c r="E133" s="1">
        <f>SUMIF(SAÍDA!B:B,ESTOQUE!B:B,SAÍDA!D:D)</f>
        <v>0</v>
      </c>
      <c r="F133" s="13">
        <f t="shared" si="4"/>
        <v>35</v>
      </c>
      <c r="G133" s="1">
        <v>42</v>
      </c>
      <c r="H133" s="1" t="str">
        <f t="shared" si="5"/>
        <v>Necessário compra</v>
      </c>
    </row>
    <row r="134" spans="1:8">
      <c r="A134" s="1" t="s">
        <v>320</v>
      </c>
      <c r="B134" s="1" t="str">
        <f>VLOOKUP(A134,PRODUTOS!$A$2:$F$201,2,FALSE)</f>
        <v>Serrote Bosch 43mm</v>
      </c>
      <c r="C134" s="1">
        <f>VLOOKUP(A134,PRODUTOS!$A$2:$F$201,3,FALSE)</f>
        <v>326</v>
      </c>
      <c r="D134" s="1">
        <f>SUMIF(ENTRADA!B:B,ESTOQUE!B:B,ENTRADA!D:D)</f>
        <v>0</v>
      </c>
      <c r="E134" s="1">
        <f>SUMIF(SAÍDA!B:B,ESTOQUE!B:B,SAÍDA!D:D)</f>
        <v>0</v>
      </c>
      <c r="F134" s="13">
        <f t="shared" si="4"/>
        <v>326</v>
      </c>
      <c r="G134" s="1">
        <v>42</v>
      </c>
      <c r="H134" s="1" t="str">
        <f t="shared" si="5"/>
        <v>Estoque regular</v>
      </c>
    </row>
    <row r="135" spans="1:8">
      <c r="A135" s="1" t="s">
        <v>322</v>
      </c>
      <c r="B135" s="1" t="str">
        <f>VLOOKUP(A135,PRODUTOS!$A$2:$F$201,2,FALSE)</f>
        <v>Máscara Vedacit 6mm</v>
      </c>
      <c r="C135" s="1">
        <f>VLOOKUP(A135,PRODUTOS!$A$2:$F$201,3,FALSE)</f>
        <v>81</v>
      </c>
      <c r="D135" s="1">
        <f>SUMIF(ENTRADA!B:B,ESTOQUE!B:B,ENTRADA!D:D)</f>
        <v>0</v>
      </c>
      <c r="E135" s="1">
        <f>SUMIF(SAÍDA!B:B,ESTOQUE!B:B,SAÍDA!D:D)</f>
        <v>0</v>
      </c>
      <c r="F135" s="13">
        <f t="shared" si="4"/>
        <v>81</v>
      </c>
      <c r="G135" s="1">
        <v>42</v>
      </c>
      <c r="H135" s="1" t="str">
        <f t="shared" si="5"/>
        <v>Estoque regular</v>
      </c>
    </row>
    <row r="136" spans="1:8">
      <c r="A136" s="1" t="s">
        <v>324</v>
      </c>
      <c r="B136" s="1" t="str">
        <f>VLOOKUP(A136,PRODUTOS!$A$2:$F$201,2,FALSE)</f>
        <v>Reator Philips 25mm</v>
      </c>
      <c r="C136" s="1">
        <f>VLOOKUP(A136,PRODUTOS!$A$2:$F$201,3,FALSE)</f>
        <v>11</v>
      </c>
      <c r="D136" s="1">
        <f>SUMIF(ENTRADA!B:B,ESTOQUE!B:B,ENTRADA!D:D)</f>
        <v>0</v>
      </c>
      <c r="E136" s="1">
        <f>SUMIF(SAÍDA!B:B,ESTOQUE!B:B,SAÍDA!D:D)</f>
        <v>0</v>
      </c>
      <c r="F136" s="13">
        <f t="shared" si="4"/>
        <v>11</v>
      </c>
      <c r="G136" s="1">
        <v>42</v>
      </c>
      <c r="H136" s="1" t="str">
        <f t="shared" si="5"/>
        <v>Necessário compra</v>
      </c>
    </row>
    <row r="137" spans="1:8">
      <c r="A137" s="1" t="s">
        <v>326</v>
      </c>
      <c r="B137" s="1" t="str">
        <f>VLOOKUP(A137,PRODUTOS!$A$2:$F$201,2,FALSE)</f>
        <v>Interruptor 3M 27mm</v>
      </c>
      <c r="C137" s="1">
        <f>VLOOKUP(A137,PRODUTOS!$A$2:$F$201,3,FALSE)</f>
        <v>89</v>
      </c>
      <c r="D137" s="1">
        <f>SUMIF(ENTRADA!B:B,ESTOQUE!B:B,ENTRADA!D:D)</f>
        <v>0</v>
      </c>
      <c r="E137" s="1">
        <f>SUMIF(SAÍDA!B:B,ESTOQUE!B:B,SAÍDA!D:D)</f>
        <v>0</v>
      </c>
      <c r="F137" s="13">
        <f t="shared" si="4"/>
        <v>89</v>
      </c>
      <c r="G137" s="1">
        <v>42</v>
      </c>
      <c r="H137" s="1" t="str">
        <f t="shared" si="5"/>
        <v>Estoque regular</v>
      </c>
    </row>
    <row r="138" spans="1:8">
      <c r="A138" s="1" t="s">
        <v>328</v>
      </c>
      <c r="B138" s="1" t="str">
        <f>VLOOKUP(A138,PRODUTOS!$A$2:$F$201,2,FALSE)</f>
        <v>Cimento Philips 37mm</v>
      </c>
      <c r="C138" s="1">
        <f>VLOOKUP(A138,PRODUTOS!$A$2:$F$201,3,FALSE)</f>
        <v>497</v>
      </c>
      <c r="D138" s="1">
        <f>SUMIF(ENTRADA!B:B,ESTOQUE!B:B,ENTRADA!D:D)</f>
        <v>0</v>
      </c>
      <c r="E138" s="1">
        <f>SUMIF(SAÍDA!B:B,ESTOQUE!B:B,SAÍDA!D:D)</f>
        <v>0</v>
      </c>
      <c r="F138" s="13">
        <f t="shared" si="4"/>
        <v>497</v>
      </c>
      <c r="G138" s="1">
        <v>42</v>
      </c>
      <c r="H138" s="1" t="str">
        <f t="shared" si="5"/>
        <v>Estoque regular</v>
      </c>
    </row>
    <row r="139" spans="1:8">
      <c r="A139" s="1" t="s">
        <v>330</v>
      </c>
      <c r="B139" s="1" t="str">
        <f>VLOOKUP(A139,PRODUTOS!$A$2:$F$201,2,FALSE)</f>
        <v>Placa Philips 27mm</v>
      </c>
      <c r="C139" s="1">
        <f>VLOOKUP(A139,PRODUTOS!$A$2:$F$201,3,FALSE)</f>
        <v>40</v>
      </c>
      <c r="D139" s="1">
        <f>SUMIF(ENTRADA!B:B,ESTOQUE!B:B,ENTRADA!D:D)</f>
        <v>0</v>
      </c>
      <c r="E139" s="1">
        <f>SUMIF(SAÍDA!B:B,ESTOQUE!B:B,SAÍDA!D:D)</f>
        <v>0</v>
      </c>
      <c r="F139" s="13">
        <f t="shared" si="4"/>
        <v>40</v>
      </c>
      <c r="G139" s="1">
        <v>42</v>
      </c>
      <c r="H139" s="1" t="str">
        <f t="shared" si="5"/>
        <v>Necessário compra</v>
      </c>
    </row>
    <row r="140" spans="1:8">
      <c r="A140" s="1" t="s">
        <v>332</v>
      </c>
      <c r="B140" s="1" t="str">
        <f>VLOOKUP(A140,PRODUTOS!$A$2:$F$201,2,FALSE)</f>
        <v>Caixa Schneider 17mm</v>
      </c>
      <c r="C140" s="1">
        <f>VLOOKUP(A140,PRODUTOS!$A$2:$F$201,3,FALSE)</f>
        <v>30</v>
      </c>
      <c r="D140" s="1">
        <f>SUMIF(ENTRADA!B:B,ESTOQUE!B:B,ENTRADA!D:D)</f>
        <v>0</v>
      </c>
      <c r="E140" s="1">
        <f>SUMIF(SAÍDA!B:B,ESTOQUE!B:B,SAÍDA!D:D)</f>
        <v>0</v>
      </c>
      <c r="F140" s="13">
        <f t="shared" si="4"/>
        <v>30</v>
      </c>
      <c r="G140" s="1">
        <v>42</v>
      </c>
      <c r="H140" s="1" t="str">
        <f t="shared" si="5"/>
        <v>Necessário compra</v>
      </c>
    </row>
    <row r="141" spans="1:8">
      <c r="A141" s="1" t="s">
        <v>334</v>
      </c>
      <c r="B141" s="1" t="str">
        <f>VLOOKUP(A141,PRODUTOS!$A$2:$F$201,2,FALSE)</f>
        <v>Alicate Schneider 42mm</v>
      </c>
      <c r="C141" s="1">
        <f>VLOOKUP(A141,PRODUTOS!$A$2:$F$201,3,FALSE)</f>
        <v>133</v>
      </c>
      <c r="D141" s="1">
        <f>SUMIF(ENTRADA!B:B,ESTOQUE!B:B,ENTRADA!D:D)</f>
        <v>0</v>
      </c>
      <c r="E141" s="1">
        <f>SUMIF(SAÍDA!B:B,ESTOQUE!B:B,SAÍDA!D:D)</f>
        <v>0</v>
      </c>
      <c r="F141" s="13">
        <f t="shared" si="4"/>
        <v>133</v>
      </c>
      <c r="G141" s="1">
        <v>42</v>
      </c>
      <c r="H141" s="1" t="str">
        <f t="shared" si="5"/>
        <v>Estoque regular</v>
      </c>
    </row>
    <row r="142" spans="1:8">
      <c r="A142" s="1" t="s">
        <v>336</v>
      </c>
      <c r="B142" s="1" t="str">
        <f>VLOOKUP(A142,PRODUTOS!$A$2:$F$201,2,FALSE)</f>
        <v>Alicate Bosch 24mm</v>
      </c>
      <c r="C142" s="1">
        <f>VLOOKUP(A142,PRODUTOS!$A$2:$F$201,3,FALSE)</f>
        <v>332</v>
      </c>
      <c r="D142" s="1">
        <f>SUMIF(ENTRADA!B:B,ESTOQUE!B:B,ENTRADA!D:D)</f>
        <v>0</v>
      </c>
      <c r="E142" s="1">
        <f>SUMIF(SAÍDA!B:B,ESTOQUE!B:B,SAÍDA!D:D)</f>
        <v>0</v>
      </c>
      <c r="F142" s="13">
        <f t="shared" si="4"/>
        <v>332</v>
      </c>
      <c r="G142" s="1">
        <v>42</v>
      </c>
      <c r="H142" s="1" t="str">
        <f t="shared" si="5"/>
        <v>Estoque regular</v>
      </c>
    </row>
    <row r="143" spans="1:8">
      <c r="A143" s="1" t="s">
        <v>338</v>
      </c>
      <c r="B143" s="1" t="str">
        <f>VLOOKUP(A143,PRODUTOS!$A$2:$F$201,2,FALSE)</f>
        <v>Cola Makita 18mm</v>
      </c>
      <c r="C143" s="1">
        <f>VLOOKUP(A143,PRODUTOS!$A$2:$F$201,3,FALSE)</f>
        <v>270</v>
      </c>
      <c r="D143" s="1">
        <f>SUMIF(ENTRADA!B:B,ESTOQUE!B:B,ENTRADA!D:D)</f>
        <v>0</v>
      </c>
      <c r="E143" s="1">
        <f>SUMIF(SAÍDA!B:B,ESTOQUE!B:B,SAÍDA!D:D)</f>
        <v>0</v>
      </c>
      <c r="F143" s="13">
        <f t="shared" si="4"/>
        <v>270</v>
      </c>
      <c r="G143" s="1">
        <v>42</v>
      </c>
      <c r="H143" s="1" t="str">
        <f t="shared" si="5"/>
        <v>Estoque regular</v>
      </c>
    </row>
    <row r="144" spans="1:8">
      <c r="A144" s="1" t="s">
        <v>340</v>
      </c>
      <c r="B144" s="1" t="str">
        <f>VLOOKUP(A144,PRODUTOS!$A$2:$F$201,2,FALSE)</f>
        <v>Chave Bosch 41mm</v>
      </c>
      <c r="C144" s="1">
        <f>VLOOKUP(A144,PRODUTOS!$A$2:$F$201,3,FALSE)</f>
        <v>431</v>
      </c>
      <c r="D144" s="1">
        <f>SUMIF(ENTRADA!B:B,ESTOQUE!B:B,ENTRADA!D:D)</f>
        <v>0</v>
      </c>
      <c r="E144" s="1">
        <f>SUMIF(SAÍDA!B:B,ESTOQUE!B:B,SAÍDA!D:D)</f>
        <v>0</v>
      </c>
      <c r="F144" s="13">
        <f t="shared" si="4"/>
        <v>431</v>
      </c>
      <c r="G144" s="1">
        <v>42</v>
      </c>
      <c r="H144" s="1" t="str">
        <f t="shared" si="5"/>
        <v>Estoque regular</v>
      </c>
    </row>
    <row r="145" spans="1:8">
      <c r="A145" s="1" t="s">
        <v>342</v>
      </c>
      <c r="B145" s="1" t="str">
        <f>VLOOKUP(A145,PRODUTOS!$A$2:$F$201,2,FALSE)</f>
        <v>Sensor Vonder 19mm</v>
      </c>
      <c r="C145" s="1">
        <f>VLOOKUP(A145,PRODUTOS!$A$2:$F$201,3,FALSE)</f>
        <v>104</v>
      </c>
      <c r="D145" s="1">
        <f>SUMIF(ENTRADA!B:B,ESTOQUE!B:B,ENTRADA!D:D)</f>
        <v>0</v>
      </c>
      <c r="E145" s="1">
        <f>SUMIF(SAÍDA!B:B,ESTOQUE!B:B,SAÍDA!D:D)</f>
        <v>0</v>
      </c>
      <c r="F145" s="13">
        <f t="shared" si="4"/>
        <v>104</v>
      </c>
      <c r="G145" s="1">
        <v>42</v>
      </c>
      <c r="H145" s="1" t="str">
        <f t="shared" si="5"/>
        <v>Estoque regular</v>
      </c>
    </row>
    <row r="146" spans="1:8">
      <c r="A146" s="1" t="s">
        <v>344</v>
      </c>
      <c r="B146" s="1" t="str">
        <f>VLOOKUP(A146,PRODUTOS!$A$2:$F$201,2,FALSE)</f>
        <v>Chuveiro Norton 44mm</v>
      </c>
      <c r="C146" s="1">
        <f>VLOOKUP(A146,PRODUTOS!$A$2:$F$201,3,FALSE)</f>
        <v>21</v>
      </c>
      <c r="D146" s="1">
        <f>SUMIF(ENTRADA!B:B,ESTOQUE!B:B,ENTRADA!D:D)</f>
        <v>0</v>
      </c>
      <c r="E146" s="1">
        <f>SUMIF(SAÍDA!B:B,ESTOQUE!B:B,SAÍDA!D:D)</f>
        <v>0</v>
      </c>
      <c r="F146" s="13">
        <f t="shared" si="4"/>
        <v>21</v>
      </c>
      <c r="G146" s="1">
        <v>42</v>
      </c>
      <c r="H146" s="1" t="str">
        <f t="shared" si="5"/>
        <v>Necessário compra</v>
      </c>
    </row>
    <row r="147" spans="1:8">
      <c r="A147" s="1" t="s">
        <v>347</v>
      </c>
      <c r="B147" s="1" t="str">
        <f>VLOOKUP(A147,PRODUTOS!$A$2:$F$201,2,FALSE)</f>
        <v>Sensor Makita 50mm</v>
      </c>
      <c r="C147" s="1">
        <f>VLOOKUP(A147,PRODUTOS!$A$2:$F$201,3,FALSE)</f>
        <v>477</v>
      </c>
      <c r="D147" s="1">
        <f>SUMIF(ENTRADA!B:B,ESTOQUE!B:B,ENTRADA!D:D)</f>
        <v>0</v>
      </c>
      <c r="E147" s="1">
        <f>SUMIF(SAÍDA!B:B,ESTOQUE!B:B,SAÍDA!D:D)</f>
        <v>0</v>
      </c>
      <c r="F147" s="13">
        <f t="shared" si="4"/>
        <v>477</v>
      </c>
      <c r="G147" s="1">
        <v>42</v>
      </c>
      <c r="H147" s="1" t="str">
        <f t="shared" si="5"/>
        <v>Estoque regular</v>
      </c>
    </row>
    <row r="148" spans="1:8">
      <c r="A148" s="1" t="s">
        <v>349</v>
      </c>
      <c r="B148" s="1" t="str">
        <f>VLOOKUP(A148,PRODUTOS!$A$2:$F$201,2,FALSE)</f>
        <v>Lanterna Bosch 5mm</v>
      </c>
      <c r="C148" s="1">
        <f>VLOOKUP(A148,PRODUTOS!$A$2:$F$201,3,FALSE)</f>
        <v>149</v>
      </c>
      <c r="D148" s="1">
        <f>SUMIF(ENTRADA!B:B,ESTOQUE!B:B,ENTRADA!D:D)</f>
        <v>0</v>
      </c>
      <c r="E148" s="1">
        <f>SUMIF(SAÍDA!B:B,ESTOQUE!B:B,SAÍDA!D:D)</f>
        <v>0</v>
      </c>
      <c r="F148" s="13">
        <f t="shared" si="4"/>
        <v>149</v>
      </c>
      <c r="G148" s="1">
        <v>42</v>
      </c>
      <c r="H148" s="1" t="str">
        <f t="shared" si="5"/>
        <v>Estoque regular</v>
      </c>
    </row>
    <row r="149" spans="1:8">
      <c r="A149" s="1" t="s">
        <v>351</v>
      </c>
      <c r="B149" s="1" t="str">
        <f>VLOOKUP(A149,PRODUTOS!$A$2:$F$201,2,FALSE)</f>
        <v>Fita Philips 34mm</v>
      </c>
      <c r="C149" s="1">
        <f>VLOOKUP(A149,PRODUTOS!$A$2:$F$201,3,FALSE)</f>
        <v>95</v>
      </c>
      <c r="D149" s="1">
        <f>SUMIF(ENTRADA!B:B,ESTOQUE!B:B,ENTRADA!D:D)</f>
        <v>0</v>
      </c>
      <c r="E149" s="1">
        <f>SUMIF(SAÍDA!B:B,ESTOQUE!B:B,SAÍDA!D:D)</f>
        <v>0</v>
      </c>
      <c r="F149" s="13">
        <f t="shared" si="4"/>
        <v>95</v>
      </c>
      <c r="G149" s="1">
        <v>42</v>
      </c>
      <c r="H149" s="1" t="str">
        <f t="shared" si="5"/>
        <v>Estoque regular</v>
      </c>
    </row>
    <row r="150" spans="1:8">
      <c r="A150" s="1" t="s">
        <v>353</v>
      </c>
      <c r="B150" s="1" t="str">
        <f>VLOOKUP(A150,PRODUTOS!$A$2:$F$201,2,FALSE)</f>
        <v>Tinta 3M 1mm</v>
      </c>
      <c r="C150" s="1">
        <f>VLOOKUP(A150,PRODUTOS!$A$2:$F$201,3,FALSE)</f>
        <v>143</v>
      </c>
      <c r="D150" s="1">
        <f>SUMIF(ENTRADA!B:B,ESTOQUE!B:B,ENTRADA!D:D)</f>
        <v>0</v>
      </c>
      <c r="E150" s="1">
        <f>SUMIF(SAÍDA!B:B,ESTOQUE!B:B,SAÍDA!D:D)</f>
        <v>0</v>
      </c>
      <c r="F150" s="13">
        <f t="shared" si="4"/>
        <v>143</v>
      </c>
      <c r="G150" s="1">
        <v>42</v>
      </c>
      <c r="H150" s="1" t="str">
        <f t="shared" si="5"/>
        <v>Estoque regular</v>
      </c>
    </row>
    <row r="151" spans="1:8">
      <c r="A151" s="1" t="s">
        <v>355</v>
      </c>
      <c r="B151" s="1" t="str">
        <f>VLOOKUP(A151,PRODUTOS!$A$2:$F$201,2,FALSE)</f>
        <v>Capacete Intelbras 29mm</v>
      </c>
      <c r="C151" s="1">
        <f>VLOOKUP(A151,PRODUTOS!$A$2:$F$201,3,FALSE)</f>
        <v>467</v>
      </c>
      <c r="D151" s="1">
        <f>SUMIF(ENTRADA!B:B,ESTOQUE!B:B,ENTRADA!D:D)</f>
        <v>0</v>
      </c>
      <c r="E151" s="1">
        <f>SUMIF(SAÍDA!B:B,ESTOQUE!B:B,SAÍDA!D:D)</f>
        <v>0</v>
      </c>
      <c r="F151" s="13">
        <f t="shared" si="4"/>
        <v>467</v>
      </c>
      <c r="G151" s="1">
        <v>42</v>
      </c>
      <c r="H151" s="1" t="str">
        <f t="shared" si="5"/>
        <v>Estoque regular</v>
      </c>
    </row>
    <row r="152" spans="1:8">
      <c r="A152" s="1" t="s">
        <v>357</v>
      </c>
      <c r="B152" s="1" t="str">
        <f>VLOOKUP(A152,PRODUTOS!$A$2:$F$201,2,FALSE)</f>
        <v>Torneira Makita 38mm</v>
      </c>
      <c r="C152" s="1">
        <f>VLOOKUP(A152,PRODUTOS!$A$2:$F$201,3,FALSE)</f>
        <v>169</v>
      </c>
      <c r="D152" s="1">
        <f>SUMIF(ENTRADA!B:B,ESTOQUE!B:B,ENTRADA!D:D)</f>
        <v>0</v>
      </c>
      <c r="E152" s="1">
        <f>SUMIF(SAÍDA!B:B,ESTOQUE!B:B,SAÍDA!D:D)</f>
        <v>0</v>
      </c>
      <c r="F152" s="13">
        <f t="shared" si="4"/>
        <v>169</v>
      </c>
      <c r="G152" s="1">
        <v>42</v>
      </c>
      <c r="H152" s="1" t="str">
        <f t="shared" si="5"/>
        <v>Estoque regular</v>
      </c>
    </row>
    <row r="153" spans="1:8">
      <c r="A153" s="1" t="s">
        <v>359</v>
      </c>
      <c r="B153" s="1" t="str">
        <f>VLOOKUP(A153,PRODUTOS!$A$2:$F$201,2,FALSE)</f>
        <v>Disjuntor Tigre 16mm</v>
      </c>
      <c r="C153" s="1">
        <f>VLOOKUP(A153,PRODUTOS!$A$2:$F$201,3,FALSE)</f>
        <v>493</v>
      </c>
      <c r="D153" s="1">
        <f>SUMIF(ENTRADA!B:B,ESTOQUE!B:B,ENTRADA!D:D)</f>
        <v>0</v>
      </c>
      <c r="E153" s="1">
        <f>SUMIF(SAÍDA!B:B,ESTOQUE!B:B,SAÍDA!D:D)</f>
        <v>0</v>
      </c>
      <c r="F153" s="13">
        <f t="shared" si="4"/>
        <v>493</v>
      </c>
      <c r="G153" s="1">
        <v>42</v>
      </c>
      <c r="H153" s="1" t="str">
        <f t="shared" si="5"/>
        <v>Estoque regular</v>
      </c>
    </row>
    <row r="154" spans="1:8">
      <c r="A154" s="1" t="s">
        <v>362</v>
      </c>
      <c r="B154" s="1" t="str">
        <f>VLOOKUP(A154,PRODUTOS!$A$2:$F$201,2,FALSE)</f>
        <v>Óculos Bosch 13mm</v>
      </c>
      <c r="C154" s="1">
        <f>VLOOKUP(A154,PRODUTOS!$A$2:$F$201,3,FALSE)</f>
        <v>30</v>
      </c>
      <c r="D154" s="1">
        <f>SUMIF(ENTRADA!B:B,ESTOQUE!B:B,ENTRADA!D:D)</f>
        <v>0</v>
      </c>
      <c r="E154" s="1">
        <f>SUMIF(SAÍDA!B:B,ESTOQUE!B:B,SAÍDA!D:D)</f>
        <v>0</v>
      </c>
      <c r="F154" s="13">
        <f t="shared" si="4"/>
        <v>30</v>
      </c>
      <c r="G154" s="1">
        <v>42</v>
      </c>
      <c r="H154" s="1" t="str">
        <f t="shared" si="5"/>
        <v>Necessário compra</v>
      </c>
    </row>
    <row r="155" spans="1:8">
      <c r="A155" s="1" t="s">
        <v>364</v>
      </c>
      <c r="B155" s="1" t="str">
        <f>VLOOKUP(A155,PRODUTOS!$A$2:$F$201,2,FALSE)</f>
        <v>Cola Tigre 7mm</v>
      </c>
      <c r="C155" s="1">
        <f>VLOOKUP(A155,PRODUTOS!$A$2:$F$201,3,FALSE)</f>
        <v>129</v>
      </c>
      <c r="D155" s="1">
        <f>SUMIF(ENTRADA!B:B,ESTOQUE!B:B,ENTRADA!D:D)</f>
        <v>0</v>
      </c>
      <c r="E155" s="1">
        <f>SUMIF(SAÍDA!B:B,ESTOQUE!B:B,SAÍDA!D:D)</f>
        <v>0</v>
      </c>
      <c r="F155" s="13">
        <f t="shared" si="4"/>
        <v>129</v>
      </c>
      <c r="G155" s="1">
        <v>42</v>
      </c>
      <c r="H155" s="1" t="str">
        <f t="shared" si="5"/>
        <v>Estoque regular</v>
      </c>
    </row>
    <row r="156" spans="1:8">
      <c r="A156" s="1" t="s">
        <v>366</v>
      </c>
      <c r="B156" s="1" t="str">
        <f>VLOOKUP(A156,PRODUTOS!$A$2:$F$201,2,FALSE)</f>
        <v>Cimento Tigre 35mm</v>
      </c>
      <c r="C156" s="1">
        <f>VLOOKUP(A156,PRODUTOS!$A$2:$F$201,3,FALSE)</f>
        <v>73</v>
      </c>
      <c r="D156" s="1">
        <f>SUMIF(ENTRADA!B:B,ESTOQUE!B:B,ENTRADA!D:D)</f>
        <v>0</v>
      </c>
      <c r="E156" s="1">
        <f>SUMIF(SAÍDA!B:B,ESTOQUE!B:B,SAÍDA!D:D)</f>
        <v>0</v>
      </c>
      <c r="F156" s="13">
        <f t="shared" si="4"/>
        <v>73</v>
      </c>
      <c r="G156" s="1">
        <v>42</v>
      </c>
      <c r="H156" s="1" t="str">
        <f t="shared" si="5"/>
        <v>Estoque regular</v>
      </c>
    </row>
    <row r="157" spans="1:8">
      <c r="A157" s="1" t="s">
        <v>368</v>
      </c>
      <c r="B157" s="1" t="str">
        <f>VLOOKUP(A157,PRODUTOS!$A$2:$F$201,2,FALSE)</f>
        <v>Fita Vedacit 9mm</v>
      </c>
      <c r="C157" s="1">
        <f>VLOOKUP(A157,PRODUTOS!$A$2:$F$201,3,FALSE)</f>
        <v>92</v>
      </c>
      <c r="D157" s="1">
        <f>SUMIF(ENTRADA!B:B,ESTOQUE!B:B,ENTRADA!D:D)</f>
        <v>0</v>
      </c>
      <c r="E157" s="1">
        <f>SUMIF(SAÍDA!B:B,ESTOQUE!B:B,SAÍDA!D:D)</f>
        <v>0</v>
      </c>
      <c r="F157" s="13">
        <f t="shared" si="4"/>
        <v>92</v>
      </c>
      <c r="G157" s="1">
        <v>42</v>
      </c>
      <c r="H157" s="1" t="str">
        <f t="shared" si="5"/>
        <v>Estoque regular</v>
      </c>
    </row>
    <row r="158" spans="1:8">
      <c r="A158" s="1" t="s">
        <v>370</v>
      </c>
      <c r="B158" s="1" t="str">
        <f>VLOOKUP(A158,PRODUTOS!$A$2:$F$201,2,FALSE)</f>
        <v>Luvas Bosch 7mm</v>
      </c>
      <c r="C158" s="1">
        <f>VLOOKUP(A158,PRODUTOS!$A$2:$F$201,3,FALSE)</f>
        <v>119</v>
      </c>
      <c r="D158" s="1">
        <f>SUMIF(ENTRADA!B:B,ESTOQUE!B:B,ENTRADA!D:D)</f>
        <v>0</v>
      </c>
      <c r="E158" s="1">
        <f>SUMIF(SAÍDA!B:B,ESTOQUE!B:B,SAÍDA!D:D)</f>
        <v>0</v>
      </c>
      <c r="F158" s="13">
        <f t="shared" si="4"/>
        <v>119</v>
      </c>
      <c r="G158" s="1">
        <v>42</v>
      </c>
      <c r="H158" s="1" t="str">
        <f t="shared" si="5"/>
        <v>Estoque regular</v>
      </c>
    </row>
    <row r="159" spans="1:8">
      <c r="A159" s="1" t="s">
        <v>372</v>
      </c>
      <c r="B159" s="1" t="str">
        <f>VLOOKUP(A159,PRODUTOS!$A$2:$F$201,2,FALSE)</f>
        <v>Telha Makita 26mm</v>
      </c>
      <c r="C159" s="1">
        <f>VLOOKUP(A159,PRODUTOS!$A$2:$F$201,3,FALSE)</f>
        <v>75</v>
      </c>
      <c r="D159" s="1">
        <f>SUMIF(ENTRADA!B:B,ESTOQUE!B:B,ENTRADA!D:D)</f>
        <v>0</v>
      </c>
      <c r="E159" s="1">
        <f>SUMIF(SAÍDA!B:B,ESTOQUE!B:B,SAÍDA!D:D)</f>
        <v>0</v>
      </c>
      <c r="F159" s="13">
        <f t="shared" si="4"/>
        <v>75</v>
      </c>
      <c r="G159" s="1">
        <v>42</v>
      </c>
      <c r="H159" s="1" t="str">
        <f t="shared" si="5"/>
        <v>Estoque regular</v>
      </c>
    </row>
    <row r="160" spans="1:8">
      <c r="A160" s="1" t="s">
        <v>374</v>
      </c>
      <c r="B160" s="1" t="str">
        <f>VLOOKUP(A160,PRODUTOS!$A$2:$F$201,2,FALSE)</f>
        <v>Furadeira Vonder 36mm</v>
      </c>
      <c r="C160" s="1">
        <f>VLOOKUP(A160,PRODUTOS!$A$2:$F$201,3,FALSE)</f>
        <v>89</v>
      </c>
      <c r="D160" s="1">
        <f>SUMIF(ENTRADA!B:B,ESTOQUE!B:B,ENTRADA!D:D)</f>
        <v>0</v>
      </c>
      <c r="E160" s="1">
        <f>SUMIF(SAÍDA!B:B,ESTOQUE!B:B,SAÍDA!D:D)</f>
        <v>0</v>
      </c>
      <c r="F160" s="13">
        <f t="shared" si="4"/>
        <v>89</v>
      </c>
      <c r="G160" s="1">
        <v>42</v>
      </c>
      <c r="H160" s="1" t="str">
        <f t="shared" si="5"/>
        <v>Estoque regular</v>
      </c>
    </row>
    <row r="161" spans="1:8">
      <c r="A161" s="1" t="s">
        <v>376</v>
      </c>
      <c r="B161" s="1" t="str">
        <f>VLOOKUP(A161,PRODUTOS!$A$2:$F$201,2,FALSE)</f>
        <v>Reator Makita 49mm</v>
      </c>
      <c r="C161" s="1">
        <f>VLOOKUP(A161,PRODUTOS!$A$2:$F$201,3,FALSE)</f>
        <v>411</v>
      </c>
      <c r="D161" s="1">
        <f>SUMIF(ENTRADA!B:B,ESTOQUE!B:B,ENTRADA!D:D)</f>
        <v>0</v>
      </c>
      <c r="E161" s="1">
        <f>SUMIF(SAÍDA!B:B,ESTOQUE!B:B,SAÍDA!D:D)</f>
        <v>0</v>
      </c>
      <c r="F161" s="13">
        <f t="shared" si="4"/>
        <v>411</v>
      </c>
      <c r="G161" s="1">
        <v>42</v>
      </c>
      <c r="H161" s="1" t="str">
        <f t="shared" si="5"/>
        <v>Estoque regular</v>
      </c>
    </row>
    <row r="162" spans="1:8">
      <c r="A162" s="1" t="s">
        <v>378</v>
      </c>
      <c r="B162" s="1" t="str">
        <f>VLOOKUP(A162,PRODUTOS!$A$2:$F$201,2,FALSE)</f>
        <v>Brita Schneider 1mm</v>
      </c>
      <c r="C162" s="1">
        <f>VLOOKUP(A162,PRODUTOS!$A$2:$F$201,3,FALSE)</f>
        <v>295</v>
      </c>
      <c r="D162" s="1">
        <f>SUMIF(ENTRADA!B:B,ESTOQUE!B:B,ENTRADA!D:D)</f>
        <v>0</v>
      </c>
      <c r="E162" s="1">
        <f>SUMIF(SAÍDA!B:B,ESTOQUE!B:B,SAÍDA!D:D)</f>
        <v>0</v>
      </c>
      <c r="F162" s="13">
        <f t="shared" si="4"/>
        <v>295</v>
      </c>
      <c r="G162" s="1">
        <v>42</v>
      </c>
      <c r="H162" s="1" t="str">
        <f t="shared" si="5"/>
        <v>Estoque regular</v>
      </c>
    </row>
    <row r="163" spans="1:8">
      <c r="A163" s="1" t="s">
        <v>380</v>
      </c>
      <c r="B163" s="1" t="str">
        <f>VLOOKUP(A163,PRODUTOS!$A$2:$F$201,2,FALSE)</f>
        <v>Arame Vonder 8mm</v>
      </c>
      <c r="C163" s="1">
        <f>VLOOKUP(A163,PRODUTOS!$A$2:$F$201,3,FALSE)</f>
        <v>169</v>
      </c>
      <c r="D163" s="1">
        <f>SUMIF(ENTRADA!B:B,ESTOQUE!B:B,ENTRADA!D:D)</f>
        <v>0</v>
      </c>
      <c r="E163" s="1">
        <f>SUMIF(SAÍDA!B:B,ESTOQUE!B:B,SAÍDA!D:D)</f>
        <v>0</v>
      </c>
      <c r="F163" s="13">
        <f t="shared" si="4"/>
        <v>169</v>
      </c>
      <c r="G163" s="1">
        <v>42</v>
      </c>
      <c r="H163" s="1" t="str">
        <f t="shared" si="5"/>
        <v>Estoque regular</v>
      </c>
    </row>
    <row r="164" spans="1:8">
      <c r="A164" s="1" t="s">
        <v>382</v>
      </c>
      <c r="B164" s="1" t="str">
        <f>VLOOKUP(A164,PRODUTOS!$A$2:$F$201,2,FALSE)</f>
        <v>Serrote Vonder 49mm</v>
      </c>
      <c r="C164" s="1">
        <f>VLOOKUP(A164,PRODUTOS!$A$2:$F$201,3,FALSE)</f>
        <v>395</v>
      </c>
      <c r="D164" s="1">
        <f>SUMIF(ENTRADA!B:B,ESTOQUE!B:B,ENTRADA!D:D)</f>
        <v>0</v>
      </c>
      <c r="E164" s="1">
        <f>SUMIF(SAÍDA!B:B,ESTOQUE!B:B,SAÍDA!D:D)</f>
        <v>0</v>
      </c>
      <c r="F164" s="13">
        <f t="shared" si="4"/>
        <v>395</v>
      </c>
      <c r="G164" s="1">
        <v>42</v>
      </c>
      <c r="H164" s="1" t="str">
        <f t="shared" si="5"/>
        <v>Estoque regular</v>
      </c>
    </row>
    <row r="165" spans="1:8">
      <c r="A165" s="1" t="s">
        <v>384</v>
      </c>
      <c r="B165" s="1" t="str">
        <f>VLOOKUP(A165,PRODUTOS!$A$2:$F$201,2,FALSE)</f>
        <v>Interruptor Makita 32mm</v>
      </c>
      <c r="C165" s="1">
        <f>VLOOKUP(A165,PRODUTOS!$A$2:$F$201,3,FALSE)</f>
        <v>211</v>
      </c>
      <c r="D165" s="1">
        <f>SUMIF(ENTRADA!B:B,ESTOQUE!B:B,ENTRADA!D:D)</f>
        <v>0</v>
      </c>
      <c r="E165" s="1">
        <f>SUMIF(SAÍDA!B:B,ESTOQUE!B:B,SAÍDA!D:D)</f>
        <v>0</v>
      </c>
      <c r="F165" s="13">
        <f t="shared" si="4"/>
        <v>211</v>
      </c>
      <c r="G165" s="1">
        <v>42</v>
      </c>
      <c r="H165" s="1" t="str">
        <f t="shared" si="5"/>
        <v>Estoque regular</v>
      </c>
    </row>
    <row r="166" spans="1:8">
      <c r="A166" s="1" t="s">
        <v>386</v>
      </c>
      <c r="B166" s="1" t="str">
        <f>VLOOKUP(A166,PRODUTOS!$A$2:$F$201,2,FALSE)</f>
        <v>Trena Vonder 18mm</v>
      </c>
      <c r="C166" s="1">
        <f>VLOOKUP(A166,PRODUTOS!$A$2:$F$201,3,FALSE)</f>
        <v>356</v>
      </c>
      <c r="D166" s="1">
        <f>SUMIF(ENTRADA!B:B,ESTOQUE!B:B,ENTRADA!D:D)</f>
        <v>0</v>
      </c>
      <c r="E166" s="1">
        <f>SUMIF(SAÍDA!B:B,ESTOQUE!B:B,SAÍDA!D:D)</f>
        <v>0</v>
      </c>
      <c r="F166" s="13">
        <f t="shared" si="4"/>
        <v>356</v>
      </c>
      <c r="G166" s="1">
        <v>42</v>
      </c>
      <c r="H166" s="1" t="str">
        <f t="shared" si="5"/>
        <v>Estoque regular</v>
      </c>
    </row>
    <row r="167" spans="1:8">
      <c r="A167" s="1" t="s">
        <v>388</v>
      </c>
      <c r="B167" s="1" t="str">
        <f>VLOOKUP(A167,PRODUTOS!$A$2:$F$201,2,FALSE)</f>
        <v>Prego Tigre 42mm</v>
      </c>
      <c r="C167" s="1">
        <f>VLOOKUP(A167,PRODUTOS!$A$2:$F$201,3,FALSE)</f>
        <v>38</v>
      </c>
      <c r="D167" s="1">
        <f>SUMIF(ENTRADA!B:B,ESTOQUE!B:B,ENTRADA!D:D)</f>
        <v>0</v>
      </c>
      <c r="E167" s="1">
        <f>SUMIF(SAÍDA!B:B,ESTOQUE!B:B,SAÍDA!D:D)</f>
        <v>0</v>
      </c>
      <c r="F167" s="13">
        <f t="shared" si="4"/>
        <v>38</v>
      </c>
      <c r="G167" s="1">
        <v>42</v>
      </c>
      <c r="H167" s="1" t="str">
        <f t="shared" si="5"/>
        <v>Necessário compra</v>
      </c>
    </row>
    <row r="168" spans="1:8">
      <c r="A168" s="1" t="s">
        <v>390</v>
      </c>
      <c r="B168" s="1" t="str">
        <f>VLOOKUP(A168,PRODUTOS!$A$2:$F$201,2,FALSE)</f>
        <v>Fio Vedacit 11mm</v>
      </c>
      <c r="C168" s="1">
        <f>VLOOKUP(A168,PRODUTOS!$A$2:$F$201,3,FALSE)</f>
        <v>45</v>
      </c>
      <c r="D168" s="1">
        <f>SUMIF(ENTRADA!B:B,ESTOQUE!B:B,ENTRADA!D:D)</f>
        <v>0</v>
      </c>
      <c r="E168" s="1">
        <f>SUMIF(SAÍDA!B:B,ESTOQUE!B:B,SAÍDA!D:D)</f>
        <v>0</v>
      </c>
      <c r="F168" s="13">
        <f t="shared" si="4"/>
        <v>45</v>
      </c>
      <c r="G168" s="1">
        <v>42</v>
      </c>
      <c r="H168" s="1" t="str">
        <f t="shared" si="5"/>
        <v>Estoque regular</v>
      </c>
    </row>
    <row r="169" spans="1:8">
      <c r="A169" s="1" t="s">
        <v>392</v>
      </c>
      <c r="B169" s="1" t="str">
        <f>VLOOKUP(A169,PRODUTOS!$A$2:$F$201,2,FALSE)</f>
        <v>Telha Vedacit 2mm</v>
      </c>
      <c r="C169" s="1">
        <f>VLOOKUP(A169,PRODUTOS!$A$2:$F$201,3,FALSE)</f>
        <v>163</v>
      </c>
      <c r="D169" s="1">
        <f>SUMIF(ENTRADA!B:B,ESTOQUE!B:B,ENTRADA!D:D)</f>
        <v>0</v>
      </c>
      <c r="E169" s="1">
        <f>SUMIF(SAÍDA!B:B,ESTOQUE!B:B,SAÍDA!D:D)</f>
        <v>0</v>
      </c>
      <c r="F169" s="13">
        <f t="shared" si="4"/>
        <v>163</v>
      </c>
      <c r="G169" s="1">
        <v>42</v>
      </c>
      <c r="H169" s="1" t="str">
        <f t="shared" si="5"/>
        <v>Estoque regular</v>
      </c>
    </row>
    <row r="170" spans="1:8">
      <c r="A170" s="1" t="s">
        <v>394</v>
      </c>
      <c r="B170" s="1" t="str">
        <f>VLOOKUP(A170,PRODUTOS!$A$2:$F$201,2,FALSE)</f>
        <v>Óculos Philips 5mm</v>
      </c>
      <c r="C170" s="1">
        <f>VLOOKUP(A170,PRODUTOS!$A$2:$F$201,3,FALSE)</f>
        <v>474</v>
      </c>
      <c r="D170" s="1">
        <f>SUMIF(ENTRADA!B:B,ESTOQUE!B:B,ENTRADA!D:D)</f>
        <v>0</v>
      </c>
      <c r="E170" s="1">
        <f>SUMIF(SAÍDA!B:B,ESTOQUE!B:B,SAÍDA!D:D)</f>
        <v>0</v>
      </c>
      <c r="F170" s="13">
        <f t="shared" si="4"/>
        <v>474</v>
      </c>
      <c r="G170" s="1">
        <v>42</v>
      </c>
      <c r="H170" s="1" t="str">
        <f t="shared" si="5"/>
        <v>Estoque regular</v>
      </c>
    </row>
    <row r="171" spans="1:8">
      <c r="A171" s="1" t="s">
        <v>396</v>
      </c>
      <c r="B171" s="1" t="str">
        <f>VLOOKUP(A171,PRODUTOS!$A$2:$F$201,2,FALSE)</f>
        <v>Lâmpada 3M 4mm</v>
      </c>
      <c r="C171" s="1">
        <f>VLOOKUP(A171,PRODUTOS!$A$2:$F$201,3,FALSE)</f>
        <v>444</v>
      </c>
      <c r="D171" s="1">
        <f>SUMIF(ENTRADA!B:B,ESTOQUE!B:B,ENTRADA!D:D)</f>
        <v>0</v>
      </c>
      <c r="E171" s="1">
        <f>SUMIF(SAÍDA!B:B,ESTOQUE!B:B,SAÍDA!D:D)</f>
        <v>0</v>
      </c>
      <c r="F171" s="13">
        <f t="shared" si="4"/>
        <v>444</v>
      </c>
      <c r="G171" s="1">
        <v>42</v>
      </c>
      <c r="H171" s="1" t="str">
        <f t="shared" si="5"/>
        <v>Estoque regular</v>
      </c>
    </row>
    <row r="172" spans="1:8">
      <c r="A172" s="1" t="s">
        <v>398</v>
      </c>
      <c r="B172" s="1" t="str">
        <f>VLOOKUP(A172,PRODUTOS!$A$2:$F$201,2,FALSE)</f>
        <v>Lanterna Intelbras 6mm</v>
      </c>
      <c r="C172" s="1">
        <f>VLOOKUP(A172,PRODUTOS!$A$2:$F$201,3,FALSE)</f>
        <v>220</v>
      </c>
      <c r="D172" s="1">
        <f>SUMIF(ENTRADA!B:B,ESTOQUE!B:B,ENTRADA!D:D)</f>
        <v>0</v>
      </c>
      <c r="E172" s="1">
        <f>SUMIF(SAÍDA!B:B,ESTOQUE!B:B,SAÍDA!D:D)</f>
        <v>0</v>
      </c>
      <c r="F172" s="13">
        <f t="shared" si="4"/>
        <v>220</v>
      </c>
      <c r="G172" s="1">
        <v>42</v>
      </c>
      <c r="H172" s="1" t="str">
        <f t="shared" si="5"/>
        <v>Estoque regular</v>
      </c>
    </row>
    <row r="173" spans="1:8">
      <c r="A173" s="1" t="s">
        <v>400</v>
      </c>
      <c r="B173" s="1" t="str">
        <f>VLOOKUP(A173,PRODUTOS!$A$2:$F$201,2,FALSE)</f>
        <v>Arruela 3M 42mm</v>
      </c>
      <c r="C173" s="1">
        <f>VLOOKUP(A173,PRODUTOS!$A$2:$F$201,3,FALSE)</f>
        <v>1</v>
      </c>
      <c r="D173" s="1">
        <f>SUMIF(ENTRADA!B:B,ESTOQUE!B:B,ENTRADA!D:D)</f>
        <v>0</v>
      </c>
      <c r="E173" s="1">
        <f>SUMIF(SAÍDA!B:B,ESTOQUE!B:B,SAÍDA!D:D)</f>
        <v>0</v>
      </c>
      <c r="F173" s="13">
        <f t="shared" si="4"/>
        <v>1</v>
      </c>
      <c r="G173" s="1">
        <v>42</v>
      </c>
      <c r="H173" s="1" t="str">
        <f t="shared" si="5"/>
        <v>Necessário compra</v>
      </c>
    </row>
    <row r="174" spans="1:8">
      <c r="A174" s="1" t="s">
        <v>402</v>
      </c>
      <c r="B174" s="1" t="str">
        <f>VLOOKUP(A174,PRODUTOS!$A$2:$F$201,2,FALSE)</f>
        <v>Ripa Makita 8mm</v>
      </c>
      <c r="C174" s="1">
        <f>VLOOKUP(A174,PRODUTOS!$A$2:$F$201,3,FALSE)</f>
        <v>461</v>
      </c>
      <c r="D174" s="1">
        <f>SUMIF(ENTRADA!B:B,ESTOQUE!B:B,ENTRADA!D:D)</f>
        <v>0</v>
      </c>
      <c r="E174" s="1">
        <f>SUMIF(SAÍDA!B:B,ESTOQUE!B:B,SAÍDA!D:D)</f>
        <v>0</v>
      </c>
      <c r="F174" s="13">
        <f t="shared" si="4"/>
        <v>461</v>
      </c>
      <c r="G174" s="1">
        <v>42</v>
      </c>
      <c r="H174" s="1" t="str">
        <f t="shared" si="5"/>
        <v>Estoque regular</v>
      </c>
    </row>
    <row r="175" spans="1:8">
      <c r="A175" s="1" t="s">
        <v>404</v>
      </c>
      <c r="B175" s="1" t="str">
        <f>VLOOKUP(A175,PRODUTOS!$A$2:$F$201,2,FALSE)</f>
        <v>Serra Vedacit 42mm</v>
      </c>
      <c r="C175" s="1">
        <f>VLOOKUP(A175,PRODUTOS!$A$2:$F$201,3,FALSE)</f>
        <v>409</v>
      </c>
      <c r="D175" s="1">
        <f>SUMIF(ENTRADA!B:B,ESTOQUE!B:B,ENTRADA!D:D)</f>
        <v>0</v>
      </c>
      <c r="E175" s="1">
        <f>SUMIF(SAÍDA!B:B,ESTOQUE!B:B,SAÍDA!D:D)</f>
        <v>0</v>
      </c>
      <c r="F175" s="13">
        <f t="shared" si="4"/>
        <v>409</v>
      </c>
      <c r="G175" s="1">
        <v>42</v>
      </c>
      <c r="H175" s="1" t="str">
        <f t="shared" si="5"/>
        <v>Estoque regular</v>
      </c>
    </row>
    <row r="176" spans="1:8">
      <c r="A176" s="1" t="s">
        <v>406</v>
      </c>
      <c r="B176" s="1" t="str">
        <f>VLOOKUP(A176,PRODUTOS!$A$2:$F$201,2,FALSE)</f>
        <v>Chave Schneider 16mm</v>
      </c>
      <c r="C176" s="1">
        <f>VLOOKUP(A176,PRODUTOS!$A$2:$F$201,3,FALSE)</f>
        <v>387</v>
      </c>
      <c r="D176" s="1">
        <f>SUMIF(ENTRADA!B:B,ESTOQUE!B:B,ENTRADA!D:D)</f>
        <v>0</v>
      </c>
      <c r="E176" s="1">
        <f>SUMIF(SAÍDA!B:B,ESTOQUE!B:B,SAÍDA!D:D)</f>
        <v>0</v>
      </c>
      <c r="F176" s="13">
        <f t="shared" si="4"/>
        <v>387</v>
      </c>
      <c r="G176" s="1">
        <v>42</v>
      </c>
      <c r="H176" s="1" t="str">
        <f t="shared" si="5"/>
        <v>Estoque regular</v>
      </c>
    </row>
    <row r="177" spans="1:8">
      <c r="A177" s="1" t="s">
        <v>408</v>
      </c>
      <c r="B177" s="1" t="str">
        <f>VLOOKUP(A177,PRODUTOS!$A$2:$F$201,2,FALSE)</f>
        <v>Arruela Norton 44mm</v>
      </c>
      <c r="C177" s="1">
        <f>VLOOKUP(A177,PRODUTOS!$A$2:$F$201,3,FALSE)</f>
        <v>387</v>
      </c>
      <c r="D177" s="1">
        <f>SUMIF(ENTRADA!B:B,ESTOQUE!B:B,ENTRADA!D:D)</f>
        <v>0</v>
      </c>
      <c r="E177" s="1">
        <f>SUMIF(SAÍDA!B:B,ESTOQUE!B:B,SAÍDA!D:D)</f>
        <v>0</v>
      </c>
      <c r="F177" s="13">
        <f t="shared" si="4"/>
        <v>387</v>
      </c>
      <c r="G177" s="1">
        <v>42</v>
      </c>
      <c r="H177" s="1" t="str">
        <f t="shared" si="5"/>
        <v>Estoque regular</v>
      </c>
    </row>
    <row r="178" spans="1:8">
      <c r="A178" s="1" t="s">
        <v>411</v>
      </c>
      <c r="B178" s="1" t="str">
        <f>VLOOKUP(A178,PRODUTOS!$A$2:$F$201,2,FALSE)</f>
        <v>Bloco Norton 27mm</v>
      </c>
      <c r="C178" s="1">
        <f>VLOOKUP(A178,PRODUTOS!$A$2:$F$201,3,FALSE)</f>
        <v>74</v>
      </c>
      <c r="D178" s="1">
        <f>SUMIF(ENTRADA!B:B,ESTOQUE!B:B,ENTRADA!D:D)</f>
        <v>0</v>
      </c>
      <c r="E178" s="1">
        <f>SUMIF(SAÍDA!B:B,ESTOQUE!B:B,SAÍDA!D:D)</f>
        <v>0</v>
      </c>
      <c r="F178" s="13">
        <f t="shared" si="4"/>
        <v>74</v>
      </c>
      <c r="G178" s="1">
        <v>42</v>
      </c>
      <c r="H178" s="1" t="str">
        <f t="shared" si="5"/>
        <v>Estoque regular</v>
      </c>
    </row>
    <row r="179" spans="1:8">
      <c r="A179" s="1" t="s">
        <v>413</v>
      </c>
      <c r="B179" s="1" t="str">
        <f>VLOOKUP(A179,PRODUTOS!$A$2:$F$201,2,FALSE)</f>
        <v>Bloco Vedacit 18mm</v>
      </c>
      <c r="C179" s="1">
        <f>VLOOKUP(A179,PRODUTOS!$A$2:$F$201,3,FALSE)</f>
        <v>73</v>
      </c>
      <c r="D179" s="1">
        <f>SUMIF(ENTRADA!B:B,ESTOQUE!B:B,ENTRADA!D:D)</f>
        <v>0</v>
      </c>
      <c r="E179" s="1">
        <f>SUMIF(SAÍDA!B:B,ESTOQUE!B:B,SAÍDA!D:D)</f>
        <v>0</v>
      </c>
      <c r="F179" s="13">
        <f t="shared" si="4"/>
        <v>73</v>
      </c>
      <c r="G179" s="1">
        <v>42</v>
      </c>
      <c r="H179" s="1" t="str">
        <f t="shared" si="5"/>
        <v>Estoque regular</v>
      </c>
    </row>
    <row r="180" spans="1:8">
      <c r="A180" s="1" t="s">
        <v>415</v>
      </c>
      <c r="B180" s="1" t="str">
        <f>VLOOKUP(A180,PRODUTOS!$A$2:$F$201,2,FALSE)</f>
        <v>Óculos Makita 6mm</v>
      </c>
      <c r="C180" s="1">
        <f>VLOOKUP(A180,PRODUTOS!$A$2:$F$201,3,FALSE)</f>
        <v>452</v>
      </c>
      <c r="D180" s="1">
        <f>SUMIF(ENTRADA!B:B,ESTOQUE!B:B,ENTRADA!D:D)</f>
        <v>0</v>
      </c>
      <c r="E180" s="1">
        <f>SUMIF(SAÍDA!B:B,ESTOQUE!B:B,SAÍDA!D:D)</f>
        <v>0</v>
      </c>
      <c r="F180" s="13">
        <f t="shared" si="4"/>
        <v>452</v>
      </c>
      <c r="G180" s="1">
        <v>42</v>
      </c>
      <c r="H180" s="1" t="str">
        <f t="shared" si="5"/>
        <v>Estoque regular</v>
      </c>
    </row>
    <row r="181" spans="1:8">
      <c r="A181" s="1" t="s">
        <v>417</v>
      </c>
      <c r="B181" s="1" t="str">
        <f>VLOOKUP(A181,PRODUTOS!$A$2:$F$201,2,FALSE)</f>
        <v>Disjuntor Norton 22mm</v>
      </c>
      <c r="C181" s="1">
        <f>VLOOKUP(A181,PRODUTOS!$A$2:$F$201,3,FALSE)</f>
        <v>17</v>
      </c>
      <c r="D181" s="1">
        <f>SUMIF(ENTRADA!B:B,ESTOQUE!B:B,ENTRADA!D:D)</f>
        <v>0</v>
      </c>
      <c r="E181" s="1">
        <f>SUMIF(SAÍDA!B:B,ESTOQUE!B:B,SAÍDA!D:D)</f>
        <v>0</v>
      </c>
      <c r="F181" s="13">
        <f t="shared" si="4"/>
        <v>17</v>
      </c>
      <c r="G181" s="1">
        <v>42</v>
      </c>
      <c r="H181" s="1" t="str">
        <f t="shared" si="5"/>
        <v>Necessário compra</v>
      </c>
    </row>
    <row r="182" spans="1:8">
      <c r="A182" s="1" t="s">
        <v>419</v>
      </c>
      <c r="B182" s="1" t="str">
        <f>VLOOKUP(A182,PRODUTOS!$A$2:$F$201,2,FALSE)</f>
        <v>Arruela Philips 47mm</v>
      </c>
      <c r="C182" s="1">
        <f>VLOOKUP(A182,PRODUTOS!$A$2:$F$201,3,FALSE)</f>
        <v>437</v>
      </c>
      <c r="D182" s="1">
        <f>SUMIF(ENTRADA!B:B,ESTOQUE!B:B,ENTRADA!D:D)</f>
        <v>0</v>
      </c>
      <c r="E182" s="1">
        <f>SUMIF(SAÍDA!B:B,ESTOQUE!B:B,SAÍDA!D:D)</f>
        <v>0</v>
      </c>
      <c r="F182" s="13">
        <f t="shared" si="4"/>
        <v>437</v>
      </c>
      <c r="G182" s="1">
        <v>42</v>
      </c>
      <c r="H182" s="1" t="str">
        <f t="shared" si="5"/>
        <v>Estoque regular</v>
      </c>
    </row>
    <row r="183" spans="1:8">
      <c r="A183" s="1" t="s">
        <v>421</v>
      </c>
      <c r="B183" s="1" t="str">
        <f>VLOOKUP(A183,PRODUTOS!$A$2:$F$201,2,FALSE)</f>
        <v>Porca 3M 1mm</v>
      </c>
      <c r="C183" s="1">
        <f>VLOOKUP(A183,PRODUTOS!$A$2:$F$201,3,FALSE)</f>
        <v>177</v>
      </c>
      <c r="D183" s="1">
        <f>SUMIF(ENTRADA!B:B,ESTOQUE!B:B,ENTRADA!D:D)</f>
        <v>0</v>
      </c>
      <c r="E183" s="1">
        <f>SUMIF(SAÍDA!B:B,ESTOQUE!B:B,SAÍDA!D:D)</f>
        <v>0</v>
      </c>
      <c r="F183" s="13">
        <f t="shared" si="4"/>
        <v>177</v>
      </c>
      <c r="G183" s="1">
        <v>42</v>
      </c>
      <c r="H183" s="1" t="str">
        <f t="shared" si="5"/>
        <v>Estoque regular</v>
      </c>
    </row>
    <row r="184" spans="1:8">
      <c r="A184" s="1" t="s">
        <v>423</v>
      </c>
      <c r="B184" s="1" t="str">
        <f>VLOOKUP(A184,PRODUTOS!$A$2:$F$201,2,FALSE)</f>
        <v>Registro Vedacit 2mm</v>
      </c>
      <c r="C184" s="1">
        <f>VLOOKUP(A184,PRODUTOS!$A$2:$F$201,3,FALSE)</f>
        <v>413</v>
      </c>
      <c r="D184" s="1">
        <f>SUMIF(ENTRADA!B:B,ESTOQUE!B:B,ENTRADA!D:D)</f>
        <v>0</v>
      </c>
      <c r="E184" s="1">
        <f>SUMIF(SAÍDA!B:B,ESTOQUE!B:B,SAÍDA!D:D)</f>
        <v>0</v>
      </c>
      <c r="F184" s="13">
        <f t="shared" si="4"/>
        <v>413</v>
      </c>
      <c r="G184" s="1">
        <v>42</v>
      </c>
      <c r="H184" s="1" t="str">
        <f t="shared" si="5"/>
        <v>Estoque regular</v>
      </c>
    </row>
    <row r="185" spans="1:8">
      <c r="A185" s="1" t="s">
        <v>425</v>
      </c>
      <c r="B185" s="1" t="str">
        <f>VLOOKUP(A185,PRODUTOS!$A$2:$F$201,2,FALSE)</f>
        <v>Tomada Vedacit 38mm</v>
      </c>
      <c r="C185" s="1">
        <f>VLOOKUP(A185,PRODUTOS!$A$2:$F$201,3,FALSE)</f>
        <v>123</v>
      </c>
      <c r="D185" s="1">
        <f>SUMIF(ENTRADA!B:B,ESTOQUE!B:B,ENTRADA!D:D)</f>
        <v>0</v>
      </c>
      <c r="E185" s="1">
        <f>SUMIF(SAÍDA!B:B,ESTOQUE!B:B,SAÍDA!D:D)</f>
        <v>0</v>
      </c>
      <c r="F185" s="13">
        <f t="shared" si="4"/>
        <v>123</v>
      </c>
      <c r="G185" s="1">
        <v>42</v>
      </c>
      <c r="H185" s="1" t="str">
        <f t="shared" si="5"/>
        <v>Estoque regular</v>
      </c>
    </row>
    <row r="186" spans="1:8">
      <c r="A186" s="1" t="s">
        <v>427</v>
      </c>
      <c r="B186" s="1" t="str">
        <f>VLOOKUP(A186,PRODUTOS!$A$2:$F$201,2,FALSE)</f>
        <v>Caixa 3M 4mm</v>
      </c>
      <c r="C186" s="1">
        <f>VLOOKUP(A186,PRODUTOS!$A$2:$F$201,3,FALSE)</f>
        <v>412</v>
      </c>
      <c r="D186" s="1">
        <f>SUMIF(ENTRADA!B:B,ESTOQUE!B:B,ENTRADA!D:D)</f>
        <v>0</v>
      </c>
      <c r="E186" s="1">
        <f>SUMIF(SAÍDA!B:B,ESTOQUE!B:B,SAÍDA!D:D)</f>
        <v>0</v>
      </c>
      <c r="F186" s="13">
        <f t="shared" si="4"/>
        <v>412</v>
      </c>
      <c r="G186" s="1">
        <v>42</v>
      </c>
      <c r="H186" s="1" t="str">
        <f t="shared" si="5"/>
        <v>Estoque regular</v>
      </c>
    </row>
    <row r="187" spans="1:8">
      <c r="A187" s="1" t="s">
        <v>429</v>
      </c>
      <c r="B187" s="1" t="str">
        <f>VLOOKUP(A187,PRODUTOS!$A$2:$F$201,2,FALSE)</f>
        <v>Chuveiro Philips 36mm</v>
      </c>
      <c r="C187" s="1">
        <f>VLOOKUP(A187,PRODUTOS!$A$2:$F$201,3,FALSE)</f>
        <v>27</v>
      </c>
      <c r="D187" s="1">
        <f>SUMIF(ENTRADA!B:B,ESTOQUE!B:B,ENTRADA!D:D)</f>
        <v>0</v>
      </c>
      <c r="E187" s="1">
        <f>SUMIF(SAÍDA!B:B,ESTOQUE!B:B,SAÍDA!D:D)</f>
        <v>0</v>
      </c>
      <c r="F187" s="13">
        <f t="shared" si="4"/>
        <v>27</v>
      </c>
      <c r="G187" s="1">
        <v>42</v>
      </c>
      <c r="H187" s="1" t="str">
        <f t="shared" si="5"/>
        <v>Necessário compra</v>
      </c>
    </row>
    <row r="188" spans="1:8">
      <c r="A188" s="1" t="s">
        <v>431</v>
      </c>
      <c r="B188" s="1" t="str">
        <f>VLOOKUP(A188,PRODUTOS!$A$2:$F$201,2,FALSE)</f>
        <v>Capacete Intelbras 39mm</v>
      </c>
      <c r="C188" s="1">
        <f>VLOOKUP(A188,PRODUTOS!$A$2:$F$201,3,FALSE)</f>
        <v>410</v>
      </c>
      <c r="D188" s="1">
        <f>SUMIF(ENTRADA!B:B,ESTOQUE!B:B,ENTRADA!D:D)</f>
        <v>0</v>
      </c>
      <c r="E188" s="1">
        <f>SUMIF(SAÍDA!B:B,ESTOQUE!B:B,SAÍDA!D:D)</f>
        <v>0</v>
      </c>
      <c r="F188" s="13">
        <f t="shared" si="4"/>
        <v>410</v>
      </c>
      <c r="G188" s="1">
        <v>42</v>
      </c>
      <c r="H188" s="1" t="str">
        <f t="shared" si="5"/>
        <v>Estoque regular</v>
      </c>
    </row>
    <row r="189" spans="1:8">
      <c r="A189" s="1" t="s">
        <v>433</v>
      </c>
      <c r="B189" s="1" t="str">
        <f>VLOOKUP(A189,PRODUTOS!$A$2:$F$201,2,FALSE)</f>
        <v>Torneira Makita 45mm</v>
      </c>
      <c r="C189" s="1">
        <f>VLOOKUP(A189,PRODUTOS!$A$2:$F$201,3,FALSE)</f>
        <v>390</v>
      </c>
      <c r="D189" s="1">
        <f>SUMIF(ENTRADA!B:B,ESTOQUE!B:B,ENTRADA!D:D)</f>
        <v>0</v>
      </c>
      <c r="E189" s="1">
        <f>SUMIF(SAÍDA!B:B,ESTOQUE!B:B,SAÍDA!D:D)</f>
        <v>0</v>
      </c>
      <c r="F189" s="13">
        <f t="shared" si="4"/>
        <v>390</v>
      </c>
      <c r="G189" s="1">
        <v>42</v>
      </c>
      <c r="H189" s="1" t="str">
        <f t="shared" si="5"/>
        <v>Estoque regular</v>
      </c>
    </row>
    <row r="190" spans="1:8">
      <c r="A190" s="1" t="s">
        <v>435</v>
      </c>
      <c r="B190" s="1" t="str">
        <f>VLOOKUP(A190,PRODUTOS!$A$2:$F$201,2,FALSE)</f>
        <v>Parafuso Vedacit 47mm</v>
      </c>
      <c r="C190" s="1">
        <f>VLOOKUP(A190,PRODUTOS!$A$2:$F$201,3,FALSE)</f>
        <v>184</v>
      </c>
      <c r="D190" s="1">
        <f>SUMIF(ENTRADA!B:B,ESTOQUE!B:B,ENTRADA!D:D)</f>
        <v>0</v>
      </c>
      <c r="E190" s="1">
        <f>SUMIF(SAÍDA!B:B,ESTOQUE!B:B,SAÍDA!D:D)</f>
        <v>0</v>
      </c>
      <c r="F190" s="13">
        <f t="shared" si="4"/>
        <v>184</v>
      </c>
      <c r="G190" s="1">
        <v>42</v>
      </c>
      <c r="H190" s="1" t="str">
        <f t="shared" si="5"/>
        <v>Estoque regular</v>
      </c>
    </row>
    <row r="191" spans="1:8">
      <c r="A191" s="1" t="s">
        <v>437</v>
      </c>
      <c r="B191" s="1" t="str">
        <f>VLOOKUP(A191,PRODUTOS!$A$2:$F$201,2,FALSE)</f>
        <v>Tijolo Schneider 13mm</v>
      </c>
      <c r="C191" s="1">
        <f>VLOOKUP(A191,PRODUTOS!$A$2:$F$201,3,FALSE)</f>
        <v>202</v>
      </c>
      <c r="D191" s="1">
        <f>SUMIF(ENTRADA!B:B,ESTOQUE!B:B,ENTRADA!D:D)</f>
        <v>0</v>
      </c>
      <c r="E191" s="1">
        <f>SUMIF(SAÍDA!B:B,ESTOQUE!B:B,SAÍDA!D:D)</f>
        <v>0</v>
      </c>
      <c r="F191" s="13">
        <f t="shared" si="4"/>
        <v>202</v>
      </c>
      <c r="G191" s="1">
        <v>42</v>
      </c>
      <c r="H191" s="1" t="str">
        <f t="shared" si="5"/>
        <v>Estoque regular</v>
      </c>
    </row>
    <row r="192" spans="1:8">
      <c r="A192" s="1" t="s">
        <v>439</v>
      </c>
      <c r="B192" s="1" t="str">
        <f>VLOOKUP(A192,PRODUTOS!$A$2:$F$201,2,FALSE)</f>
        <v>Pincel 3M 22mm</v>
      </c>
      <c r="C192" s="1">
        <f>VLOOKUP(A192,PRODUTOS!$A$2:$F$201,3,FALSE)</f>
        <v>124</v>
      </c>
      <c r="D192" s="1">
        <f>SUMIF(ENTRADA!B:B,ESTOQUE!B:B,ENTRADA!D:D)</f>
        <v>0</v>
      </c>
      <c r="E192" s="1">
        <f>SUMIF(SAÍDA!B:B,ESTOQUE!B:B,SAÍDA!D:D)</f>
        <v>0</v>
      </c>
      <c r="F192" s="13">
        <f t="shared" si="4"/>
        <v>124</v>
      </c>
      <c r="G192" s="1">
        <v>42</v>
      </c>
      <c r="H192" s="1" t="str">
        <f t="shared" si="5"/>
        <v>Estoque regular</v>
      </c>
    </row>
    <row r="193" spans="1:8">
      <c r="A193" s="1" t="s">
        <v>441</v>
      </c>
      <c r="B193" s="1" t="str">
        <f>VLOOKUP(A193,PRODUTOS!$A$2:$F$201,2,FALSE)</f>
        <v>Chuveiro Norton 47mm</v>
      </c>
      <c r="C193" s="1">
        <f>VLOOKUP(A193,PRODUTOS!$A$2:$F$201,3,FALSE)</f>
        <v>406</v>
      </c>
      <c r="D193" s="1">
        <f>SUMIF(ENTRADA!B:B,ESTOQUE!B:B,ENTRADA!D:D)</f>
        <v>0</v>
      </c>
      <c r="E193" s="1">
        <f>SUMIF(SAÍDA!B:B,ESTOQUE!B:B,SAÍDA!D:D)</f>
        <v>0</v>
      </c>
      <c r="F193" s="13">
        <f t="shared" si="4"/>
        <v>406</v>
      </c>
      <c r="G193" s="1">
        <v>42</v>
      </c>
      <c r="H193" s="1" t="str">
        <f t="shared" si="5"/>
        <v>Estoque regular</v>
      </c>
    </row>
    <row r="194" spans="1:8">
      <c r="A194" s="1" t="s">
        <v>443</v>
      </c>
      <c r="B194" s="1" t="str">
        <f>VLOOKUP(A194,PRODUTOS!$A$2:$F$201,2,FALSE)</f>
        <v>Tinta Philips 17mm</v>
      </c>
      <c r="C194" s="1">
        <f>VLOOKUP(A194,PRODUTOS!$A$2:$F$201,3,FALSE)</f>
        <v>265</v>
      </c>
      <c r="D194" s="1">
        <f>SUMIF(ENTRADA!B:B,ESTOQUE!B:B,ENTRADA!D:D)</f>
        <v>0</v>
      </c>
      <c r="E194" s="1">
        <f>SUMIF(SAÍDA!B:B,ESTOQUE!B:B,SAÍDA!D:D)</f>
        <v>0</v>
      </c>
      <c r="F194" s="13">
        <f t="shared" si="4"/>
        <v>265</v>
      </c>
      <c r="G194" s="1">
        <v>42</v>
      </c>
      <c r="H194" s="1" t="str">
        <f t="shared" si="5"/>
        <v>Estoque regular</v>
      </c>
    </row>
    <row r="195" spans="1:8">
      <c r="A195" s="1" t="s">
        <v>445</v>
      </c>
      <c r="B195" s="1" t="str">
        <f>VLOOKUP(A195,PRODUTOS!$A$2:$F$201,2,FALSE)</f>
        <v>Chuveiro Bosch 1mm</v>
      </c>
      <c r="C195" s="1">
        <f>VLOOKUP(A195,PRODUTOS!$A$2:$F$201,3,FALSE)</f>
        <v>21</v>
      </c>
      <c r="D195" s="1">
        <f>SUMIF(ENTRADA!B:B,ESTOQUE!B:B,ENTRADA!D:D)</f>
        <v>0</v>
      </c>
      <c r="E195" s="1">
        <f>SUMIF(SAÍDA!B:B,ESTOQUE!B:B,SAÍDA!D:D)</f>
        <v>0</v>
      </c>
      <c r="F195" s="13">
        <f t="shared" ref="F195:F201" si="6">C195+D195-E195</f>
        <v>21</v>
      </c>
      <c r="G195" s="1">
        <v>42</v>
      </c>
      <c r="H195" s="1" t="str">
        <f t="shared" ref="H195:H201" si="7">IF(F195&gt;G195,"Estoque regular",IF(F195&lt;G195,"Necessário compra",IF(F195&lt;=0,"Sem estoque")))</f>
        <v>Necessário compra</v>
      </c>
    </row>
    <row r="196" spans="1:8">
      <c r="A196" s="1" t="s">
        <v>447</v>
      </c>
      <c r="B196" s="1" t="str">
        <f>VLOOKUP(A196,PRODUTOS!$A$2:$F$201,2,FALSE)</f>
        <v>Lanterna 3M 49mm</v>
      </c>
      <c r="C196" s="1">
        <f>VLOOKUP(A196,PRODUTOS!$A$2:$F$201,3,FALSE)</f>
        <v>71</v>
      </c>
      <c r="D196" s="1">
        <f>SUMIF(ENTRADA!B:B,ESTOQUE!B:B,ENTRADA!D:D)</f>
        <v>0</v>
      </c>
      <c r="E196" s="1">
        <f>SUMIF(SAÍDA!B:B,ESTOQUE!B:B,SAÍDA!D:D)</f>
        <v>0</v>
      </c>
      <c r="F196" s="13">
        <f t="shared" si="6"/>
        <v>71</v>
      </c>
      <c r="G196" s="1">
        <v>42</v>
      </c>
      <c r="H196" s="1" t="str">
        <f t="shared" si="7"/>
        <v>Estoque regular</v>
      </c>
    </row>
    <row r="197" spans="1:8">
      <c r="A197" s="1" t="s">
        <v>449</v>
      </c>
      <c r="B197" s="1" t="str">
        <f>VLOOKUP(A197,PRODUTOS!$A$2:$F$201,2,FALSE)</f>
        <v>Bloco Philips 45mm</v>
      </c>
      <c r="C197" s="1">
        <f>VLOOKUP(A197,PRODUTOS!$A$2:$F$201,3,FALSE)</f>
        <v>341</v>
      </c>
      <c r="D197" s="1">
        <f>SUMIF(ENTRADA!B:B,ESTOQUE!B:B,ENTRADA!D:D)</f>
        <v>0</v>
      </c>
      <c r="E197" s="1">
        <f>SUMIF(SAÍDA!B:B,ESTOQUE!B:B,SAÍDA!D:D)</f>
        <v>0</v>
      </c>
      <c r="F197" s="13">
        <f t="shared" si="6"/>
        <v>341</v>
      </c>
      <c r="G197" s="1">
        <v>42</v>
      </c>
      <c r="H197" s="1" t="str">
        <f t="shared" si="7"/>
        <v>Estoque regular</v>
      </c>
    </row>
    <row r="198" spans="1:8">
      <c r="A198" s="1" t="s">
        <v>451</v>
      </c>
      <c r="B198" s="1" t="str">
        <f>VLOOKUP(A198,PRODUTOS!$A$2:$F$201,2,FALSE)</f>
        <v>Lâmpada Makita 27mm</v>
      </c>
      <c r="C198" s="1">
        <f>VLOOKUP(A198,PRODUTOS!$A$2:$F$201,3,FALSE)</f>
        <v>324</v>
      </c>
      <c r="D198" s="1">
        <f>SUMIF(ENTRADA!B:B,ESTOQUE!B:B,ENTRADA!D:D)</f>
        <v>0</v>
      </c>
      <c r="E198" s="1">
        <f>SUMIF(SAÍDA!B:B,ESTOQUE!B:B,SAÍDA!D:D)</f>
        <v>0</v>
      </c>
      <c r="F198" s="13">
        <f t="shared" si="6"/>
        <v>324</v>
      </c>
      <c r="G198" s="1">
        <v>42</v>
      </c>
      <c r="H198" s="1" t="str">
        <f t="shared" si="7"/>
        <v>Estoque regular</v>
      </c>
    </row>
    <row r="199" spans="1:8">
      <c r="A199" s="1" t="s">
        <v>453</v>
      </c>
      <c r="B199" s="1" t="str">
        <f>VLOOKUP(A199,PRODUTOS!$A$2:$F$201,2,FALSE)</f>
        <v>Nível Vonder 42mm</v>
      </c>
      <c r="C199" s="1">
        <f>VLOOKUP(A199,PRODUTOS!$A$2:$F$201,3,FALSE)</f>
        <v>210</v>
      </c>
      <c r="D199" s="1">
        <f>SUMIF(ENTRADA!B:B,ESTOQUE!B:B,ENTRADA!D:D)</f>
        <v>0</v>
      </c>
      <c r="E199" s="1">
        <f>SUMIF(SAÍDA!B:B,ESTOQUE!B:B,SAÍDA!D:D)</f>
        <v>0</v>
      </c>
      <c r="F199" s="13">
        <f t="shared" si="6"/>
        <v>210</v>
      </c>
      <c r="G199" s="1">
        <v>42</v>
      </c>
      <c r="H199" s="1" t="str">
        <f t="shared" si="7"/>
        <v>Estoque regular</v>
      </c>
    </row>
    <row r="200" spans="1:8">
      <c r="A200" s="1" t="s">
        <v>455</v>
      </c>
      <c r="B200" s="1" t="str">
        <f>VLOOKUP(A200,PRODUTOS!$A$2:$F$201,2,FALSE)</f>
        <v>Ripa Vedacit 16mm</v>
      </c>
      <c r="C200" s="1">
        <f>VLOOKUP(A200,PRODUTOS!$A$2:$F$201,3,FALSE)</f>
        <v>238</v>
      </c>
      <c r="D200" s="1">
        <f>SUMIF(ENTRADA!B:B,ESTOQUE!B:B,ENTRADA!D:D)</f>
        <v>0</v>
      </c>
      <c r="E200" s="1">
        <f>SUMIF(SAÍDA!B:B,ESTOQUE!B:B,SAÍDA!D:D)</f>
        <v>0</v>
      </c>
      <c r="F200" s="13">
        <f t="shared" si="6"/>
        <v>238</v>
      </c>
      <c r="G200" s="1">
        <v>42</v>
      </c>
      <c r="H200" s="1" t="str">
        <f t="shared" si="7"/>
        <v>Estoque regular</v>
      </c>
    </row>
    <row r="201" spans="1:8">
      <c r="A201" s="1" t="s">
        <v>457</v>
      </c>
      <c r="B201" s="1" t="str">
        <f>VLOOKUP(A201,PRODUTOS!$A$2:$F$201,2,FALSE)</f>
        <v>Sensor Philips 7mm</v>
      </c>
      <c r="C201" s="1">
        <f>VLOOKUP(A201,PRODUTOS!$A$2:$F$201,3,FALSE)</f>
        <v>303</v>
      </c>
      <c r="D201" s="1">
        <f>SUMIF(ENTRADA!B:B,ESTOQUE!B:B,ENTRADA!D:D)</f>
        <v>0</v>
      </c>
      <c r="E201" s="1">
        <f>SUMIF(SAÍDA!B:B,ESTOQUE!B:B,SAÍDA!D:D)</f>
        <v>0</v>
      </c>
      <c r="F201" s="13">
        <f t="shared" si="6"/>
        <v>303</v>
      </c>
      <c r="G201" s="1">
        <v>42</v>
      </c>
      <c r="H201" s="1" t="str">
        <f t="shared" si="7"/>
        <v>Estoque regular</v>
      </c>
    </row>
  </sheetData>
  <conditionalFormatting sqref="H2:H201">
    <cfRule type="containsText" dxfId="1" priority="3" operator="containsText" text="Estoque regular">
      <formula>NOT(ISERROR(SEARCH("Estoque regular",H2)))</formula>
    </cfRule>
    <cfRule type="containsText" dxfId="2" priority="2" operator="containsText" text="Necessário compra">
      <formula>NOT(ISERROR(SEARCH("Necessário compra",H2)))</formula>
    </cfRule>
    <cfRule type="containsText" dxfId="0" priority="1" operator="containsText" text="Sem estoque">
      <formula>NOT(ISERROR(SEARCH("Sem estoque",H2)))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PRODUTOS</vt:lpstr>
      <vt:lpstr>ENTRADA</vt:lpstr>
      <vt:lpstr>SAÍDA</vt:lpstr>
      <vt:lpstr>ESTOQUE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Vital</dc:creator>
  <cp:lastModifiedBy>Treinamento</cp:lastModifiedBy>
  <dcterms:created xsi:type="dcterms:W3CDTF">2025-05-07T18:16:36Z</dcterms:created>
  <dcterms:modified xsi:type="dcterms:W3CDTF">2025-05-08T00:21:18Z</dcterms:modified>
</cp:coreProperties>
</file>