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"/>
    </mc:Choice>
  </mc:AlternateContent>
  <bookViews>
    <workbookView xWindow="0" yWindow="0" windowWidth="21570" windowHeight="78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B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12" i="1"/>
  <c r="G13" i="1"/>
  <c r="G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D13" i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" i="1"/>
  <c r="B27" i="1"/>
  <c r="B26" i="1" l="1"/>
  <c r="B25" i="1"/>
  <c r="B24" i="1"/>
  <c r="B23" i="1"/>
  <c r="B22" i="1"/>
</calcChain>
</file>

<file path=xl/sharedStrings.xml><?xml version="1.0" encoding="utf-8"?>
<sst xmlns="http://schemas.openxmlformats.org/spreadsheetml/2006/main" count="77" uniqueCount="43">
  <si>
    <t xml:space="preserve">Produto </t>
  </si>
  <si>
    <t>Quantidade vendida</t>
  </si>
  <si>
    <t>Preço Unitário</t>
  </si>
  <si>
    <t>Valor Total</t>
  </si>
  <si>
    <t>Data da venda</t>
  </si>
  <si>
    <t>Status do Pagamento</t>
  </si>
  <si>
    <t>HD externo</t>
  </si>
  <si>
    <t>Notebook</t>
  </si>
  <si>
    <t>Smartphone</t>
  </si>
  <si>
    <t>Monitor</t>
  </si>
  <si>
    <t>Mouse</t>
  </si>
  <si>
    <t>Fone de Ouvido</t>
  </si>
  <si>
    <t>Impressora</t>
  </si>
  <si>
    <t>Hd Externo</t>
  </si>
  <si>
    <t>Teclado</t>
  </si>
  <si>
    <t>Pago</t>
  </si>
  <si>
    <t>Pendente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</si>
  <si>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</si>
  <si>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</si>
  <si>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</si>
  <si>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</si>
  <si>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</si>
  <si>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</si>
  <si>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</si>
  <si>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</si>
  <si>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</si>
  <si>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</si>
  <si>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</si>
  <si>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</si>
  <si>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</si>
  <si>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</si>
  <si>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</si>
  <si>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</si>
  <si>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</si>
  <si>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Tipo de venda</t>
  </si>
  <si>
    <t>Recebido</t>
  </si>
  <si>
    <t>v</t>
  </si>
  <si>
    <t>Caristia</t>
  </si>
  <si>
    <t>Paridade</t>
  </si>
  <si>
    <t>Arredondar</t>
  </si>
  <si>
    <t>Arredondar para cima</t>
  </si>
  <si>
    <t>Arredondar para baixo</t>
  </si>
  <si>
    <t>ARREDONDAR MÚTIPLO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</si>
</sst>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4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 vertical="top" wrapText="1"/>
    </xf>
    <xf numFmtId="0" fontId="0" fillId="0" borderId="0" xfId="0" applyBorder="1"/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10" workbookViewId="0">
      <selection activeCell="B38" sqref="B38"/>
    </sheetView>
  </sheetViews>
  <sheetFormatPr defaultRowHeight="15" x14ac:dyDescent="0.25"/>
  <cols>
    <col min="1" max="1" width="15.42578125" customWidth="1"/>
    <col min="2" max="2" width="26" customWidth="1"/>
    <col min="3" max="3" width="13.42578125" customWidth="1"/>
    <col min="4" max="4" width="14.140625" customWidth="1"/>
    <col min="5" max="5" width="13.140625" customWidth="1"/>
    <col min="6" max="6" width="20" customWidth="1"/>
    <col min="7" max="7" width="11.85546875" customWidth="1"/>
    <col min="8" max="8" width="10.140625" customWidth="1"/>
    <col min="10" max="10" width="13.28515625" customWidth="1"/>
    <col min="11" max="11" width="14.28515625" bestFit="1" customWidth="1"/>
    <col min="12" max="13" width="12.140625" bestFit="1" customWidth="1"/>
    <col min="14" max="14" width="14.28515625" bestFit="1" customWidth="1"/>
  </cols>
  <sheetData>
    <row r="1" spans="1:14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34</v>
      </c>
      <c r="H1" s="4" t="s">
        <v>35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6" t="s">
        <v>42</v>
      </c>
    </row>
    <row r="2" spans="1:14" x14ac:dyDescent="0.25">
      <c r="A2" s="1" t="s">
        <v>6</v>
      </c>
      <c r="B2" s="1">
        <v>95</v>
      </c>
      <c r="C2" s="2">
        <v>1965.41</v>
      </c>
      <c r="D2" s="2">
        <f>B2*C2</f>
        <v>186713.95</v>
      </c>
      <c r="E2" s="3">
        <v>45622</v>
      </c>
      <c r="F2" s="1" t="s">
        <v>15</v>
      </c>
      <c r="G2" s="1" t="str">
        <f>IF(D2&gt;50000, "Venda alta","Venda baixa")</f>
        <v>Venda alta</v>
      </c>
      <c r="H2" s="1" t="str">
        <f>IF(F2="Pendente","A receber","Recebido")</f>
        <v>Recebido</v>
      </c>
      <c r="I2" s="1" t="str">
        <f>IF(C2&gt;2000,"Caro","Acessível")</f>
        <v>Acessível</v>
      </c>
      <c r="J2" s="1" t="b">
        <f>ISEVEN(B2)</f>
        <v>0</v>
      </c>
      <c r="K2" s="2">
        <f>ROUND(D2,0)</f>
        <v>186714</v>
      </c>
      <c r="L2" s="2">
        <f>ROUNDUP(C2,0)</f>
        <v>1966</v>
      </c>
      <c r="M2" s="2">
        <f>ROUNDDOWN(C2,0)</f>
        <v>1965</v>
      </c>
      <c r="N2" s="2">
        <f>ROUND(D2,-1)</f>
        <v>186710</v>
      </c>
    </row>
    <row r="3" spans="1:14" x14ac:dyDescent="0.25">
      <c r="A3" s="1" t="s">
        <v>7</v>
      </c>
      <c r="B3" s="1">
        <v>87</v>
      </c>
      <c r="C3" s="2">
        <v>2290.0500000000002</v>
      </c>
      <c r="D3" s="2">
        <f t="shared" ref="D3:D20" si="0">B3*C3</f>
        <v>199234.35</v>
      </c>
      <c r="E3" s="3">
        <v>45571</v>
      </c>
      <c r="F3" s="1" t="s">
        <v>15</v>
      </c>
      <c r="G3" s="1" t="str">
        <f t="shared" ref="G3:G20" si="1">IF(D3&gt;50000, "Venda alta","Venda baixa")</f>
        <v>Venda alta</v>
      </c>
      <c r="H3" s="1" t="str">
        <f t="shared" ref="H3:H20" si="2">IF(F3="Pendente","A receber","Recebido")</f>
        <v>Recebido</v>
      </c>
      <c r="I3" s="1" t="str">
        <f t="shared" ref="I3:I58" si="3">IF(C3&gt;2000,"Caro","Acessível")</f>
        <v>Caro</v>
      </c>
      <c r="J3" s="1" t="b">
        <f t="shared" ref="J3:J20" si="4">ISEVEN(B3)</f>
        <v>0</v>
      </c>
      <c r="K3" s="2">
        <f t="shared" ref="K3:K20" si="5">ROUND(D3,0)</f>
        <v>199234</v>
      </c>
      <c r="L3" s="2">
        <f t="shared" ref="L3:L20" si="6">ROUNDUP(C3,0)</f>
        <v>2291</v>
      </c>
      <c r="M3" s="2">
        <f t="shared" ref="M3:M20" si="7">ROUNDDOWN(C3,0)</f>
        <v>2290</v>
      </c>
      <c r="N3" s="2">
        <f t="shared" ref="N3:N20" si="8">ROUND(D3,-1)</f>
        <v>199230</v>
      </c>
    </row>
    <row r="4" spans="1:14" x14ac:dyDescent="0.25">
      <c r="A4" s="1" t="s">
        <v>8</v>
      </c>
      <c r="B4" s="1">
        <v>92</v>
      </c>
      <c r="C4" s="2">
        <v>115.47</v>
      </c>
      <c r="D4" s="2">
        <f t="shared" si="0"/>
        <v>10623.24</v>
      </c>
      <c r="E4" s="3">
        <v>45314</v>
      </c>
      <c r="F4" s="1" t="s">
        <v>16</v>
      </c>
      <c r="G4" s="1" t="str">
        <f t="shared" si="1"/>
        <v>Venda baixa</v>
      </c>
      <c r="H4" s="1" t="str">
        <f t="shared" si="2"/>
        <v>A receber</v>
      </c>
      <c r="I4" s="1" t="str">
        <f t="shared" si="3"/>
        <v>Acessível</v>
      </c>
      <c r="J4" s="1" t="b">
        <f t="shared" si="4"/>
        <v>1</v>
      </c>
      <c r="K4" s="2">
        <f t="shared" si="5"/>
        <v>10623</v>
      </c>
      <c r="L4" s="2">
        <f t="shared" si="6"/>
        <v>116</v>
      </c>
      <c r="M4" s="2">
        <f t="shared" si="7"/>
        <v>115</v>
      </c>
      <c r="N4" s="2">
        <f t="shared" si="8"/>
        <v>10620</v>
      </c>
    </row>
    <row r="5" spans="1:14" x14ac:dyDescent="0.25">
      <c r="A5" s="1" t="s">
        <v>9</v>
      </c>
      <c r="B5" s="1">
        <v>30</v>
      </c>
      <c r="C5" s="2">
        <v>1489.6</v>
      </c>
      <c r="D5" s="2">
        <f t="shared" si="0"/>
        <v>44688</v>
      </c>
      <c r="E5" s="3">
        <v>45591</v>
      </c>
      <c r="F5" s="1" t="s">
        <v>16</v>
      </c>
      <c r="G5" s="1" t="str">
        <f t="shared" si="1"/>
        <v>Venda baixa</v>
      </c>
      <c r="H5" s="1" t="str">
        <f t="shared" si="2"/>
        <v>A receber</v>
      </c>
      <c r="I5" s="1" t="str">
        <f t="shared" si="3"/>
        <v>Acessível</v>
      </c>
      <c r="J5" s="1" t="b">
        <f t="shared" si="4"/>
        <v>1</v>
      </c>
      <c r="K5" s="2">
        <f t="shared" si="5"/>
        <v>44688</v>
      </c>
      <c r="L5" s="2">
        <f t="shared" si="6"/>
        <v>1490</v>
      </c>
      <c r="M5" s="2">
        <f t="shared" si="7"/>
        <v>1489</v>
      </c>
      <c r="N5" s="2">
        <f t="shared" si="8"/>
        <v>44690</v>
      </c>
    </row>
    <row r="6" spans="1:14" x14ac:dyDescent="0.25">
      <c r="A6" s="1" t="s">
        <v>6</v>
      </c>
      <c r="B6" s="1">
        <v>11</v>
      </c>
      <c r="C6" s="2">
        <v>2131.2199999999998</v>
      </c>
      <c r="D6" s="2">
        <f t="shared" si="0"/>
        <v>23443.42</v>
      </c>
      <c r="E6" s="3">
        <v>45383</v>
      </c>
      <c r="F6" s="1" t="s">
        <v>15</v>
      </c>
      <c r="G6" s="1" t="str">
        <f t="shared" si="1"/>
        <v>Venda baixa</v>
      </c>
      <c r="H6" s="1" t="str">
        <f t="shared" si="2"/>
        <v>Recebido</v>
      </c>
      <c r="I6" s="1" t="str">
        <f t="shared" si="3"/>
        <v>Caro</v>
      </c>
      <c r="J6" s="1" t="b">
        <f t="shared" si="4"/>
        <v>0</v>
      </c>
      <c r="K6" s="2">
        <f t="shared" si="5"/>
        <v>23443</v>
      </c>
      <c r="L6" s="2">
        <f t="shared" si="6"/>
        <v>2132</v>
      </c>
      <c r="M6" s="2">
        <f t="shared" si="7"/>
        <v>2131</v>
      </c>
      <c r="N6" s="2">
        <f t="shared" si="8"/>
        <v>23440</v>
      </c>
    </row>
    <row r="7" spans="1:14" x14ac:dyDescent="0.25">
      <c r="A7" s="1" t="s">
        <v>10</v>
      </c>
      <c r="B7" s="1">
        <v>64</v>
      </c>
      <c r="C7" s="2">
        <v>2521.04</v>
      </c>
      <c r="D7" s="2">
        <f t="shared" si="0"/>
        <v>161346.56</v>
      </c>
      <c r="E7" s="3">
        <v>45425</v>
      </c>
      <c r="F7" s="1" t="s">
        <v>16</v>
      </c>
      <c r="G7" s="1" t="str">
        <f t="shared" si="1"/>
        <v>Venda alta</v>
      </c>
      <c r="H7" s="1" t="str">
        <f t="shared" si="2"/>
        <v>A receber</v>
      </c>
      <c r="I7" s="1" t="str">
        <f t="shared" si="3"/>
        <v>Caro</v>
      </c>
      <c r="J7" s="1" t="b">
        <f t="shared" si="4"/>
        <v>1</v>
      </c>
      <c r="K7" s="2">
        <f t="shared" si="5"/>
        <v>161347</v>
      </c>
      <c r="L7" s="2">
        <f t="shared" si="6"/>
        <v>2522</v>
      </c>
      <c r="M7" s="2">
        <f t="shared" si="7"/>
        <v>2521</v>
      </c>
      <c r="N7" s="2">
        <f t="shared" si="8"/>
        <v>161350</v>
      </c>
    </row>
    <row r="8" spans="1:14" x14ac:dyDescent="0.25">
      <c r="A8" s="1" t="s">
        <v>11</v>
      </c>
      <c r="B8" s="1">
        <v>5</v>
      </c>
      <c r="C8" s="2">
        <v>2163.6</v>
      </c>
      <c r="D8" s="2">
        <f t="shared" si="0"/>
        <v>10818</v>
      </c>
      <c r="E8" s="3">
        <v>45467</v>
      </c>
      <c r="F8" s="1" t="s">
        <v>15</v>
      </c>
      <c r="G8" s="1" t="str">
        <f t="shared" si="1"/>
        <v>Venda baixa</v>
      </c>
      <c r="H8" s="1" t="str">
        <f t="shared" si="2"/>
        <v>Recebido</v>
      </c>
      <c r="I8" s="1" t="str">
        <f t="shared" si="3"/>
        <v>Caro</v>
      </c>
      <c r="J8" s="1" t="b">
        <f t="shared" si="4"/>
        <v>0</v>
      </c>
      <c r="K8" s="2">
        <f t="shared" si="5"/>
        <v>10818</v>
      </c>
      <c r="L8" s="2">
        <f t="shared" si="6"/>
        <v>2164</v>
      </c>
      <c r="M8" s="2">
        <f t="shared" si="7"/>
        <v>2163</v>
      </c>
      <c r="N8" s="2">
        <f t="shared" si="8"/>
        <v>10820</v>
      </c>
    </row>
    <row r="9" spans="1:14" x14ac:dyDescent="0.25">
      <c r="A9" s="1" t="s">
        <v>12</v>
      </c>
      <c r="B9" s="1">
        <v>25</v>
      </c>
      <c r="C9" s="2">
        <v>1756.18</v>
      </c>
      <c r="D9" s="2">
        <f t="shared" si="0"/>
        <v>43904.5</v>
      </c>
      <c r="E9" s="3">
        <v>45336</v>
      </c>
      <c r="F9" s="1" t="s">
        <v>15</v>
      </c>
      <c r="G9" s="1" t="str">
        <f t="shared" si="1"/>
        <v>Venda baixa</v>
      </c>
      <c r="H9" s="1" t="str">
        <f t="shared" si="2"/>
        <v>Recebido</v>
      </c>
      <c r="I9" s="1" t="str">
        <f t="shared" si="3"/>
        <v>Acessível</v>
      </c>
      <c r="J9" s="1" t="b">
        <f t="shared" si="4"/>
        <v>0</v>
      </c>
      <c r="K9" s="2">
        <f t="shared" si="5"/>
        <v>43905</v>
      </c>
      <c r="L9" s="2">
        <f t="shared" si="6"/>
        <v>1757</v>
      </c>
      <c r="M9" s="2">
        <f t="shared" si="7"/>
        <v>1756</v>
      </c>
      <c r="N9" s="2">
        <f t="shared" si="8"/>
        <v>43900</v>
      </c>
    </row>
    <row r="10" spans="1:14" x14ac:dyDescent="0.25">
      <c r="A10" s="1" t="s">
        <v>12</v>
      </c>
      <c r="B10" s="1">
        <v>52</v>
      </c>
      <c r="C10" s="2">
        <v>558.02</v>
      </c>
      <c r="D10" s="2">
        <f t="shared" si="0"/>
        <v>29017.040000000001</v>
      </c>
      <c r="E10" s="3">
        <v>45351</v>
      </c>
      <c r="F10" s="1" t="s">
        <v>16</v>
      </c>
      <c r="G10" s="1" t="str">
        <f t="shared" si="1"/>
        <v>Venda baixa</v>
      </c>
      <c r="H10" s="1" t="str">
        <f t="shared" si="2"/>
        <v>A receber</v>
      </c>
      <c r="I10" s="1" t="str">
        <f t="shared" si="3"/>
        <v>Acessível</v>
      </c>
      <c r="J10" s="1" t="b">
        <f t="shared" si="4"/>
        <v>1</v>
      </c>
      <c r="K10" s="2">
        <f t="shared" si="5"/>
        <v>29017</v>
      </c>
      <c r="L10" s="2">
        <f t="shared" si="6"/>
        <v>559</v>
      </c>
      <c r="M10" s="2">
        <f t="shared" si="7"/>
        <v>558</v>
      </c>
      <c r="N10" s="2">
        <f t="shared" si="8"/>
        <v>29020</v>
      </c>
    </row>
    <row r="11" spans="1:14" x14ac:dyDescent="0.25">
      <c r="A11" s="1" t="s">
        <v>8</v>
      </c>
      <c r="B11" s="1">
        <v>94</v>
      </c>
      <c r="C11" s="2">
        <v>1759.93</v>
      </c>
      <c r="D11" s="2">
        <f t="shared" si="0"/>
        <v>165433.42000000001</v>
      </c>
      <c r="E11" s="3">
        <v>45624</v>
      </c>
      <c r="F11" s="1" t="s">
        <v>15</v>
      </c>
      <c r="G11" s="1" t="str">
        <f t="shared" si="1"/>
        <v>Venda alta</v>
      </c>
      <c r="H11" s="1" t="str">
        <f t="shared" si="2"/>
        <v>Recebido</v>
      </c>
      <c r="I11" s="1" t="str">
        <f t="shared" si="3"/>
        <v>Acessível</v>
      </c>
      <c r="J11" s="1" t="b">
        <f t="shared" si="4"/>
        <v>1</v>
      </c>
      <c r="K11" s="2">
        <f t="shared" si="5"/>
        <v>165433</v>
      </c>
      <c r="L11" s="2">
        <f t="shared" si="6"/>
        <v>1760</v>
      </c>
      <c r="M11" s="2">
        <f t="shared" si="7"/>
        <v>1759</v>
      </c>
      <c r="N11" s="2">
        <f t="shared" si="8"/>
        <v>165430</v>
      </c>
    </row>
    <row r="12" spans="1:14" x14ac:dyDescent="0.25">
      <c r="A12" s="1" t="s">
        <v>11</v>
      </c>
      <c r="B12" s="1">
        <v>83</v>
      </c>
      <c r="C12" s="2">
        <v>1990.81</v>
      </c>
      <c r="D12" s="2">
        <f t="shared" si="0"/>
        <v>165237.22999999998</v>
      </c>
      <c r="E12" s="3">
        <v>45341</v>
      </c>
      <c r="F12" s="1" t="s">
        <v>15</v>
      </c>
      <c r="G12" s="1" t="str">
        <f t="shared" si="1"/>
        <v>Venda alta</v>
      </c>
      <c r="H12" s="1" t="str">
        <f t="shared" si="2"/>
        <v>Recebido</v>
      </c>
      <c r="I12" s="1" t="str">
        <f t="shared" si="3"/>
        <v>Acessível</v>
      </c>
      <c r="J12" s="1" t="b">
        <f t="shared" si="4"/>
        <v>0</v>
      </c>
      <c r="K12" s="2">
        <f t="shared" si="5"/>
        <v>165237</v>
      </c>
      <c r="L12" s="2">
        <f t="shared" si="6"/>
        <v>1991</v>
      </c>
      <c r="M12" s="2">
        <f t="shared" si="7"/>
        <v>1990</v>
      </c>
      <c r="N12" s="2">
        <f t="shared" si="8"/>
        <v>165240</v>
      </c>
    </row>
    <row r="13" spans="1:14" x14ac:dyDescent="0.25">
      <c r="A13" s="1" t="s">
        <v>12</v>
      </c>
      <c r="B13" s="1">
        <v>63</v>
      </c>
      <c r="C13" s="2">
        <v>1585.83</v>
      </c>
      <c r="D13" s="2">
        <f t="shared" si="0"/>
        <v>99907.29</v>
      </c>
      <c r="E13" s="3">
        <v>45294</v>
      </c>
      <c r="F13" s="1" t="s">
        <v>15</v>
      </c>
      <c r="G13" s="1" t="str">
        <f t="shared" si="1"/>
        <v>Venda alta</v>
      </c>
      <c r="H13" s="1" t="str">
        <f t="shared" si="2"/>
        <v>Recebido</v>
      </c>
      <c r="I13" s="1" t="str">
        <f t="shared" si="3"/>
        <v>Acessível</v>
      </c>
      <c r="J13" s="1" t="b">
        <f t="shared" si="4"/>
        <v>0</v>
      </c>
      <c r="K13" s="2">
        <f t="shared" si="5"/>
        <v>99907</v>
      </c>
      <c r="L13" s="2">
        <f t="shared" si="6"/>
        <v>1586</v>
      </c>
      <c r="M13" s="2">
        <f t="shared" si="7"/>
        <v>1585</v>
      </c>
      <c r="N13" s="2">
        <f t="shared" si="8"/>
        <v>99910</v>
      </c>
    </row>
    <row r="14" spans="1:14" x14ac:dyDescent="0.25">
      <c r="A14" s="1" t="s">
        <v>9</v>
      </c>
      <c r="B14" s="1">
        <v>31</v>
      </c>
      <c r="C14" s="2">
        <v>1960.95</v>
      </c>
      <c r="D14" s="2">
        <f t="shared" si="0"/>
        <v>60789.450000000004</v>
      </c>
      <c r="E14" s="3">
        <v>45592</v>
      </c>
      <c r="F14" s="1" t="s">
        <v>16</v>
      </c>
      <c r="G14" s="1" t="str">
        <f t="shared" si="1"/>
        <v>Venda alta</v>
      </c>
      <c r="H14" s="1" t="str">
        <f t="shared" si="2"/>
        <v>A receber</v>
      </c>
      <c r="I14" s="1" t="str">
        <f t="shared" si="3"/>
        <v>Acessível</v>
      </c>
      <c r="J14" s="1" t="b">
        <f t="shared" si="4"/>
        <v>0</v>
      </c>
      <c r="K14" s="2">
        <f t="shared" si="5"/>
        <v>60789</v>
      </c>
      <c r="L14" s="2">
        <f t="shared" si="6"/>
        <v>1961</v>
      </c>
      <c r="M14" s="2">
        <f t="shared" si="7"/>
        <v>1960</v>
      </c>
      <c r="N14" s="2">
        <f t="shared" si="8"/>
        <v>60790</v>
      </c>
    </row>
    <row r="15" spans="1:14" x14ac:dyDescent="0.25">
      <c r="A15" s="1" t="s">
        <v>7</v>
      </c>
      <c r="B15" s="1">
        <v>83</v>
      </c>
      <c r="C15" s="2">
        <v>2249.4</v>
      </c>
      <c r="D15" s="2">
        <f t="shared" si="0"/>
        <v>186700.2</v>
      </c>
      <c r="E15" s="3">
        <v>45528</v>
      </c>
      <c r="F15" s="1" t="s">
        <v>15</v>
      </c>
      <c r="G15" s="1" t="str">
        <f t="shared" si="1"/>
        <v>Venda alta</v>
      </c>
      <c r="H15" s="1" t="str">
        <f t="shared" si="2"/>
        <v>Recebido</v>
      </c>
      <c r="I15" s="1" t="str">
        <f t="shared" si="3"/>
        <v>Caro</v>
      </c>
      <c r="J15" s="1" t="b">
        <f t="shared" si="4"/>
        <v>0</v>
      </c>
      <c r="K15" s="2">
        <f t="shared" si="5"/>
        <v>186700</v>
      </c>
      <c r="L15" s="2">
        <f t="shared" si="6"/>
        <v>2250</v>
      </c>
      <c r="M15" s="2">
        <f t="shared" si="7"/>
        <v>2249</v>
      </c>
      <c r="N15" s="2">
        <f t="shared" si="8"/>
        <v>186700</v>
      </c>
    </row>
    <row r="16" spans="1:14" x14ac:dyDescent="0.25">
      <c r="A16" s="1" t="s">
        <v>13</v>
      </c>
      <c r="B16" s="1">
        <v>90</v>
      </c>
      <c r="C16" s="2">
        <v>1074.1600000000001</v>
      </c>
      <c r="D16" s="2">
        <f t="shared" si="0"/>
        <v>96674.400000000009</v>
      </c>
      <c r="E16" s="3">
        <v>45635</v>
      </c>
      <c r="F16" s="1" t="s">
        <v>16</v>
      </c>
      <c r="G16" s="1" t="str">
        <f t="shared" si="1"/>
        <v>Venda alta</v>
      </c>
      <c r="H16" s="1" t="str">
        <f t="shared" si="2"/>
        <v>A receber</v>
      </c>
      <c r="I16" s="1" t="str">
        <f t="shared" si="3"/>
        <v>Acessível</v>
      </c>
      <c r="J16" s="1" t="b">
        <f t="shared" si="4"/>
        <v>1</v>
      </c>
      <c r="K16" s="2">
        <f t="shared" si="5"/>
        <v>96674</v>
      </c>
      <c r="L16" s="2">
        <f t="shared" si="6"/>
        <v>1075</v>
      </c>
      <c r="M16" s="2">
        <f t="shared" si="7"/>
        <v>1074</v>
      </c>
      <c r="N16" s="2">
        <f t="shared" si="8"/>
        <v>96670</v>
      </c>
    </row>
    <row r="17" spans="1:14" x14ac:dyDescent="0.25">
      <c r="A17" s="1" t="s">
        <v>7</v>
      </c>
      <c r="B17" s="1">
        <v>7</v>
      </c>
      <c r="C17" s="2">
        <v>939.22</v>
      </c>
      <c r="D17" s="2">
        <f t="shared" si="0"/>
        <v>6574.54</v>
      </c>
      <c r="E17" s="3">
        <v>45409</v>
      </c>
      <c r="F17" s="1" t="s">
        <v>16</v>
      </c>
      <c r="G17" s="1" t="str">
        <f t="shared" si="1"/>
        <v>Venda baixa</v>
      </c>
      <c r="H17" s="1" t="str">
        <f t="shared" si="2"/>
        <v>A receber</v>
      </c>
      <c r="I17" s="1" t="str">
        <f t="shared" si="3"/>
        <v>Acessível</v>
      </c>
      <c r="J17" s="1" t="b">
        <f t="shared" si="4"/>
        <v>0</v>
      </c>
      <c r="K17" s="2">
        <f t="shared" si="5"/>
        <v>6575</v>
      </c>
      <c r="L17" s="2">
        <f t="shared" si="6"/>
        <v>940</v>
      </c>
      <c r="M17" s="2">
        <f t="shared" si="7"/>
        <v>939</v>
      </c>
      <c r="N17" s="2">
        <f t="shared" si="8"/>
        <v>6570</v>
      </c>
    </row>
    <row r="18" spans="1:14" x14ac:dyDescent="0.25">
      <c r="A18" s="1" t="s">
        <v>14</v>
      </c>
      <c r="B18" s="1">
        <v>77</v>
      </c>
      <c r="C18" s="2">
        <v>2996.68</v>
      </c>
      <c r="D18" s="2">
        <f t="shared" si="0"/>
        <v>230744.36</v>
      </c>
      <c r="E18" s="3">
        <v>45628</v>
      </c>
      <c r="F18" s="1" t="s">
        <v>15</v>
      </c>
      <c r="G18" s="1" t="str">
        <f t="shared" si="1"/>
        <v>Venda alta</v>
      </c>
      <c r="H18" s="1" t="str">
        <f t="shared" si="2"/>
        <v>Recebido</v>
      </c>
      <c r="I18" s="1" t="str">
        <f t="shared" si="3"/>
        <v>Caro</v>
      </c>
      <c r="J18" s="1" t="b">
        <f t="shared" si="4"/>
        <v>0</v>
      </c>
      <c r="K18" s="2">
        <f t="shared" si="5"/>
        <v>230744</v>
      </c>
      <c r="L18" s="2">
        <f t="shared" si="6"/>
        <v>2997</v>
      </c>
      <c r="M18" s="2">
        <f t="shared" si="7"/>
        <v>2996</v>
      </c>
      <c r="N18" s="2">
        <f t="shared" si="8"/>
        <v>230740</v>
      </c>
    </row>
    <row r="19" spans="1:14" x14ac:dyDescent="0.25">
      <c r="A19" s="1" t="s">
        <v>10</v>
      </c>
      <c r="B19" s="1">
        <v>80</v>
      </c>
      <c r="C19" s="2">
        <v>2063.7800000000002</v>
      </c>
      <c r="D19" s="2">
        <f t="shared" si="0"/>
        <v>165102.40000000002</v>
      </c>
      <c r="E19" s="3">
        <v>45335</v>
      </c>
      <c r="F19" s="1" t="s">
        <v>16</v>
      </c>
      <c r="G19" s="1" t="str">
        <f t="shared" si="1"/>
        <v>Venda alta</v>
      </c>
      <c r="H19" s="1" t="str">
        <f t="shared" si="2"/>
        <v>A receber</v>
      </c>
      <c r="I19" s="1" t="str">
        <f t="shared" si="3"/>
        <v>Caro</v>
      </c>
      <c r="J19" s="1" t="b">
        <f t="shared" si="4"/>
        <v>1</v>
      </c>
      <c r="K19" s="2">
        <f t="shared" si="5"/>
        <v>165102</v>
      </c>
      <c r="L19" s="2">
        <f t="shared" si="6"/>
        <v>2064</v>
      </c>
      <c r="M19" s="2">
        <f t="shared" si="7"/>
        <v>2063</v>
      </c>
      <c r="N19" s="2">
        <f t="shared" si="8"/>
        <v>165100</v>
      </c>
    </row>
    <row r="20" spans="1:14" x14ac:dyDescent="0.25">
      <c r="A20" s="1" t="s">
        <v>11</v>
      </c>
      <c r="B20" s="1">
        <v>74</v>
      </c>
      <c r="C20" s="2">
        <v>213.97</v>
      </c>
      <c r="D20" s="2">
        <f t="shared" si="0"/>
        <v>15833.78</v>
      </c>
      <c r="E20" s="3">
        <v>45306</v>
      </c>
      <c r="F20" s="1" t="s">
        <v>15</v>
      </c>
      <c r="G20" s="1" t="str">
        <f t="shared" si="1"/>
        <v>Venda baixa</v>
      </c>
      <c r="H20" s="1" t="str">
        <f t="shared" si="2"/>
        <v>Recebido</v>
      </c>
      <c r="I20" s="1" t="str">
        <f>IF(C20&gt;2000,"Caro","Acessível")</f>
        <v>Acessível</v>
      </c>
      <c r="J20" s="1" t="b">
        <f t="shared" si="4"/>
        <v>1</v>
      </c>
      <c r="K20" s="2">
        <f t="shared" si="5"/>
        <v>15834</v>
      </c>
      <c r="L20" s="2">
        <f t="shared" si="6"/>
        <v>214</v>
      </c>
      <c r="M20" s="2">
        <f t="shared" si="7"/>
        <v>213</v>
      </c>
      <c r="N20" s="2">
        <f t="shared" si="8"/>
        <v>15830</v>
      </c>
    </row>
    <row r="21" spans="1:14" x14ac:dyDescent="0.25">
      <c r="I21" s="5"/>
    </row>
    <row r="22" spans="1:14" x14ac:dyDescent="0.25">
      <c r="A22" t="s">
        <v>17</v>
      </c>
      <c r="B22">
        <f>COUNTIF(B2:B20,"&gt;50")</f>
        <v>13</v>
      </c>
      <c r="I22" s="5"/>
    </row>
    <row r="23" spans="1:14" x14ac:dyDescent="0.25">
      <c r="A23" t="s">
        <v>18</v>
      </c>
      <c r="B23">
        <f>COUNT(B2:B20)</f>
        <v>19</v>
      </c>
      <c r="I23" s="5"/>
    </row>
    <row r="24" spans="1:14" x14ac:dyDescent="0.25">
      <c r="A24" t="s">
        <v>19</v>
      </c>
      <c r="B24">
        <f>COUNTA(A2:A20)</f>
        <v>19</v>
      </c>
      <c r="I24" s="5"/>
    </row>
    <row r="25" spans="1:14" x14ac:dyDescent="0.25">
      <c r="A25" t="s">
        <v>20</v>
      </c>
      <c r="B25">
        <f>COUNTBLANK(F2:F20)</f>
        <v>0</v>
      </c>
      <c r="I25" s="5"/>
    </row>
    <row r="26" spans="1:14" x14ac:dyDescent="0.25">
      <c r="A26" t="s">
        <v>21</v>
      </c>
      <c r="B26">
        <f>COUNTIF(F2:F20,"Pendente")</f>
        <v>8</v>
      </c>
      <c r="I26" s="5"/>
    </row>
    <row r="27" spans="1:14" x14ac:dyDescent="0.25">
      <c r="A27" t="s">
        <v>22</v>
      </c>
      <c r="B27">
        <f>COUNTIFS(B2:B20, "&gt;50",F2:F20, "Pago")</f>
        <v>8</v>
      </c>
      <c r="I27" s="5"/>
    </row>
    <row r="28" spans="1:14" x14ac:dyDescent="0.25">
      <c r="A28" t="s">
        <v>23</v>
      </c>
      <c r="B28" t="s">
        <v>36</v>
      </c>
      <c r="I28" s="5"/>
    </row>
    <row r="29" spans="1:14" x14ac:dyDescent="0.25">
      <c r="A29" t="s">
        <v>24</v>
      </c>
      <c r="B29" t="s">
        <v>36</v>
      </c>
      <c r="I29" s="5"/>
    </row>
    <row r="30" spans="1:14" x14ac:dyDescent="0.25">
      <c r="A30" t="s">
        <v>25</v>
      </c>
      <c r="B30" t="s">
        <v>36</v>
      </c>
      <c r="I30" s="5"/>
    </row>
    <row r="31" spans="1:14" x14ac:dyDescent="0.25">
      <c r="A31" t="s">
        <v>26</v>
      </c>
      <c r="B31" t="s">
        <v>36</v>
      </c>
      <c r="I31" s="5"/>
    </row>
    <row r="32" spans="1:14" x14ac:dyDescent="0.25">
      <c r="A32" t="s">
        <v>27</v>
      </c>
      <c r="B32" t="s">
        <v>36</v>
      </c>
      <c r="I32" s="5"/>
    </row>
    <row r="33" spans="1:9" x14ac:dyDescent="0.25">
      <c r="A33" t="s">
        <v>28</v>
      </c>
      <c r="B33" t="s">
        <v>36</v>
      </c>
      <c r="I33" s="5"/>
    </row>
    <row r="34" spans="1:9" x14ac:dyDescent="0.25">
      <c r="A34" t="s">
        <v>29</v>
      </c>
      <c r="B34" t="s">
        <v>36</v>
      </c>
      <c r="I34" s="5"/>
    </row>
    <row r="35" spans="1:9" x14ac:dyDescent="0.25">
      <c r="A35" t="s">
        <v>30</v>
      </c>
      <c r="B35" t="s">
        <v>36</v>
      </c>
      <c r="I35" s="5"/>
    </row>
    <row r="36" spans="1:9" x14ac:dyDescent="0.25">
      <c r="A36" t="s">
        <v>31</v>
      </c>
      <c r="B36">
        <f>SUMIF(F2:F20,"Pago",D2:D20)</f>
        <v>1327970.5000000002</v>
      </c>
      <c r="I36" s="5"/>
    </row>
    <row r="37" spans="1:9" x14ac:dyDescent="0.25">
      <c r="A37" t="s">
        <v>32</v>
      </c>
      <c r="B37">
        <f>SUMIF(A2:A20,"Notebook",D2:D20)</f>
        <v>392509.09</v>
      </c>
      <c r="I37" s="5"/>
    </row>
    <row r="38" spans="1:9" x14ac:dyDescent="0.25">
      <c r="A38" t="s">
        <v>33</v>
      </c>
      <c r="B38">
        <f>AVERAGEIF(F2:F20,"Pendente",C2:C20)</f>
        <v>1340.28</v>
      </c>
      <c r="I38" s="5"/>
    </row>
    <row r="39" spans="1:9" x14ac:dyDescent="0.25">
      <c r="I39" s="5"/>
    </row>
    <row r="40" spans="1:9" x14ac:dyDescent="0.25">
      <c r="I40" s="5"/>
    </row>
    <row r="41" spans="1:9" x14ac:dyDescent="0.25">
      <c r="I41" s="5"/>
    </row>
    <row r="42" spans="1:9" x14ac:dyDescent="0.25">
      <c r="I42" s="5"/>
    </row>
    <row r="43" spans="1:9" x14ac:dyDescent="0.25">
      <c r="I43" s="5"/>
    </row>
    <row r="44" spans="1:9" x14ac:dyDescent="0.25">
      <c r="I44" s="5"/>
    </row>
    <row r="45" spans="1:9" x14ac:dyDescent="0.25">
      <c r="I45" s="5"/>
    </row>
    <row r="46" spans="1:9" x14ac:dyDescent="0.25">
      <c r="I46" s="5"/>
    </row>
    <row r="47" spans="1:9" x14ac:dyDescent="0.25">
      <c r="I47" s="5"/>
    </row>
    <row r="48" spans="1:9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  <row r="61" spans="9:9" x14ac:dyDescent="0.25">
      <c r="I61" s="5"/>
    </row>
    <row r="62" spans="9:9" x14ac:dyDescent="0.25">
      <c r="I6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2025-04-30T00:00:00Z</dcterms:created>
  <dcterms:modified xsi:type="dcterms:W3CDTF">2025-05-01T00:14:22Z</dcterms:modified>
</cp:coreProperties>
</file>