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einamento\Desktop\projetos excel\"/>
    </mc:Choice>
  </mc:AlternateContent>
  <bookViews>
    <workbookView xWindow="0" yWindow="0" windowWidth="21570" windowHeight="7845"/>
  </bookViews>
  <sheets>
    <sheet name="Nomes" sheetId="1" r:id="rId1"/>
    <sheet name="Produto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P2" i="1" l="1"/>
  <c r="E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B23" i="2"/>
  <c r="B4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B39" i="1"/>
  <c r="B37" i="1"/>
  <c r="C36" i="1"/>
  <c r="B36" i="1"/>
  <c r="B35" i="1"/>
</calcChain>
</file>

<file path=xl/sharedStrings.xml><?xml version="1.0" encoding="utf-8"?>
<sst xmlns="http://schemas.openxmlformats.org/spreadsheetml/2006/main" count="134" uniqueCount="126">
  <si>
    <t>Sobrenome</t>
  </si>
  <si>
    <t>Nota</t>
  </si>
  <si>
    <t>Vendas</t>
  </si>
  <si>
    <t>Preço</t>
  </si>
  <si>
    <t>Data de Nascimento</t>
  </si>
  <si>
    <t>Lucas</t>
  </si>
  <si>
    <t>Pereira</t>
  </si>
  <si>
    <t>Ana</t>
  </si>
  <si>
    <t>Souza</t>
  </si>
  <si>
    <t>João</t>
  </si>
  <si>
    <t>Lima</t>
  </si>
  <si>
    <t>Mariana</t>
  </si>
  <si>
    <t>Rocha</t>
  </si>
  <si>
    <t>Gabriel</t>
  </si>
  <si>
    <t>Nunes</t>
  </si>
  <si>
    <t>Larissa</t>
  </si>
  <si>
    <t>Fernande</t>
  </si>
  <si>
    <t>Rafael</t>
  </si>
  <si>
    <t>Costa</t>
  </si>
  <si>
    <t>Camila</t>
  </si>
  <si>
    <t>Mendes</t>
  </si>
  <si>
    <t>Bruno</t>
  </si>
  <si>
    <t>Oliveira</t>
  </si>
  <si>
    <t>Fernanda</t>
  </si>
  <si>
    <t>Dias</t>
  </si>
  <si>
    <t>Diego</t>
  </si>
  <si>
    <t>Martins</t>
  </si>
  <si>
    <t>Isabela</t>
  </si>
  <si>
    <t>Cunha</t>
  </si>
  <si>
    <t>André</t>
  </si>
  <si>
    <t>Ribeiro</t>
  </si>
  <si>
    <t>Juliana</t>
  </si>
  <si>
    <t>Gonçalves</t>
  </si>
  <si>
    <t>Felipe</t>
  </si>
  <si>
    <t>Teixeira</t>
  </si>
  <si>
    <t>Amanda</t>
  </si>
  <si>
    <t>Alves</t>
  </si>
  <si>
    <t>Carolina</t>
  </si>
  <si>
    <t>Moraes</t>
  </si>
  <si>
    <t>Vinicius</t>
  </si>
  <si>
    <t>Castro</t>
  </si>
  <si>
    <t>Leticia</t>
  </si>
  <si>
    <t>Andrade</t>
  </si>
  <si>
    <t>Eduardo</t>
  </si>
  <si>
    <t>Pires</t>
  </si>
  <si>
    <t>Thiago</t>
  </si>
  <si>
    <t>Cardoso</t>
  </si>
  <si>
    <t>Luana</t>
  </si>
  <si>
    <t>Ferreira</t>
  </si>
  <si>
    <t>Enzo</t>
  </si>
  <si>
    <t>Almeida</t>
  </si>
  <si>
    <t>Clara</t>
  </si>
  <si>
    <t>Mendonça</t>
  </si>
  <si>
    <t>Pedro</t>
  </si>
  <si>
    <t>Silveira</t>
  </si>
  <si>
    <t>Sofia</t>
  </si>
  <si>
    <t>Antunes</t>
  </si>
  <si>
    <t>Igor</t>
  </si>
  <si>
    <t>Rodrigues</t>
  </si>
  <si>
    <t>Rafaela</t>
  </si>
  <si>
    <t>Daniel</t>
  </si>
  <si>
    <t>Campos</t>
  </si>
  <si>
    <t>Julia</t>
  </si>
  <si>
    <t>Vieira</t>
  </si>
  <si>
    <t>Nome</t>
  </si>
  <si>
    <t>Código</t>
  </si>
  <si>
    <t>Produto</t>
  </si>
  <si>
    <t>P001</t>
  </si>
  <si>
    <t>Notebook</t>
  </si>
  <si>
    <t>P002</t>
  </si>
  <si>
    <t>Smartphone</t>
  </si>
  <si>
    <t>P003</t>
  </si>
  <si>
    <t>Tablet</t>
  </si>
  <si>
    <t>P004</t>
  </si>
  <si>
    <t>Monitor</t>
  </si>
  <si>
    <t>P005</t>
  </si>
  <si>
    <t>Impressora</t>
  </si>
  <si>
    <t>P006</t>
  </si>
  <si>
    <t>Teclado</t>
  </si>
  <si>
    <t>P007</t>
  </si>
  <si>
    <t>Mouse</t>
  </si>
  <si>
    <t>P008</t>
  </si>
  <si>
    <t>Fone</t>
  </si>
  <si>
    <t>P009</t>
  </si>
  <si>
    <t>Webcam</t>
  </si>
  <si>
    <t>P010</t>
  </si>
  <si>
    <t>Caixa de som</t>
  </si>
  <si>
    <t>P011</t>
  </si>
  <si>
    <t>Smartwatch</t>
  </si>
  <si>
    <t>P012</t>
  </si>
  <si>
    <t>Roteador</t>
  </si>
  <si>
    <t>P013</t>
  </si>
  <si>
    <t>HD externo</t>
  </si>
  <si>
    <t>P014</t>
  </si>
  <si>
    <t>Pendrive</t>
  </si>
  <si>
    <t>P015</t>
  </si>
  <si>
    <t>Carregador</t>
  </si>
  <si>
    <t>P016</t>
  </si>
  <si>
    <t>Televisão</t>
  </si>
  <si>
    <t>P017</t>
  </si>
  <si>
    <t>Placa de vídeo</t>
  </si>
  <si>
    <t>P018</t>
  </si>
  <si>
    <t>SSD</t>
  </si>
  <si>
    <t>P019</t>
  </si>
  <si>
    <t>Adaptador HDMI</t>
  </si>
  <si>
    <t>P020</t>
  </si>
  <si>
    <t>Cabo USB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</si>
  <si>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</si>
  <si>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</si>
  <si>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</si>
  <si>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</si>
  <si>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</si>
  <si>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</si>
  <si>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</si>
  <si>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</si>
  <si>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</si>
  <si>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</si>
  <si>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</si>
  <si>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</si>
  <si>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</si>
  <si>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</si>
  <si>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</si>
  <si>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</si>
  <si>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</si>
  <si>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</si>
  <si>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 xml:space="preserve">Q10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</si>
</sst>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yyyy\-mm\-dd\ hh:mm:ss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44" fontId="0" fillId="0" borderId="0" xfId="0" applyNumberFormat="1"/>
  </cellXfs>
  <cellStyles count="1">
    <cellStyle name="Normal" xfId="0" builtinId="0"/>
  </cellStyles>
  <dxfs count="8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34" formatCode="_-&quot;R$&quot;\ * #,##0.00_-;\-&quot;R$&quot;\ * #,##0.00_-;_-&quot;R$&quot;\ * &quot;-&quot;??_-;_-@_-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F31" totalsRowShown="0" headerRowDxfId="7" headerRowBorderDxfId="6" tableBorderDxfId="5">
  <autoFilter ref="A1:F31"/>
  <tableColumns count="6">
    <tableColumn id="1" name="Nome"/>
    <tableColumn id="2" name="Sobrenome"/>
    <tableColumn id="3" name="Nota"/>
    <tableColumn id="4" name="Vendas" dataDxfId="4"/>
    <tableColumn id="5" name="Preço"/>
    <tableColumn id="6" name="Data de Nascimento" dataDxfId="3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C21" totalsRowShown="0" headerRowDxfId="2" headerRowBorderDxfId="1" tableBorderDxfId="0">
  <autoFilter ref="A1:C21"/>
  <tableColumns count="3">
    <tableColumn id="1" name="Código"/>
    <tableColumn id="2" name="Produto"/>
    <tableColumn id="3" name="Preç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B38" sqref="B38"/>
    </sheetView>
  </sheetViews>
  <sheetFormatPr defaultRowHeight="14.25"/>
  <cols>
    <col min="1" max="1" width="8.5" bestFit="1" customWidth="1"/>
    <col min="2" max="2" width="13.5" bestFit="1" customWidth="1"/>
    <col min="4" max="4" width="12.875" customWidth="1"/>
    <col min="6" max="6" width="24.875" customWidth="1"/>
    <col min="8" max="8" width="16.25" customWidth="1"/>
    <col min="9" max="9" width="15.875" customWidth="1"/>
    <col min="10" max="10" width="11.5" customWidth="1"/>
    <col min="13" max="13" width="13.5" customWidth="1"/>
    <col min="15" max="15" width="10.375" customWidth="1"/>
    <col min="16" max="16" width="39.875" customWidth="1"/>
  </cols>
  <sheetData>
    <row r="1" spans="1:16" ht="15">
      <c r="A1" s="3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t="s">
        <v>112</v>
      </c>
      <c r="I1" t="s">
        <v>113</v>
      </c>
      <c r="J1" t="s">
        <v>114</v>
      </c>
      <c r="K1" t="s">
        <v>115</v>
      </c>
      <c r="L1" t="s">
        <v>125</v>
      </c>
      <c r="M1" t="s">
        <v>116</v>
      </c>
      <c r="N1" t="s">
        <v>122</v>
      </c>
      <c r="O1" t="s">
        <v>123</v>
      </c>
      <c r="P1" t="s">
        <v>124</v>
      </c>
    </row>
    <row r="2" spans="1:16">
      <c r="A2" t="s">
        <v>5</v>
      </c>
      <c r="B2" t="s">
        <v>6</v>
      </c>
      <c r="C2">
        <v>6.2</v>
      </c>
      <c r="D2" s="4">
        <v>1546</v>
      </c>
      <c r="E2">
        <v>14.85</v>
      </c>
      <c r="F2" s="1">
        <v>31048</v>
      </c>
      <c r="H2" t="str">
        <f>CONCATENATE(A2, " ",B2)</f>
        <v>Lucas Pereira</v>
      </c>
      <c r="I2" t="str">
        <f>CONCATENATE(Tabela2[[#This Row],[Sobrenome]]," ", Tabela2[[#This Row],[Nome]])</f>
        <v>Pereira Lucas</v>
      </c>
      <c r="J2" t="str">
        <f>IF(VLOOKUP(Tabela2[[#This Row],[Nome]],Tabela2[],3,FALSE) &gt;=7,"Aprovado","Reprovado")</f>
        <v>Reprovado</v>
      </c>
      <c r="K2" t="str">
        <f>IF(Tabela2[[#This Row],[Nota]] = 0, "Sem nota", "Com nota")</f>
        <v>Com nota</v>
      </c>
      <c r="L2" t="str">
        <f>IF(Tabela2[[#This Row],[Vendas]]&gt;1500,"Alta",IF(Tabela2[[#This Row],[Vendas]]&gt;=1200,"Média",IF(Tabela2[[#This Row],[Vendas]]&lt;1200,"Baixa")))</f>
        <v>Alta</v>
      </c>
      <c r="M2" t="str">
        <f>IF(AND(Tabela2[[#This Row],[Nota]] &gt;7,Tabela2[[#This Row],[Vendas]]&gt;1500), "Destaque","Não destaque")</f>
        <v>Não destaque</v>
      </c>
      <c r="N2">
        <f>INDEX(Tabela2[Nota],MATCH(Tabela2[[#This Row],[Nome]],Tabela2[Nome],0))</f>
        <v>6.2</v>
      </c>
      <c r="O2" t="str">
        <f>INDEX(Tabela2[Sobrenome],MATCH(Tabela2[[#This Row],[Nome]],Tabela2[Nome],0))</f>
        <v>Pereira</v>
      </c>
      <c r="P2" t="str">
        <f>CONCATENATE("O aluno"," ",VLOOKUP(Tabela2[[#This Row],[Nome]],Tabela2[],1,FALSE), " ", "Tirou nota", " ", VLOOKUP(Tabela2[[#This Row],[Nota]],C2:F31,1,FALSE), " ", "e vendeu", " ", VLOOKUP(Tabela2[[#This Row],[Vendas]],D2:F31,1,FALSE))</f>
        <v>O aluno Lucas Tirou nota 6,2 e vendeu 1546</v>
      </c>
    </row>
    <row r="3" spans="1:16">
      <c r="A3" t="s">
        <v>7</v>
      </c>
      <c r="B3" t="s">
        <v>8</v>
      </c>
      <c r="C3">
        <v>9.6999999999999993</v>
      </c>
      <c r="D3" s="4">
        <v>920</v>
      </c>
      <c r="E3">
        <v>14.25</v>
      </c>
      <c r="F3" s="1">
        <v>31451.631578947359</v>
      </c>
      <c r="H3" t="str">
        <f t="shared" ref="H3:H31" si="0">CONCATENATE(A3, " ",B3)</f>
        <v>Ana Souza</v>
      </c>
      <c r="I3" t="str">
        <f>CONCATENATE(Tabela2[[#This Row],[Sobrenome]]," ", Tabela2[[#This Row],[Nome]])</f>
        <v>Souza Ana</v>
      </c>
      <c r="J3" t="str">
        <f>IF(VLOOKUP(Tabela2[[#This Row],[Nome]],Tabela2[],3,FALSE) &gt;=7,"Aprovado","Reprovado")</f>
        <v>Aprovado</v>
      </c>
      <c r="K3" t="str">
        <f>IF(Tabela2[[#This Row],[Nota]] = 0, "Sem nota", "Com nota")</f>
        <v>Com nota</v>
      </c>
      <c r="L3" t="str">
        <f>IF(Tabela2[[#This Row],[Vendas]]&gt;1500,"Alta",IF(Tabela2[[#This Row],[Vendas]]&gt;=1200,"Média",IF(Tabela2[[#This Row],[Vendas]]&lt;1200,"Baixa")))</f>
        <v>Baixa</v>
      </c>
      <c r="M3" t="str">
        <f>IF(AND(Tabela2[[#This Row],[Nota]] &gt;7,Tabela2[[#This Row],[Vendas]]&gt;1500), "Destaque","Não destaque")</f>
        <v>Não destaque</v>
      </c>
      <c r="N3">
        <f>INDEX(Tabela2[Nota],MATCH(Tabela2[[#This Row],[Nome]],Tabela2[Nome],0))</f>
        <v>9.6999999999999993</v>
      </c>
      <c r="O3" t="str">
        <f>INDEX(Tabela2[Sobrenome],MATCH(Tabela2[[#This Row],[Nome]],Tabela2[Nome],0))</f>
        <v>Souza</v>
      </c>
      <c r="P3" t="str">
        <f>CONCATENATE("O aluno"," ",VLOOKUP(Tabela2[[#This Row],[Nome]],Tabela2[],1,FALSE), " ", "Tirou nota", " ", VLOOKUP(Tabela2[[#This Row],[Nota]],C3:F32,1,FALSE), " ", "e vendeu", " ", VLOOKUP(Tabela2[[#This Row],[Vendas]],D3:F32,1,FALSE))</f>
        <v>O aluno Ana Tirou nota 9,7 e vendeu 920</v>
      </c>
    </row>
    <row r="4" spans="1:16">
      <c r="A4" t="s">
        <v>9</v>
      </c>
      <c r="B4" t="s">
        <v>10</v>
      </c>
      <c r="C4">
        <v>8.4</v>
      </c>
      <c r="D4" s="4">
        <v>1740</v>
      </c>
      <c r="E4">
        <v>19.53</v>
      </c>
      <c r="F4" s="1">
        <v>31855.263157894729</v>
      </c>
      <c r="H4" t="str">
        <f t="shared" si="0"/>
        <v>João Lima</v>
      </c>
      <c r="I4" t="str">
        <f>CONCATENATE(Tabela2[[#This Row],[Sobrenome]]," ", Tabela2[[#This Row],[Nome]])</f>
        <v>Lima João</v>
      </c>
      <c r="J4" t="str">
        <f>IF(VLOOKUP(Tabela2[[#This Row],[Nome]],Tabela2[],3,FALSE) &gt;=7,"Aprovado","Reprovado")</f>
        <v>Aprovado</v>
      </c>
      <c r="K4" t="str">
        <f>IF(Tabela2[[#This Row],[Nota]] = 0, "Sem nota", "Com nota")</f>
        <v>Com nota</v>
      </c>
      <c r="L4" t="str">
        <f>IF(Tabela2[[#This Row],[Vendas]]&gt;1500,"Alta",IF(Tabela2[[#This Row],[Vendas]]&gt;=1200,"Média",IF(Tabela2[[#This Row],[Vendas]]&lt;1200,"Baixa")))</f>
        <v>Alta</v>
      </c>
      <c r="M4" t="str">
        <f>IF(AND(Tabela2[[#This Row],[Nota]] &gt;7,Tabela2[[#This Row],[Vendas]]&gt;1500), "Destaque","Não destaque")</f>
        <v>Destaque</v>
      </c>
      <c r="N4">
        <f>INDEX(Tabela2[Nota],MATCH(Tabela2[[#This Row],[Nome]],Tabela2[Nome],0))</f>
        <v>8.4</v>
      </c>
      <c r="O4" t="str">
        <f>INDEX(Tabela2[Sobrenome],MATCH(Tabela2[[#This Row],[Nome]],Tabela2[Nome],0))</f>
        <v>Lima</v>
      </c>
      <c r="P4" t="str">
        <f>CONCATENATE("O aluno"," ",VLOOKUP(Tabela2[[#This Row],[Nome]],Tabela2[],1,FALSE), " ", "Tirou nota", " ", VLOOKUP(Tabela2[[#This Row],[Nota]],C4:F33,1,FALSE), " ", "e vendeu", " ", VLOOKUP(Tabela2[[#This Row],[Vendas]],D4:F33,1,FALSE))</f>
        <v>O aluno João Tirou nota 8,4 e vendeu 1740</v>
      </c>
    </row>
    <row r="5" spans="1:16">
      <c r="A5" t="s">
        <v>11</v>
      </c>
      <c r="B5" t="s">
        <v>12</v>
      </c>
      <c r="C5">
        <v>7.6</v>
      </c>
      <c r="D5" s="4">
        <v>1066</v>
      </c>
      <c r="E5">
        <v>18.13</v>
      </c>
      <c r="F5" s="1">
        <v>32258.8947368421</v>
      </c>
      <c r="H5" t="str">
        <f t="shared" si="0"/>
        <v>Mariana Rocha</v>
      </c>
      <c r="I5" t="str">
        <f>CONCATENATE(Tabela2[[#This Row],[Sobrenome]]," ", Tabela2[[#This Row],[Nome]])</f>
        <v>Rocha Mariana</v>
      </c>
      <c r="J5" t="str">
        <f>IF(VLOOKUP(Tabela2[[#This Row],[Nome]],Tabela2[],3,FALSE) &gt;=7,"Aprovado","Reprovado")</f>
        <v>Aprovado</v>
      </c>
      <c r="K5" t="str">
        <f>IF(Tabela2[[#This Row],[Nota]] = 0, "Sem nota", "Com nota")</f>
        <v>Com nota</v>
      </c>
      <c r="L5" t="str">
        <f>IF(Tabela2[[#This Row],[Vendas]]&gt;1500,"Alta",IF(Tabela2[[#This Row],[Vendas]]&gt;=1200,"Média",IF(Tabela2[[#This Row],[Vendas]]&lt;1200,"Baixa")))</f>
        <v>Baixa</v>
      </c>
      <c r="M5" t="str">
        <f>IF(AND(Tabela2[[#This Row],[Nota]] &gt;7,Tabela2[[#This Row],[Vendas]]&gt;1500), "Destaque","Não destaque")</f>
        <v>Não destaque</v>
      </c>
      <c r="N5">
        <f>INDEX(Tabela2[Nota],MATCH(Tabela2[[#This Row],[Nome]],Tabela2[Nome],0))</f>
        <v>7.6</v>
      </c>
      <c r="O5" t="str">
        <f>INDEX(Tabela2[Sobrenome],MATCH(Tabela2[[#This Row],[Nome]],Tabela2[Nome],0))</f>
        <v>Rocha</v>
      </c>
      <c r="P5" t="str">
        <f>CONCATENATE("O aluno"," ",VLOOKUP(Tabela2[[#This Row],[Nome]],Tabela2[],1,FALSE), " ", "Tirou nota", " ", VLOOKUP(Tabela2[[#This Row],[Nota]],C5:F34,1,FALSE), " ", "e vendeu", " ", VLOOKUP(Tabela2[[#This Row],[Vendas]],D5:F34,1,FALSE))</f>
        <v>O aluno Mariana Tirou nota 7,6 e vendeu 1066</v>
      </c>
    </row>
    <row r="6" spans="1:16">
      <c r="A6" t="s">
        <v>13</v>
      </c>
      <c r="B6" t="s">
        <v>14</v>
      </c>
      <c r="C6">
        <v>4.9000000000000004</v>
      </c>
      <c r="D6" s="4">
        <v>1287</v>
      </c>
      <c r="E6">
        <v>16.97</v>
      </c>
      <c r="F6" s="1">
        <v>32662.52631578947</v>
      </c>
      <c r="H6" t="str">
        <f t="shared" si="0"/>
        <v>Gabriel Nunes</v>
      </c>
      <c r="I6" t="str">
        <f>CONCATENATE(Tabela2[[#This Row],[Sobrenome]]," ", Tabela2[[#This Row],[Nome]])</f>
        <v>Nunes Gabriel</v>
      </c>
      <c r="J6" t="str">
        <f>IF(VLOOKUP(Tabela2[[#This Row],[Nome]],Tabela2[],3,FALSE) &gt;=7,"Aprovado","Reprovado")</f>
        <v>Reprovado</v>
      </c>
      <c r="K6" t="str">
        <f>IF(Tabela2[[#This Row],[Nota]] = 0, "Sem nota", "Com nota")</f>
        <v>Com nota</v>
      </c>
      <c r="L6" t="str">
        <f>IF(Tabela2[[#This Row],[Vendas]]&gt;1500,"Alta",IF(Tabela2[[#This Row],[Vendas]]&gt;=1200,"Média",IF(Tabela2[[#This Row],[Vendas]]&lt;1200,"Baixa")))</f>
        <v>Média</v>
      </c>
      <c r="M6" t="str">
        <f>IF(AND(Tabela2[[#This Row],[Nota]] &gt;7,Tabela2[[#This Row],[Vendas]]&gt;1500), "Destaque","Não destaque")</f>
        <v>Não destaque</v>
      </c>
      <c r="N6">
        <f>INDEX(Tabela2[Nota],MATCH(Tabela2[[#This Row],[Nome]],Tabela2[Nome],0))</f>
        <v>4.9000000000000004</v>
      </c>
      <c r="O6" t="str">
        <f>INDEX(Tabela2[Sobrenome],MATCH(Tabela2[[#This Row],[Nome]],Tabela2[Nome],0))</f>
        <v>Nunes</v>
      </c>
      <c r="P6" t="str">
        <f>CONCATENATE("O aluno"," ",VLOOKUP(Tabela2[[#This Row],[Nome]],Tabela2[],1,FALSE), " ", "Tirou nota", " ", VLOOKUP(Tabela2[[#This Row],[Nota]],C6:F35,1,FALSE), " ", "e vendeu", " ", VLOOKUP(Tabela2[[#This Row],[Vendas]],D6:F35,1,FALSE))</f>
        <v>O aluno Gabriel Tirou nota 4,9 e vendeu 1287</v>
      </c>
    </row>
    <row r="7" spans="1:16">
      <c r="A7" t="s">
        <v>15</v>
      </c>
      <c r="B7" t="s">
        <v>16</v>
      </c>
      <c r="C7">
        <v>4.9000000000000004</v>
      </c>
      <c r="D7" s="4">
        <v>1500</v>
      </c>
      <c r="E7">
        <v>14.48</v>
      </c>
      <c r="F7" s="1">
        <v>33066.15789473684</v>
      </c>
      <c r="H7" t="str">
        <f t="shared" si="0"/>
        <v>Larissa Fernande</v>
      </c>
      <c r="I7" t="str">
        <f>CONCATENATE(Tabela2[[#This Row],[Sobrenome]]," ", Tabela2[[#This Row],[Nome]])</f>
        <v>Fernande Larissa</v>
      </c>
      <c r="J7" t="str">
        <f>IF(VLOOKUP(Tabela2[[#This Row],[Nome]],Tabela2[],3,FALSE) &gt;=7,"Aprovado","Reprovado")</f>
        <v>Reprovado</v>
      </c>
      <c r="K7" t="str">
        <f>IF(Tabela2[[#This Row],[Nota]] = 0, "Sem nota", "Com nota")</f>
        <v>Com nota</v>
      </c>
      <c r="L7" t="str">
        <f>IF(Tabela2[[#This Row],[Vendas]]&gt;1500,"Alta",IF(Tabela2[[#This Row],[Vendas]]&gt;=1200,"Média",IF(Tabela2[[#This Row],[Vendas]]&lt;1200,"Baixa")))</f>
        <v>Média</v>
      </c>
      <c r="M7" t="str">
        <f>IF(AND(Tabela2[[#This Row],[Nota]] &gt;7,Tabela2[[#This Row],[Vendas]]&gt;1500), "Destaque","Não destaque")</f>
        <v>Não destaque</v>
      </c>
      <c r="N7">
        <f>INDEX(Tabela2[Nota],MATCH(Tabela2[[#This Row],[Nome]],Tabela2[Nome],0))</f>
        <v>4.9000000000000004</v>
      </c>
      <c r="O7" t="str">
        <f>INDEX(Tabela2[Sobrenome],MATCH(Tabela2[[#This Row],[Nome]],Tabela2[Nome],0))</f>
        <v>Fernande</v>
      </c>
      <c r="P7" t="str">
        <f>CONCATENATE("O aluno"," ",VLOOKUP(Tabela2[[#This Row],[Nome]],Tabela2[],1,FALSE), " ", "Tirou nota", " ", VLOOKUP(Tabela2[[#This Row],[Nota]],C7:F36,1,FALSE), " ", "e vendeu", " ", VLOOKUP(Tabela2[[#This Row],[Vendas]],D7:F36,1,FALSE))</f>
        <v>O aluno Larissa Tirou nota 4,9 e vendeu 1500</v>
      </c>
    </row>
    <row r="8" spans="1:16">
      <c r="A8" t="s">
        <v>17</v>
      </c>
      <c r="B8" t="s">
        <v>18</v>
      </c>
      <c r="C8">
        <v>4.3</v>
      </c>
      <c r="D8" s="4">
        <v>1215</v>
      </c>
      <c r="E8">
        <v>15.04</v>
      </c>
      <c r="F8" s="1">
        <v>33469.789473684199</v>
      </c>
      <c r="H8" t="str">
        <f t="shared" si="0"/>
        <v>Rafael Costa</v>
      </c>
      <c r="I8" t="str">
        <f>CONCATENATE(Tabela2[[#This Row],[Sobrenome]]," ", Tabela2[[#This Row],[Nome]])</f>
        <v>Costa Rafael</v>
      </c>
      <c r="J8" t="str">
        <f>IF(VLOOKUP(Tabela2[[#This Row],[Nome]],Tabela2[],3,FALSE) &gt;=7,"Aprovado","Reprovado")</f>
        <v>Reprovado</v>
      </c>
      <c r="K8" t="str">
        <f>IF(Tabela2[[#This Row],[Nota]] = 0, "Sem nota", "Com nota")</f>
        <v>Com nota</v>
      </c>
      <c r="L8" t="str">
        <f>IF(Tabela2[[#This Row],[Vendas]]&gt;1500,"Alta",IF(Tabela2[[#This Row],[Vendas]]&gt;=1200,"Média",IF(Tabela2[[#This Row],[Vendas]]&lt;1200,"Baixa")))</f>
        <v>Média</v>
      </c>
      <c r="M8" t="str">
        <f>IF(AND(Tabela2[[#This Row],[Nota]] &gt;7,Tabela2[[#This Row],[Vendas]]&gt;1500), "Destaque","Não destaque")</f>
        <v>Não destaque</v>
      </c>
      <c r="N8">
        <f>INDEX(Tabela2[Nota],MATCH(Tabela2[[#This Row],[Nome]],Tabela2[Nome],0))</f>
        <v>4.3</v>
      </c>
      <c r="O8" t="str">
        <f>INDEX(Tabela2[Sobrenome],MATCH(Tabela2[[#This Row],[Nome]],Tabela2[Nome],0))</f>
        <v>Costa</v>
      </c>
      <c r="P8" t="str">
        <f>CONCATENATE("O aluno"," ",VLOOKUP(Tabela2[[#This Row],[Nome]],Tabela2[],1,FALSE), " ", "Tirou nota", " ", VLOOKUP(Tabela2[[#This Row],[Nota]],C8:F37,1,FALSE), " ", "e vendeu", " ", VLOOKUP(Tabela2[[#This Row],[Vendas]],D8:F37,1,FALSE))</f>
        <v>O aluno Rafael Tirou nota 4,3 e vendeu 1215</v>
      </c>
    </row>
    <row r="9" spans="1:16">
      <c r="A9" t="s">
        <v>19</v>
      </c>
      <c r="B9" t="s">
        <v>20</v>
      </c>
      <c r="C9">
        <v>9.1999999999999993</v>
      </c>
      <c r="D9" s="4">
        <v>913</v>
      </c>
      <c r="E9">
        <v>19.579999999999998</v>
      </c>
      <c r="F9" s="1">
        <v>33873.421052631573</v>
      </c>
      <c r="H9" t="str">
        <f t="shared" si="0"/>
        <v>Camila Mendes</v>
      </c>
      <c r="I9" t="str">
        <f>CONCATENATE(Tabela2[[#This Row],[Sobrenome]]," ", Tabela2[[#This Row],[Nome]])</f>
        <v>Mendes Camila</v>
      </c>
      <c r="J9" t="str">
        <f>IF(VLOOKUP(Tabela2[[#This Row],[Nome]],Tabela2[],3,FALSE) &gt;=7,"Aprovado","Reprovado")</f>
        <v>Aprovado</v>
      </c>
      <c r="K9" t="str">
        <f>IF(Tabela2[[#This Row],[Nota]] = 0, "Sem nota", "Com nota")</f>
        <v>Com nota</v>
      </c>
      <c r="L9" t="str">
        <f>IF(Tabela2[[#This Row],[Vendas]]&gt;1500,"Alta",IF(Tabela2[[#This Row],[Vendas]]&gt;=1200,"Média",IF(Tabela2[[#This Row],[Vendas]]&lt;1200,"Baixa")))</f>
        <v>Baixa</v>
      </c>
      <c r="M9" t="str">
        <f>IF(AND(Tabela2[[#This Row],[Nota]] &gt;7,Tabela2[[#This Row],[Vendas]]&gt;1500), "Destaque","Não destaque")</f>
        <v>Não destaque</v>
      </c>
      <c r="N9">
        <f>INDEX(Tabela2[Nota],MATCH(Tabela2[[#This Row],[Nome]],Tabela2[Nome],0))</f>
        <v>9.1999999999999993</v>
      </c>
      <c r="O9" t="str">
        <f>INDEX(Tabela2[Sobrenome],MATCH(Tabela2[[#This Row],[Nome]],Tabela2[Nome],0))</f>
        <v>Mendes</v>
      </c>
      <c r="P9" t="str">
        <f>CONCATENATE("O aluno"," ",VLOOKUP(Tabela2[[#This Row],[Nome]],Tabela2[],1,FALSE), " ", "Tirou nota", " ", VLOOKUP(Tabela2[[#This Row],[Nota]],C9:F38,1,FALSE), " ", "e vendeu", " ", VLOOKUP(Tabela2[[#This Row],[Vendas]],D9:F38,1,FALSE))</f>
        <v>O aluno Camila Tirou nota 9,2 e vendeu 913</v>
      </c>
    </row>
    <row r="10" spans="1:16">
      <c r="A10" t="s">
        <v>21</v>
      </c>
      <c r="B10" t="s">
        <v>22</v>
      </c>
      <c r="C10">
        <v>7.6</v>
      </c>
      <c r="D10" s="4">
        <v>1141</v>
      </c>
      <c r="E10">
        <v>15.28</v>
      </c>
      <c r="F10" s="1">
        <v>34277.052631578947</v>
      </c>
      <c r="H10" t="str">
        <f t="shared" si="0"/>
        <v>Bruno Oliveira</v>
      </c>
      <c r="I10" t="str">
        <f>CONCATENATE(Tabela2[[#This Row],[Sobrenome]]," ", Tabela2[[#This Row],[Nome]])</f>
        <v>Oliveira Bruno</v>
      </c>
      <c r="J10" t="str">
        <f>IF(VLOOKUP(Tabela2[[#This Row],[Nome]],Tabela2[],3,FALSE) &gt;=7,"Aprovado","Reprovado")</f>
        <v>Aprovado</v>
      </c>
      <c r="K10" t="str">
        <f>IF(Tabela2[[#This Row],[Nota]] = 0, "Sem nota", "Com nota")</f>
        <v>Com nota</v>
      </c>
      <c r="L10" t="str">
        <f>IF(Tabela2[[#This Row],[Vendas]]&gt;1500,"Alta",IF(Tabela2[[#This Row],[Vendas]]&gt;=1200,"Média",IF(Tabela2[[#This Row],[Vendas]]&lt;1200,"Baixa")))</f>
        <v>Baixa</v>
      </c>
      <c r="M10" t="str">
        <f>IF(AND(Tabela2[[#This Row],[Nota]] &gt;7,Tabela2[[#This Row],[Vendas]]&gt;1500), "Destaque","Não destaque")</f>
        <v>Não destaque</v>
      </c>
      <c r="N10">
        <f>INDEX(Tabela2[Nota],MATCH(Tabela2[[#This Row],[Nome]],Tabela2[Nome],0))</f>
        <v>7.6</v>
      </c>
      <c r="O10" t="str">
        <f>INDEX(Tabela2[Sobrenome],MATCH(Tabela2[[#This Row],[Nome]],Tabela2[Nome],0))</f>
        <v>Oliveira</v>
      </c>
      <c r="P10" t="str">
        <f>CONCATENATE("O aluno"," ",VLOOKUP(Tabela2[[#This Row],[Nome]],Tabela2[],1,FALSE), " ", "Tirou nota", " ", VLOOKUP(Tabela2[[#This Row],[Nota]],C10:F39,1,FALSE), " ", "e vendeu", " ", VLOOKUP(Tabela2[[#This Row],[Vendas]],D10:F39,1,FALSE))</f>
        <v>O aluno Bruno Tirou nota 7,6 e vendeu 1141</v>
      </c>
    </row>
    <row r="11" spans="1:16">
      <c r="A11" t="s">
        <v>23</v>
      </c>
      <c r="B11" t="s">
        <v>24</v>
      </c>
      <c r="C11">
        <v>8.1999999999999993</v>
      </c>
      <c r="D11" s="4">
        <v>1676</v>
      </c>
      <c r="E11">
        <v>11.31</v>
      </c>
      <c r="F11" s="1">
        <v>34680.684210526313</v>
      </c>
      <c r="H11" t="str">
        <f t="shared" si="0"/>
        <v>Fernanda Dias</v>
      </c>
      <c r="I11" t="str">
        <f>CONCATENATE(Tabela2[[#This Row],[Sobrenome]]," ", Tabela2[[#This Row],[Nome]])</f>
        <v>Dias Fernanda</v>
      </c>
      <c r="J11" t="str">
        <f>IF(VLOOKUP(Tabela2[[#This Row],[Nome]],Tabela2[],3,FALSE) &gt;=7,"Aprovado","Reprovado")</f>
        <v>Aprovado</v>
      </c>
      <c r="K11" t="str">
        <f>IF(Tabela2[[#This Row],[Nota]] = 0, "Sem nota", "Com nota")</f>
        <v>Com nota</v>
      </c>
      <c r="L11" t="str">
        <f>IF(Tabela2[[#This Row],[Vendas]]&gt;1500,"Alta",IF(Tabela2[[#This Row],[Vendas]]&gt;=1200,"Média",IF(Tabela2[[#This Row],[Vendas]]&lt;1200,"Baixa")))</f>
        <v>Alta</v>
      </c>
      <c r="M11" t="str">
        <f>IF(AND(Tabela2[[#This Row],[Nota]] &gt;7,Tabela2[[#This Row],[Vendas]]&gt;1500), "Destaque","Não destaque")</f>
        <v>Destaque</v>
      </c>
      <c r="N11">
        <f>INDEX(Tabela2[Nota],MATCH(Tabela2[[#This Row],[Nome]],Tabela2[Nome],0))</f>
        <v>8.1999999999999993</v>
      </c>
      <c r="O11" t="str">
        <f>INDEX(Tabela2[Sobrenome],MATCH(Tabela2[[#This Row],[Nome]],Tabela2[Nome],0))</f>
        <v>Dias</v>
      </c>
      <c r="P11" t="str">
        <f>CONCATENATE("O aluno"," ",VLOOKUP(Tabela2[[#This Row],[Nome]],Tabela2[],1,FALSE), " ", "Tirou nota", " ", VLOOKUP(Tabela2[[#This Row],[Nota]],C11:F40,1,FALSE), " ", "e vendeu", " ", VLOOKUP(Tabela2[[#This Row],[Vendas]],D11:F40,1,FALSE))</f>
        <v>O aluno Fernanda Tirou nota 8,2 e vendeu 1676</v>
      </c>
    </row>
    <row r="12" spans="1:16">
      <c r="A12" t="s">
        <v>25</v>
      </c>
      <c r="B12" t="s">
        <v>26</v>
      </c>
      <c r="C12">
        <v>4.0999999999999996</v>
      </c>
      <c r="D12" s="4">
        <v>1464</v>
      </c>
      <c r="E12">
        <v>11.56</v>
      </c>
      <c r="F12" s="1">
        <v>35084.31578947368</v>
      </c>
      <c r="H12" t="str">
        <f t="shared" si="0"/>
        <v>Diego Martins</v>
      </c>
      <c r="I12" t="str">
        <f>CONCATENATE(Tabela2[[#This Row],[Sobrenome]]," ", Tabela2[[#This Row],[Nome]])</f>
        <v>Martins Diego</v>
      </c>
      <c r="J12" t="str">
        <f>IF(VLOOKUP(Tabela2[[#This Row],[Nome]],Tabela2[],3,FALSE) &gt;=7,"Aprovado","Reprovado")</f>
        <v>Reprovado</v>
      </c>
      <c r="K12" t="str">
        <f>IF(Tabela2[[#This Row],[Nota]] = 0, "Sem nota", "Com nota")</f>
        <v>Com nota</v>
      </c>
      <c r="L12" t="str">
        <f>IF(Tabela2[[#This Row],[Vendas]]&gt;1500,"Alta",IF(Tabela2[[#This Row],[Vendas]]&gt;=1200,"Média",IF(Tabela2[[#This Row],[Vendas]]&lt;1200,"Baixa")))</f>
        <v>Média</v>
      </c>
      <c r="M12" t="str">
        <f>IF(AND(Tabela2[[#This Row],[Nota]] &gt;7,Tabela2[[#This Row],[Vendas]]&gt;1500), "Destaque","Não destaque")</f>
        <v>Não destaque</v>
      </c>
      <c r="N12">
        <f>INDEX(Tabela2[Nota],MATCH(Tabela2[[#This Row],[Nome]],Tabela2[Nome],0))</f>
        <v>4.0999999999999996</v>
      </c>
      <c r="O12" t="str">
        <f>INDEX(Tabela2[Sobrenome],MATCH(Tabela2[[#This Row],[Nome]],Tabela2[Nome],0))</f>
        <v>Martins</v>
      </c>
      <c r="P12" t="str">
        <f>CONCATENATE("O aluno"," ",VLOOKUP(Tabela2[[#This Row],[Nome]],Tabela2[],1,FALSE), " ", "Tirou nota", " ", VLOOKUP(Tabela2[[#This Row],[Nota]],C12:F41,1,FALSE), " ", "e vendeu", " ", VLOOKUP(Tabela2[[#This Row],[Vendas]],D12:F41,1,FALSE))</f>
        <v>O aluno Diego Tirou nota 4,1 e vendeu 1464</v>
      </c>
    </row>
    <row r="13" spans="1:16">
      <c r="A13" t="s">
        <v>27</v>
      </c>
      <c r="B13" t="s">
        <v>28</v>
      </c>
      <c r="C13">
        <v>9.8000000000000007</v>
      </c>
      <c r="D13" s="4">
        <v>1797</v>
      </c>
      <c r="E13">
        <v>9.98</v>
      </c>
      <c r="F13" s="1">
        <v>35487.947368421039</v>
      </c>
      <c r="H13" t="str">
        <f t="shared" si="0"/>
        <v>Isabela Cunha</v>
      </c>
      <c r="I13" t="str">
        <f>CONCATENATE(Tabela2[[#This Row],[Sobrenome]]," ", Tabela2[[#This Row],[Nome]])</f>
        <v>Cunha Isabela</v>
      </c>
      <c r="J13" t="str">
        <f>IF(VLOOKUP(Tabela2[[#This Row],[Nome]],Tabela2[],3,FALSE) &gt;=7,"Aprovado","Reprovado")</f>
        <v>Aprovado</v>
      </c>
      <c r="K13" t="str">
        <f>IF(Tabela2[[#This Row],[Nota]] = 0, "Sem nota", "Com nota")</f>
        <v>Com nota</v>
      </c>
      <c r="L13" t="str">
        <f>IF(Tabela2[[#This Row],[Vendas]]&gt;1500,"Alta",IF(Tabela2[[#This Row],[Vendas]]&gt;=1200,"Média",IF(Tabela2[[#This Row],[Vendas]]&lt;1200,"Baixa")))</f>
        <v>Alta</v>
      </c>
      <c r="M13" t="str">
        <f>IF(AND(Tabela2[[#This Row],[Nota]] &gt;7,Tabela2[[#This Row],[Vendas]]&gt;1500), "Destaque","Não destaque")</f>
        <v>Destaque</v>
      </c>
      <c r="N13">
        <f>INDEX(Tabela2[Nota],MATCH(Tabela2[[#This Row],[Nome]],Tabela2[Nome],0))</f>
        <v>9.8000000000000007</v>
      </c>
      <c r="O13" t="str">
        <f>INDEX(Tabela2[Sobrenome],MATCH(Tabela2[[#This Row],[Nome]],Tabela2[Nome],0))</f>
        <v>Cunha</v>
      </c>
      <c r="P13" t="str">
        <f>CONCATENATE("O aluno"," ",VLOOKUP(Tabela2[[#This Row],[Nome]],Tabela2[],1,FALSE), " ", "Tirou nota", " ", VLOOKUP(Tabela2[[#This Row],[Nota]],C13:F42,1,FALSE), " ", "e vendeu", " ", VLOOKUP(Tabela2[[#This Row],[Vendas]],D13:F42,1,FALSE))</f>
        <v>O aluno Isabela Tirou nota 9,8 e vendeu 1797</v>
      </c>
    </row>
    <row r="14" spans="1:16">
      <c r="A14" t="s">
        <v>29</v>
      </c>
      <c r="B14" t="s">
        <v>30</v>
      </c>
      <c r="C14">
        <v>9</v>
      </c>
      <c r="D14" s="4">
        <v>991</v>
      </c>
      <c r="E14">
        <v>8.19</v>
      </c>
      <c r="F14" s="1">
        <v>35891.578947368413</v>
      </c>
      <c r="H14" t="str">
        <f t="shared" si="0"/>
        <v>André Ribeiro</v>
      </c>
      <c r="I14" t="str">
        <f>CONCATENATE(Tabela2[[#This Row],[Sobrenome]]," ", Tabela2[[#This Row],[Nome]])</f>
        <v>Ribeiro André</v>
      </c>
      <c r="J14" t="str">
        <f>IF(VLOOKUP(Tabela2[[#This Row],[Nome]],Tabela2[],3,FALSE) &gt;=7,"Aprovado","Reprovado")</f>
        <v>Aprovado</v>
      </c>
      <c r="K14" t="str">
        <f>IF(Tabela2[[#This Row],[Nota]] = 0, "Sem nota", "Com nota")</f>
        <v>Com nota</v>
      </c>
      <c r="L14" t="str">
        <f>IF(Tabela2[[#This Row],[Vendas]]&gt;1500,"Alta",IF(Tabela2[[#This Row],[Vendas]]&gt;=1200,"Média",IF(Tabela2[[#This Row],[Vendas]]&lt;1200,"Baixa")))</f>
        <v>Baixa</v>
      </c>
      <c r="M14" t="str">
        <f>IF(AND(Tabela2[[#This Row],[Nota]] &gt;7,Tabela2[[#This Row],[Vendas]]&gt;1500), "Destaque","Não destaque")</f>
        <v>Não destaque</v>
      </c>
      <c r="N14">
        <f>INDEX(Tabela2[Nota],MATCH(Tabela2[[#This Row],[Nome]],Tabela2[Nome],0))</f>
        <v>9</v>
      </c>
      <c r="O14" t="str">
        <f>INDEX(Tabela2[Sobrenome],MATCH(Tabela2[[#This Row],[Nome]],Tabela2[Nome],0))</f>
        <v>Ribeiro</v>
      </c>
      <c r="P14" t="str">
        <f>CONCATENATE("O aluno"," ",VLOOKUP(Tabela2[[#This Row],[Nome]],Tabela2[],1,FALSE), " ", "Tirou nota", " ", VLOOKUP(Tabela2[[#This Row],[Nota]],C14:F43,1,FALSE), " ", "e vendeu", " ", VLOOKUP(Tabela2[[#This Row],[Vendas]],D14:F43,1,FALSE))</f>
        <v>O aluno André Tirou nota 9 e vendeu 991</v>
      </c>
    </row>
    <row r="15" spans="1:16">
      <c r="A15" t="s">
        <v>31</v>
      </c>
      <c r="B15" t="s">
        <v>32</v>
      </c>
      <c r="C15">
        <v>5.3</v>
      </c>
      <c r="D15" s="4">
        <v>1855</v>
      </c>
      <c r="E15">
        <v>13.08</v>
      </c>
      <c r="F15" s="1">
        <v>36295.210526315786</v>
      </c>
      <c r="H15" t="str">
        <f t="shared" si="0"/>
        <v>Juliana Gonçalves</v>
      </c>
      <c r="I15" t="str">
        <f>CONCATENATE(Tabela2[[#This Row],[Sobrenome]]," ", Tabela2[[#This Row],[Nome]])</f>
        <v>Gonçalves Juliana</v>
      </c>
      <c r="J15" t="str">
        <f>IF(VLOOKUP(Tabela2[[#This Row],[Nome]],Tabela2[],3,FALSE) &gt;=7,"Aprovado","Reprovado")</f>
        <v>Reprovado</v>
      </c>
      <c r="K15" t="str">
        <f>IF(Tabela2[[#This Row],[Nota]] = 0, "Sem nota", "Com nota")</f>
        <v>Com nota</v>
      </c>
      <c r="L15" t="str">
        <f>IF(Tabela2[[#This Row],[Vendas]]&gt;1500,"Alta",IF(Tabela2[[#This Row],[Vendas]]&gt;=1200,"Média",IF(Tabela2[[#This Row],[Vendas]]&lt;1200,"Baixa")))</f>
        <v>Alta</v>
      </c>
      <c r="M15" t="str">
        <f>IF(AND(Tabela2[[#This Row],[Nota]] &gt;7,Tabela2[[#This Row],[Vendas]]&gt;1500), "Destaque","Não destaque")</f>
        <v>Não destaque</v>
      </c>
      <c r="N15">
        <f>INDEX(Tabela2[Nota],MATCH(Tabela2[[#This Row],[Nome]],Tabela2[Nome],0))</f>
        <v>5.3</v>
      </c>
      <c r="O15" t="str">
        <f>INDEX(Tabela2[Sobrenome],MATCH(Tabela2[[#This Row],[Nome]],Tabela2[Nome],0))</f>
        <v>Gonçalves</v>
      </c>
      <c r="P15" t="str">
        <f>CONCATENATE("O aluno"," ",VLOOKUP(Tabela2[[#This Row],[Nome]],Tabela2[],1,FALSE), " ", "Tirou nota", " ", VLOOKUP(Tabela2[[#This Row],[Nota]],C15:F44,1,FALSE), " ", "e vendeu", " ", VLOOKUP(Tabela2[[#This Row],[Vendas]],D15:F44,1,FALSE))</f>
        <v>O aluno Juliana Tirou nota 5,3 e vendeu 1855</v>
      </c>
    </row>
    <row r="16" spans="1:16">
      <c r="A16" t="s">
        <v>33</v>
      </c>
      <c r="B16" t="s">
        <v>34</v>
      </c>
      <c r="C16">
        <v>5.0999999999999996</v>
      </c>
      <c r="D16" s="4">
        <v>1408</v>
      </c>
      <c r="E16">
        <v>12.74</v>
      </c>
      <c r="F16" s="1">
        <v>36698.842105263153</v>
      </c>
      <c r="H16" t="str">
        <f t="shared" si="0"/>
        <v>Felipe Teixeira</v>
      </c>
      <c r="I16" t="str">
        <f>CONCATENATE(Tabela2[[#This Row],[Sobrenome]]," ", Tabela2[[#This Row],[Nome]])</f>
        <v>Teixeira Felipe</v>
      </c>
      <c r="J16" t="str">
        <f>IF(VLOOKUP(Tabela2[[#This Row],[Nome]],Tabela2[],3,FALSE) &gt;=7,"Aprovado","Reprovado")</f>
        <v>Reprovado</v>
      </c>
      <c r="K16" t="str">
        <f>IF(Tabela2[[#This Row],[Nota]] = 0, "Sem nota", "Com nota")</f>
        <v>Com nota</v>
      </c>
      <c r="L16" t="str">
        <f>IF(Tabela2[[#This Row],[Vendas]]&gt;1500,"Alta",IF(Tabela2[[#This Row],[Vendas]]&gt;=1200,"Média",IF(Tabela2[[#This Row],[Vendas]]&lt;1200,"Baixa")))</f>
        <v>Média</v>
      </c>
      <c r="M16" t="str">
        <f>IF(AND(Tabela2[[#This Row],[Nota]] &gt;7,Tabela2[[#This Row],[Vendas]]&gt;1500), "Destaque","Não destaque")</f>
        <v>Não destaque</v>
      </c>
      <c r="N16">
        <f>INDEX(Tabela2[Nota],MATCH(Tabela2[[#This Row],[Nome]],Tabela2[Nome],0))</f>
        <v>5.0999999999999996</v>
      </c>
      <c r="O16" t="str">
        <f>INDEX(Tabela2[Sobrenome],MATCH(Tabela2[[#This Row],[Nome]],Tabela2[Nome],0))</f>
        <v>Teixeira</v>
      </c>
      <c r="P16" t="str">
        <f>CONCATENATE("O aluno"," ",VLOOKUP(Tabela2[[#This Row],[Nome]],Tabela2[],1,FALSE), " ", "Tirou nota", " ", VLOOKUP(Tabela2[[#This Row],[Nota]],C16:F45,1,FALSE), " ", "e vendeu", " ", VLOOKUP(Tabela2[[#This Row],[Vendas]],D16:F45,1,FALSE))</f>
        <v>O aluno Felipe Tirou nota 5,1 e vendeu 1408</v>
      </c>
    </row>
    <row r="17" spans="1:16">
      <c r="A17" t="s">
        <v>35</v>
      </c>
      <c r="B17" t="s">
        <v>36</v>
      </c>
      <c r="C17">
        <v>5.0999999999999996</v>
      </c>
      <c r="D17" s="4">
        <v>1675</v>
      </c>
      <c r="E17">
        <v>11.52</v>
      </c>
      <c r="F17" s="1">
        <v>37102.473684210519</v>
      </c>
      <c r="H17" t="str">
        <f t="shared" si="0"/>
        <v>Amanda Alves</v>
      </c>
      <c r="I17" t="str">
        <f>CONCATENATE(Tabela2[[#This Row],[Sobrenome]]," ", Tabela2[[#This Row],[Nome]])</f>
        <v>Alves Amanda</v>
      </c>
      <c r="J17" t="str">
        <f>IF(VLOOKUP(Tabela2[[#This Row],[Nome]],Tabela2[],3,FALSE) &gt;=7,"Aprovado","Reprovado")</f>
        <v>Reprovado</v>
      </c>
      <c r="K17" t="str">
        <f>IF(Tabela2[[#This Row],[Nota]] = 0, "Sem nota", "Com nota")</f>
        <v>Com nota</v>
      </c>
      <c r="L17" t="str">
        <f>IF(Tabela2[[#This Row],[Vendas]]&gt;1500,"Alta",IF(Tabela2[[#This Row],[Vendas]]&gt;=1200,"Média",IF(Tabela2[[#This Row],[Vendas]]&lt;1200,"Baixa")))</f>
        <v>Alta</v>
      </c>
      <c r="M17" t="str">
        <f>IF(AND(Tabela2[[#This Row],[Nota]] &gt;7,Tabela2[[#This Row],[Vendas]]&gt;1500), "Destaque","Não destaque")</f>
        <v>Não destaque</v>
      </c>
      <c r="N17">
        <f>INDEX(Tabela2[Nota],MATCH(Tabela2[[#This Row],[Nome]],Tabela2[Nome],0))</f>
        <v>5.0999999999999996</v>
      </c>
      <c r="O17" t="str">
        <f>INDEX(Tabela2[Sobrenome],MATCH(Tabela2[[#This Row],[Nome]],Tabela2[Nome],0))</f>
        <v>Alves</v>
      </c>
      <c r="P17" t="str">
        <f>CONCATENATE("O aluno"," ",VLOOKUP(Tabela2[[#This Row],[Nome]],Tabela2[],1,FALSE), " ", "Tirou nota", " ", VLOOKUP(Tabela2[[#This Row],[Nota]],C17:F46,1,FALSE), " ", "e vendeu", " ", VLOOKUP(Tabela2[[#This Row],[Vendas]],D17:F46,1,FALSE))</f>
        <v>O aluno Amanda Tirou nota 5,1 e vendeu 1675</v>
      </c>
    </row>
    <row r="18" spans="1:16">
      <c r="A18" t="s">
        <v>37</v>
      </c>
      <c r="B18" t="s">
        <v>38</v>
      </c>
      <c r="C18">
        <v>5.8</v>
      </c>
      <c r="D18" s="4">
        <v>934</v>
      </c>
      <c r="E18">
        <v>8.17</v>
      </c>
      <c r="F18" s="1">
        <v>37506.105263157893</v>
      </c>
      <c r="H18" t="str">
        <f t="shared" si="0"/>
        <v>Carolina Moraes</v>
      </c>
      <c r="I18" t="str">
        <f>CONCATENATE(Tabela2[[#This Row],[Sobrenome]]," ", Tabela2[[#This Row],[Nome]])</f>
        <v>Moraes Carolina</v>
      </c>
      <c r="J18" t="str">
        <f>IF(VLOOKUP(Tabela2[[#This Row],[Nome]],Tabela2[],3,FALSE) &gt;=7,"Aprovado","Reprovado")</f>
        <v>Reprovado</v>
      </c>
      <c r="K18" t="str">
        <f>IF(Tabela2[[#This Row],[Nota]] = 0, "Sem nota", "Com nota")</f>
        <v>Com nota</v>
      </c>
      <c r="L18" t="str">
        <f>IF(Tabela2[[#This Row],[Vendas]]&gt;1500,"Alta",IF(Tabela2[[#This Row],[Vendas]]&gt;=1200,"Média",IF(Tabela2[[#This Row],[Vendas]]&lt;1200,"Baixa")))</f>
        <v>Baixa</v>
      </c>
      <c r="M18" t="str">
        <f>IF(AND(Tabela2[[#This Row],[Nota]] &gt;7,Tabela2[[#This Row],[Vendas]]&gt;1500), "Destaque","Não destaque")</f>
        <v>Não destaque</v>
      </c>
      <c r="N18">
        <f>INDEX(Tabela2[Nota],MATCH(Tabela2[[#This Row],[Nome]],Tabela2[Nome],0))</f>
        <v>5.8</v>
      </c>
      <c r="O18" t="str">
        <f>INDEX(Tabela2[Sobrenome],MATCH(Tabela2[[#This Row],[Nome]],Tabela2[Nome],0))</f>
        <v>Moraes</v>
      </c>
      <c r="P18" t="str">
        <f>CONCATENATE("O aluno"," ",VLOOKUP(Tabela2[[#This Row],[Nome]],Tabela2[],1,FALSE), " ", "Tirou nota", " ", VLOOKUP(Tabela2[[#This Row],[Nota]],C18:F47,1,FALSE), " ", "e vendeu", " ", VLOOKUP(Tabela2[[#This Row],[Vendas]],D18:F47,1,FALSE))</f>
        <v>O aluno Carolina Tirou nota 5,8 e vendeu 934</v>
      </c>
    </row>
    <row r="19" spans="1:16">
      <c r="A19" t="s">
        <v>39</v>
      </c>
      <c r="B19" t="s">
        <v>40</v>
      </c>
      <c r="C19">
        <v>7.1</v>
      </c>
      <c r="D19" s="4">
        <v>1105</v>
      </c>
      <c r="E19">
        <v>10.39</v>
      </c>
      <c r="F19" s="1">
        <v>37909.736842105252</v>
      </c>
      <c r="H19" t="str">
        <f t="shared" si="0"/>
        <v>Vinicius Castro</v>
      </c>
      <c r="I19" t="str">
        <f>CONCATENATE(Tabela2[[#This Row],[Sobrenome]]," ", Tabela2[[#This Row],[Nome]])</f>
        <v>Castro Vinicius</v>
      </c>
      <c r="J19" t="str">
        <f>IF(VLOOKUP(Tabela2[[#This Row],[Nome]],Tabela2[],3,FALSE) &gt;=7,"Aprovado","Reprovado")</f>
        <v>Aprovado</v>
      </c>
      <c r="K19" t="str">
        <f>IF(Tabela2[[#This Row],[Nota]] = 0, "Sem nota", "Com nota")</f>
        <v>Com nota</v>
      </c>
      <c r="L19" t="str">
        <f>IF(Tabela2[[#This Row],[Vendas]]&gt;1500,"Alta",IF(Tabela2[[#This Row],[Vendas]]&gt;=1200,"Média",IF(Tabela2[[#This Row],[Vendas]]&lt;1200,"Baixa")))</f>
        <v>Baixa</v>
      </c>
      <c r="M19" t="str">
        <f>IF(AND(Tabela2[[#This Row],[Nota]] &gt;7,Tabela2[[#This Row],[Vendas]]&gt;1500), "Destaque","Não destaque")</f>
        <v>Não destaque</v>
      </c>
      <c r="N19">
        <f>INDEX(Tabela2[Nota],MATCH(Tabela2[[#This Row],[Nome]],Tabela2[Nome],0))</f>
        <v>7.1</v>
      </c>
      <c r="O19" t="str">
        <f>INDEX(Tabela2[Sobrenome],MATCH(Tabela2[[#This Row],[Nome]],Tabela2[Nome],0))</f>
        <v>Castro</v>
      </c>
      <c r="P19" t="str">
        <f>CONCATENATE("O aluno"," ",VLOOKUP(Tabela2[[#This Row],[Nome]],Tabela2[],1,FALSE), " ", "Tirou nota", " ", VLOOKUP(Tabela2[[#This Row],[Nota]],C19:F48,1,FALSE), " ", "e vendeu", " ", VLOOKUP(Tabela2[[#This Row],[Vendas]],D19:F48,1,FALSE))</f>
        <v>O aluno Vinicius Tirou nota 7,1 e vendeu 1105</v>
      </c>
    </row>
    <row r="20" spans="1:16">
      <c r="A20" t="s">
        <v>41</v>
      </c>
      <c r="B20" t="s">
        <v>42</v>
      </c>
      <c r="C20">
        <v>6.6</v>
      </c>
      <c r="D20" s="4">
        <v>1925</v>
      </c>
      <c r="E20">
        <v>16.54</v>
      </c>
      <c r="F20" s="1">
        <v>38313.368425925924</v>
      </c>
      <c r="H20" t="str">
        <f t="shared" si="0"/>
        <v>Leticia Andrade</v>
      </c>
      <c r="I20" t="str">
        <f>CONCATENATE(Tabela2[[#This Row],[Sobrenome]]," ", Tabela2[[#This Row],[Nome]])</f>
        <v>Andrade Leticia</v>
      </c>
      <c r="J20" t="str">
        <f>IF(VLOOKUP(Tabela2[[#This Row],[Nome]],Tabela2[],3,FALSE) &gt;=7,"Aprovado","Reprovado")</f>
        <v>Reprovado</v>
      </c>
      <c r="K20" t="str">
        <f>IF(Tabela2[[#This Row],[Nota]] = 0, "Sem nota", "Com nota")</f>
        <v>Com nota</v>
      </c>
      <c r="L20" t="str">
        <f>IF(Tabela2[[#This Row],[Vendas]]&gt;1500,"Alta",IF(Tabela2[[#This Row],[Vendas]]&gt;=1200,"Média",IF(Tabela2[[#This Row],[Vendas]]&lt;1200,"Baixa")))</f>
        <v>Alta</v>
      </c>
      <c r="M20" t="str">
        <f>IF(AND(Tabela2[[#This Row],[Nota]] &gt;7,Tabela2[[#This Row],[Vendas]]&gt;1500), "Destaque","Não destaque")</f>
        <v>Não destaque</v>
      </c>
      <c r="N20">
        <f>INDEX(Tabela2[Nota],MATCH(Tabela2[[#This Row],[Nome]],Tabela2[Nome],0))</f>
        <v>6.6</v>
      </c>
      <c r="O20" t="str">
        <f>INDEX(Tabela2[Sobrenome],MATCH(Tabela2[[#This Row],[Nome]],Tabela2[Nome],0))</f>
        <v>Andrade</v>
      </c>
      <c r="P20" t="str">
        <f>CONCATENATE("O aluno"," ",VLOOKUP(Tabela2[[#This Row],[Nome]],Tabela2[],1,FALSE), " ", "Tirou nota", " ", VLOOKUP(Tabela2[[#This Row],[Nota]],C20:F49,1,FALSE), " ", "e vendeu", " ", VLOOKUP(Tabela2[[#This Row],[Vendas]],D20:F49,1,FALSE))</f>
        <v>O aluno Leticia Tirou nota 6,6 e vendeu 1925</v>
      </c>
    </row>
    <row r="21" spans="1:16">
      <c r="A21" t="s">
        <v>43</v>
      </c>
      <c r="B21" t="s">
        <v>44</v>
      </c>
      <c r="C21">
        <v>5.7</v>
      </c>
      <c r="D21" s="4">
        <v>1921</v>
      </c>
      <c r="E21">
        <v>17.48</v>
      </c>
      <c r="F21" s="1">
        <v>38717</v>
      </c>
      <c r="H21" t="str">
        <f t="shared" si="0"/>
        <v>Eduardo Pires</v>
      </c>
      <c r="I21" t="str">
        <f>CONCATENATE(Tabela2[[#This Row],[Sobrenome]]," ", Tabela2[[#This Row],[Nome]])</f>
        <v>Pires Eduardo</v>
      </c>
      <c r="J21" t="str">
        <f>IF(VLOOKUP(Tabela2[[#This Row],[Nome]],Tabela2[],3,FALSE) &gt;=7,"Aprovado","Reprovado")</f>
        <v>Reprovado</v>
      </c>
      <c r="K21" t="str">
        <f>IF(Tabela2[[#This Row],[Nota]] = 0, "Sem nota", "Com nota")</f>
        <v>Com nota</v>
      </c>
      <c r="L21" t="str">
        <f>IF(Tabela2[[#This Row],[Vendas]]&gt;1500,"Alta",IF(Tabela2[[#This Row],[Vendas]]&gt;=1200,"Média",IF(Tabela2[[#This Row],[Vendas]]&lt;1200,"Baixa")))</f>
        <v>Alta</v>
      </c>
      <c r="M21" t="str">
        <f>IF(AND(Tabela2[[#This Row],[Nota]] &gt;7,Tabela2[[#This Row],[Vendas]]&gt;1500), "Destaque","Não destaque")</f>
        <v>Não destaque</v>
      </c>
      <c r="N21">
        <f>INDEX(Tabela2[Nota],MATCH(Tabela2[[#This Row],[Nome]],Tabela2[Nome],0))</f>
        <v>5.7</v>
      </c>
      <c r="O21" t="str">
        <f>INDEX(Tabela2[Sobrenome],MATCH(Tabela2[[#This Row],[Nome]],Tabela2[Nome],0))</f>
        <v>Pires</v>
      </c>
      <c r="P21" t="str">
        <f>CONCATENATE("O aluno"," ",VLOOKUP(Tabela2[[#This Row],[Nome]],Tabela2[],1,FALSE), " ", "Tirou nota", " ", VLOOKUP(Tabela2[[#This Row],[Nota]],C21:F50,1,FALSE), " ", "e vendeu", " ", VLOOKUP(Tabela2[[#This Row],[Vendas]],D21:F50,1,FALSE))</f>
        <v>O aluno Eduardo Tirou nota 5,7 e vendeu 1921</v>
      </c>
    </row>
    <row r="22" spans="1:16">
      <c r="A22" t="s">
        <v>45</v>
      </c>
      <c r="B22" t="s">
        <v>46</v>
      </c>
      <c r="C22">
        <v>7.7</v>
      </c>
      <c r="D22" s="4">
        <v>1465</v>
      </c>
      <c r="E22">
        <v>15.27</v>
      </c>
      <c r="F22" s="1">
        <v>38313.368425925924</v>
      </c>
      <c r="H22" t="str">
        <f t="shared" si="0"/>
        <v>Thiago Cardoso</v>
      </c>
      <c r="I22" t="str">
        <f>CONCATENATE(Tabela2[[#This Row],[Sobrenome]]," ", Tabela2[[#This Row],[Nome]])</f>
        <v>Cardoso Thiago</v>
      </c>
      <c r="J22" t="str">
        <f>IF(VLOOKUP(Tabela2[[#This Row],[Nome]],Tabela2[],3,FALSE) &gt;=7,"Aprovado","Reprovado")</f>
        <v>Aprovado</v>
      </c>
      <c r="K22" t="str">
        <f>IF(Tabela2[[#This Row],[Nota]] = 0, "Sem nota", "Com nota")</f>
        <v>Com nota</v>
      </c>
      <c r="L22" t="str">
        <f>IF(Tabela2[[#This Row],[Vendas]]&gt;1500,"Alta",IF(Tabela2[[#This Row],[Vendas]]&gt;=1200,"Média",IF(Tabela2[[#This Row],[Vendas]]&lt;1200,"Baixa")))</f>
        <v>Média</v>
      </c>
      <c r="M22" t="str">
        <f>IF(AND(Tabela2[[#This Row],[Nota]] &gt;7,Tabela2[[#This Row],[Vendas]]&gt;1500), "Destaque","Não destaque")</f>
        <v>Não destaque</v>
      </c>
      <c r="N22">
        <f>INDEX(Tabela2[Nota],MATCH(Tabela2[[#This Row],[Nome]],Tabela2[Nome],0))</f>
        <v>7.7</v>
      </c>
      <c r="O22" t="str">
        <f>INDEX(Tabela2[Sobrenome],MATCH(Tabela2[[#This Row],[Nome]],Tabela2[Nome],0))</f>
        <v>Cardoso</v>
      </c>
      <c r="P22" t="str">
        <f>CONCATENATE("O aluno"," ",VLOOKUP(Tabela2[[#This Row],[Nome]],Tabela2[],1,FALSE), " ", "Tirou nota", " ", VLOOKUP(Tabela2[[#This Row],[Nota]],C22:F51,1,FALSE), " ", "e vendeu", " ", VLOOKUP(Tabela2[[#This Row],[Vendas]],D22:F51,1,FALSE))</f>
        <v>O aluno Thiago Tirou nota 7,7 e vendeu 1465</v>
      </c>
    </row>
    <row r="23" spans="1:16">
      <c r="A23" t="s">
        <v>47</v>
      </c>
      <c r="B23" t="s">
        <v>48</v>
      </c>
      <c r="C23">
        <v>4.8</v>
      </c>
      <c r="D23" s="4">
        <v>1602</v>
      </c>
      <c r="E23">
        <v>19.12</v>
      </c>
      <c r="F23" s="1">
        <v>38426.599432870367</v>
      </c>
      <c r="H23" t="str">
        <f t="shared" si="0"/>
        <v>Luana Ferreira</v>
      </c>
      <c r="I23" t="str">
        <f>CONCATENATE(Tabela2[[#This Row],[Sobrenome]]," ", Tabela2[[#This Row],[Nome]])</f>
        <v>Ferreira Luana</v>
      </c>
      <c r="J23" t="str">
        <f>IF(VLOOKUP(Tabela2[[#This Row],[Nome]],Tabela2[],3,FALSE) &gt;=7,"Aprovado","Reprovado")</f>
        <v>Reprovado</v>
      </c>
      <c r="K23" t="str">
        <f>IF(Tabela2[[#This Row],[Nota]] = 0, "Sem nota", "Com nota")</f>
        <v>Com nota</v>
      </c>
      <c r="L23" t="str">
        <f>IF(Tabela2[[#This Row],[Vendas]]&gt;1500,"Alta",IF(Tabela2[[#This Row],[Vendas]]&gt;=1200,"Média",IF(Tabela2[[#This Row],[Vendas]]&lt;1200,"Baixa")))</f>
        <v>Alta</v>
      </c>
      <c r="M23" t="str">
        <f>IF(AND(Tabela2[[#This Row],[Nota]] &gt;7,Tabela2[[#This Row],[Vendas]]&gt;1500), "Destaque","Não destaque")</f>
        <v>Não destaque</v>
      </c>
      <c r="N23">
        <f>INDEX(Tabela2[Nota],MATCH(Tabela2[[#This Row],[Nome]],Tabela2[Nome],0))</f>
        <v>4.8</v>
      </c>
      <c r="O23" t="str">
        <f>INDEX(Tabela2[Sobrenome],MATCH(Tabela2[[#This Row],[Nome]],Tabela2[Nome],0))</f>
        <v>Ferreira</v>
      </c>
      <c r="P23" t="str">
        <f>CONCATENATE("O aluno"," ",VLOOKUP(Tabela2[[#This Row],[Nome]],Tabela2[],1,FALSE), " ", "Tirou nota", " ", VLOOKUP(Tabela2[[#This Row],[Nota]],C23:F52,1,FALSE), " ", "e vendeu", " ", VLOOKUP(Tabela2[[#This Row],[Vendas]],D23:F52,1,FALSE))</f>
        <v>O aluno Luana Tirou nota 4,8 e vendeu 1602</v>
      </c>
    </row>
    <row r="24" spans="1:16">
      <c r="A24" t="s">
        <v>49</v>
      </c>
      <c r="B24" t="s">
        <v>50</v>
      </c>
      <c r="C24">
        <v>5.8</v>
      </c>
      <c r="D24" s="4">
        <v>1301</v>
      </c>
      <c r="E24">
        <v>15.81</v>
      </c>
      <c r="F24" s="1">
        <v>38936.382465277777</v>
      </c>
      <c r="H24" t="str">
        <f t="shared" si="0"/>
        <v>Enzo Almeida</v>
      </c>
      <c r="I24" t="str">
        <f>CONCATENATE(Tabela2[[#This Row],[Sobrenome]]," ", Tabela2[[#This Row],[Nome]])</f>
        <v>Almeida Enzo</v>
      </c>
      <c r="J24" t="str">
        <f>IF(VLOOKUP(Tabela2[[#This Row],[Nome]],Tabela2[],3,FALSE) &gt;=7,"Aprovado","Reprovado")</f>
        <v>Reprovado</v>
      </c>
      <c r="K24" t="str">
        <f>IF(Tabela2[[#This Row],[Nota]] = 0, "Sem nota", "Com nota")</f>
        <v>Com nota</v>
      </c>
      <c r="L24" t="str">
        <f>IF(Tabela2[[#This Row],[Vendas]]&gt;1500,"Alta",IF(Tabela2[[#This Row],[Vendas]]&gt;=1200,"Média",IF(Tabela2[[#This Row],[Vendas]]&lt;1200,"Baixa")))</f>
        <v>Média</v>
      </c>
      <c r="M24" t="str">
        <f>IF(AND(Tabela2[[#This Row],[Nota]] &gt;7,Tabela2[[#This Row],[Vendas]]&gt;1500), "Destaque","Não destaque")</f>
        <v>Não destaque</v>
      </c>
      <c r="N24">
        <f>INDEX(Tabela2[Nota],MATCH(Tabela2[[#This Row],[Nome]],Tabela2[Nome],0))</f>
        <v>5.8</v>
      </c>
      <c r="O24" t="str">
        <f>INDEX(Tabela2[Sobrenome],MATCH(Tabela2[[#This Row],[Nome]],Tabela2[Nome],0))</f>
        <v>Almeida</v>
      </c>
      <c r="P24" t="str">
        <f>CONCATENATE("O aluno"," ",VLOOKUP(Tabela2[[#This Row],[Nome]],Tabela2[],1,FALSE), " ", "Tirou nota", " ", VLOOKUP(Tabela2[[#This Row],[Nota]],C24:F53,1,FALSE), " ", "e vendeu", " ", VLOOKUP(Tabela2[[#This Row],[Vendas]],D24:F53,1,FALSE))</f>
        <v>O aluno Enzo Tirou nota 5,8 e vendeu 1301</v>
      </c>
    </row>
    <row r="25" spans="1:16">
      <c r="A25" t="s">
        <v>51</v>
      </c>
      <c r="B25" t="s">
        <v>52</v>
      </c>
      <c r="C25">
        <v>6.2</v>
      </c>
      <c r="D25" s="4">
        <v>1629</v>
      </c>
      <c r="E25">
        <v>18.98</v>
      </c>
      <c r="F25" s="1">
        <v>37956.696053240739</v>
      </c>
      <c r="H25" t="str">
        <f t="shared" si="0"/>
        <v>Clara Mendonça</v>
      </c>
      <c r="I25" t="str">
        <f>CONCATENATE(Tabela2[[#This Row],[Sobrenome]]," ", Tabela2[[#This Row],[Nome]])</f>
        <v>Mendonça Clara</v>
      </c>
      <c r="J25" t="str">
        <f>IF(VLOOKUP(Tabela2[[#This Row],[Nome]],Tabela2[],3,FALSE) &gt;=7,"Aprovado","Reprovado")</f>
        <v>Reprovado</v>
      </c>
      <c r="K25" t="str">
        <f>IF(Tabela2[[#This Row],[Nota]] = 0, "Sem nota", "Com nota")</f>
        <v>Com nota</v>
      </c>
      <c r="L25" t="str">
        <f>IF(Tabela2[[#This Row],[Vendas]]&gt;1500,"Alta",IF(Tabela2[[#This Row],[Vendas]]&gt;=1200,"Média",IF(Tabela2[[#This Row],[Vendas]]&lt;1200,"Baixa")))</f>
        <v>Alta</v>
      </c>
      <c r="M25" t="str">
        <f>IF(AND(Tabela2[[#This Row],[Nota]] &gt;7,Tabela2[[#This Row],[Vendas]]&gt;1500), "Destaque","Não destaque")</f>
        <v>Não destaque</v>
      </c>
      <c r="N25">
        <f>INDEX(Tabela2[Nota],MATCH(Tabela2[[#This Row],[Nome]],Tabela2[Nome],0))</f>
        <v>6.2</v>
      </c>
      <c r="O25" t="str">
        <f>INDEX(Tabela2[Sobrenome],MATCH(Tabela2[[#This Row],[Nome]],Tabela2[Nome],0))</f>
        <v>Mendonça</v>
      </c>
      <c r="P25" t="str">
        <f>CONCATENATE("O aluno"," ",VLOOKUP(Tabela2[[#This Row],[Nome]],Tabela2[],1,FALSE), " ", "Tirou nota", " ", VLOOKUP(Tabela2[[#This Row],[Nota]],C25:F54,1,FALSE), " ", "e vendeu", " ", VLOOKUP(Tabela2[[#This Row],[Vendas]],D25:F54,1,FALSE))</f>
        <v>O aluno Clara Tirou nota 6,2 e vendeu 1629</v>
      </c>
    </row>
    <row r="26" spans="1:16">
      <c r="A26" t="s">
        <v>53</v>
      </c>
      <c r="B26" t="s">
        <v>54</v>
      </c>
      <c r="C26">
        <v>6.7</v>
      </c>
      <c r="D26" s="4">
        <v>1061</v>
      </c>
      <c r="E26">
        <v>18.2</v>
      </c>
      <c r="F26" s="1">
        <v>39251.316550925927</v>
      </c>
      <c r="H26" t="str">
        <f t="shared" si="0"/>
        <v>Pedro Silveira</v>
      </c>
      <c r="I26" t="str">
        <f>CONCATENATE(Tabela2[[#This Row],[Sobrenome]]," ", Tabela2[[#This Row],[Nome]])</f>
        <v>Silveira Pedro</v>
      </c>
      <c r="J26" t="str">
        <f>IF(VLOOKUP(Tabela2[[#This Row],[Nome]],Tabela2[],3,FALSE) &gt;=7,"Aprovado","Reprovado")</f>
        <v>Reprovado</v>
      </c>
      <c r="K26" t="str">
        <f>IF(Tabela2[[#This Row],[Nota]] = 0, "Sem nota", "Com nota")</f>
        <v>Com nota</v>
      </c>
      <c r="L26" t="str">
        <f>IF(Tabela2[[#This Row],[Vendas]]&gt;1500,"Alta",IF(Tabela2[[#This Row],[Vendas]]&gt;=1200,"Média",IF(Tabela2[[#This Row],[Vendas]]&lt;1200,"Baixa")))</f>
        <v>Baixa</v>
      </c>
      <c r="M26" t="str">
        <f>IF(AND(Tabela2[[#This Row],[Nota]] &gt;7,Tabela2[[#This Row],[Vendas]]&gt;1500), "Destaque","Não destaque")</f>
        <v>Não destaque</v>
      </c>
      <c r="N26">
        <f>INDEX(Tabela2[Nota],MATCH(Tabela2[[#This Row],[Nome]],Tabela2[Nome],0))</f>
        <v>6.7</v>
      </c>
      <c r="O26" t="str">
        <f>INDEX(Tabela2[Sobrenome],MATCH(Tabela2[[#This Row],[Nome]],Tabela2[Nome],0))</f>
        <v>Silveira</v>
      </c>
      <c r="P26" t="str">
        <f>CONCATENATE("O aluno"," ",VLOOKUP(Tabela2[[#This Row],[Nome]],Tabela2[],1,FALSE), " ", "Tirou nota", " ", VLOOKUP(Tabela2[[#This Row],[Nota]],C26:F55,1,FALSE), " ", "e vendeu", " ", VLOOKUP(Tabela2[[#This Row],[Vendas]],D26:F55,1,FALSE))</f>
        <v>O aluno Pedro Tirou nota 6,7 e vendeu 1061</v>
      </c>
    </row>
    <row r="27" spans="1:16">
      <c r="A27" t="s">
        <v>55</v>
      </c>
      <c r="B27" t="s">
        <v>56</v>
      </c>
      <c r="C27">
        <v>8.6999999999999993</v>
      </c>
      <c r="D27" s="4">
        <v>1101</v>
      </c>
      <c r="E27">
        <v>13.39</v>
      </c>
      <c r="F27" s="1">
        <v>38255.545439814814</v>
      </c>
      <c r="H27" t="str">
        <f t="shared" si="0"/>
        <v>Sofia Antunes</v>
      </c>
      <c r="I27" t="str">
        <f>CONCATENATE(Tabela2[[#This Row],[Sobrenome]]," ", Tabela2[[#This Row],[Nome]])</f>
        <v>Antunes Sofia</v>
      </c>
      <c r="J27" t="str">
        <f>IF(VLOOKUP(Tabela2[[#This Row],[Nome]],Tabela2[],3,FALSE) &gt;=7,"Aprovado","Reprovado")</f>
        <v>Aprovado</v>
      </c>
      <c r="K27" t="str">
        <f>IF(Tabela2[[#This Row],[Nota]] = 0, "Sem nota", "Com nota")</f>
        <v>Com nota</v>
      </c>
      <c r="L27" t="str">
        <f>IF(Tabela2[[#This Row],[Vendas]]&gt;1500,"Alta",IF(Tabela2[[#This Row],[Vendas]]&gt;=1200,"Média",IF(Tabela2[[#This Row],[Vendas]]&lt;1200,"Baixa")))</f>
        <v>Baixa</v>
      </c>
      <c r="M27" t="str">
        <f>IF(AND(Tabela2[[#This Row],[Nota]] &gt;7,Tabela2[[#This Row],[Vendas]]&gt;1500), "Destaque","Não destaque")</f>
        <v>Não destaque</v>
      </c>
      <c r="N27">
        <f>INDEX(Tabela2[Nota],MATCH(Tabela2[[#This Row],[Nome]],Tabela2[Nome],0))</f>
        <v>8.6999999999999993</v>
      </c>
      <c r="O27" t="str">
        <f>INDEX(Tabela2[Sobrenome],MATCH(Tabela2[[#This Row],[Nome]],Tabela2[Nome],0))</f>
        <v>Antunes</v>
      </c>
      <c r="P27" t="str">
        <f>CONCATENATE("O aluno"," ",VLOOKUP(Tabela2[[#This Row],[Nome]],Tabela2[],1,FALSE), " ", "Tirou nota", " ", VLOOKUP(Tabela2[[#This Row],[Nota]],C27:F56,1,FALSE), " ", "e vendeu", " ", VLOOKUP(Tabela2[[#This Row],[Vendas]],D27:F56,1,FALSE))</f>
        <v>O aluno Sofia Tirou nota 8,7 e vendeu 1101</v>
      </c>
    </row>
    <row r="28" spans="1:16">
      <c r="A28" t="s">
        <v>57</v>
      </c>
      <c r="B28" t="s">
        <v>58</v>
      </c>
      <c r="C28">
        <v>5.2</v>
      </c>
      <c r="D28" s="4">
        <v>1895</v>
      </c>
      <c r="E28">
        <v>9.14</v>
      </c>
      <c r="F28" s="1">
        <v>38810.427175925928</v>
      </c>
      <c r="H28" t="str">
        <f t="shared" si="0"/>
        <v>Igor Rodrigues</v>
      </c>
      <c r="I28" t="str">
        <f>CONCATENATE(Tabela2[[#This Row],[Sobrenome]]," ", Tabela2[[#This Row],[Nome]])</f>
        <v>Rodrigues Igor</v>
      </c>
      <c r="J28" t="str">
        <f>IF(VLOOKUP(Tabela2[[#This Row],[Nome]],Tabela2[],3,FALSE) &gt;=7,"Aprovado","Reprovado")</f>
        <v>Reprovado</v>
      </c>
      <c r="K28" t="str">
        <f>IF(Tabela2[[#This Row],[Nota]] = 0, "Sem nota", "Com nota")</f>
        <v>Com nota</v>
      </c>
      <c r="L28" t="str">
        <f>IF(Tabela2[[#This Row],[Vendas]]&gt;1500,"Alta",IF(Tabela2[[#This Row],[Vendas]]&gt;=1200,"Média",IF(Tabela2[[#This Row],[Vendas]]&lt;1200,"Baixa")))</f>
        <v>Alta</v>
      </c>
      <c r="M28" t="str">
        <f>IF(AND(Tabela2[[#This Row],[Nota]] &gt;7,Tabela2[[#This Row],[Vendas]]&gt;1500), "Destaque","Não destaque")</f>
        <v>Não destaque</v>
      </c>
      <c r="N28">
        <f>INDEX(Tabela2[Nota],MATCH(Tabela2[[#This Row],[Nome]],Tabela2[Nome],0))</f>
        <v>5.2</v>
      </c>
      <c r="O28" t="str">
        <f>INDEX(Tabela2[Sobrenome],MATCH(Tabela2[[#This Row],[Nome]],Tabela2[Nome],0))</f>
        <v>Rodrigues</v>
      </c>
      <c r="P28" t="str">
        <f>CONCATENATE("O aluno"," ",VLOOKUP(Tabela2[[#This Row],[Nome]],Tabela2[],1,FALSE), " ", "Tirou nota", " ", VLOOKUP(Tabela2[[#This Row],[Nota]],C28:F57,1,FALSE), " ", "e vendeu", " ", VLOOKUP(Tabela2[[#This Row],[Vendas]],D28:F57,1,FALSE))</f>
        <v>O aluno Igor Tirou nota 5,2 e vendeu 1895</v>
      </c>
    </row>
    <row r="29" spans="1:16">
      <c r="A29" t="s">
        <v>59</v>
      </c>
      <c r="B29" t="s">
        <v>8</v>
      </c>
      <c r="C29">
        <v>7.1</v>
      </c>
      <c r="D29" s="4">
        <v>1169</v>
      </c>
      <c r="E29">
        <v>12.45</v>
      </c>
      <c r="F29" s="1">
        <v>38655.501377314817</v>
      </c>
      <c r="H29" t="str">
        <f t="shared" si="0"/>
        <v>Rafaela Souza</v>
      </c>
      <c r="I29" t="str">
        <f>CONCATENATE(Tabela2[[#This Row],[Sobrenome]]," ", Tabela2[[#This Row],[Nome]])</f>
        <v>Souza Rafaela</v>
      </c>
      <c r="J29" t="str">
        <f>IF(VLOOKUP(Tabela2[[#This Row],[Nome]],Tabela2[],3,FALSE) &gt;=7,"Aprovado","Reprovado")</f>
        <v>Aprovado</v>
      </c>
      <c r="K29" t="str">
        <f>IF(Tabela2[[#This Row],[Nota]] = 0, "Sem nota", "Com nota")</f>
        <v>Com nota</v>
      </c>
      <c r="L29" t="str">
        <f>IF(Tabela2[[#This Row],[Vendas]]&gt;1500,"Alta",IF(Tabela2[[#This Row],[Vendas]]&gt;=1200,"Média",IF(Tabela2[[#This Row],[Vendas]]&lt;1200,"Baixa")))</f>
        <v>Baixa</v>
      </c>
      <c r="M29" t="str">
        <f>IF(AND(Tabela2[[#This Row],[Nota]] &gt;7,Tabela2[[#This Row],[Vendas]]&gt;1500), "Destaque","Não destaque")</f>
        <v>Não destaque</v>
      </c>
      <c r="N29">
        <f>INDEX(Tabela2[Nota],MATCH(Tabela2[[#This Row],[Nome]],Tabela2[Nome],0))</f>
        <v>7.1</v>
      </c>
      <c r="O29" t="str">
        <f>INDEX(Tabela2[Sobrenome],MATCH(Tabela2[[#This Row],[Nome]],Tabela2[Nome],0))</f>
        <v>Souza</v>
      </c>
      <c r="P29" t="str">
        <f>CONCATENATE("O aluno"," ",VLOOKUP(Tabela2[[#This Row],[Nome]],Tabela2[],1,FALSE), " ", "Tirou nota", " ", VLOOKUP(Tabela2[[#This Row],[Nota]],C29:F58,1,FALSE), " ", "e vendeu", " ", VLOOKUP(Tabela2[[#This Row],[Vendas]],D29:F58,1,FALSE))</f>
        <v>O aluno Rafaela Tirou nota 7,1 e vendeu 1169</v>
      </c>
    </row>
    <row r="30" spans="1:16">
      <c r="A30" t="s">
        <v>60</v>
      </c>
      <c r="B30" t="s">
        <v>61</v>
      </c>
      <c r="C30">
        <v>7.6</v>
      </c>
      <c r="D30" s="4">
        <v>1715</v>
      </c>
      <c r="E30">
        <v>16.03</v>
      </c>
      <c r="F30" s="1">
        <v>37633.282673611109</v>
      </c>
      <c r="H30" t="str">
        <f t="shared" si="0"/>
        <v>Daniel Campos</v>
      </c>
      <c r="I30" t="str">
        <f>CONCATENATE(Tabela2[[#This Row],[Sobrenome]]," ", Tabela2[[#This Row],[Nome]])</f>
        <v>Campos Daniel</v>
      </c>
      <c r="J30" t="str">
        <f>IF(VLOOKUP(Tabela2[[#This Row],[Nome]],Tabela2[],3,FALSE) &gt;=7,"Aprovado","Reprovado")</f>
        <v>Aprovado</v>
      </c>
      <c r="K30" t="str">
        <f>IF(Tabela2[[#This Row],[Nota]] = 0, "Sem nota", "Com nota")</f>
        <v>Com nota</v>
      </c>
      <c r="L30" t="str">
        <f>IF(Tabela2[[#This Row],[Vendas]]&gt;1500,"Alta",IF(Tabela2[[#This Row],[Vendas]]&gt;=1200,"Média",IF(Tabela2[[#This Row],[Vendas]]&lt;1200,"Baixa")))</f>
        <v>Alta</v>
      </c>
      <c r="M30" t="str">
        <f>IF(AND(Tabela2[[#This Row],[Nota]] &gt;7,Tabela2[[#This Row],[Vendas]]&gt;1500), "Destaque","Não destaque")</f>
        <v>Destaque</v>
      </c>
      <c r="N30">
        <f>INDEX(Tabela2[Nota],MATCH(Tabela2[[#This Row],[Nome]],Tabela2[Nome],0))</f>
        <v>7.6</v>
      </c>
      <c r="O30" t="str">
        <f>INDEX(Tabela2[Sobrenome],MATCH(Tabela2[[#This Row],[Nome]],Tabela2[Nome],0))</f>
        <v>Campos</v>
      </c>
      <c r="P30" t="str">
        <f>CONCATENATE("O aluno"," ",VLOOKUP(Tabela2[[#This Row],[Nome]],Tabela2[],1,FALSE), " ", "Tirou nota", " ", VLOOKUP(Tabela2[[#This Row],[Nota]],C30:F59,1,FALSE), " ", "e vendeu", " ", VLOOKUP(Tabela2[[#This Row],[Vendas]],D30:F59,1,FALSE))</f>
        <v>O aluno Daniel Tirou nota 7,6 e vendeu 1715</v>
      </c>
    </row>
    <row r="31" spans="1:16">
      <c r="A31" t="s">
        <v>62</v>
      </c>
      <c r="B31" t="s">
        <v>63</v>
      </c>
      <c r="C31">
        <v>4.3</v>
      </c>
      <c r="D31" s="4">
        <v>1355</v>
      </c>
      <c r="E31">
        <v>15.99</v>
      </c>
      <c r="F31" s="1">
        <v>39269.727939814817</v>
      </c>
      <c r="H31" t="str">
        <f t="shared" si="0"/>
        <v>Julia Vieira</v>
      </c>
      <c r="I31" t="str">
        <f>CONCATENATE(Tabela2[[#This Row],[Sobrenome]]," ", Tabela2[[#This Row],[Nome]])</f>
        <v>Vieira Julia</v>
      </c>
      <c r="J31" t="str">
        <f>IF(VLOOKUP(Tabela2[[#This Row],[Nome]],Tabela2[],3,FALSE) &gt;=7,"Aprovado","Reprovado")</f>
        <v>Reprovado</v>
      </c>
      <c r="K31" t="str">
        <f>IF(Tabela2[[#This Row],[Nota]] = 0, "Sem nota", "Com nota")</f>
        <v>Com nota</v>
      </c>
      <c r="L31" t="str">
        <f>IF(Tabela2[[#This Row],[Vendas]]&gt;1500,"Alta",IF(Tabela2[[#This Row],[Vendas]]&gt;=1200,"Média",IF(Tabela2[[#This Row],[Vendas]]&lt;1200,"Baixa")))</f>
        <v>Média</v>
      </c>
      <c r="M31" t="str">
        <f>IF(AND(Tabela2[[#This Row],[Nota]] &gt;7,Tabela2[[#This Row],[Vendas]]&gt;1500), "Destaque","Não destaque")</f>
        <v>Não destaque</v>
      </c>
      <c r="N31">
        <f>INDEX(Tabela2[Nota],MATCH(Tabela2[[#This Row],[Nome]],Tabela2[Nome],0))</f>
        <v>4.3</v>
      </c>
      <c r="O31" t="str">
        <f>INDEX(Tabela2[Sobrenome],MATCH(Tabela2[[#This Row],[Nome]],Tabela2[Nome],0))</f>
        <v>Vieira</v>
      </c>
      <c r="P31" t="str">
        <f>CONCATENATE("O aluno"," ",VLOOKUP(Tabela2[[#This Row],[Nome]],Tabela2[],1,FALSE), " ", "Tirou nota", " ", VLOOKUP(Tabela2[[#This Row],[Nota]],C31:F60,1,FALSE), " ", "e vendeu", " ", VLOOKUP(Tabela2[[#This Row],[Vendas]],D31:F60,1,FALSE))</f>
        <v>O aluno Julia Tirou nota 4,3 e vendeu 1355</v>
      </c>
    </row>
    <row r="34" spans="1:5">
      <c r="E34">
        <f>SUMIF(Tabela2[Nome],A23,Tabela2[Vendas])</f>
        <v>1602</v>
      </c>
    </row>
    <row r="35" spans="1:5">
      <c r="A35" t="s">
        <v>107</v>
      </c>
      <c r="B35">
        <f>AVERAGE(Tabela2[Nota])</f>
        <v>6.6233333333333304</v>
      </c>
    </row>
    <row r="36" spans="1:5">
      <c r="A36" t="s">
        <v>108</v>
      </c>
      <c r="B36">
        <f>LARGE(Tabela2[Vendas],1)</f>
        <v>1925</v>
      </c>
      <c r="C36">
        <f>SMALL(Tabela2[Vendas],1)</f>
        <v>913</v>
      </c>
    </row>
    <row r="37" spans="1:5">
      <c r="A37" t="s">
        <v>109</v>
      </c>
      <c r="B37">
        <f>SUM(Tabela2[Preço])</f>
        <v>433.45000000000005</v>
      </c>
    </row>
    <row r="38" spans="1:5">
      <c r="A38" t="s">
        <v>110</v>
      </c>
      <c r="B38">
        <f>COUNTIF(Tabela2[Nota],"&gt; 7" )</f>
        <v>13</v>
      </c>
    </row>
    <row r="39" spans="1:5">
      <c r="A39" t="s">
        <v>111</v>
      </c>
      <c r="B39">
        <f>AVERAGEIF(Tabela2[Nota], "&gt;=7",Tabela2[Vendas])</f>
        <v>1292.2307692307693</v>
      </c>
    </row>
    <row r="40" spans="1:5">
      <c r="A40" t="s">
        <v>117</v>
      </c>
      <c r="B40">
        <f>COUNTIF(Tabela2[Nota],"&lt; 8")</f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27" sqref="A27"/>
    </sheetView>
  </sheetViews>
  <sheetFormatPr defaultRowHeight="14.25"/>
  <cols>
    <col min="1" max="1" width="12.125" customWidth="1"/>
    <col min="2" max="2" width="24.875" customWidth="1"/>
    <col min="3" max="3" width="17.75" customWidth="1"/>
    <col min="7" max="7" width="13.125" customWidth="1"/>
    <col min="8" max="8" width="16.5" customWidth="1"/>
  </cols>
  <sheetData>
    <row r="1" spans="1:8" ht="15">
      <c r="A1" s="3" t="s">
        <v>65</v>
      </c>
      <c r="B1" s="3" t="s">
        <v>66</v>
      </c>
      <c r="C1" s="3" t="s">
        <v>3</v>
      </c>
      <c r="E1" t="s">
        <v>119</v>
      </c>
      <c r="F1" t="s">
        <v>120</v>
      </c>
      <c r="G1" t="s">
        <v>121</v>
      </c>
    </row>
    <row r="2" spans="1:8">
      <c r="A2" t="s">
        <v>67</v>
      </c>
      <c r="B2" t="s">
        <v>68</v>
      </c>
      <c r="C2">
        <v>611.73</v>
      </c>
      <c r="E2" t="str">
        <f>IF(Tabela1[[#This Row],[Preço]]&gt;800,"Luxo",IF(Tabela1[[#This Row],[Preço]]&gt;=500,"Padrão",IF(Tabela1[[#This Row],[Preço]]&lt;500,"Popular")))</f>
        <v>Padrão</v>
      </c>
      <c r="F2">
        <f>VLOOKUP(Tabela1[[#This Row],[Código]],Tabela1[],3,FALSE)</f>
        <v>611.73</v>
      </c>
      <c r="G2" s="2" t="str">
        <f>INDEX(Tabela1[Produto],MATCH(Tabela1[[#This Row],[Código]],Tabela1[Código],0))</f>
        <v>Notebook</v>
      </c>
      <c r="H2" s="2"/>
    </row>
    <row r="3" spans="1:8">
      <c r="A3" t="s">
        <v>69</v>
      </c>
      <c r="B3" t="s">
        <v>70</v>
      </c>
      <c r="C3">
        <v>310.99</v>
      </c>
      <c r="E3" t="str">
        <f>IF(Tabela1[[#This Row],[Preço]]&gt;800,"Luxo",IF(Tabela1[[#This Row],[Preço]]&gt;=500,"Padrão",IF(Tabela1[[#This Row],[Preço]]&lt;500,"Popular")))</f>
        <v>Popular</v>
      </c>
      <c r="F3">
        <f>VLOOKUP(Tabela1[[#This Row],[Código]],Tabela1[],3,FALSE)</f>
        <v>310.99</v>
      </c>
      <c r="G3" s="2" t="str">
        <f>INDEX(Tabela1[Produto],MATCH(Tabela1[[#This Row],[Código]],Tabela1[Código],0))</f>
        <v>Smartphone</v>
      </c>
      <c r="H3" s="2"/>
    </row>
    <row r="4" spans="1:8">
      <c r="A4" t="s">
        <v>71</v>
      </c>
      <c r="B4" t="s">
        <v>72</v>
      </c>
      <c r="C4">
        <v>583.17999999999995</v>
      </c>
      <c r="E4" t="str">
        <f>IF(Tabela1[[#This Row],[Preço]]&gt;800,"Luxo",IF(Tabela1[[#This Row],[Preço]]&gt;=500,"Padrão",IF(Tabela1[[#This Row],[Preço]]&lt;500,"Popular")))</f>
        <v>Padrão</v>
      </c>
      <c r="F4">
        <f>VLOOKUP(Tabela1[[#This Row],[Código]],Tabela1[],3,FALSE)</f>
        <v>583.17999999999995</v>
      </c>
      <c r="G4" s="2" t="str">
        <f>INDEX(Tabela1[Produto],MATCH(Tabela1[[#This Row],[Código]],Tabela1[Código],0))</f>
        <v>Tablet</v>
      </c>
      <c r="H4" s="2"/>
    </row>
    <row r="5" spans="1:8">
      <c r="A5" t="s">
        <v>73</v>
      </c>
      <c r="B5" t="s">
        <v>74</v>
      </c>
      <c r="C5">
        <v>413.78</v>
      </c>
      <c r="E5" t="str">
        <f>IF(Tabela1[[#This Row],[Preço]]&gt;800,"Luxo",IF(Tabela1[[#This Row],[Preço]]&gt;=500,"Padrão",IF(Tabela1[[#This Row],[Preço]]&lt;500,"Popular")))</f>
        <v>Popular</v>
      </c>
      <c r="F5">
        <f>VLOOKUP(Tabela1[[#This Row],[Código]],Tabela1[],3,FALSE)</f>
        <v>413.78</v>
      </c>
      <c r="G5" s="2" t="str">
        <f>INDEX(Tabela1[Produto],MATCH(Tabela1[[#This Row],[Código]],Tabela1[Código],0))</f>
        <v>Monitor</v>
      </c>
      <c r="H5" s="2"/>
    </row>
    <row r="6" spans="1:8">
      <c r="A6" t="s">
        <v>75</v>
      </c>
      <c r="B6" t="s">
        <v>76</v>
      </c>
      <c r="C6">
        <v>973.13</v>
      </c>
      <c r="E6" t="str">
        <f>IF(Tabela1[[#This Row],[Preço]]&gt;800,"Luxo",IF(Tabela1[[#This Row],[Preço]]&gt;=500,"Padrão",IF(Tabela1[[#This Row],[Preço]]&lt;500,"Popular")))</f>
        <v>Luxo</v>
      </c>
      <c r="F6">
        <f>VLOOKUP(Tabela1[[#This Row],[Código]],Tabela1[],3,FALSE)</f>
        <v>973.13</v>
      </c>
      <c r="G6" s="2" t="str">
        <f>INDEX(Tabela1[Produto],MATCH(Tabela1[[#This Row],[Código]],Tabela1[Código],0))</f>
        <v>Impressora</v>
      </c>
      <c r="H6" s="2"/>
    </row>
    <row r="7" spans="1:8">
      <c r="A7" t="s">
        <v>77</v>
      </c>
      <c r="B7" t="s">
        <v>78</v>
      </c>
      <c r="C7">
        <v>856.47</v>
      </c>
      <c r="E7" t="str">
        <f>IF(Tabela1[[#This Row],[Preço]]&gt;800,"Luxo",IF(Tabela1[[#This Row],[Preço]]&gt;=500,"Padrão",IF(Tabela1[[#This Row],[Preço]]&lt;500,"Popular")))</f>
        <v>Luxo</v>
      </c>
      <c r="F7">
        <f>VLOOKUP(Tabela1[[#This Row],[Código]],Tabela1[],3,FALSE)</f>
        <v>856.47</v>
      </c>
      <c r="G7" s="2" t="str">
        <f>INDEX(Tabela1[Produto],MATCH(Tabela1[[#This Row],[Código]],Tabela1[Código],0))</f>
        <v>Teclado</v>
      </c>
      <c r="H7" s="2"/>
    </row>
    <row r="8" spans="1:8">
      <c r="A8" t="s">
        <v>79</v>
      </c>
      <c r="B8" t="s">
        <v>80</v>
      </c>
      <c r="C8">
        <v>735.64</v>
      </c>
      <c r="E8" t="str">
        <f>IF(Tabela1[[#This Row],[Preço]]&gt;800,"Luxo",IF(Tabela1[[#This Row],[Preço]]&gt;=500,"Padrão",IF(Tabela1[[#This Row],[Preço]]&lt;500,"Popular")))</f>
        <v>Padrão</v>
      </c>
      <c r="F8">
        <f>VLOOKUP(Tabela1[[#This Row],[Código]],Tabela1[],3,FALSE)</f>
        <v>735.64</v>
      </c>
      <c r="G8" s="2" t="str">
        <f>INDEX(Tabela1[Produto],MATCH(Tabela1[[#This Row],[Código]],Tabela1[Código],0))</f>
        <v>Mouse</v>
      </c>
      <c r="H8" s="2"/>
    </row>
    <row r="9" spans="1:8">
      <c r="A9" t="s">
        <v>81</v>
      </c>
      <c r="B9" t="s">
        <v>82</v>
      </c>
      <c r="C9">
        <v>274.19</v>
      </c>
      <c r="E9" t="str">
        <f>IF(Tabela1[[#This Row],[Preço]]&gt;800,"Luxo",IF(Tabela1[[#This Row],[Preço]]&gt;=500,"Padrão",IF(Tabela1[[#This Row],[Preço]]&lt;500,"Popular")))</f>
        <v>Popular</v>
      </c>
      <c r="F9">
        <f>VLOOKUP(Tabela1[[#This Row],[Código]],Tabela1[],3,FALSE)</f>
        <v>274.19</v>
      </c>
      <c r="G9" s="2" t="str">
        <f>INDEX(Tabela1[Produto],MATCH(Tabela1[[#This Row],[Código]],Tabela1[Código],0))</f>
        <v>Fone</v>
      </c>
      <c r="H9" s="2"/>
    </row>
    <row r="10" spans="1:8">
      <c r="A10" t="s">
        <v>83</v>
      </c>
      <c r="B10" t="s">
        <v>84</v>
      </c>
      <c r="C10">
        <v>293.26</v>
      </c>
      <c r="E10" t="str">
        <f>IF(Tabela1[[#This Row],[Preço]]&gt;800,"Luxo",IF(Tabela1[[#This Row],[Preço]]&gt;=500,"Padrão",IF(Tabela1[[#This Row],[Preço]]&lt;500,"Popular")))</f>
        <v>Popular</v>
      </c>
      <c r="F10">
        <f>VLOOKUP(Tabela1[[#This Row],[Código]],Tabela1[],3,FALSE)</f>
        <v>293.26</v>
      </c>
      <c r="G10" s="2" t="str">
        <f>INDEX(Tabela1[Produto],MATCH(Tabela1[[#This Row],[Código]],Tabela1[Código],0))</f>
        <v>Webcam</v>
      </c>
      <c r="H10" s="2"/>
    </row>
    <row r="11" spans="1:8">
      <c r="A11" t="s">
        <v>85</v>
      </c>
      <c r="B11" t="s">
        <v>86</v>
      </c>
      <c r="C11">
        <v>88.41</v>
      </c>
      <c r="E11" t="str">
        <f>IF(Tabela1[[#This Row],[Preço]]&gt;800,"Luxo",IF(Tabela1[[#This Row],[Preço]]&gt;=500,"Padrão",IF(Tabela1[[#This Row],[Preço]]&lt;500,"Popular")))</f>
        <v>Popular</v>
      </c>
      <c r="F11">
        <f>VLOOKUP(Tabela1[[#This Row],[Código]],Tabela1[],3,FALSE)</f>
        <v>88.41</v>
      </c>
      <c r="G11" s="2" t="str">
        <f>INDEX(Tabela1[Produto],MATCH(Tabela1[[#This Row],[Código]],Tabela1[Código],0))</f>
        <v>Caixa de som</v>
      </c>
      <c r="H11" s="2"/>
    </row>
    <row r="12" spans="1:8">
      <c r="A12" t="s">
        <v>87</v>
      </c>
      <c r="B12" t="s">
        <v>88</v>
      </c>
      <c r="C12">
        <v>725.13</v>
      </c>
      <c r="E12" t="str">
        <f>IF(Tabela1[[#This Row],[Preço]]&gt;800,"Luxo",IF(Tabela1[[#This Row],[Preço]]&gt;=500,"Padrão",IF(Tabela1[[#This Row],[Preço]]&lt;500,"Popular")))</f>
        <v>Padrão</v>
      </c>
      <c r="F12">
        <f>VLOOKUP(Tabela1[[#This Row],[Código]],Tabela1[],3,FALSE)</f>
        <v>725.13</v>
      </c>
      <c r="G12" s="2" t="str">
        <f>INDEX(Tabela1[Produto],MATCH(Tabela1[[#This Row],[Código]],Tabela1[Código],0))</f>
        <v>Smartwatch</v>
      </c>
      <c r="H12" s="2"/>
    </row>
    <row r="13" spans="1:8">
      <c r="A13" t="s">
        <v>89</v>
      </c>
      <c r="B13" t="s">
        <v>90</v>
      </c>
      <c r="C13">
        <v>155.35</v>
      </c>
      <c r="E13" t="str">
        <f>IF(Tabela1[[#This Row],[Preço]]&gt;800,"Luxo",IF(Tabela1[[#This Row],[Preço]]&gt;=500,"Padrão",IF(Tabela1[[#This Row],[Preço]]&lt;500,"Popular")))</f>
        <v>Popular</v>
      </c>
      <c r="F13">
        <f>VLOOKUP(Tabela1[[#This Row],[Código]],Tabela1[],3,FALSE)</f>
        <v>155.35</v>
      </c>
      <c r="G13" s="2" t="str">
        <f>INDEX(Tabela1[Produto],MATCH(Tabela1[[#This Row],[Código]],Tabela1[Código],0))</f>
        <v>Roteador</v>
      </c>
      <c r="H13" s="2"/>
    </row>
    <row r="14" spans="1:8">
      <c r="A14" t="s">
        <v>91</v>
      </c>
      <c r="B14" t="s">
        <v>92</v>
      </c>
      <c r="C14">
        <v>467.37</v>
      </c>
      <c r="E14" t="str">
        <f>IF(Tabela1[[#This Row],[Preço]]&gt;800,"Luxo",IF(Tabela1[[#This Row],[Preço]]&gt;=500,"Padrão",IF(Tabela1[[#This Row],[Preço]]&lt;500,"Popular")))</f>
        <v>Popular</v>
      </c>
      <c r="F14">
        <f>VLOOKUP(Tabela1[[#This Row],[Código]],Tabela1[],3,FALSE)</f>
        <v>467.37</v>
      </c>
      <c r="G14" s="2" t="str">
        <f>INDEX(Tabela1[Produto],MATCH(Tabela1[[#This Row],[Código]],Tabela1[Código],0))</f>
        <v>HD externo</v>
      </c>
      <c r="H14" s="2"/>
    </row>
    <row r="15" spans="1:8">
      <c r="A15" t="s">
        <v>93</v>
      </c>
      <c r="B15" t="s">
        <v>94</v>
      </c>
      <c r="C15">
        <v>241.63</v>
      </c>
      <c r="E15" t="str">
        <f>IF(Tabela1[[#This Row],[Preço]]&gt;800,"Luxo",IF(Tabela1[[#This Row],[Preço]]&gt;=500,"Padrão",IF(Tabela1[[#This Row],[Preço]]&lt;500,"Popular")))</f>
        <v>Popular</v>
      </c>
      <c r="F15">
        <f>VLOOKUP(Tabela1[[#This Row],[Código]],Tabela1[],3,FALSE)</f>
        <v>241.63</v>
      </c>
      <c r="G15" s="2" t="str">
        <f>INDEX(Tabela1[Produto],MATCH(Tabela1[[#This Row],[Código]],Tabela1[Código],0))</f>
        <v>Pendrive</v>
      </c>
      <c r="H15" s="2"/>
    </row>
    <row r="16" spans="1:8">
      <c r="A16" t="s">
        <v>95</v>
      </c>
      <c r="B16" t="s">
        <v>96</v>
      </c>
      <c r="C16">
        <v>900.98</v>
      </c>
      <c r="E16" t="str">
        <f>IF(Tabela1[[#This Row],[Preço]]&gt;800,"Luxo",IF(Tabela1[[#This Row],[Preço]]&gt;=500,"Padrão",IF(Tabela1[[#This Row],[Preço]]&lt;500,"Popular")))</f>
        <v>Luxo</v>
      </c>
      <c r="F16">
        <f>VLOOKUP(Tabela1[[#This Row],[Código]],Tabela1[],3,FALSE)</f>
        <v>900.98</v>
      </c>
      <c r="G16" s="2" t="str">
        <f>INDEX(Tabela1[Produto],MATCH(Tabela1[[#This Row],[Código]],Tabela1[Código],0))</f>
        <v>Carregador</v>
      </c>
      <c r="H16" s="2"/>
    </row>
    <row r="17" spans="1:8">
      <c r="A17" t="s">
        <v>97</v>
      </c>
      <c r="B17" t="s">
        <v>98</v>
      </c>
      <c r="C17">
        <v>501.6</v>
      </c>
      <c r="E17" t="str">
        <f>IF(Tabela1[[#This Row],[Preço]]&gt;800,"Luxo",IF(Tabela1[[#This Row],[Preço]]&gt;=500,"Padrão",IF(Tabela1[[#This Row],[Preço]]&lt;500,"Popular")))</f>
        <v>Padrão</v>
      </c>
      <c r="F17">
        <f>VLOOKUP(Tabela1[[#This Row],[Código]],Tabela1[],3,FALSE)</f>
        <v>501.6</v>
      </c>
      <c r="G17" s="2" t="str">
        <f>INDEX(Tabela1[Produto],MATCH(Tabela1[[#This Row],[Código]],Tabela1[Código],0))</f>
        <v>Televisão</v>
      </c>
      <c r="H17" s="2"/>
    </row>
    <row r="18" spans="1:8">
      <c r="A18" t="s">
        <v>99</v>
      </c>
      <c r="B18" t="s">
        <v>100</v>
      </c>
      <c r="C18">
        <v>585.11</v>
      </c>
      <c r="E18" t="str">
        <f>IF(Tabela1[[#This Row],[Preço]]&gt;800,"Luxo",IF(Tabela1[[#This Row],[Preço]]&gt;=500,"Padrão",IF(Tabela1[[#This Row],[Preço]]&lt;500,"Popular")))</f>
        <v>Padrão</v>
      </c>
      <c r="F18">
        <f>VLOOKUP(Tabela1[[#This Row],[Código]],Tabela1[],3,FALSE)</f>
        <v>585.11</v>
      </c>
      <c r="G18" s="2" t="str">
        <f>INDEX(Tabela1[Produto],MATCH(Tabela1[[#This Row],[Código]],Tabela1[Código],0))</f>
        <v>Placa de vídeo</v>
      </c>
      <c r="H18" s="2"/>
    </row>
    <row r="19" spans="1:8">
      <c r="A19" t="s">
        <v>101</v>
      </c>
      <c r="B19" t="s">
        <v>102</v>
      </c>
      <c r="C19">
        <v>710.74</v>
      </c>
      <c r="E19" t="str">
        <f>IF(Tabela1[[#This Row],[Preço]]&gt;800,"Luxo",IF(Tabela1[[#This Row],[Preço]]&gt;=500,"Padrão",IF(Tabela1[[#This Row],[Preço]]&lt;500,"Popular")))</f>
        <v>Padrão</v>
      </c>
      <c r="F19">
        <f>VLOOKUP(Tabela1[[#This Row],[Código]],Tabela1[],3,FALSE)</f>
        <v>710.74</v>
      </c>
      <c r="G19" s="2" t="str">
        <f>INDEX(Tabela1[Produto],MATCH(Tabela1[[#This Row],[Código]],Tabela1[Código],0))</f>
        <v>SSD</v>
      </c>
      <c r="H19" s="2"/>
    </row>
    <row r="20" spans="1:8" ht="28.5">
      <c r="A20" t="s">
        <v>103</v>
      </c>
      <c r="B20" t="s">
        <v>104</v>
      </c>
      <c r="C20">
        <v>182.36</v>
      </c>
      <c r="E20" t="str">
        <f>IF(Tabela1[[#This Row],[Preço]]&gt;800,"Luxo",IF(Tabela1[[#This Row],[Preço]]&gt;=500,"Padrão",IF(Tabela1[[#This Row],[Preço]]&lt;500,"Popular")))</f>
        <v>Popular</v>
      </c>
      <c r="F20">
        <f>VLOOKUP(Tabela1[[#This Row],[Código]],Tabela1[],3,FALSE)</f>
        <v>182.36</v>
      </c>
      <c r="G20" s="2" t="str">
        <f>INDEX(Tabela1[Produto],MATCH(Tabela1[[#This Row],[Código]],Tabela1[Código],0))</f>
        <v>Adaptador HDMI</v>
      </c>
      <c r="H20" s="2"/>
    </row>
    <row r="21" spans="1:8">
      <c r="A21" t="s">
        <v>105</v>
      </c>
      <c r="B21" t="s">
        <v>106</v>
      </c>
      <c r="C21">
        <v>624.20000000000005</v>
      </c>
      <c r="E21" t="str">
        <f>IF(Tabela1[[#This Row],[Preço]]&gt;800,"Luxo",IF(Tabela1[[#This Row],[Preço]]&gt;=500,"Padrão",IF(Tabela1[[#This Row],[Preço]]&lt;500,"Popular")))</f>
        <v>Padrão</v>
      </c>
      <c r="F21">
        <f>VLOOKUP(Tabela1[[#This Row],[Código]],Tabela1[],3,FALSE)</f>
        <v>624.20000000000005</v>
      </c>
      <c r="G21" s="2" t="str">
        <f>INDEX(Tabela1[Produto],MATCH(Tabela1[[#This Row],[Código]],Tabela1[Código],0))</f>
        <v>Cabo USB</v>
      </c>
    </row>
    <row r="23" spans="1:8">
      <c r="A23" t="s">
        <v>118</v>
      </c>
      <c r="B23">
        <f>COUNTIF(Tabela1[Preço],"&gt;750")</f>
        <v>3</v>
      </c>
    </row>
    <row r="24" spans="1:8">
      <c r="A24" t="s">
        <v>119</v>
      </c>
    </row>
    <row r="25" spans="1:8">
      <c r="A25" t="s">
        <v>120</v>
      </c>
    </row>
    <row r="26" spans="1:8">
      <c r="A26" t="s">
        <v>121</v>
      </c>
    </row>
    <row r="27" spans="1:8">
      <c r="A27" t="s">
        <v>122</v>
      </c>
    </row>
    <row r="28" spans="1:8">
      <c r="A28" t="s">
        <v>123</v>
      </c>
    </row>
    <row r="29" spans="1:8">
      <c r="A29" t="s">
        <v>124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Nomes</vt:lpstr>
      <vt:lpstr>Produtos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Vital</dc:creator>
  <cp:lastModifiedBy>Treinamento</cp:lastModifiedBy>
  <dcterms:created xsi:type="dcterms:W3CDTF">2025-05-19T23:09:55Z</dcterms:created>
  <dcterms:modified xsi:type="dcterms:W3CDTF">2025-05-20T23:13:39Z</dcterms:modified>
</cp:coreProperties>
</file>