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8800" windowHeight="12135" activeTab="1"/>
  </bookViews>
  <sheets>
    <sheet name="Planilha1" sheetId="1" r:id="rId1"/>
    <sheet name="Plan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F79" i="1" l="1"/>
  <c r="F65" i="1"/>
  <c r="F58" i="1"/>
  <c r="F51" i="1"/>
  <c r="F44" i="1"/>
  <c r="F9" i="1"/>
  <c r="F30" i="1"/>
  <c r="F26" i="1"/>
  <c r="F23" i="1"/>
  <c r="F37" i="1"/>
  <c r="F16" i="1"/>
  <c r="F2" i="1"/>
  <c r="E13" i="3" l="1"/>
  <c r="H23" i="3"/>
  <c r="H24" i="3"/>
  <c r="H25" i="3"/>
  <c r="H26" i="3"/>
  <c r="H27" i="3"/>
  <c r="G23" i="3"/>
  <c r="G24" i="3"/>
  <c r="G25" i="3"/>
  <c r="G26" i="3"/>
  <c r="G27" i="3"/>
  <c r="G22" i="3"/>
  <c r="F22" i="3"/>
  <c r="F23" i="3"/>
  <c r="F24" i="3"/>
  <c r="F25" i="3"/>
  <c r="F26" i="3"/>
  <c r="F27" i="3"/>
  <c r="E23" i="3"/>
  <c r="E24" i="3"/>
  <c r="E25" i="3"/>
  <c r="E26" i="3"/>
  <c r="E27" i="3"/>
  <c r="E22" i="3"/>
  <c r="F72" i="1"/>
  <c r="F39" i="1" l="1"/>
  <c r="F74" i="1"/>
  <c r="F67" i="1"/>
</calcChain>
</file>

<file path=xl/sharedStrings.xml><?xml version="1.0" encoding="utf-8"?>
<sst xmlns="http://schemas.openxmlformats.org/spreadsheetml/2006/main" count="131" uniqueCount="98">
  <si>
    <t>Matricula</t>
  </si>
  <si>
    <t>Nome</t>
  </si>
  <si>
    <t>Média</t>
  </si>
  <si>
    <t>Ana Paula</t>
  </si>
  <si>
    <t>Bruno Silva</t>
  </si>
  <si>
    <t>Carla Mendes</t>
  </si>
  <si>
    <t>Retornar "Aprovado" se a média for maior ou igual a 7, senão
"Reprovado".</t>
  </si>
  <si>
    <t>Código</t>
  </si>
  <si>
    <t>Cidade</t>
  </si>
  <si>
    <t>01</t>
  </si>
  <si>
    <t>02</t>
  </si>
  <si>
    <t>03</t>
  </si>
  <si>
    <t>João</t>
  </si>
  <si>
    <t>Maria</t>
  </si>
  <si>
    <t>Carlos</t>
  </si>
  <si>
    <t>São Paulo</t>
  </si>
  <si>
    <t>Belo Horizonte</t>
  </si>
  <si>
    <t>Curitiba</t>
  </si>
  <si>
    <t>Retornar o nome e cidade concatenados (ex: Matheus - Rio de Janeiro).</t>
  </si>
  <si>
    <t>Produto</t>
  </si>
  <si>
    <t>Preço</t>
  </si>
  <si>
    <t>Teclado</t>
  </si>
  <si>
    <t>Mouse</t>
  </si>
  <si>
    <t>Monitor</t>
  </si>
  <si>
    <t>Busque o preço do produto Mouse</t>
  </si>
  <si>
    <t>Salário</t>
  </si>
  <si>
    <t>Lucas</t>
  </si>
  <si>
    <t>Renata</t>
  </si>
  <si>
    <t>Thiago</t>
  </si>
  <si>
    <t>Informar se o salário da Renata está "Acima da média" ou "Abaixo da média", com base na
média dos salários.</t>
  </si>
  <si>
    <t>Departamento</t>
  </si>
  <si>
    <t>ID</t>
  </si>
  <si>
    <t>Amanda</t>
  </si>
  <si>
    <t>Bruno</t>
  </si>
  <si>
    <t>Camila</t>
  </si>
  <si>
    <t>Vendas</t>
  </si>
  <si>
    <t>Financeiro</t>
  </si>
  <si>
    <t>RH</t>
  </si>
  <si>
    <t>Procure o funcionário de ID 01</t>
  </si>
  <si>
    <t>P001</t>
  </si>
  <si>
    <t>P002</t>
  </si>
  <si>
    <t>P003</t>
  </si>
  <si>
    <t>Impressora</t>
  </si>
  <si>
    <t>Scanner</t>
  </si>
  <si>
    <t>Webcam</t>
  </si>
  <si>
    <t>Retorne o nome do produto P003, utilizando as funções abaixo</t>
  </si>
  <si>
    <t>PROCV</t>
  </si>
  <si>
    <t>Luciana</t>
  </si>
  <si>
    <t>Determine se o Carlos receberá bônus: Se o salário for menor que 3.000,00, retornar "Sim", senão "Não".</t>
  </si>
  <si>
    <t>Cargo</t>
  </si>
  <si>
    <t>Aline</t>
  </si>
  <si>
    <t>Gerente</t>
  </si>
  <si>
    <t>Assistente</t>
  </si>
  <si>
    <t>Carla</t>
  </si>
  <si>
    <t>Analista</t>
  </si>
  <si>
    <t>A1</t>
  </si>
  <si>
    <t>B2</t>
  </si>
  <si>
    <t>C3</t>
  </si>
  <si>
    <t>Cadeira</t>
  </si>
  <si>
    <t>Mesa</t>
  </si>
  <si>
    <t>Armário</t>
  </si>
  <si>
    <t>Concatene o código e nome do produto C3</t>
  </si>
  <si>
    <t>Retorne o nome e cargo concatenado do funcionário 11</t>
  </si>
  <si>
    <t>Estoque</t>
  </si>
  <si>
    <t>Caneta</t>
  </si>
  <si>
    <t>Lápis</t>
  </si>
  <si>
    <t>Borracha</t>
  </si>
  <si>
    <t>Busque a quantidade de Canetas, com as funções abaixo</t>
  </si>
  <si>
    <t>Qtd vendida</t>
  </si>
  <si>
    <t>Notebook</t>
  </si>
  <si>
    <t>Busque a quantidade de Teclados vendidos, com as funções abaixo</t>
  </si>
  <si>
    <t>Rafa</t>
  </si>
  <si>
    <t>Tati</t>
  </si>
  <si>
    <t>Junio</t>
  </si>
  <si>
    <t>Busque a média da Tati e retorne "Parabéns, Tati" se a nota for &gt;= 8, senão "Estude mais, Tati'.</t>
  </si>
  <si>
    <t>ÍNDICE+ CORRESP</t>
  </si>
  <si>
    <t>Eliana</t>
  </si>
  <si>
    <t>Jéssica</t>
  </si>
  <si>
    <t>Bárbara</t>
  </si>
  <si>
    <t>Pedro</t>
  </si>
  <si>
    <t>Mauro</t>
  </si>
  <si>
    <t>Fabrício</t>
  </si>
  <si>
    <t>Preço unitário</t>
  </si>
  <si>
    <t>Produto A</t>
  </si>
  <si>
    <t>Produto C</t>
  </si>
  <si>
    <t>Comissão</t>
  </si>
  <si>
    <t>Dados de vendas - Julho</t>
  </si>
  <si>
    <t>Salário fixo</t>
  </si>
  <si>
    <t>Vendas totais por vendedor</t>
  </si>
  <si>
    <t>Produto B</t>
  </si>
  <si>
    <t>Qtd vendida produto A</t>
  </si>
  <si>
    <t>Qtd vendida produto B</t>
  </si>
  <si>
    <t>Qtd vendida produto C</t>
  </si>
  <si>
    <t>Comissão produto A</t>
  </si>
  <si>
    <t>Comissão produto B</t>
  </si>
  <si>
    <t>Comissão produto C</t>
  </si>
  <si>
    <t>Total a pagar</t>
  </si>
  <si>
    <t>Soma das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</si>
</sst>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"/>
    <numFmt numFmtId="165" formatCode="&quot;R$&quot;\ #,##0.00"/>
    <numFmt numFmtId="166" formatCode="_-[$R$-416]\ * #,##0.00_-;\-[$R$-416]\ * #,##0.00_-;_-[$R$-416]\ * &quot;-&quot;??_-;_-@_-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2" borderId="1" xfId="0" applyFont="1" applyFill="1" applyBorder="1"/>
    <xf numFmtId="49" fontId="0" fillId="0" borderId="1" xfId="0" applyNumberFormat="1" applyBorder="1"/>
    <xf numFmtId="44" fontId="0" fillId="0" borderId="1" xfId="0" applyNumberFormat="1" applyBorder="1"/>
    <xf numFmtId="9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7" xfId="0" applyBorder="1"/>
    <xf numFmtId="44" fontId="0" fillId="0" borderId="1" xfId="0" applyNumberFormat="1" applyFill="1" applyBorder="1"/>
    <xf numFmtId="0" fontId="0" fillId="0" borderId="11" xfId="0" applyBorder="1"/>
    <xf numFmtId="0" fontId="0" fillId="0" borderId="10" xfId="0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Plan2!$E$11</c:f>
              <c:strCache>
                <c:ptCount val="1"/>
                <c:pt idx="0">
                  <c:v>Produto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Plan2!$A$22:$A$27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Plan2!$B$22:$B$27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480236528"/>
        <c:axId val="-480238160"/>
      </c:barChart>
      <c:catAx>
        <c:axId val="-48023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80238160"/>
        <c:crosses val="autoZero"/>
        <c:auto val="1"/>
        <c:lblAlgn val="ctr"/>
        <c:lblOffset val="100"/>
        <c:noMultiLvlLbl val="0"/>
      </c:catAx>
      <c:valAx>
        <c:axId val="-48023816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802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Produto B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Plan2!$F$11</c:f>
              <c:strCache>
                <c:ptCount val="1"/>
                <c:pt idx="0">
                  <c:v>Produto 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Plan2!$A$22:$A$27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Plan2!$C$22:$C$27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480233808"/>
        <c:axId val="-682536224"/>
      </c:barChart>
      <c:catAx>
        <c:axId val="-48023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536224"/>
        <c:crosses val="autoZero"/>
        <c:auto val="1"/>
        <c:lblAlgn val="ctr"/>
        <c:lblOffset val="100"/>
        <c:noMultiLvlLbl val="0"/>
      </c:catAx>
      <c:valAx>
        <c:axId val="-68253622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802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Produto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Plan2!$G$11</c:f>
              <c:strCache>
                <c:ptCount val="1"/>
                <c:pt idx="0">
                  <c:v>Produto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Plan2!$A$22:$A$27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Plan2!$D$22:$D$27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682534592"/>
        <c:axId val="-440322176"/>
      </c:barChart>
      <c:catAx>
        <c:axId val="-68253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0322176"/>
        <c:crosses val="autoZero"/>
        <c:auto val="1"/>
        <c:lblAlgn val="ctr"/>
        <c:lblOffset val="100"/>
        <c:noMultiLvlLbl val="0"/>
      </c:catAx>
      <c:valAx>
        <c:axId val="-44032217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825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Plan2!$A$11</c:f>
              <c:strCache>
                <c:ptCount val="1"/>
                <c:pt idx="0">
                  <c:v>Vendas totais por vendedor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Plan2!$A$12:$A$17</c:f>
              <c:strCache>
                <c:ptCount val="6"/>
                <c:pt idx="0">
                  <c:v>Eliana</c:v>
                </c:pt>
                <c:pt idx="1">
                  <c:v>Jéssica</c:v>
                </c:pt>
                <c:pt idx="2">
                  <c:v>Bárbara</c:v>
                </c:pt>
                <c:pt idx="3">
                  <c:v>Pedro</c:v>
                </c:pt>
                <c:pt idx="4">
                  <c:v>Mauro</c:v>
                </c:pt>
                <c:pt idx="5">
                  <c:v>Fabrício</c:v>
                </c:pt>
              </c:strCache>
            </c:strRef>
          </c:cat>
          <c:val>
            <c:numRef>
              <c:f>Plan2!$H$22:$H$27</c:f>
              <c:numCache>
                <c:formatCode>_("R$"* #,##0.00_);_("R$"* \(#,##0.00\);_("R$"* "-"??_);_(@_)</c:formatCode>
                <c:ptCount val="6"/>
                <c:pt idx="0">
                  <c:v>2092.8000000000002</c:v>
                </c:pt>
                <c:pt idx="1">
                  <c:v>1815.85</c:v>
                </c:pt>
                <c:pt idx="2">
                  <c:v>2264.1999999999998</c:v>
                </c:pt>
                <c:pt idx="3">
                  <c:v>1726.95</c:v>
                </c:pt>
                <c:pt idx="4">
                  <c:v>2265.85</c:v>
                </c:pt>
                <c:pt idx="5">
                  <c:v>2237.3000000000002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440332512"/>
        <c:axId val="-440327616"/>
      </c:barChart>
      <c:catAx>
        <c:axId val="-44033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0327616"/>
        <c:crosses val="autoZero"/>
        <c:auto val="1"/>
        <c:lblAlgn val="ctr"/>
        <c:lblOffset val="100"/>
        <c:noMultiLvlLbl val="0"/>
      </c:catAx>
      <c:valAx>
        <c:axId val="-44032761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0332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28</xdr:row>
      <xdr:rowOff>14287</xdr:rowOff>
    </xdr:from>
    <xdr:to>
      <xdr:col>4</xdr:col>
      <xdr:colOff>1152524</xdr:colOff>
      <xdr:row>51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1400175</xdr:colOff>
      <xdr:row>28</xdr:row>
      <xdr:rowOff>9525</xdr:rowOff>
    </xdr:from>
    <xdr:to>
      <xdr:col>11</xdr:col>
      <xdr:colOff>371475</xdr:colOff>
      <xdr:row>51</xdr:row>
      <xdr:rowOff>71438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28</xdr:row>
      <xdr:rowOff>47625</xdr:rowOff>
    </xdr:from>
    <xdr:to>
      <xdr:col>21</xdr:col>
      <xdr:colOff>466725</xdr:colOff>
      <xdr:row>51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6</xdr:col>
      <xdr:colOff>361950</xdr:colOff>
      <xdr:row>79</xdr:row>
      <xdr:rowOff>61913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showGridLines="0" topLeftCell="A46" workbookViewId="0">
      <selection activeCell="C81" sqref="C81"/>
    </sheetView>
  </sheetViews>
  <sheetFormatPr defaultRowHeight="14.25"/>
  <cols>
    <col min="1" max="1" width="7.25" style="2" customWidth="1"/>
    <col min="2" max="2" width="9.5" bestFit="1" customWidth="1"/>
    <col min="3" max="3" width="13.125" bestFit="1" customWidth="1"/>
    <col min="4" max="4" width="13.875" bestFit="1" customWidth="1"/>
    <col min="5" max="5" width="11.125" customWidth="1"/>
    <col min="12" max="12" width="39.875" customWidth="1"/>
  </cols>
  <sheetData>
    <row r="1" spans="1:12" ht="15">
      <c r="A1" s="25">
        <v>1</v>
      </c>
      <c r="B1" s="3" t="s">
        <v>0</v>
      </c>
      <c r="C1" s="3" t="s">
        <v>1</v>
      </c>
      <c r="D1" s="3" t="s">
        <v>2</v>
      </c>
      <c r="F1" s="26" t="s">
        <v>6</v>
      </c>
      <c r="G1" s="26"/>
      <c r="H1" s="26"/>
      <c r="I1" s="26"/>
      <c r="J1" s="26"/>
      <c r="K1" s="26"/>
      <c r="L1" s="26"/>
    </row>
    <row r="2" spans="1:12">
      <c r="A2" s="25"/>
      <c r="B2" s="7">
        <v>101</v>
      </c>
      <c r="C2" s="4" t="s">
        <v>3</v>
      </c>
      <c r="D2" s="5">
        <v>9</v>
      </c>
      <c r="F2" s="27" t="str">
        <f>IF(VLOOKUP(C2,C2:D4,2,FALSE) &gt;=7,"Aprovado","Reprovado")</f>
        <v>Aprovado</v>
      </c>
      <c r="G2" s="27"/>
      <c r="H2" s="27"/>
      <c r="I2" s="27"/>
      <c r="J2" s="27"/>
      <c r="K2" s="27"/>
      <c r="L2" s="27"/>
    </row>
    <row r="3" spans="1:12">
      <c r="A3" s="25"/>
      <c r="B3" s="7">
        <v>102</v>
      </c>
      <c r="C3" s="4" t="s">
        <v>4</v>
      </c>
      <c r="D3" s="4">
        <v>6.5</v>
      </c>
      <c r="F3" s="27"/>
      <c r="G3" s="27"/>
      <c r="H3" s="27"/>
      <c r="I3" s="27"/>
      <c r="J3" s="27"/>
      <c r="K3" s="27"/>
      <c r="L3" s="27"/>
    </row>
    <row r="4" spans="1:12">
      <c r="A4" s="25"/>
      <c r="B4" s="7">
        <v>103</v>
      </c>
      <c r="C4" s="4" t="s">
        <v>5</v>
      </c>
      <c r="D4" s="4">
        <v>7.2</v>
      </c>
      <c r="F4" s="27"/>
      <c r="G4" s="27"/>
      <c r="H4" s="27"/>
      <c r="I4" s="27"/>
      <c r="J4" s="27"/>
      <c r="K4" s="27"/>
      <c r="L4" s="27"/>
    </row>
    <row r="8" spans="1:12" ht="15">
      <c r="A8" s="25">
        <v>2</v>
      </c>
      <c r="B8" s="3" t="s">
        <v>7</v>
      </c>
      <c r="C8" s="3" t="s">
        <v>1</v>
      </c>
      <c r="D8" s="3" t="s">
        <v>8</v>
      </c>
      <c r="F8" s="26" t="s">
        <v>18</v>
      </c>
      <c r="G8" s="26"/>
      <c r="H8" s="26"/>
      <c r="I8" s="26"/>
      <c r="J8" s="26"/>
      <c r="K8" s="26"/>
      <c r="L8" s="26"/>
    </row>
    <row r="9" spans="1:12">
      <c r="A9" s="25"/>
      <c r="B9" s="4" t="s">
        <v>9</v>
      </c>
      <c r="C9" s="4" t="s">
        <v>12</v>
      </c>
      <c r="D9" s="5" t="s">
        <v>15</v>
      </c>
      <c r="F9" s="27" t="str">
        <f>CONCATENATE(VLOOKUP("02",B9:D11,2,FALSE)," - ",VLOOKUP("02",B9:D11,3,FALSE))</f>
        <v>Maria - Belo Horizonte</v>
      </c>
      <c r="G9" s="27"/>
      <c r="H9" s="27"/>
      <c r="I9" s="27"/>
      <c r="J9" s="27"/>
      <c r="K9" s="27"/>
      <c r="L9" s="27"/>
    </row>
    <row r="10" spans="1:12">
      <c r="A10" s="25"/>
      <c r="B10" s="4" t="s">
        <v>10</v>
      </c>
      <c r="C10" s="4" t="s">
        <v>13</v>
      </c>
      <c r="D10" s="4" t="s">
        <v>16</v>
      </c>
      <c r="F10" s="27"/>
      <c r="G10" s="27"/>
      <c r="H10" s="27"/>
      <c r="I10" s="27"/>
      <c r="J10" s="27"/>
      <c r="K10" s="27"/>
      <c r="L10" s="27"/>
    </row>
    <row r="11" spans="1:12">
      <c r="A11" s="25"/>
      <c r="B11" s="4" t="s">
        <v>11</v>
      </c>
      <c r="C11" s="4" t="s">
        <v>14</v>
      </c>
      <c r="D11" s="4" t="s">
        <v>17</v>
      </c>
      <c r="F11" s="27"/>
      <c r="G11" s="27"/>
      <c r="H11" s="27"/>
      <c r="I11" s="27"/>
      <c r="J11" s="27"/>
      <c r="K11" s="27"/>
      <c r="L11" s="27"/>
    </row>
    <row r="12" spans="1:12">
      <c r="B12" s="1"/>
    </row>
    <row r="15" spans="1:12" ht="15">
      <c r="A15" s="25">
        <v>3</v>
      </c>
      <c r="B15" s="3" t="s">
        <v>19</v>
      </c>
      <c r="C15" s="3" t="s">
        <v>20</v>
      </c>
      <c r="F15" s="26" t="s">
        <v>24</v>
      </c>
      <c r="G15" s="26"/>
      <c r="H15" s="26"/>
      <c r="I15" s="26"/>
      <c r="J15" s="26"/>
      <c r="K15" s="26"/>
      <c r="L15" s="26"/>
    </row>
    <row r="16" spans="1:12">
      <c r="A16" s="25"/>
      <c r="B16" s="4" t="s">
        <v>21</v>
      </c>
      <c r="C16" s="8">
        <v>89.9</v>
      </c>
      <c r="F16" s="27">
        <f>VLOOKUP("Mouse",B16:C18,2,FALSE)</f>
        <v>45</v>
      </c>
      <c r="G16" s="27"/>
      <c r="H16" s="27"/>
      <c r="I16" s="27"/>
      <c r="J16" s="27"/>
      <c r="K16" s="27"/>
      <c r="L16" s="27"/>
    </row>
    <row r="17" spans="1:12">
      <c r="A17" s="25"/>
      <c r="B17" s="4" t="s">
        <v>22</v>
      </c>
      <c r="C17" s="18">
        <v>45</v>
      </c>
      <c r="F17" s="27"/>
      <c r="G17" s="27"/>
      <c r="H17" s="27"/>
      <c r="I17" s="27"/>
      <c r="J17" s="27"/>
      <c r="K17" s="27"/>
      <c r="L17" s="27"/>
    </row>
    <row r="18" spans="1:12">
      <c r="A18" s="25"/>
      <c r="B18" s="4" t="s">
        <v>23</v>
      </c>
      <c r="C18" s="8">
        <v>789</v>
      </c>
      <c r="F18" s="27"/>
      <c r="G18" s="27"/>
      <c r="H18" s="27"/>
      <c r="I18" s="27"/>
      <c r="J18" s="27"/>
      <c r="K18" s="27"/>
      <c r="L18" s="27"/>
    </row>
    <row r="22" spans="1:12" ht="30.75" customHeight="1">
      <c r="A22" s="25">
        <v>4</v>
      </c>
      <c r="B22" s="3" t="s">
        <v>1</v>
      </c>
      <c r="C22" s="3" t="s">
        <v>25</v>
      </c>
      <c r="F22" s="28" t="s">
        <v>29</v>
      </c>
      <c r="G22" s="28"/>
      <c r="H22" s="28"/>
      <c r="I22" s="28"/>
      <c r="J22" s="28"/>
      <c r="K22" s="28"/>
      <c r="L22" s="28"/>
    </row>
    <row r="23" spans="1:12">
      <c r="A23" s="25"/>
      <c r="B23" s="4" t="s">
        <v>26</v>
      </c>
      <c r="C23" s="4">
        <v>2500</v>
      </c>
      <c r="F23" s="27" t="str">
        <f>IF(C24 &gt; AVERAGE(C23:C25), "Acima da média", "Abaixo da média")</f>
        <v>Acima da média</v>
      </c>
      <c r="G23" s="27"/>
      <c r="H23" s="27"/>
      <c r="I23" s="27"/>
      <c r="J23" s="27"/>
      <c r="K23" s="27"/>
      <c r="L23" s="27"/>
    </row>
    <row r="24" spans="1:12">
      <c r="A24" s="25"/>
      <c r="B24" s="4" t="s">
        <v>27</v>
      </c>
      <c r="C24" s="4">
        <v>3200</v>
      </c>
      <c r="F24" s="27"/>
      <c r="G24" s="27"/>
      <c r="H24" s="27"/>
      <c r="I24" s="27"/>
      <c r="J24" s="27"/>
      <c r="K24" s="27"/>
      <c r="L24" s="27"/>
    </row>
    <row r="25" spans="1:12">
      <c r="A25" s="25"/>
      <c r="B25" s="4" t="s">
        <v>28</v>
      </c>
      <c r="C25" s="4">
        <v>2800</v>
      </c>
      <c r="F25" s="27"/>
      <c r="G25" s="27"/>
      <c r="H25" s="27"/>
      <c r="I25" s="27"/>
      <c r="J25" s="27"/>
      <c r="K25" s="27"/>
      <c r="L25" s="27"/>
    </row>
    <row r="26" spans="1:12">
      <c r="F26" s="19" t="str">
        <f>IF(VLOOKUP("Renata",B23:C25,2,FALSE) &gt; AVERAGE(C23:C25), "Acima da média", "Abaixo da média")</f>
        <v>Acima da média</v>
      </c>
      <c r="G26" s="20"/>
      <c r="H26" s="20"/>
      <c r="I26" s="20"/>
      <c r="J26" s="20"/>
      <c r="K26" s="20"/>
      <c r="L26" s="21"/>
    </row>
    <row r="27" spans="1:12">
      <c r="F27" s="22"/>
      <c r="G27" s="23"/>
      <c r="H27" s="23"/>
      <c r="I27" s="23"/>
      <c r="J27" s="23"/>
      <c r="K27" s="23"/>
      <c r="L27" s="24"/>
    </row>
    <row r="29" spans="1:12" ht="15">
      <c r="A29" s="25">
        <v>5</v>
      </c>
      <c r="B29" s="3" t="s">
        <v>31</v>
      </c>
      <c r="C29" s="3" t="s">
        <v>1</v>
      </c>
      <c r="D29" s="6" t="s">
        <v>30</v>
      </c>
      <c r="F29" s="26" t="s">
        <v>38</v>
      </c>
      <c r="G29" s="26"/>
      <c r="H29" s="26"/>
      <c r="I29" s="26"/>
      <c r="J29" s="26"/>
      <c r="K29" s="26"/>
      <c r="L29" s="26"/>
    </row>
    <row r="30" spans="1:12">
      <c r="A30" s="25"/>
      <c r="B30" s="4" t="s">
        <v>9</v>
      </c>
      <c r="C30" s="4" t="s">
        <v>32</v>
      </c>
      <c r="D30" s="4" t="s">
        <v>35</v>
      </c>
      <c r="F30" s="27" t="str">
        <f>VLOOKUP("01",B30:D32,2,FALSE)</f>
        <v>Amanda</v>
      </c>
      <c r="G30" s="27"/>
      <c r="H30" s="27"/>
      <c r="I30" s="27"/>
      <c r="J30" s="27"/>
      <c r="K30" s="27"/>
      <c r="L30" s="27"/>
    </row>
    <row r="31" spans="1:12">
      <c r="A31" s="25"/>
      <c r="B31" s="4" t="s">
        <v>10</v>
      </c>
      <c r="C31" s="4" t="s">
        <v>33</v>
      </c>
      <c r="D31" s="4" t="s">
        <v>36</v>
      </c>
      <c r="F31" s="27"/>
      <c r="G31" s="27"/>
      <c r="H31" s="27"/>
      <c r="I31" s="27"/>
      <c r="J31" s="27"/>
      <c r="K31" s="27"/>
      <c r="L31" s="27"/>
    </row>
    <row r="32" spans="1:12">
      <c r="A32" s="25"/>
      <c r="B32" s="4" t="s">
        <v>11</v>
      </c>
      <c r="C32" s="4" t="s">
        <v>34</v>
      </c>
      <c r="D32" s="4" t="s">
        <v>37</v>
      </c>
      <c r="F32" s="27"/>
      <c r="G32" s="27"/>
      <c r="H32" s="27"/>
      <c r="I32" s="27"/>
      <c r="J32" s="27"/>
      <c r="K32" s="27"/>
      <c r="L32" s="27"/>
    </row>
    <row r="36" spans="1:12" ht="15">
      <c r="A36" s="25">
        <v>6</v>
      </c>
      <c r="B36" s="3" t="s">
        <v>7</v>
      </c>
      <c r="C36" s="3" t="s">
        <v>19</v>
      </c>
      <c r="F36" s="26" t="s">
        <v>45</v>
      </c>
      <c r="G36" s="26"/>
      <c r="H36" s="26"/>
      <c r="I36" s="26"/>
      <c r="J36" s="26"/>
      <c r="K36" s="26"/>
      <c r="L36" s="26"/>
    </row>
    <row r="37" spans="1:12">
      <c r="A37" s="25"/>
      <c r="B37" s="4" t="s">
        <v>39</v>
      </c>
      <c r="C37" s="4" t="s">
        <v>42</v>
      </c>
      <c r="E37" s="30" t="s">
        <v>75</v>
      </c>
      <c r="F37" s="19" t="str">
        <f>INDEX(C37:C39,MATCH(B39,B37:B39,0))</f>
        <v>Webcam</v>
      </c>
      <c r="G37" s="20"/>
      <c r="H37" s="20"/>
      <c r="I37" s="20"/>
      <c r="J37" s="20"/>
      <c r="K37" s="20"/>
      <c r="L37" s="21"/>
    </row>
    <row r="38" spans="1:12">
      <c r="A38" s="25"/>
      <c r="B38" s="4" t="s">
        <v>40</v>
      </c>
      <c r="C38" s="4" t="s">
        <v>43</v>
      </c>
      <c r="E38" s="30"/>
      <c r="F38" s="22"/>
      <c r="G38" s="23"/>
      <c r="H38" s="23"/>
      <c r="I38" s="23"/>
      <c r="J38" s="23"/>
      <c r="K38" s="23"/>
      <c r="L38" s="24"/>
    </row>
    <row r="39" spans="1:12">
      <c r="A39" s="25"/>
      <c r="B39" s="4" t="s">
        <v>41</v>
      </c>
      <c r="C39" s="4" t="s">
        <v>44</v>
      </c>
      <c r="E39" s="29" t="s">
        <v>46</v>
      </c>
      <c r="F39" s="27" t="str">
        <f>VLOOKUP(B39,B37:C39,2,FALSE)</f>
        <v>Webcam</v>
      </c>
      <c r="G39" s="27"/>
      <c r="H39" s="27"/>
      <c r="I39" s="27"/>
      <c r="J39" s="27"/>
      <c r="K39" s="27"/>
      <c r="L39" s="27"/>
    </row>
    <row r="40" spans="1:12">
      <c r="E40" s="29"/>
      <c r="F40" s="27"/>
      <c r="G40" s="27"/>
      <c r="H40" s="27"/>
      <c r="I40" s="27"/>
      <c r="J40" s="27"/>
      <c r="K40" s="27"/>
      <c r="L40" s="27"/>
    </row>
    <row r="43" spans="1:12" ht="15">
      <c r="A43" s="25">
        <v>7</v>
      </c>
      <c r="B43" s="3" t="s">
        <v>7</v>
      </c>
      <c r="C43" s="3" t="s">
        <v>19</v>
      </c>
      <c r="F43" s="26" t="s">
        <v>61</v>
      </c>
      <c r="G43" s="26"/>
      <c r="H43" s="26"/>
      <c r="I43" s="26"/>
      <c r="J43" s="26"/>
      <c r="K43" s="26"/>
      <c r="L43" s="26"/>
    </row>
    <row r="44" spans="1:12">
      <c r="A44" s="25"/>
      <c r="B44" s="4" t="s">
        <v>55</v>
      </c>
      <c r="C44" s="4" t="s">
        <v>58</v>
      </c>
      <c r="F44" s="27" t="str">
        <f>CONCATENATE(VLOOKUP("C3",B44:C46,1,FALSE), "-",VLOOKUP("C3",B44:C46,2,FALSE))</f>
        <v>C3-Armário</v>
      </c>
      <c r="G44" s="27"/>
      <c r="H44" s="27"/>
      <c r="I44" s="27"/>
      <c r="J44" s="27"/>
      <c r="K44" s="27"/>
      <c r="L44" s="27"/>
    </row>
    <row r="45" spans="1:12">
      <c r="A45" s="25"/>
      <c r="B45" s="4" t="s">
        <v>56</v>
      </c>
      <c r="C45" s="4" t="s">
        <v>59</v>
      </c>
      <c r="F45" s="27"/>
      <c r="G45" s="27"/>
      <c r="H45" s="27"/>
      <c r="I45" s="27"/>
      <c r="J45" s="27"/>
      <c r="K45" s="27"/>
      <c r="L45" s="27"/>
    </row>
    <row r="46" spans="1:12">
      <c r="A46" s="25"/>
      <c r="B46" s="4" t="s">
        <v>57</v>
      </c>
      <c r="C46" s="4" t="s">
        <v>60</v>
      </c>
      <c r="F46" s="27"/>
      <c r="G46" s="27"/>
      <c r="H46" s="27"/>
      <c r="I46" s="27"/>
      <c r="J46" s="27"/>
      <c r="K46" s="27"/>
      <c r="L46" s="27"/>
    </row>
    <row r="50" spans="1:12" ht="15">
      <c r="A50" s="25">
        <v>8</v>
      </c>
      <c r="B50" s="3" t="s">
        <v>1</v>
      </c>
      <c r="C50" s="3" t="s">
        <v>25</v>
      </c>
      <c r="F50" s="26" t="s">
        <v>48</v>
      </c>
      <c r="G50" s="26"/>
      <c r="H50" s="26"/>
      <c r="I50" s="26"/>
      <c r="J50" s="26"/>
      <c r="K50" s="26"/>
      <c r="L50" s="26"/>
    </row>
    <row r="51" spans="1:12">
      <c r="A51" s="25"/>
      <c r="B51" s="4" t="s">
        <v>12</v>
      </c>
      <c r="C51" s="4">
        <v>2800</v>
      </c>
      <c r="F51" s="27" t="str">
        <f>IF(VLOOKUP("Carlos",B51:C53,2,FALSE)&lt;3000,"Sim","Não")</f>
        <v>Sim</v>
      </c>
      <c r="G51" s="27"/>
      <c r="H51" s="27"/>
      <c r="I51" s="27"/>
      <c r="J51" s="27"/>
      <c r="K51" s="27"/>
      <c r="L51" s="27"/>
    </row>
    <row r="52" spans="1:12">
      <c r="A52" s="25"/>
      <c r="B52" s="4" t="s">
        <v>47</v>
      </c>
      <c r="C52" s="4">
        <v>3100</v>
      </c>
      <c r="F52" s="27"/>
      <c r="G52" s="27"/>
      <c r="H52" s="27"/>
      <c r="I52" s="27"/>
      <c r="J52" s="27"/>
      <c r="K52" s="27"/>
      <c r="L52" s="27"/>
    </row>
    <row r="53" spans="1:12">
      <c r="A53" s="25"/>
      <c r="B53" s="4" t="s">
        <v>14</v>
      </c>
      <c r="C53" s="4">
        <v>2900</v>
      </c>
      <c r="F53" s="27"/>
      <c r="G53" s="27"/>
      <c r="H53" s="27"/>
      <c r="I53" s="27"/>
      <c r="J53" s="27"/>
      <c r="K53" s="27"/>
      <c r="L53" s="27"/>
    </row>
    <row r="57" spans="1:12" ht="15">
      <c r="A57" s="25">
        <v>9</v>
      </c>
      <c r="B57" s="3" t="s">
        <v>31</v>
      </c>
      <c r="C57" s="3" t="s">
        <v>1</v>
      </c>
      <c r="D57" s="6" t="s">
        <v>49</v>
      </c>
      <c r="F57" s="26" t="s">
        <v>62</v>
      </c>
      <c r="G57" s="26"/>
      <c r="H57" s="26"/>
      <c r="I57" s="26"/>
      <c r="J57" s="26"/>
      <c r="K57" s="26"/>
      <c r="L57" s="26"/>
    </row>
    <row r="58" spans="1:12">
      <c r="A58" s="25"/>
      <c r="B58" s="4">
        <v>10</v>
      </c>
      <c r="C58" s="4" t="s">
        <v>50</v>
      </c>
      <c r="D58" s="4" t="s">
        <v>51</v>
      </c>
      <c r="F58" s="27" t="str">
        <f>CONCATENATE(VLOOKUP(11,B58:D60,2,FALSE),"-",VLOOKUP(11,B58:D60,3,FALSE))</f>
        <v>Bruno-Assistente</v>
      </c>
      <c r="G58" s="27"/>
      <c r="H58" s="27"/>
      <c r="I58" s="27"/>
      <c r="J58" s="27"/>
      <c r="K58" s="27"/>
      <c r="L58" s="27"/>
    </row>
    <row r="59" spans="1:12">
      <c r="A59" s="25"/>
      <c r="B59" s="4">
        <v>11</v>
      </c>
      <c r="C59" s="4" t="s">
        <v>33</v>
      </c>
      <c r="D59" s="4" t="s">
        <v>52</v>
      </c>
      <c r="F59" s="27"/>
      <c r="G59" s="27"/>
      <c r="H59" s="27"/>
      <c r="I59" s="27"/>
      <c r="J59" s="27"/>
      <c r="K59" s="27"/>
      <c r="L59" s="27"/>
    </row>
    <row r="60" spans="1:12">
      <c r="A60" s="25"/>
      <c r="B60" s="4">
        <v>12</v>
      </c>
      <c r="C60" s="4" t="s">
        <v>53</v>
      </c>
      <c r="D60" s="4" t="s">
        <v>54</v>
      </c>
      <c r="F60" s="27"/>
      <c r="G60" s="27"/>
      <c r="H60" s="27"/>
      <c r="I60" s="27"/>
      <c r="J60" s="27"/>
      <c r="K60" s="27"/>
      <c r="L60" s="27"/>
    </row>
    <row r="64" spans="1:12" ht="15">
      <c r="A64" s="25">
        <v>10</v>
      </c>
      <c r="B64" s="3" t="s">
        <v>19</v>
      </c>
      <c r="C64" s="3" t="s">
        <v>63</v>
      </c>
      <c r="F64" s="26" t="s">
        <v>67</v>
      </c>
      <c r="G64" s="26"/>
      <c r="H64" s="26"/>
      <c r="I64" s="26"/>
      <c r="J64" s="26"/>
      <c r="K64" s="26"/>
      <c r="L64" s="26"/>
    </row>
    <row r="65" spans="1:12">
      <c r="A65" s="25"/>
      <c r="B65" s="4" t="s">
        <v>64</v>
      </c>
      <c r="C65" s="4">
        <v>120</v>
      </c>
      <c r="E65" s="30" t="s">
        <v>75</v>
      </c>
      <c r="F65" s="19">
        <f>INDEX(C65:C67,MATCH("Caneta",B65:B67,0))</f>
        <v>120</v>
      </c>
      <c r="G65" s="20"/>
      <c r="H65" s="20"/>
      <c r="I65" s="20"/>
      <c r="J65" s="20"/>
      <c r="K65" s="20"/>
      <c r="L65" s="21"/>
    </row>
    <row r="66" spans="1:12">
      <c r="A66" s="25"/>
      <c r="B66" s="4" t="s">
        <v>65</v>
      </c>
      <c r="C66" s="4">
        <v>300</v>
      </c>
      <c r="E66" s="30"/>
      <c r="F66" s="22"/>
      <c r="G66" s="23"/>
      <c r="H66" s="23"/>
      <c r="I66" s="23"/>
      <c r="J66" s="23"/>
      <c r="K66" s="23"/>
      <c r="L66" s="24"/>
    </row>
    <row r="67" spans="1:12">
      <c r="A67" s="25"/>
      <c r="B67" s="4" t="s">
        <v>66</v>
      </c>
      <c r="C67" s="4">
        <v>85</v>
      </c>
      <c r="E67" s="29" t="s">
        <v>46</v>
      </c>
      <c r="F67" s="27">
        <f>VLOOKUP(B65,B65:C67,2,FALSE)</f>
        <v>120</v>
      </c>
      <c r="G67" s="27"/>
      <c r="H67" s="27"/>
      <c r="I67" s="27"/>
      <c r="J67" s="27"/>
      <c r="K67" s="27"/>
      <c r="L67" s="27"/>
    </row>
    <row r="68" spans="1:12">
      <c r="E68" s="29"/>
      <c r="F68" s="27"/>
      <c r="G68" s="27"/>
      <c r="H68" s="27"/>
      <c r="I68" s="27"/>
      <c r="J68" s="27"/>
      <c r="K68" s="27"/>
      <c r="L68" s="27"/>
    </row>
    <row r="71" spans="1:12" ht="15">
      <c r="A71" s="25">
        <v>11</v>
      </c>
      <c r="B71" s="3" t="s">
        <v>19</v>
      </c>
      <c r="C71" s="3" t="s">
        <v>68</v>
      </c>
      <c r="F71" s="26" t="s">
        <v>70</v>
      </c>
      <c r="G71" s="26"/>
      <c r="H71" s="26"/>
      <c r="I71" s="26"/>
      <c r="J71" s="26"/>
      <c r="K71" s="26"/>
      <c r="L71" s="26"/>
    </row>
    <row r="72" spans="1:12">
      <c r="A72" s="25"/>
      <c r="B72" s="4" t="s">
        <v>69</v>
      </c>
      <c r="C72" s="4">
        <v>45</v>
      </c>
      <c r="E72" s="30" t="s">
        <v>75</v>
      </c>
      <c r="F72" s="19">
        <f>INDEX(C72:C74,MATCH(B74,B72:B74,0))</f>
        <v>60</v>
      </c>
      <c r="G72" s="20"/>
      <c r="H72" s="20"/>
      <c r="I72" s="20"/>
      <c r="J72" s="20"/>
      <c r="K72" s="20"/>
      <c r="L72" s="21"/>
    </row>
    <row r="73" spans="1:12">
      <c r="A73" s="25"/>
      <c r="B73" s="4" t="s">
        <v>23</v>
      </c>
      <c r="C73" s="4">
        <v>30</v>
      </c>
      <c r="E73" s="30"/>
      <c r="F73" s="22"/>
      <c r="G73" s="23"/>
      <c r="H73" s="23"/>
      <c r="I73" s="23"/>
      <c r="J73" s="23"/>
      <c r="K73" s="23"/>
      <c r="L73" s="24"/>
    </row>
    <row r="74" spans="1:12">
      <c r="A74" s="25"/>
      <c r="B74" s="4" t="s">
        <v>21</v>
      </c>
      <c r="C74" s="4">
        <v>60</v>
      </c>
      <c r="E74" s="29" t="s">
        <v>46</v>
      </c>
      <c r="F74" s="27">
        <f>VLOOKUP(B74,B72:C74,2,FALSE)</f>
        <v>60</v>
      </c>
      <c r="G74" s="27"/>
      <c r="H74" s="27"/>
      <c r="I74" s="27"/>
      <c r="J74" s="27"/>
      <c r="K74" s="27"/>
      <c r="L74" s="27"/>
    </row>
    <row r="75" spans="1:12">
      <c r="E75" s="29"/>
      <c r="F75" s="27"/>
      <c r="G75" s="27"/>
      <c r="H75" s="27"/>
      <c r="I75" s="27"/>
      <c r="J75" s="27"/>
      <c r="K75" s="27"/>
      <c r="L75" s="27"/>
    </row>
    <row r="78" spans="1:12" ht="15">
      <c r="A78" s="25">
        <v>12</v>
      </c>
      <c r="B78" s="3" t="s">
        <v>1</v>
      </c>
      <c r="C78" s="3" t="s">
        <v>2</v>
      </c>
      <c r="F78" s="26" t="s">
        <v>74</v>
      </c>
      <c r="G78" s="26"/>
      <c r="H78" s="26"/>
      <c r="I78" s="26"/>
      <c r="J78" s="26"/>
      <c r="K78" s="26"/>
      <c r="L78" s="26"/>
    </row>
    <row r="79" spans="1:12">
      <c r="A79" s="25"/>
      <c r="B79" s="4" t="s">
        <v>71</v>
      </c>
      <c r="C79" s="4">
        <v>8.5</v>
      </c>
      <c r="F79" s="27" t="str">
        <f>IF(VLOOKUP("Tati",B79:C81,2,FALSE) &gt;=8,"Parabéns, Tati","Estude mais, Tati")</f>
        <v>Parabéns, Tati</v>
      </c>
      <c r="G79" s="27"/>
      <c r="H79" s="27"/>
      <c r="I79" s="27"/>
      <c r="J79" s="27"/>
      <c r="K79" s="27"/>
      <c r="L79" s="27"/>
    </row>
    <row r="80" spans="1:12">
      <c r="A80" s="25"/>
      <c r="B80" s="4" t="s">
        <v>72</v>
      </c>
      <c r="C80" s="4">
        <v>10</v>
      </c>
      <c r="F80" s="27"/>
      <c r="G80" s="27"/>
      <c r="H80" s="27"/>
      <c r="I80" s="27"/>
      <c r="J80" s="27"/>
      <c r="K80" s="27"/>
      <c r="L80" s="27"/>
    </row>
    <row r="81" spans="1:12">
      <c r="A81" s="25"/>
      <c r="B81" s="4" t="s">
        <v>73</v>
      </c>
      <c r="C81" s="4">
        <v>9</v>
      </c>
      <c r="F81" s="27"/>
      <c r="G81" s="27"/>
      <c r="H81" s="27"/>
      <c r="I81" s="27"/>
      <c r="J81" s="27"/>
      <c r="K81" s="27"/>
      <c r="L81" s="27"/>
    </row>
  </sheetData>
  <mergeCells count="46">
    <mergeCell ref="F79:L81"/>
    <mergeCell ref="E37:E38"/>
    <mergeCell ref="E39:E40"/>
    <mergeCell ref="F37:L38"/>
    <mergeCell ref="F39:L40"/>
    <mergeCell ref="E72:E73"/>
    <mergeCell ref="F72:L73"/>
    <mergeCell ref="E65:E66"/>
    <mergeCell ref="F65:L66"/>
    <mergeCell ref="E67:E68"/>
    <mergeCell ref="F57:L57"/>
    <mergeCell ref="F58:L60"/>
    <mergeCell ref="F71:L71"/>
    <mergeCell ref="F78:L78"/>
    <mergeCell ref="A71:A74"/>
    <mergeCell ref="F67:L68"/>
    <mergeCell ref="F30:L32"/>
    <mergeCell ref="F43:L43"/>
    <mergeCell ref="F44:L46"/>
    <mergeCell ref="F50:L50"/>
    <mergeCell ref="F51:L53"/>
    <mergeCell ref="F64:L64"/>
    <mergeCell ref="F36:L36"/>
    <mergeCell ref="E74:E75"/>
    <mergeCell ref="F74:L75"/>
    <mergeCell ref="A29:A32"/>
    <mergeCell ref="A78:A81"/>
    <mergeCell ref="F1:L1"/>
    <mergeCell ref="F2:L4"/>
    <mergeCell ref="F8:L8"/>
    <mergeCell ref="F9:L11"/>
    <mergeCell ref="F15:L15"/>
    <mergeCell ref="F16:L18"/>
    <mergeCell ref="F22:L22"/>
    <mergeCell ref="F23:L25"/>
    <mergeCell ref="F29:L29"/>
    <mergeCell ref="A36:A39"/>
    <mergeCell ref="A43:A46"/>
    <mergeCell ref="A50:A53"/>
    <mergeCell ref="A57:A60"/>
    <mergeCell ref="A64:A67"/>
    <mergeCell ref="F26:L27"/>
    <mergeCell ref="A1:A4"/>
    <mergeCell ref="A8:A11"/>
    <mergeCell ref="A15:A18"/>
    <mergeCell ref="A22:A2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7"/>
  <sheetViews>
    <sheetView tabSelected="1" topLeftCell="A46" workbookViewId="0">
      <selection activeCell="I67" sqref="I67"/>
    </sheetView>
  </sheetViews>
  <sheetFormatPr defaultRowHeight="14.25"/>
  <cols>
    <col min="1" max="1" width="12.5" customWidth="1"/>
    <col min="2" max="2" width="19.75" customWidth="1"/>
    <col min="3" max="3" width="20" customWidth="1"/>
    <col min="4" max="4" width="20.625" customWidth="1"/>
    <col min="5" max="5" width="19" customWidth="1"/>
    <col min="6" max="6" width="19.25" customWidth="1"/>
    <col min="7" max="7" width="18.625" customWidth="1"/>
    <col min="8" max="8" width="13.25" customWidth="1"/>
  </cols>
  <sheetData>
    <row r="4" spans="1:8">
      <c r="A4" s="27" t="s">
        <v>86</v>
      </c>
      <c r="B4" s="27"/>
      <c r="C4" s="27"/>
      <c r="D4" s="27"/>
      <c r="E4" s="27"/>
      <c r="F4" s="27"/>
      <c r="G4" s="27"/>
      <c r="H4" s="27"/>
    </row>
    <row r="5" spans="1:8">
      <c r="A5" s="15"/>
      <c r="B5" s="12"/>
      <c r="C5" s="12"/>
      <c r="D5" s="12"/>
      <c r="E5" s="12"/>
      <c r="F5" s="12"/>
      <c r="G5" s="12"/>
      <c r="H5" s="16"/>
    </row>
    <row r="6" spans="1:8">
      <c r="A6" s="15"/>
      <c r="B6" s="12"/>
      <c r="C6" s="12"/>
      <c r="D6" s="12"/>
      <c r="E6" s="12"/>
      <c r="F6" s="12"/>
      <c r="G6" s="12"/>
      <c r="H6" s="16"/>
    </row>
    <row r="7" spans="1:8">
      <c r="A7" s="4" t="s">
        <v>87</v>
      </c>
      <c r="B7" s="8">
        <v>1150</v>
      </c>
      <c r="C7" s="12"/>
      <c r="D7" s="12"/>
      <c r="E7" s="12"/>
      <c r="F7" s="12"/>
      <c r="G7" s="12"/>
      <c r="H7" s="16"/>
    </row>
    <row r="8" spans="1:8">
      <c r="A8" s="4" t="s">
        <v>85</v>
      </c>
      <c r="B8" s="9">
        <v>0.05</v>
      </c>
      <c r="C8" s="12"/>
      <c r="D8" s="12"/>
      <c r="E8" s="12"/>
      <c r="F8" s="12"/>
      <c r="G8" s="12"/>
      <c r="H8" s="16"/>
    </row>
    <row r="9" spans="1:8">
      <c r="A9" s="15"/>
      <c r="B9" s="12"/>
      <c r="C9" s="12"/>
      <c r="D9" s="12"/>
      <c r="E9" s="12"/>
      <c r="F9" s="12"/>
      <c r="G9" s="12"/>
      <c r="H9" s="16"/>
    </row>
    <row r="10" spans="1:8">
      <c r="A10" s="15"/>
      <c r="B10" s="12"/>
      <c r="C10" s="12"/>
      <c r="D10" s="12"/>
      <c r="E10" s="12"/>
      <c r="F10" s="12"/>
      <c r="G10" s="12"/>
      <c r="H10" s="16"/>
    </row>
    <row r="11" spans="1:8">
      <c r="A11" s="4" t="s">
        <v>88</v>
      </c>
      <c r="B11" s="4"/>
      <c r="C11" s="12"/>
      <c r="D11" s="13"/>
      <c r="E11" s="10" t="s">
        <v>83</v>
      </c>
      <c r="F11" s="4" t="s">
        <v>89</v>
      </c>
      <c r="G11" s="4" t="s">
        <v>84</v>
      </c>
      <c r="H11" s="16"/>
    </row>
    <row r="12" spans="1:8">
      <c r="A12" s="4" t="s">
        <v>76</v>
      </c>
      <c r="B12" s="4">
        <v>14</v>
      </c>
      <c r="C12" s="12"/>
      <c r="D12" s="11" t="s">
        <v>82</v>
      </c>
      <c r="E12" s="8">
        <v>889</v>
      </c>
      <c r="F12" s="8">
        <v>1650</v>
      </c>
      <c r="G12" s="8">
        <v>1350</v>
      </c>
      <c r="H12" s="16"/>
    </row>
    <row r="13" spans="1:8">
      <c r="A13" s="4" t="s">
        <v>77</v>
      </c>
      <c r="B13" s="4">
        <v>10</v>
      </c>
      <c r="C13" s="12"/>
      <c r="D13" s="4" t="s">
        <v>97</v>
      </c>
      <c r="E13" s="17">
        <f>SUM(PRODUCT(B22:B27,E12),PRODUCT(C22:C27,F12),PRODUCT(D22:D27,G12))</f>
        <v>36067536</v>
      </c>
      <c r="F13" s="4"/>
      <c r="G13" s="4"/>
      <c r="H13" s="16"/>
    </row>
    <row r="14" spans="1:8">
      <c r="A14" s="4" t="s">
        <v>78</v>
      </c>
      <c r="B14" s="4">
        <v>17</v>
      </c>
      <c r="C14" s="12"/>
      <c r="D14" s="12"/>
      <c r="E14" s="12"/>
      <c r="F14" s="12"/>
      <c r="G14" s="12"/>
      <c r="H14" s="16"/>
    </row>
    <row r="15" spans="1:8">
      <c r="A15" s="4" t="s">
        <v>79</v>
      </c>
      <c r="B15" s="4">
        <v>8</v>
      </c>
      <c r="C15" s="12"/>
      <c r="D15" s="12"/>
      <c r="E15" s="12"/>
      <c r="F15" s="12"/>
      <c r="G15" s="12"/>
      <c r="H15" s="16"/>
    </row>
    <row r="16" spans="1:8">
      <c r="A16" s="4" t="s">
        <v>80</v>
      </c>
      <c r="B16" s="4">
        <v>16</v>
      </c>
      <c r="C16" s="12"/>
      <c r="D16" s="12"/>
      <c r="E16" s="12"/>
      <c r="F16" s="12"/>
      <c r="G16" s="12"/>
      <c r="H16" s="16"/>
    </row>
    <row r="17" spans="1:8">
      <c r="A17" s="4" t="s">
        <v>81</v>
      </c>
      <c r="B17" s="4">
        <v>20</v>
      </c>
      <c r="C17" s="12"/>
      <c r="D17" s="12"/>
      <c r="E17" s="12"/>
      <c r="F17" s="12"/>
      <c r="G17" s="12"/>
      <c r="H17" s="16"/>
    </row>
    <row r="18" spans="1:8">
      <c r="A18" s="15"/>
      <c r="B18" s="12"/>
      <c r="C18" s="12"/>
      <c r="D18" s="12"/>
      <c r="E18" s="12"/>
      <c r="F18" s="12"/>
      <c r="G18" s="12"/>
      <c r="H18" s="16"/>
    </row>
    <row r="19" spans="1:8">
      <c r="A19" s="15"/>
      <c r="B19" s="12"/>
      <c r="C19" s="12"/>
      <c r="D19" s="12"/>
      <c r="E19" s="12"/>
      <c r="F19" s="12"/>
      <c r="G19" s="12"/>
      <c r="H19" s="16"/>
    </row>
    <row r="20" spans="1:8">
      <c r="A20" s="15"/>
      <c r="B20" s="12"/>
      <c r="C20" s="12"/>
      <c r="D20" s="12"/>
      <c r="E20" s="12"/>
      <c r="F20" s="12"/>
      <c r="G20" s="12"/>
      <c r="H20" s="16"/>
    </row>
    <row r="21" spans="1:8">
      <c r="A21" s="15"/>
      <c r="B21" s="8" t="s">
        <v>90</v>
      </c>
      <c r="C21" s="8" t="s">
        <v>91</v>
      </c>
      <c r="D21" s="8" t="s">
        <v>92</v>
      </c>
      <c r="E21" s="14" t="s">
        <v>93</v>
      </c>
      <c r="F21" s="4" t="s">
        <v>94</v>
      </c>
      <c r="G21" s="4" t="s">
        <v>95</v>
      </c>
      <c r="H21" s="14" t="s">
        <v>96</v>
      </c>
    </row>
    <row r="22" spans="1:8" ht="13.5" customHeight="1">
      <c r="A22" s="4" t="s">
        <v>76</v>
      </c>
      <c r="B22" s="4">
        <v>4</v>
      </c>
      <c r="C22" s="4">
        <v>6</v>
      </c>
      <c r="D22" s="4">
        <v>4</v>
      </c>
      <c r="E22" s="4">
        <f>PRODUCT($E$12,B22,$B$8)</f>
        <v>177.8</v>
      </c>
      <c r="F22" s="4">
        <f>PRODUCT($F$12,C22,$B$8)</f>
        <v>495</v>
      </c>
      <c r="G22" s="4">
        <f>PRODUCT($G$12,D22,$B$8)</f>
        <v>270</v>
      </c>
      <c r="H22" s="8">
        <f>SUM(E22,F22,G22,$B$7)</f>
        <v>2092.8000000000002</v>
      </c>
    </row>
    <row r="23" spans="1:8">
      <c r="A23" s="4" t="s">
        <v>77</v>
      </c>
      <c r="B23" s="4">
        <v>3</v>
      </c>
      <c r="C23" s="4">
        <v>4</v>
      </c>
      <c r="D23" s="4">
        <v>3</v>
      </c>
      <c r="E23" s="4">
        <f t="shared" ref="E23:E27" si="0">PRODUCT($E$12,B23,$B$8)</f>
        <v>133.35</v>
      </c>
      <c r="F23" s="4">
        <f t="shared" ref="F23:F27" si="1">PRODUCT($F$12,C23,$B$8)</f>
        <v>330</v>
      </c>
      <c r="G23" s="4">
        <f t="shared" ref="G23:G27" si="2">PRODUCT($G$12,D23,$B$8)</f>
        <v>202.5</v>
      </c>
      <c r="H23" s="8">
        <f t="shared" ref="H23:H27" si="3">SUM(E23,F23,G23,$B$7)</f>
        <v>1815.85</v>
      </c>
    </row>
    <row r="24" spans="1:8">
      <c r="A24" s="4" t="s">
        <v>78</v>
      </c>
      <c r="B24" s="4">
        <v>6</v>
      </c>
      <c r="C24" s="4">
        <v>7</v>
      </c>
      <c r="D24" s="4">
        <v>4</v>
      </c>
      <c r="E24" s="4">
        <f t="shared" si="0"/>
        <v>266.7</v>
      </c>
      <c r="F24" s="4">
        <f t="shared" si="1"/>
        <v>577.5</v>
      </c>
      <c r="G24" s="4">
        <f t="shared" si="2"/>
        <v>270</v>
      </c>
      <c r="H24" s="8">
        <f t="shared" si="3"/>
        <v>2264.1999999999998</v>
      </c>
    </row>
    <row r="25" spans="1:8">
      <c r="A25" s="4" t="s">
        <v>79</v>
      </c>
      <c r="B25" s="4">
        <v>1</v>
      </c>
      <c r="C25" s="4">
        <v>4</v>
      </c>
      <c r="D25" s="4">
        <v>3</v>
      </c>
      <c r="E25" s="4">
        <f t="shared" si="0"/>
        <v>44.45</v>
      </c>
      <c r="F25" s="4">
        <f t="shared" si="1"/>
        <v>330</v>
      </c>
      <c r="G25" s="4">
        <f t="shared" si="2"/>
        <v>202.5</v>
      </c>
      <c r="H25" s="8">
        <f t="shared" si="3"/>
        <v>1726.95</v>
      </c>
    </row>
    <row r="26" spans="1:8">
      <c r="A26" s="4" t="s">
        <v>80</v>
      </c>
      <c r="B26" s="4">
        <v>3</v>
      </c>
      <c r="C26" s="4">
        <v>7</v>
      </c>
      <c r="D26" s="4">
        <v>6</v>
      </c>
      <c r="E26" s="4">
        <f t="shared" si="0"/>
        <v>133.35</v>
      </c>
      <c r="F26" s="4">
        <f t="shared" si="1"/>
        <v>577.5</v>
      </c>
      <c r="G26" s="4">
        <f t="shared" si="2"/>
        <v>405</v>
      </c>
      <c r="H26" s="8">
        <f t="shared" si="3"/>
        <v>2265.85</v>
      </c>
    </row>
    <row r="27" spans="1:8">
      <c r="A27" s="4" t="s">
        <v>81</v>
      </c>
      <c r="B27" s="4">
        <v>14</v>
      </c>
      <c r="C27" s="4">
        <v>4</v>
      </c>
      <c r="D27" s="4">
        <v>2</v>
      </c>
      <c r="E27" s="4">
        <f t="shared" si="0"/>
        <v>622.30000000000007</v>
      </c>
      <c r="F27" s="4">
        <f t="shared" si="1"/>
        <v>330</v>
      </c>
      <c r="G27" s="4">
        <f t="shared" si="2"/>
        <v>135</v>
      </c>
      <c r="H27" s="8">
        <f t="shared" si="3"/>
        <v>2237.3000000000002</v>
      </c>
    </row>
  </sheetData>
  <mergeCells count="1">
    <mergeCell ref="A4:H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Vital</dc:creator>
  <cp:lastModifiedBy>Treinamento</cp:lastModifiedBy>
  <dcterms:created xsi:type="dcterms:W3CDTF">2025-05-15T15:01:41Z</dcterms:created>
  <dcterms:modified xsi:type="dcterms:W3CDTF">2025-05-20T00:36:03Z</dcterms:modified>
</cp:coreProperties>
</file>