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1570" windowHeight="7845" activeTab="3"/>
  </bookViews>
  <sheets>
    <sheet name="Plan1" sheetId="1" r:id="rId1"/>
    <sheet name="Plan2" sheetId="2" r:id="rId2"/>
    <sheet name="Plan3" sheetId="4" r:id="rId3"/>
    <sheet name="Plan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6" i="5" l="1"/>
  <c r="G5" i="5"/>
  <c r="G4" i="5"/>
  <c r="H6" i="4" l="1"/>
  <c r="H7" i="4"/>
  <c r="H8" i="4"/>
  <c r="H9" i="4"/>
  <c r="H10" i="4"/>
  <c r="H11" i="4"/>
  <c r="H12" i="4"/>
  <c r="H5" i="4"/>
  <c r="B24" i="1"/>
  <c r="F19" i="1"/>
  <c r="H11" i="1"/>
  <c r="I11" i="1"/>
  <c r="F6" i="4"/>
  <c r="F7" i="4"/>
  <c r="F8" i="4"/>
  <c r="F9" i="4"/>
  <c r="F10" i="4"/>
  <c r="F11" i="4"/>
  <c r="F12" i="4"/>
  <c r="F5" i="4"/>
  <c r="E5" i="5"/>
  <c r="E6" i="5"/>
  <c r="E7" i="5"/>
  <c r="E8" i="5"/>
  <c r="E9" i="5"/>
  <c r="E10" i="5"/>
  <c r="E4" i="5"/>
  <c r="D5" i="5"/>
  <c r="D6" i="5"/>
  <c r="D7" i="5"/>
  <c r="D8" i="5"/>
  <c r="D9" i="5"/>
  <c r="D10" i="5"/>
  <c r="D4" i="5"/>
  <c r="G6" i="4"/>
  <c r="G7" i="4"/>
  <c r="G8" i="4"/>
  <c r="G9" i="4"/>
  <c r="G10" i="4"/>
  <c r="G11" i="4"/>
  <c r="G12" i="4"/>
  <c r="G5" i="4"/>
  <c r="C18" i="2" l="1"/>
  <c r="D18" i="2"/>
  <c r="E18" i="2"/>
  <c r="F18" i="2"/>
  <c r="G18" i="2"/>
  <c r="B18" i="2"/>
  <c r="C16" i="2"/>
  <c r="D16" i="2"/>
  <c r="E16" i="2"/>
  <c r="F16" i="2"/>
  <c r="G16" i="2"/>
  <c r="B16" i="2"/>
  <c r="D22" i="1"/>
  <c r="E22" i="1"/>
  <c r="F22" i="1"/>
  <c r="C22" i="1"/>
  <c r="D11" i="1"/>
  <c r="E11" i="1"/>
  <c r="F11" i="1"/>
  <c r="G11" i="1"/>
  <c r="C11" i="1"/>
  <c r="I16" i="1"/>
  <c r="I17" i="1"/>
  <c r="I18" i="1"/>
  <c r="I19" i="1"/>
  <c r="I22" i="1" s="1"/>
  <c r="I20" i="1"/>
  <c r="I15" i="1"/>
  <c r="H16" i="1"/>
  <c r="H17" i="1"/>
  <c r="H18" i="1"/>
  <c r="H19" i="1"/>
  <c r="H22" i="1" s="1"/>
  <c r="H20" i="1"/>
  <c r="H15" i="1"/>
  <c r="G16" i="1"/>
  <c r="G17" i="1"/>
  <c r="G18" i="1"/>
  <c r="G19" i="1"/>
  <c r="G22" i="1" s="1"/>
  <c r="G20" i="1"/>
  <c r="G15" i="1"/>
  <c r="F16" i="1"/>
  <c r="F17" i="1"/>
  <c r="F18" i="1"/>
  <c r="F20" i="1"/>
  <c r="F15" i="1"/>
  <c r="I5" i="1"/>
  <c r="I6" i="1"/>
  <c r="I7" i="1"/>
  <c r="I8" i="1"/>
  <c r="I9" i="1"/>
  <c r="I4" i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<sst xmlns="http://schemas.openxmlformats.org/spreadsheetml/2006/main" count="88" uniqueCount="76">
  <si>
    <t xml:space="preserve">Código </t>
  </si>
  <si>
    <t>Produto</t>
  </si>
  <si>
    <t>Jan</t>
  </si>
  <si>
    <t>Fev</t>
  </si>
  <si>
    <t>Mar</t>
  </si>
  <si>
    <t>Total 1º Trim.</t>
  </si>
  <si>
    <t xml:space="preserve">Máximo </t>
  </si>
  <si>
    <t>Mínimo</t>
  </si>
  <si>
    <t>Média</t>
  </si>
  <si>
    <t>Porca</t>
  </si>
  <si>
    <t xml:space="preserve">Parafuso </t>
  </si>
  <si>
    <t>Arruela</t>
  </si>
  <si>
    <t>Prego</t>
  </si>
  <si>
    <t>Alicate</t>
  </si>
  <si>
    <t>Martelo</t>
  </si>
  <si>
    <t>Totais</t>
  </si>
  <si>
    <t>Total 2º Trim.</t>
  </si>
  <si>
    <t>Total do Semestre</t>
  </si>
  <si>
    <t>Abr</t>
  </si>
  <si>
    <t>Mai</t>
  </si>
  <si>
    <t>Jun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</si>
  <si>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</si>
  <si>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</si>
  <si>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</si>
  <si>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</si>
  <si>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</si>
  <si>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</si>
  <si>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</si>
  <si>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</si>
  <si>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</si>
  <si>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</si>
  <si>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</si>
  <si>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</si>
  <si>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</si>
  <si>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</si>
  <si>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</si>
  <si>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</si>
  <si>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</si>
  <si>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</si>
  <si>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</si>
  <si>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Araras informática - Hardware e Software Rua São Francisco de Assis, 123 - Araras SP</t>
  </si>
  <si>
    <t>Nº</t>
  </si>
  <si>
    <t>NOME</t>
  </si>
  <si>
    <t>Salário Bruto</t>
  </si>
  <si>
    <t>INSS</t>
  </si>
  <si>
    <t xml:space="preserve">Gratificação </t>
  </si>
  <si>
    <t>INSS R$</t>
  </si>
  <si>
    <t>Gratificação R$</t>
  </si>
  <si>
    <t xml:space="preserve">Salário Líquido 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</si>
  <si>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</si>
  <si>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</si>
  <si>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</si>
  <si>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</si>
  <si>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</si>
  <si>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</si>
  <si>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</si>
  <si>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</si>
  <si>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Valor do Dólar</t>
  </si>
  <si>
    <t>Papelaria Papel Branco</t>
  </si>
  <si>
    <t xml:space="preserve">Produtos 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</si>
  <si>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</si>
  <si>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</si>
  <si>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</si>
  <si>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</si>
  <si>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</si>
  <si>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</si>
  <si>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</si>
  <si>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</si>
  <si>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</si>
  <si>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</si>
  <si>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</si>
  <si>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Loja Elétrica LTDA.</t>
  </si>
  <si>
    <t>Cont vazio</t>
  </si>
  <si>
    <t>cont valore</t>
  </si>
  <si>
    <t xml:space="preserve">cont num </t>
  </si>
  <si>
    <t xml:space="preserve">cont 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</si>
</sst>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71D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43" fontId="0" fillId="2" borderId="1" xfId="1" applyFont="1" applyFill="1" applyBorder="1"/>
    <xf numFmtId="43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44" fontId="0" fillId="5" borderId="1" xfId="0" applyNumberFormat="1" applyFill="1" applyBorder="1"/>
    <xf numFmtId="0" fontId="0" fillId="6" borderId="0" xfId="0" applyFill="1"/>
    <xf numFmtId="165" fontId="0" fillId="2" borderId="1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vertical="center" wrapText="1"/>
    </xf>
    <xf numFmtId="165" fontId="0" fillId="2" borderId="5" xfId="0" applyNumberFormat="1" applyFill="1" applyBorder="1" applyAlignment="1">
      <alignment vertical="center" wrapText="1"/>
    </xf>
    <xf numFmtId="44" fontId="0" fillId="2" borderId="3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horizontal="center"/>
    </xf>
    <xf numFmtId="10" fontId="0" fillId="5" borderId="1" xfId="0" applyNumberFormat="1" applyFill="1" applyBorder="1"/>
    <xf numFmtId="10" fontId="0" fillId="5" borderId="1" xfId="3" applyNumberFormat="1" applyFont="1" applyFill="1" applyBorder="1"/>
    <xf numFmtId="0" fontId="0" fillId="5" borderId="2" xfId="0" applyFill="1" applyBorder="1"/>
    <xf numFmtId="164" fontId="0" fillId="5" borderId="2" xfId="2" applyNumberFormat="1" applyFont="1" applyFill="1" applyBorder="1"/>
    <xf numFmtId="0" fontId="0" fillId="5" borderId="1" xfId="0" applyFill="1" applyBorder="1" applyAlignment="1">
      <alignment horizontal="center" vertical="center" wrapText="1"/>
    </xf>
    <xf numFmtId="44" fontId="0" fillId="5" borderId="1" xfId="2" applyNumberFormat="1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F2F7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8" sqref="D28"/>
    </sheetView>
  </sheetViews>
  <sheetFormatPr defaultRowHeight="15" x14ac:dyDescent="0.25"/>
  <cols>
    <col min="2" max="2" width="13.7109375" bestFit="1" customWidth="1"/>
    <col min="3" max="3" width="10.7109375" bestFit="1" customWidth="1"/>
    <col min="4" max="4" width="10.5703125" bestFit="1" customWidth="1"/>
    <col min="5" max="5" width="11.5703125" bestFit="1" customWidth="1"/>
    <col min="6" max="6" width="12.5703125" customWidth="1"/>
    <col min="7" max="8" width="10.5703125" bestFit="1" customWidth="1"/>
    <col min="9" max="9" width="12" customWidth="1"/>
  </cols>
  <sheetData>
    <row r="1" spans="1:9" x14ac:dyDescent="0.25">
      <c r="A1" s="31" t="s">
        <v>71</v>
      </c>
      <c r="B1" s="31"/>
      <c r="C1" s="31"/>
      <c r="D1" s="31"/>
      <c r="E1" s="31"/>
      <c r="F1" s="31"/>
      <c r="G1" s="31"/>
      <c r="H1" s="31"/>
      <c r="I1" s="31"/>
    </row>
    <row r="3" spans="1:9" x14ac:dyDescent="0.25">
      <c r="A3" s="7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 s="8" t="s">
        <v>6</v>
      </c>
      <c r="H3" s="8" t="s">
        <v>7</v>
      </c>
      <c r="I3" s="8" t="s">
        <v>8</v>
      </c>
    </row>
    <row r="4" spans="1:9" x14ac:dyDescent="0.25">
      <c r="A4" s="10">
        <v>1</v>
      </c>
      <c r="B4" s="4" t="s">
        <v>9</v>
      </c>
      <c r="C4" s="11">
        <v>4500</v>
      </c>
      <c r="D4" s="11">
        <v>5040</v>
      </c>
      <c r="E4" s="11">
        <v>5696</v>
      </c>
      <c r="F4" s="12">
        <f>SUM(C4:E4)</f>
        <v>15236</v>
      </c>
      <c r="G4" s="12">
        <f>LARGE(C4:E4,1)</f>
        <v>5696</v>
      </c>
      <c r="H4" s="11">
        <f>SMALL(C4:F4,1)</f>
        <v>4500</v>
      </c>
      <c r="I4" s="12">
        <f>AVERAGE(C4:E4)</f>
        <v>5078.666666666667</v>
      </c>
    </row>
    <row r="5" spans="1:9" x14ac:dyDescent="0.25">
      <c r="A5" s="13">
        <v>2</v>
      </c>
      <c r="B5" s="4" t="s">
        <v>10</v>
      </c>
      <c r="C5" s="11">
        <v>6250</v>
      </c>
      <c r="D5" s="11">
        <v>7000</v>
      </c>
      <c r="E5" s="11">
        <v>7910</v>
      </c>
      <c r="F5" s="12">
        <f t="shared" ref="F5:F9" si="0">SUM(C5:E5)</f>
        <v>21160</v>
      </c>
      <c r="G5" s="12">
        <f t="shared" ref="G5:G9" si="1">LARGE(C5:E5,1)</f>
        <v>7910</v>
      </c>
      <c r="H5" s="11">
        <f t="shared" ref="H5:H9" si="2">SMALL(C5:F5,1)</f>
        <v>6250</v>
      </c>
      <c r="I5" s="12">
        <f t="shared" ref="I5:I9" si="3">AVERAGE(C5:E5)</f>
        <v>7053.333333333333</v>
      </c>
    </row>
    <row r="6" spans="1:9" x14ac:dyDescent="0.25">
      <c r="A6" s="10">
        <v>3</v>
      </c>
      <c r="B6" s="4" t="s">
        <v>11</v>
      </c>
      <c r="C6" s="11">
        <v>3300</v>
      </c>
      <c r="D6" s="11">
        <v>3696</v>
      </c>
      <c r="E6" s="11">
        <v>4176</v>
      </c>
      <c r="F6" s="12">
        <f t="shared" si="0"/>
        <v>11172</v>
      </c>
      <c r="G6" s="12">
        <f t="shared" si="1"/>
        <v>4176</v>
      </c>
      <c r="H6" s="11">
        <f t="shared" si="2"/>
        <v>3300</v>
      </c>
      <c r="I6" s="12">
        <f t="shared" si="3"/>
        <v>3724</v>
      </c>
    </row>
    <row r="7" spans="1:9" x14ac:dyDescent="0.25">
      <c r="A7" s="13">
        <v>4</v>
      </c>
      <c r="B7" s="4" t="s">
        <v>12</v>
      </c>
      <c r="C7" s="11">
        <v>8000</v>
      </c>
      <c r="D7" s="11">
        <v>8690</v>
      </c>
      <c r="E7" s="11">
        <v>10125</v>
      </c>
      <c r="F7" s="12">
        <f t="shared" si="0"/>
        <v>26815</v>
      </c>
      <c r="G7" s="12">
        <f t="shared" si="1"/>
        <v>10125</v>
      </c>
      <c r="H7" s="11">
        <f t="shared" si="2"/>
        <v>8000</v>
      </c>
      <c r="I7" s="12">
        <f t="shared" si="3"/>
        <v>8938.3333333333339</v>
      </c>
    </row>
    <row r="8" spans="1:9" x14ac:dyDescent="0.25">
      <c r="A8" s="10">
        <v>5</v>
      </c>
      <c r="B8" s="4" t="s">
        <v>13</v>
      </c>
      <c r="C8" s="11">
        <v>4557</v>
      </c>
      <c r="D8" s="11">
        <v>5104</v>
      </c>
      <c r="E8" s="11">
        <v>5676</v>
      </c>
      <c r="F8" s="12">
        <f t="shared" si="0"/>
        <v>15337</v>
      </c>
      <c r="G8" s="12">
        <f t="shared" si="1"/>
        <v>5676</v>
      </c>
      <c r="H8" s="11">
        <f t="shared" si="2"/>
        <v>4557</v>
      </c>
      <c r="I8" s="12">
        <f t="shared" si="3"/>
        <v>5112.333333333333</v>
      </c>
    </row>
    <row r="9" spans="1:9" x14ac:dyDescent="0.25">
      <c r="A9" s="13">
        <v>6</v>
      </c>
      <c r="B9" s="4" t="s">
        <v>14</v>
      </c>
      <c r="C9" s="11">
        <v>3260</v>
      </c>
      <c r="D9" s="11">
        <v>3640</v>
      </c>
      <c r="E9" s="11">
        <v>4113</v>
      </c>
      <c r="F9" s="12">
        <f t="shared" si="0"/>
        <v>11013</v>
      </c>
      <c r="G9" s="12">
        <f t="shared" si="1"/>
        <v>4113</v>
      </c>
      <c r="H9" s="11">
        <f t="shared" si="2"/>
        <v>3260</v>
      </c>
      <c r="I9" s="12">
        <f t="shared" si="3"/>
        <v>3671</v>
      </c>
    </row>
    <row r="11" spans="1:9" x14ac:dyDescent="0.25">
      <c r="A11" s="4" t="s">
        <v>15</v>
      </c>
      <c r="B11" s="4"/>
      <c r="C11" s="12">
        <f>SUM(C4:C9)</f>
        <v>29867</v>
      </c>
      <c r="D11" s="12">
        <f t="shared" ref="D11:I11" si="4">SUM(D4:D9)</f>
        <v>33170</v>
      </c>
      <c r="E11" s="12">
        <f t="shared" si="4"/>
        <v>37696</v>
      </c>
      <c r="F11" s="12">
        <f t="shared" si="4"/>
        <v>100733</v>
      </c>
      <c r="G11" s="12">
        <f t="shared" si="4"/>
        <v>37696</v>
      </c>
      <c r="H11" s="12">
        <f t="shared" si="4"/>
        <v>29867</v>
      </c>
      <c r="I11" s="12">
        <f t="shared" si="4"/>
        <v>33577.666666666672</v>
      </c>
    </row>
    <row r="14" spans="1:9" x14ac:dyDescent="0.25">
      <c r="A14" s="4" t="s">
        <v>0</v>
      </c>
      <c r="B14" s="4" t="s">
        <v>1</v>
      </c>
      <c r="C14" s="5" t="s">
        <v>18</v>
      </c>
      <c r="D14" s="5" t="s">
        <v>19</v>
      </c>
      <c r="E14" s="5" t="s">
        <v>20</v>
      </c>
      <c r="F14" s="6" t="s">
        <v>16</v>
      </c>
      <c r="G14" s="5" t="s">
        <v>6</v>
      </c>
      <c r="H14" s="5" t="s">
        <v>7</v>
      </c>
      <c r="I14" s="5" t="s">
        <v>8</v>
      </c>
    </row>
    <row r="15" spans="1:9" x14ac:dyDescent="0.25">
      <c r="A15" s="10">
        <v>1</v>
      </c>
      <c r="B15" s="4" t="s">
        <v>9</v>
      </c>
      <c r="C15" s="11">
        <v>6265</v>
      </c>
      <c r="D15" s="11">
        <v>6954</v>
      </c>
      <c r="E15" s="11">
        <v>7858</v>
      </c>
      <c r="F15" s="12">
        <f>SUM(C15:E15)</f>
        <v>21077</v>
      </c>
      <c r="G15" s="11">
        <f>LARGE(C15:E15,1)</f>
        <v>7858</v>
      </c>
      <c r="H15" s="11">
        <f>SMALL(C15:E15,1)</f>
        <v>6265</v>
      </c>
      <c r="I15" s="12">
        <f>AVERAGE(C15:E15)</f>
        <v>7025.666666666667</v>
      </c>
    </row>
    <row r="16" spans="1:9" x14ac:dyDescent="0.25">
      <c r="A16" s="13">
        <v>2</v>
      </c>
      <c r="B16" s="4" t="s">
        <v>10</v>
      </c>
      <c r="C16" s="11">
        <v>8701</v>
      </c>
      <c r="D16" s="11">
        <v>9658</v>
      </c>
      <c r="E16" s="11">
        <v>10197</v>
      </c>
      <c r="F16" s="12">
        <f t="shared" ref="F16:F20" si="5">SUM(C16:E16)</f>
        <v>28556</v>
      </c>
      <c r="G16" s="11">
        <f t="shared" ref="G16:G20" si="6">LARGE(C16:E16,1)</f>
        <v>10197</v>
      </c>
      <c r="H16" s="11">
        <f t="shared" ref="H16:H20" si="7">SMALL(C16:E16,1)</f>
        <v>8701</v>
      </c>
      <c r="I16" s="12">
        <f t="shared" ref="I16:I20" si="8">AVERAGE(C16:E16)</f>
        <v>9518.6666666666661</v>
      </c>
    </row>
    <row r="17" spans="1:9" x14ac:dyDescent="0.25">
      <c r="A17" s="10">
        <v>3</v>
      </c>
      <c r="B17" s="4" t="s">
        <v>11</v>
      </c>
      <c r="C17" s="11">
        <v>4569</v>
      </c>
      <c r="D17" s="11">
        <v>5099</v>
      </c>
      <c r="E17" s="11">
        <v>5769</v>
      </c>
      <c r="F17" s="12">
        <f t="shared" si="5"/>
        <v>15437</v>
      </c>
      <c r="G17" s="11">
        <f t="shared" si="6"/>
        <v>5769</v>
      </c>
      <c r="H17" s="11">
        <f t="shared" si="7"/>
        <v>4569</v>
      </c>
      <c r="I17" s="12">
        <f t="shared" si="8"/>
        <v>5145.666666666667</v>
      </c>
    </row>
    <row r="18" spans="1:9" x14ac:dyDescent="0.25">
      <c r="A18" s="13">
        <v>4</v>
      </c>
      <c r="B18" s="4" t="s">
        <v>12</v>
      </c>
      <c r="C18" s="11">
        <v>12341</v>
      </c>
      <c r="D18" s="11">
        <v>12365</v>
      </c>
      <c r="E18" s="11">
        <v>13969</v>
      </c>
      <c r="F18" s="12">
        <f t="shared" si="5"/>
        <v>38675</v>
      </c>
      <c r="G18" s="11">
        <f t="shared" si="6"/>
        <v>13969</v>
      </c>
      <c r="H18" s="11">
        <f t="shared" si="7"/>
        <v>12341</v>
      </c>
      <c r="I18" s="12">
        <f t="shared" si="8"/>
        <v>12891.666666666666</v>
      </c>
    </row>
    <row r="19" spans="1:9" x14ac:dyDescent="0.25">
      <c r="A19" s="10">
        <v>5</v>
      </c>
      <c r="B19" s="4" t="s">
        <v>13</v>
      </c>
      <c r="C19" s="11">
        <v>6344</v>
      </c>
      <c r="D19" s="11">
        <v>7042</v>
      </c>
      <c r="E19" s="11">
        <v>7957</v>
      </c>
      <c r="F19" s="12">
        <f>SUM(C19:E19)</f>
        <v>21343</v>
      </c>
      <c r="G19" s="11">
        <f t="shared" si="6"/>
        <v>7957</v>
      </c>
      <c r="H19" s="11">
        <f t="shared" si="7"/>
        <v>6344</v>
      </c>
      <c r="I19" s="12">
        <f t="shared" si="8"/>
        <v>7114.333333333333</v>
      </c>
    </row>
    <row r="20" spans="1:9" x14ac:dyDescent="0.25">
      <c r="A20" s="13">
        <v>6</v>
      </c>
      <c r="B20" s="4" t="s">
        <v>14</v>
      </c>
      <c r="C20" s="11">
        <v>4525</v>
      </c>
      <c r="D20" s="11">
        <v>5022</v>
      </c>
      <c r="E20" s="11">
        <v>5671</v>
      </c>
      <c r="F20" s="12">
        <f t="shared" si="5"/>
        <v>15218</v>
      </c>
      <c r="G20" s="11">
        <f t="shared" si="6"/>
        <v>5671</v>
      </c>
      <c r="H20" s="11">
        <f t="shared" si="7"/>
        <v>4525</v>
      </c>
      <c r="I20" s="12">
        <f t="shared" si="8"/>
        <v>5072.666666666667</v>
      </c>
    </row>
    <row r="22" spans="1:9" x14ac:dyDescent="0.25">
      <c r="A22" s="4" t="s">
        <v>15</v>
      </c>
      <c r="B22" s="4"/>
      <c r="C22" s="12">
        <f>SUM(C15:C20)</f>
        <v>42745</v>
      </c>
      <c r="D22" s="12">
        <f t="shared" ref="D22:I22" si="9">SUM(D15:D20)</f>
        <v>46140</v>
      </c>
      <c r="E22" s="12">
        <f t="shared" si="9"/>
        <v>51421</v>
      </c>
      <c r="F22" s="12">
        <f t="shared" si="9"/>
        <v>140306</v>
      </c>
      <c r="G22" s="12">
        <f t="shared" si="9"/>
        <v>51421</v>
      </c>
      <c r="H22" s="12">
        <f t="shared" si="9"/>
        <v>42745</v>
      </c>
      <c r="I22" s="12">
        <f t="shared" si="9"/>
        <v>46768.666666666664</v>
      </c>
    </row>
    <row r="24" spans="1:9" s="1" customFormat="1" ht="45" customHeight="1" x14ac:dyDescent="0.25">
      <c r="A24" s="17" t="s">
        <v>17</v>
      </c>
      <c r="B24" s="20">
        <f>SUM(F4:F9,F15:F20)</f>
        <v>241039</v>
      </c>
      <c r="C24" s="21"/>
      <c r="D24" s="18"/>
      <c r="E24" s="18"/>
      <c r="F24" s="18"/>
      <c r="G24" s="18"/>
      <c r="H24" s="18"/>
      <c r="I24" s="19"/>
    </row>
    <row r="25" spans="1:9" x14ac:dyDescent="0.25">
      <c r="B25" s="2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N18" sqref="N18"/>
    </sheetView>
  </sheetViews>
  <sheetFormatPr defaultRowHeight="15" x14ac:dyDescent="0.25"/>
  <cols>
    <col min="1" max="1" width="17.7109375" customWidth="1"/>
    <col min="2" max="7" width="10.5703125" bestFit="1" customWidth="1"/>
  </cols>
  <sheetData>
    <row r="1" spans="1:8" x14ac:dyDescent="0.25">
      <c r="A1" s="32" t="s">
        <v>21</v>
      </c>
      <c r="B1" s="32"/>
      <c r="C1" s="32"/>
      <c r="D1" s="32"/>
      <c r="E1" s="32"/>
      <c r="F1" s="32"/>
      <c r="G1" s="32"/>
      <c r="H1" s="2"/>
    </row>
    <row r="2" spans="1:8" x14ac:dyDescent="0.25">
      <c r="A2" s="16"/>
      <c r="B2" s="16"/>
      <c r="C2" s="16"/>
      <c r="D2" s="16"/>
      <c r="E2" s="16"/>
      <c r="F2" s="16"/>
      <c r="G2" s="16"/>
    </row>
    <row r="3" spans="1:8" x14ac:dyDescent="0.25">
      <c r="A3" s="14"/>
      <c r="B3" s="14" t="s">
        <v>22</v>
      </c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</row>
    <row r="4" spans="1:8" x14ac:dyDescent="0.25">
      <c r="A4" s="14" t="s">
        <v>28</v>
      </c>
      <c r="B4" s="15">
        <v>500</v>
      </c>
      <c r="C4" s="15">
        <v>750</v>
      </c>
      <c r="D4" s="15">
        <v>800</v>
      </c>
      <c r="E4" s="15">
        <v>700</v>
      </c>
      <c r="F4" s="15">
        <v>654</v>
      </c>
      <c r="G4" s="15">
        <v>700</v>
      </c>
    </row>
    <row r="5" spans="1:8" x14ac:dyDescent="0.25">
      <c r="A5" s="16"/>
      <c r="B5" s="16"/>
      <c r="C5" s="16"/>
      <c r="D5" s="16"/>
      <c r="E5" s="16"/>
      <c r="F5" s="16"/>
      <c r="G5" s="16"/>
    </row>
    <row r="6" spans="1:8" x14ac:dyDescent="0.25">
      <c r="A6" s="14" t="s">
        <v>29</v>
      </c>
      <c r="B6" s="14"/>
      <c r="C6" s="14"/>
      <c r="D6" s="14"/>
      <c r="E6" s="14"/>
      <c r="F6" s="14"/>
      <c r="G6" s="14"/>
    </row>
    <row r="7" spans="1:8" x14ac:dyDescent="0.25">
      <c r="A7" s="14" t="s">
        <v>30</v>
      </c>
      <c r="B7" s="15">
        <v>10</v>
      </c>
      <c r="C7" s="15">
        <v>15</v>
      </c>
      <c r="D7" s="15">
        <v>15</v>
      </c>
      <c r="E7" s="15">
        <v>12</v>
      </c>
      <c r="F7" s="15">
        <v>12</v>
      </c>
      <c r="G7" s="15">
        <v>11</v>
      </c>
    </row>
    <row r="8" spans="1:8" x14ac:dyDescent="0.25">
      <c r="A8" s="14" t="s">
        <v>31</v>
      </c>
      <c r="B8" s="15">
        <v>50</v>
      </c>
      <c r="C8" s="15">
        <v>60</v>
      </c>
      <c r="D8" s="15">
        <v>60</v>
      </c>
      <c r="E8" s="15">
        <v>55</v>
      </c>
      <c r="F8" s="15">
        <v>54</v>
      </c>
      <c r="G8" s="15">
        <v>56</v>
      </c>
    </row>
    <row r="9" spans="1:8" x14ac:dyDescent="0.25">
      <c r="A9" s="14" t="s">
        <v>32</v>
      </c>
      <c r="B9" s="15">
        <v>300</v>
      </c>
      <c r="C9" s="15">
        <v>250</v>
      </c>
      <c r="D9" s="15">
        <v>250</v>
      </c>
      <c r="E9" s="15">
        <v>300</v>
      </c>
      <c r="F9" s="15">
        <v>200</v>
      </c>
      <c r="G9" s="15">
        <v>200</v>
      </c>
    </row>
    <row r="10" spans="1:8" x14ac:dyDescent="0.25">
      <c r="A10" s="14" t="s">
        <v>33</v>
      </c>
      <c r="B10" s="15">
        <v>40</v>
      </c>
      <c r="C10" s="15">
        <v>40</v>
      </c>
      <c r="D10" s="15">
        <v>40</v>
      </c>
      <c r="E10" s="15">
        <v>40</v>
      </c>
      <c r="F10" s="15">
        <v>40</v>
      </c>
      <c r="G10" s="15">
        <v>40</v>
      </c>
    </row>
    <row r="11" spans="1:8" x14ac:dyDescent="0.25">
      <c r="A11" s="14" t="s">
        <v>34</v>
      </c>
      <c r="B11" s="15">
        <v>10</v>
      </c>
      <c r="C11" s="15">
        <v>15</v>
      </c>
      <c r="D11" s="15">
        <v>15</v>
      </c>
      <c r="E11" s="15">
        <v>15</v>
      </c>
      <c r="F11" s="15">
        <v>20</v>
      </c>
      <c r="G11" s="15">
        <v>31</v>
      </c>
    </row>
    <row r="12" spans="1:8" x14ac:dyDescent="0.25">
      <c r="A12" s="14" t="s">
        <v>35</v>
      </c>
      <c r="B12" s="15">
        <v>120</v>
      </c>
      <c r="C12" s="15">
        <v>150</v>
      </c>
      <c r="D12" s="15">
        <v>150</v>
      </c>
      <c r="E12" s="15">
        <v>200</v>
      </c>
      <c r="F12" s="15">
        <v>150</v>
      </c>
      <c r="G12" s="15">
        <v>190</v>
      </c>
    </row>
    <row r="13" spans="1:8" x14ac:dyDescent="0.25">
      <c r="A13" s="14" t="s">
        <v>36</v>
      </c>
      <c r="B13" s="15">
        <v>50</v>
      </c>
      <c r="C13" s="15">
        <v>60</v>
      </c>
      <c r="D13" s="15">
        <v>60</v>
      </c>
      <c r="E13" s="15">
        <v>70</v>
      </c>
      <c r="F13" s="15">
        <v>65</v>
      </c>
      <c r="G13" s="15">
        <v>85</v>
      </c>
    </row>
    <row r="14" spans="1:8" x14ac:dyDescent="0.25">
      <c r="A14" s="14" t="s">
        <v>37</v>
      </c>
      <c r="B14" s="15">
        <v>145</v>
      </c>
      <c r="C14" s="15">
        <v>145</v>
      </c>
      <c r="D14" s="15">
        <v>145</v>
      </c>
      <c r="E14" s="15">
        <v>145</v>
      </c>
      <c r="F14" s="15">
        <v>100</v>
      </c>
      <c r="G14" s="15">
        <v>145</v>
      </c>
    </row>
    <row r="15" spans="1:8" x14ac:dyDescent="0.25">
      <c r="A15" s="16"/>
      <c r="B15" s="16"/>
      <c r="C15" s="16"/>
      <c r="D15" s="16"/>
      <c r="E15" s="16"/>
      <c r="F15" s="16"/>
      <c r="G15" s="16"/>
    </row>
    <row r="16" spans="1:8" x14ac:dyDescent="0.25">
      <c r="A16" s="14" t="s">
        <v>38</v>
      </c>
      <c r="B16" s="15">
        <f>SUM(B7:B14)</f>
        <v>725</v>
      </c>
      <c r="C16" s="15">
        <f t="shared" ref="C16:G16" si="0">SUM(C7:C14)</f>
        <v>735</v>
      </c>
      <c r="D16" s="15">
        <f t="shared" si="0"/>
        <v>735</v>
      </c>
      <c r="E16" s="15">
        <f t="shared" si="0"/>
        <v>837</v>
      </c>
      <c r="F16" s="15">
        <f t="shared" si="0"/>
        <v>641</v>
      </c>
      <c r="G16" s="15">
        <f t="shared" si="0"/>
        <v>758</v>
      </c>
    </row>
    <row r="17" spans="1:7" x14ac:dyDescent="0.25">
      <c r="A17" s="16"/>
      <c r="B17" s="16"/>
      <c r="C17" s="16"/>
      <c r="D17" s="16"/>
      <c r="E17" s="16"/>
      <c r="F17" s="16"/>
      <c r="G17" s="16"/>
    </row>
    <row r="18" spans="1:7" x14ac:dyDescent="0.25">
      <c r="A18" s="14" t="s">
        <v>39</v>
      </c>
      <c r="B18" s="15">
        <f>B4-B16</f>
        <v>-225</v>
      </c>
      <c r="C18" s="15">
        <f t="shared" ref="C18:G18" si="1">C4-C16</f>
        <v>15</v>
      </c>
      <c r="D18" s="15">
        <f t="shared" si="1"/>
        <v>65</v>
      </c>
      <c r="E18" s="15">
        <f t="shared" si="1"/>
        <v>-137</v>
      </c>
      <c r="F18" s="15">
        <f t="shared" si="1"/>
        <v>13</v>
      </c>
      <c r="G18" s="15">
        <f t="shared" si="1"/>
        <v>-58</v>
      </c>
    </row>
  </sheetData>
  <mergeCells count="1">
    <mergeCell ref="A1:G1"/>
  </mergeCells>
  <conditionalFormatting sqref="B18:G1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2" sqref="F12"/>
    </sheetView>
  </sheetViews>
  <sheetFormatPr defaultRowHeight="15" x14ac:dyDescent="0.25"/>
  <cols>
    <col min="3" max="3" width="11.85546875" customWidth="1"/>
    <col min="5" max="5" width="11" customWidth="1"/>
    <col min="6" max="6" width="9.5703125" bestFit="1" customWidth="1"/>
    <col min="7" max="7" width="15" customWidth="1"/>
    <col min="8" max="8" width="13.28515625" customWidth="1"/>
  </cols>
  <sheetData>
    <row r="1" spans="1:8" ht="15" customHeight="1" x14ac:dyDescent="0.25">
      <c r="A1" s="33" t="s">
        <v>40</v>
      </c>
      <c r="B1" s="33"/>
      <c r="C1" s="33"/>
      <c r="D1" s="33"/>
      <c r="E1" s="33"/>
      <c r="F1" s="33"/>
      <c r="G1" s="33"/>
      <c r="H1" s="33"/>
    </row>
    <row r="2" spans="1:8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8" ht="15" customHeight="1" x14ac:dyDescent="0.25">
      <c r="A3" s="3"/>
      <c r="B3" s="3"/>
      <c r="C3" s="3"/>
      <c r="D3" s="3"/>
      <c r="E3" s="3"/>
      <c r="F3" s="3"/>
      <c r="G3" s="3"/>
      <c r="H3" s="3"/>
    </row>
    <row r="4" spans="1:8" ht="30" x14ac:dyDescent="0.25">
      <c r="A4" s="22" t="s">
        <v>41</v>
      </c>
      <c r="B4" s="22" t="s">
        <v>42</v>
      </c>
      <c r="C4" s="23" t="s">
        <v>43</v>
      </c>
      <c r="D4" s="23" t="s">
        <v>44</v>
      </c>
      <c r="E4" s="22" t="s">
        <v>45</v>
      </c>
      <c r="F4" s="23" t="s">
        <v>46</v>
      </c>
      <c r="G4" s="23" t="s">
        <v>47</v>
      </c>
      <c r="H4" s="23" t="s">
        <v>48</v>
      </c>
    </row>
    <row r="5" spans="1:8" x14ac:dyDescent="0.25">
      <c r="A5" s="24">
        <v>1</v>
      </c>
      <c r="B5" s="14" t="s">
        <v>49</v>
      </c>
      <c r="C5" s="15">
        <v>853</v>
      </c>
      <c r="D5" s="26">
        <v>0.1</v>
      </c>
      <c r="E5" s="25">
        <v>0.09</v>
      </c>
      <c r="F5" s="15">
        <f>PRODUCT(C5*D5)</f>
        <v>85.300000000000011</v>
      </c>
      <c r="G5" s="15">
        <f>C5*E5</f>
        <v>76.77</v>
      </c>
      <c r="H5" s="15">
        <f>C5+G5-F5</f>
        <v>844.47</v>
      </c>
    </row>
    <row r="6" spans="1:8" x14ac:dyDescent="0.25">
      <c r="A6" s="24">
        <v>2</v>
      </c>
      <c r="B6" s="14" t="s">
        <v>50</v>
      </c>
      <c r="C6" s="15">
        <v>951</v>
      </c>
      <c r="D6" s="26">
        <v>9.9900000000000003E-2</v>
      </c>
      <c r="E6" s="25">
        <v>0.08</v>
      </c>
      <c r="F6" s="15">
        <f t="shared" ref="F6:F12" si="0">PRODUCT(C6*D6)</f>
        <v>95.004900000000006</v>
      </c>
      <c r="G6" s="15">
        <f t="shared" ref="G6:G12" si="1">C6*E6</f>
        <v>76.08</v>
      </c>
      <c r="H6" s="15">
        <f t="shared" ref="H6:H12" si="2">C6+G6-F6</f>
        <v>932.07509999999991</v>
      </c>
    </row>
    <row r="7" spans="1:8" x14ac:dyDescent="0.25">
      <c r="A7" s="24">
        <v>3</v>
      </c>
      <c r="B7" s="14" t="s">
        <v>51</v>
      </c>
      <c r="C7" s="15">
        <v>456</v>
      </c>
      <c r="D7" s="26">
        <v>8.6400000000000005E-2</v>
      </c>
      <c r="E7" s="25">
        <v>0.06</v>
      </c>
      <c r="F7" s="15">
        <f t="shared" si="0"/>
        <v>39.398400000000002</v>
      </c>
      <c r="G7" s="15">
        <f t="shared" si="1"/>
        <v>27.36</v>
      </c>
      <c r="H7" s="15">
        <f t="shared" si="2"/>
        <v>443.96160000000003</v>
      </c>
    </row>
    <row r="8" spans="1:8" x14ac:dyDescent="0.25">
      <c r="A8" s="24">
        <v>4</v>
      </c>
      <c r="B8" s="14" t="s">
        <v>52</v>
      </c>
      <c r="C8" s="15">
        <v>500</v>
      </c>
      <c r="D8" s="26">
        <v>8.5000000000000006E-2</v>
      </c>
      <c r="E8" s="25">
        <v>0.06</v>
      </c>
      <c r="F8" s="15">
        <f t="shared" si="0"/>
        <v>42.5</v>
      </c>
      <c r="G8" s="15">
        <f t="shared" si="1"/>
        <v>30</v>
      </c>
      <c r="H8" s="15">
        <f t="shared" si="2"/>
        <v>487.5</v>
      </c>
    </row>
    <row r="9" spans="1:8" x14ac:dyDescent="0.25">
      <c r="A9" s="24">
        <v>5</v>
      </c>
      <c r="B9" s="14" t="s">
        <v>53</v>
      </c>
      <c r="C9" s="15">
        <v>850</v>
      </c>
      <c r="D9" s="26">
        <v>8.9899999999999994E-2</v>
      </c>
      <c r="E9" s="25">
        <v>7.0000000000000007E-2</v>
      </c>
      <c r="F9" s="15">
        <f t="shared" si="0"/>
        <v>76.414999999999992</v>
      </c>
      <c r="G9" s="15">
        <f t="shared" si="1"/>
        <v>59.500000000000007</v>
      </c>
      <c r="H9" s="15">
        <f t="shared" si="2"/>
        <v>833.08500000000004</v>
      </c>
    </row>
    <row r="10" spans="1:8" x14ac:dyDescent="0.25">
      <c r="A10" s="24">
        <v>6</v>
      </c>
      <c r="B10" s="14" t="s">
        <v>54</v>
      </c>
      <c r="C10" s="15">
        <v>459</v>
      </c>
      <c r="D10" s="26">
        <v>6.25E-2</v>
      </c>
      <c r="E10" s="25">
        <v>0.05</v>
      </c>
      <c r="F10" s="15">
        <f t="shared" si="0"/>
        <v>28.6875</v>
      </c>
      <c r="G10" s="15">
        <f t="shared" si="1"/>
        <v>22.950000000000003</v>
      </c>
      <c r="H10" s="15">
        <f t="shared" si="2"/>
        <v>453.26249999999999</v>
      </c>
    </row>
    <row r="11" spans="1:8" x14ac:dyDescent="0.25">
      <c r="A11" s="24">
        <v>7</v>
      </c>
      <c r="B11" s="14" t="s">
        <v>55</v>
      </c>
      <c r="C11" s="15">
        <v>478</v>
      </c>
      <c r="D11" s="26">
        <v>7.1199999999999999E-2</v>
      </c>
      <c r="E11" s="25">
        <v>0.05</v>
      </c>
      <c r="F11" s="15">
        <f t="shared" si="0"/>
        <v>34.0336</v>
      </c>
      <c r="G11" s="15">
        <f t="shared" si="1"/>
        <v>23.900000000000002</v>
      </c>
      <c r="H11" s="15">
        <f t="shared" si="2"/>
        <v>467.8664</v>
      </c>
    </row>
    <row r="12" spans="1:8" x14ac:dyDescent="0.25">
      <c r="A12" s="24">
        <v>8</v>
      </c>
      <c r="B12" s="14" t="s">
        <v>56</v>
      </c>
      <c r="C12" s="15">
        <v>658</v>
      </c>
      <c r="D12" s="26">
        <v>5.9900000000000002E-2</v>
      </c>
      <c r="E12" s="25">
        <v>0.04</v>
      </c>
      <c r="F12" s="15">
        <f t="shared" si="0"/>
        <v>39.414200000000001</v>
      </c>
      <c r="G12" s="15">
        <f t="shared" si="1"/>
        <v>26.32</v>
      </c>
      <c r="H12" s="15">
        <f t="shared" si="2"/>
        <v>644.9058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7" sqref="C7"/>
    </sheetView>
  </sheetViews>
  <sheetFormatPr defaultRowHeight="15" x14ac:dyDescent="0.25"/>
  <cols>
    <col min="1" max="1" width="16" customWidth="1"/>
    <col min="3" max="3" width="11" customWidth="1"/>
    <col min="4" max="4" width="12.7109375" customWidth="1"/>
    <col min="5" max="5" width="12.140625" bestFit="1" customWidth="1"/>
  </cols>
  <sheetData>
    <row r="1" spans="1:7" x14ac:dyDescent="0.25">
      <c r="A1" s="27" t="s">
        <v>57</v>
      </c>
      <c r="B1" s="28">
        <v>2.94</v>
      </c>
    </row>
    <row r="2" spans="1:7" x14ac:dyDescent="0.25">
      <c r="A2" s="34" t="s">
        <v>58</v>
      </c>
      <c r="B2" s="34"/>
      <c r="C2" s="34"/>
      <c r="D2" s="34"/>
      <c r="E2" s="34"/>
    </row>
    <row r="3" spans="1:7" x14ac:dyDescent="0.25">
      <c r="A3" s="29" t="s">
        <v>59</v>
      </c>
      <c r="B3" s="29" t="s">
        <v>60</v>
      </c>
      <c r="C3" s="29" t="s">
        <v>61</v>
      </c>
      <c r="D3" s="29" t="s">
        <v>62</v>
      </c>
      <c r="E3" s="29" t="s">
        <v>63</v>
      </c>
    </row>
    <row r="4" spans="1:7" x14ac:dyDescent="0.25">
      <c r="A4" s="14" t="s">
        <v>64</v>
      </c>
      <c r="B4" s="14">
        <v>500</v>
      </c>
      <c r="C4" s="15">
        <v>0.15</v>
      </c>
      <c r="D4" s="15">
        <f>B4*C4</f>
        <v>75</v>
      </c>
      <c r="E4" s="30">
        <f>D4/$B$1</f>
        <v>25.510204081632654</v>
      </c>
      <c r="F4" t="s">
        <v>74</v>
      </c>
      <c r="G4">
        <f>COUNT(B4:B10)</f>
        <v>7</v>
      </c>
    </row>
    <row r="5" spans="1:7" x14ac:dyDescent="0.25">
      <c r="A5" s="14" t="s">
        <v>65</v>
      </c>
      <c r="B5" s="14">
        <v>750</v>
      </c>
      <c r="C5" s="15">
        <v>0.15</v>
      </c>
      <c r="D5" s="15">
        <f t="shared" ref="D5:D10" si="0">B5*C5</f>
        <v>112.5</v>
      </c>
      <c r="E5" s="30">
        <f t="shared" ref="E5:E10" si="1">D5/$B$1</f>
        <v>38.265306122448983</v>
      </c>
      <c r="F5" t="s">
        <v>73</v>
      </c>
      <c r="G5">
        <f>COUNTA(A4:A10)</f>
        <v>7</v>
      </c>
    </row>
    <row r="6" spans="1:7" x14ac:dyDescent="0.25">
      <c r="A6" s="14" t="s">
        <v>66</v>
      </c>
      <c r="B6" s="14">
        <v>250</v>
      </c>
      <c r="C6" s="15">
        <v>10</v>
      </c>
      <c r="D6" s="15">
        <f t="shared" si="0"/>
        <v>2500</v>
      </c>
      <c r="E6" s="30">
        <f t="shared" si="1"/>
        <v>850.34013605442181</v>
      </c>
      <c r="F6" t="s">
        <v>72</v>
      </c>
      <c r="G6">
        <f>COUNTBLANK(B4:B10)</f>
        <v>0</v>
      </c>
    </row>
    <row r="7" spans="1:7" x14ac:dyDescent="0.25">
      <c r="A7" s="14" t="s">
        <v>67</v>
      </c>
      <c r="B7" s="14">
        <v>310</v>
      </c>
      <c r="C7" s="15">
        <v>0.5</v>
      </c>
      <c r="D7" s="15">
        <f t="shared" si="0"/>
        <v>155</v>
      </c>
      <c r="E7" s="30">
        <f t="shared" si="1"/>
        <v>52.721088435374149</v>
      </c>
      <c r="F7" t="s">
        <v>75</v>
      </c>
      <c r="G7">
        <f>COUNTIF(B4:B10,"&gt; 50")</f>
        <v>7</v>
      </c>
    </row>
    <row r="8" spans="1:7" x14ac:dyDescent="0.25">
      <c r="A8" s="14" t="s">
        <v>68</v>
      </c>
      <c r="B8" s="14">
        <v>500</v>
      </c>
      <c r="C8" s="15">
        <v>0.1</v>
      </c>
      <c r="D8" s="15">
        <f t="shared" si="0"/>
        <v>50</v>
      </c>
      <c r="E8" s="30">
        <f t="shared" si="1"/>
        <v>17.006802721088437</v>
      </c>
    </row>
    <row r="9" spans="1:7" x14ac:dyDescent="0.25">
      <c r="A9" s="14" t="s">
        <v>69</v>
      </c>
      <c r="B9" s="14">
        <v>1500</v>
      </c>
      <c r="C9" s="15">
        <v>2.5</v>
      </c>
      <c r="D9" s="15">
        <f t="shared" si="0"/>
        <v>3750</v>
      </c>
      <c r="E9" s="30">
        <f t="shared" si="1"/>
        <v>1275.5102040816328</v>
      </c>
    </row>
    <row r="10" spans="1:7" x14ac:dyDescent="0.25">
      <c r="A10" s="14" t="s">
        <v>70</v>
      </c>
      <c r="B10" s="14">
        <v>190</v>
      </c>
      <c r="C10" s="15">
        <v>6</v>
      </c>
      <c r="D10" s="15">
        <f t="shared" si="0"/>
        <v>1140</v>
      </c>
      <c r="E10" s="30">
        <f t="shared" si="1"/>
        <v>387.75510204081633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2025-04-28T23:48:01Z</dcterms:created>
  <dcterms:modified xsi:type="dcterms:W3CDTF">2025-05-20T23:14:45Z</dcterms:modified>
</cp:coreProperties>
</file>