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cl0-my.sharepoint.com/personal/rjogalde_uc_cl/Documents/PUC/7°Semestre/Visualización/Proyecto/Proyecto-Infovis/data/"/>
    </mc:Choice>
  </mc:AlternateContent>
  <xr:revisionPtr revIDLastSave="60" documentId="8_{13AE0969-03D6-4946-84E2-C108A93B98E9}" xr6:coauthVersionLast="47" xr6:coauthVersionMax="47" xr10:uidLastSave="{0F8400BE-1315-4518-BE8C-4FCC49DC546A}"/>
  <bookViews>
    <workbookView xWindow="-14100" yWindow="-16320" windowWidth="29040" windowHeight="15720" xr2:uid="{00000000-000D-0000-FFFF-FFFF00000000}"/>
  </bookViews>
  <sheets>
    <sheet name="population - copia" sheetId="1" r:id="rId1"/>
    <sheet name="countries" sheetId="2" r:id="rId2"/>
    <sheet name="countries (2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" i="1" l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F246" i="3"/>
  <c r="F245" i="3"/>
  <c r="F231" i="3"/>
  <c r="F227" i="3"/>
  <c r="F190" i="3"/>
  <c r="F188" i="3"/>
  <c r="F187" i="3"/>
  <c r="F166" i="3"/>
  <c r="F150" i="3"/>
  <c r="F138" i="3"/>
  <c r="F113" i="3"/>
  <c r="F111" i="3"/>
  <c r="F94" i="3"/>
  <c r="F92" i="3"/>
  <c r="F90" i="3"/>
  <c r="F64" i="3"/>
  <c r="F43" i="3"/>
  <c r="F26" i="3"/>
  <c r="F21" i="3"/>
  <c r="F18" i="3"/>
  <c r="F11" i="3"/>
  <c r="F9" i="3"/>
  <c r="F6" i="3"/>
  <c r="F3" i="3"/>
</calcChain>
</file>

<file path=xl/sharedStrings.xml><?xml version="1.0" encoding="utf-8"?>
<sst xmlns="http://schemas.openxmlformats.org/spreadsheetml/2006/main" count="4947" uniqueCount="2787">
  <si>
    <t>Rank</t>
  </si>
  <si>
    <t>CCA3</t>
  </si>
  <si>
    <t>Country</t>
  </si>
  <si>
    <t>Capital</t>
  </si>
  <si>
    <t>Continent</t>
  </si>
  <si>
    <t>2022 Population</t>
  </si>
  <si>
    <t>2020 Population</t>
  </si>
  <si>
    <t>2015 Population</t>
  </si>
  <si>
    <t>2010 Population</t>
  </si>
  <si>
    <t>2000 Population</t>
  </si>
  <si>
    <t>1990 Population</t>
  </si>
  <si>
    <t>1980 Population</t>
  </si>
  <si>
    <t>1970 Population</t>
  </si>
  <si>
    <t>Area (kmÂ²)</t>
  </si>
  <si>
    <t>Density (per kmÂ²)</t>
  </si>
  <si>
    <t>Growth Rate</t>
  </si>
  <si>
    <t>World Population Percentage</t>
  </si>
  <si>
    <t>CHN</t>
  </si>
  <si>
    <t>China</t>
  </si>
  <si>
    <t>Beijing</t>
  </si>
  <si>
    <t>Asia</t>
  </si>
  <si>
    <t>1.0</t>
  </si>
  <si>
    <t>17.88</t>
  </si>
  <si>
    <t>IND</t>
  </si>
  <si>
    <t>India</t>
  </si>
  <si>
    <t>New Delhi</t>
  </si>
  <si>
    <t>17.77</t>
  </si>
  <si>
    <t>USA</t>
  </si>
  <si>
    <t>United States</t>
  </si>
  <si>
    <t>Washington, D.C.</t>
  </si>
  <si>
    <t>North America</t>
  </si>
  <si>
    <t>4.24</t>
  </si>
  <si>
    <t>IDN</t>
  </si>
  <si>
    <t>Indonesia</t>
  </si>
  <si>
    <t>Jakarta</t>
  </si>
  <si>
    <t>3.45</t>
  </si>
  <si>
    <t>PAK</t>
  </si>
  <si>
    <t>Pakistan</t>
  </si>
  <si>
    <t>Islamabad</t>
  </si>
  <si>
    <t>2.96</t>
  </si>
  <si>
    <t>NGA</t>
  </si>
  <si>
    <t>Nigeria</t>
  </si>
  <si>
    <t>Abuja</t>
  </si>
  <si>
    <t>Africa</t>
  </si>
  <si>
    <t>2.74</t>
  </si>
  <si>
    <t>BRA</t>
  </si>
  <si>
    <t>Brazil</t>
  </si>
  <si>
    <t>Brasilia</t>
  </si>
  <si>
    <t>South America</t>
  </si>
  <si>
    <t>2.7</t>
  </si>
  <si>
    <t>BGD</t>
  </si>
  <si>
    <t>Bangladesh</t>
  </si>
  <si>
    <t>Dhaka</t>
  </si>
  <si>
    <t>2.15</t>
  </si>
  <si>
    <t>RUS</t>
  </si>
  <si>
    <t>Russia</t>
  </si>
  <si>
    <t>Moscow</t>
  </si>
  <si>
    <t>Europe</t>
  </si>
  <si>
    <t>0.9973</t>
  </si>
  <si>
    <t>1.81</t>
  </si>
  <si>
    <t>MEX</t>
  </si>
  <si>
    <t>Mexico</t>
  </si>
  <si>
    <t>Mexico City</t>
  </si>
  <si>
    <t>1.6</t>
  </si>
  <si>
    <t>JPN</t>
  </si>
  <si>
    <t>Japan</t>
  </si>
  <si>
    <t>Tokyo</t>
  </si>
  <si>
    <t>0.9947</t>
  </si>
  <si>
    <t>1.55</t>
  </si>
  <si>
    <t>ETH</t>
  </si>
  <si>
    <t>Ethiopia</t>
  </si>
  <si>
    <t>Addis Ababa</t>
  </si>
  <si>
    <t>PHL</t>
  </si>
  <si>
    <t>Philippines</t>
  </si>
  <si>
    <t>Manila</t>
  </si>
  <si>
    <t>1.45</t>
  </si>
  <si>
    <t>EGY</t>
  </si>
  <si>
    <t>Egypt</t>
  </si>
  <si>
    <t>Cairo</t>
  </si>
  <si>
    <t>1.39</t>
  </si>
  <si>
    <t>COD</t>
  </si>
  <si>
    <t>DR Congo</t>
  </si>
  <si>
    <t>Kinshasa</t>
  </si>
  <si>
    <t>1.24</t>
  </si>
  <si>
    <t>VNM</t>
  </si>
  <si>
    <t>Vietnam</t>
  </si>
  <si>
    <t>Hanoi</t>
  </si>
  <si>
    <t>1.23</t>
  </si>
  <si>
    <t>IRN</t>
  </si>
  <si>
    <t>Iran</t>
  </si>
  <si>
    <t>Tehran</t>
  </si>
  <si>
    <t>1.11</t>
  </si>
  <si>
    <t>TUR</t>
  </si>
  <si>
    <t>Turkey</t>
  </si>
  <si>
    <t>Ankara</t>
  </si>
  <si>
    <t>1.07</t>
  </si>
  <si>
    <t>DEU</t>
  </si>
  <si>
    <t>Germany</t>
  </si>
  <si>
    <t>Berlin</t>
  </si>
  <si>
    <t>0.9995</t>
  </si>
  <si>
    <t>1.05</t>
  </si>
  <si>
    <t>THA</t>
  </si>
  <si>
    <t>Thailand</t>
  </si>
  <si>
    <t>Bangkok</t>
  </si>
  <si>
    <t>0.9</t>
  </si>
  <si>
    <t>GBR</t>
  </si>
  <si>
    <t>United Kingdom</t>
  </si>
  <si>
    <t>London</t>
  </si>
  <si>
    <t>0.85</t>
  </si>
  <si>
    <t>TZA</t>
  </si>
  <si>
    <t>Tanzania</t>
  </si>
  <si>
    <t>Dodoma</t>
  </si>
  <si>
    <t>1.03</t>
  </si>
  <si>
    <t>0.82</t>
  </si>
  <si>
    <t>FRA</t>
  </si>
  <si>
    <t>France</t>
  </si>
  <si>
    <t>Paris</t>
  </si>
  <si>
    <t>0.81</t>
  </si>
  <si>
    <t>ZAF</t>
  </si>
  <si>
    <t>South Africa</t>
  </si>
  <si>
    <t>Pretoria</t>
  </si>
  <si>
    <t>0.75</t>
  </si>
  <si>
    <t>ITA</t>
  </si>
  <si>
    <t>Italy</t>
  </si>
  <si>
    <t>Rome</t>
  </si>
  <si>
    <t>0.9966</t>
  </si>
  <si>
    <t>0.74</t>
  </si>
  <si>
    <t>MMR</t>
  </si>
  <si>
    <t>Myanmar</t>
  </si>
  <si>
    <t>Nay Pyi Taw</t>
  </si>
  <si>
    <t>0.68</t>
  </si>
  <si>
    <t>KEN</t>
  </si>
  <si>
    <t>Kenya</t>
  </si>
  <si>
    <t>Nairobi</t>
  </si>
  <si>
    <t>COL</t>
  </si>
  <si>
    <t>Colombia</t>
  </si>
  <si>
    <t>Bogota</t>
  </si>
  <si>
    <t>0.65</t>
  </si>
  <si>
    <t>KOR</t>
  </si>
  <si>
    <t>South Korea</t>
  </si>
  <si>
    <t>Seoul</t>
  </si>
  <si>
    <t>0.9997</t>
  </si>
  <si>
    <t>ESP</t>
  </si>
  <si>
    <t>Spain</t>
  </si>
  <si>
    <t>Madrid</t>
  </si>
  <si>
    <t>0.6</t>
  </si>
  <si>
    <t>UGA</t>
  </si>
  <si>
    <t>Uganda</t>
  </si>
  <si>
    <t>Kampala</t>
  </si>
  <si>
    <t>195.61</t>
  </si>
  <si>
    <t>0.59</t>
  </si>
  <si>
    <t>SDN</t>
  </si>
  <si>
    <t>Sudan</t>
  </si>
  <si>
    <t>Khartoum</t>
  </si>
  <si>
    <t>ARG</t>
  </si>
  <si>
    <t>Argentina</t>
  </si>
  <si>
    <t>Buenos Aires</t>
  </si>
  <si>
    <t>0.57</t>
  </si>
  <si>
    <t>DZA</t>
  </si>
  <si>
    <t>Algeria</t>
  </si>
  <si>
    <t>Algiers</t>
  </si>
  <si>
    <t>0.56</t>
  </si>
  <si>
    <t>IRQ</t>
  </si>
  <si>
    <t>Iraq</t>
  </si>
  <si>
    <t>Baghdad</t>
  </si>
  <si>
    <t>AFG</t>
  </si>
  <si>
    <t>Afghanistan</t>
  </si>
  <si>
    <t>Kabul</t>
  </si>
  <si>
    <t>0.52</t>
  </si>
  <si>
    <t>POL</t>
  </si>
  <si>
    <t>Poland</t>
  </si>
  <si>
    <t>Warsaw</t>
  </si>
  <si>
    <t>0.5</t>
  </si>
  <si>
    <t>UKR</t>
  </si>
  <si>
    <t>Ukraine</t>
  </si>
  <si>
    <t>Kiev</t>
  </si>
  <si>
    <t>0.912</t>
  </si>
  <si>
    <t>CAN</t>
  </si>
  <si>
    <t>Canada</t>
  </si>
  <si>
    <t>Ottawa</t>
  </si>
  <si>
    <t>0.48</t>
  </si>
  <si>
    <t>MAR</t>
  </si>
  <si>
    <t>Morocco</t>
  </si>
  <si>
    <t>Rabat</t>
  </si>
  <si>
    <t>0.47</t>
  </si>
  <si>
    <t>SAU</t>
  </si>
  <si>
    <t>Saudi Arabia</t>
  </si>
  <si>
    <t>Riyadh</t>
  </si>
  <si>
    <t>0.46</t>
  </si>
  <si>
    <t>AGO</t>
  </si>
  <si>
    <t>Angola</t>
  </si>
  <si>
    <t>Luanda</t>
  </si>
  <si>
    <t>0.45</t>
  </si>
  <si>
    <t>UZB</t>
  </si>
  <si>
    <t>Uzbekistan</t>
  </si>
  <si>
    <t>Tashkent</t>
  </si>
  <si>
    <t>0.43</t>
  </si>
  <si>
    <t>PER</t>
  </si>
  <si>
    <t>Peru</t>
  </si>
  <si>
    <t>Lima</t>
  </si>
  <si>
    <t>MYS</t>
  </si>
  <si>
    <t>Malaysia</t>
  </si>
  <si>
    <t>Kuala Lumpur</t>
  </si>
  <si>
    <t>YEM</t>
  </si>
  <si>
    <t>Yemen</t>
  </si>
  <si>
    <t>Sanaa</t>
  </si>
  <si>
    <t>0.42</t>
  </si>
  <si>
    <t>GHA</t>
  </si>
  <si>
    <t>Ghana</t>
  </si>
  <si>
    <t>Accra</t>
  </si>
  <si>
    <t>MOZ</t>
  </si>
  <si>
    <t>Mozambique</t>
  </si>
  <si>
    <t>Maputo</t>
  </si>
  <si>
    <t>0.41</t>
  </si>
  <si>
    <t>NPL</t>
  </si>
  <si>
    <t>Nepal</t>
  </si>
  <si>
    <t>Kathmandu</t>
  </si>
  <si>
    <t>0.38</t>
  </si>
  <si>
    <t>MDG</t>
  </si>
  <si>
    <t>Madagascar</t>
  </si>
  <si>
    <t>Antananarivo</t>
  </si>
  <si>
    <t>0.37</t>
  </si>
  <si>
    <t>VEN</t>
  </si>
  <si>
    <t>Venezuela</t>
  </si>
  <si>
    <t>Caracas</t>
  </si>
  <si>
    <t>0.35</t>
  </si>
  <si>
    <t>CIV</t>
  </si>
  <si>
    <t>Ivory Coast</t>
  </si>
  <si>
    <t>Yamoussoukro</t>
  </si>
  <si>
    <t>CMR</t>
  </si>
  <si>
    <t>Cameroon</t>
  </si>
  <si>
    <t>Yaounde</t>
  </si>
  <si>
    <t>NER</t>
  </si>
  <si>
    <t>Niger</t>
  </si>
  <si>
    <t>Niamey</t>
  </si>
  <si>
    <t>0.33</t>
  </si>
  <si>
    <t>AUS</t>
  </si>
  <si>
    <t>Australia</t>
  </si>
  <si>
    <t>Canberra</t>
  </si>
  <si>
    <t>Oceania</t>
  </si>
  <si>
    <t>PRK</t>
  </si>
  <si>
    <t>North Korea</t>
  </si>
  <si>
    <t>Pyongyang</t>
  </si>
  <si>
    <t>TWN</t>
  </si>
  <si>
    <t>Taiwan</t>
  </si>
  <si>
    <t>Taipei</t>
  </si>
  <si>
    <t>0.3</t>
  </si>
  <si>
    <t>BFA</t>
  </si>
  <si>
    <t>Burkina Faso</t>
  </si>
  <si>
    <t>Ouagadougou</t>
  </si>
  <si>
    <t>0.28</t>
  </si>
  <si>
    <t>MLI</t>
  </si>
  <si>
    <t>Mali</t>
  </si>
  <si>
    <t>Bamako</t>
  </si>
  <si>
    <t>SYR</t>
  </si>
  <si>
    <t>Syria</t>
  </si>
  <si>
    <t>Damascus</t>
  </si>
  <si>
    <t>LKA</t>
  </si>
  <si>
    <t>Sri Lanka</t>
  </si>
  <si>
    <t>Colombo</t>
  </si>
  <si>
    <t>0.27</t>
  </si>
  <si>
    <t>MWI</t>
  </si>
  <si>
    <t>Malawi</t>
  </si>
  <si>
    <t>Lilongwe</t>
  </si>
  <si>
    <t>172.22</t>
  </si>
  <si>
    <t>0.26</t>
  </si>
  <si>
    <t>ZMB</t>
  </si>
  <si>
    <t>Zambia</t>
  </si>
  <si>
    <t>Lusaka</t>
  </si>
  <si>
    <t>0.25</t>
  </si>
  <si>
    <t>ROU</t>
  </si>
  <si>
    <t>Romania</t>
  </si>
  <si>
    <t>Bucharest</t>
  </si>
  <si>
    <t>CHL</t>
  </si>
  <si>
    <t>Chile</t>
  </si>
  <si>
    <t>Santiago</t>
  </si>
  <si>
    <t>KAZ</t>
  </si>
  <si>
    <t>Kazakhstan</t>
  </si>
  <si>
    <t>Nursultan</t>
  </si>
  <si>
    <t>0.24</t>
  </si>
  <si>
    <t>ECU</t>
  </si>
  <si>
    <t>Ecuador</t>
  </si>
  <si>
    <t>Quito</t>
  </si>
  <si>
    <t>0.23</t>
  </si>
  <si>
    <t>GTM</t>
  </si>
  <si>
    <t>Guatemala</t>
  </si>
  <si>
    <t>Guatemala City</t>
  </si>
  <si>
    <t>0.22</t>
  </si>
  <si>
    <t>TCD</t>
  </si>
  <si>
    <t>Chad</t>
  </si>
  <si>
    <t>N'Djamena</t>
  </si>
  <si>
    <t>SOM</t>
  </si>
  <si>
    <t>Somalia</t>
  </si>
  <si>
    <t>Mogadishu</t>
  </si>
  <si>
    <t>NLD</t>
  </si>
  <si>
    <t>Netherlands</t>
  </si>
  <si>
    <t>Amsterdam</t>
  </si>
  <si>
    <t>SEN</t>
  </si>
  <si>
    <t>Senegal</t>
  </si>
  <si>
    <t>Dakar</t>
  </si>
  <si>
    <t>KHM</t>
  </si>
  <si>
    <t>Cambodia</t>
  </si>
  <si>
    <t>Phnom Penh</t>
  </si>
  <si>
    <t>0.21</t>
  </si>
  <si>
    <t>ZWE</t>
  </si>
  <si>
    <t>Zimbabwe</t>
  </si>
  <si>
    <t>Harare</t>
  </si>
  <si>
    <t>0.2</t>
  </si>
  <si>
    <t>GIN</t>
  </si>
  <si>
    <t>Guinea</t>
  </si>
  <si>
    <t>Conakry</t>
  </si>
  <si>
    <t>0.17</t>
  </si>
  <si>
    <t>RWA</t>
  </si>
  <si>
    <t>Rwanda</t>
  </si>
  <si>
    <t>Kigali</t>
  </si>
  <si>
    <t>BEN</t>
  </si>
  <si>
    <t>Benin</t>
  </si>
  <si>
    <t>Porto-Novo</t>
  </si>
  <si>
    <t>BDI</t>
  </si>
  <si>
    <t>Burundi</t>
  </si>
  <si>
    <t>Bujumbura</t>
  </si>
  <si>
    <t>0.16</t>
  </si>
  <si>
    <t>TUN</t>
  </si>
  <si>
    <t>Tunisia</t>
  </si>
  <si>
    <t>Tunis</t>
  </si>
  <si>
    <t>0.15</t>
  </si>
  <si>
    <t>BOL</t>
  </si>
  <si>
    <t>Bolivia</t>
  </si>
  <si>
    <t>Sucre</t>
  </si>
  <si>
    <t>BEL</t>
  </si>
  <si>
    <t>Belgium</t>
  </si>
  <si>
    <t>Brussels</t>
  </si>
  <si>
    <t>HTI</t>
  </si>
  <si>
    <t>Haiti</t>
  </si>
  <si>
    <t>Port-au-Prince</t>
  </si>
  <si>
    <t>JOR</t>
  </si>
  <si>
    <t>Jordan</t>
  </si>
  <si>
    <t>Amman</t>
  </si>
  <si>
    <t>0.14</t>
  </si>
  <si>
    <t>DOM</t>
  </si>
  <si>
    <t>Dominican Republic</t>
  </si>
  <si>
    <t>Santo Domingo</t>
  </si>
  <si>
    <t>1.01</t>
  </si>
  <si>
    <t>CUB</t>
  </si>
  <si>
    <t>Cuba</t>
  </si>
  <si>
    <t>Havana</t>
  </si>
  <si>
    <t>0.9961</t>
  </si>
  <si>
    <t>SSD</t>
  </si>
  <si>
    <t>South Sudan</t>
  </si>
  <si>
    <t>Juba</t>
  </si>
  <si>
    <t>SWE</t>
  </si>
  <si>
    <t>Sweden</t>
  </si>
  <si>
    <t>Stockholm</t>
  </si>
  <si>
    <t>0.13</t>
  </si>
  <si>
    <t>CZE</t>
  </si>
  <si>
    <t>Czech Republic</t>
  </si>
  <si>
    <t>Prague</t>
  </si>
  <si>
    <t>0.9984</t>
  </si>
  <si>
    <t>HND</t>
  </si>
  <si>
    <t>Honduras</t>
  </si>
  <si>
    <t>Tegucigalpa</t>
  </si>
  <si>
    <t>GRC</t>
  </si>
  <si>
    <t>Greece</t>
  </si>
  <si>
    <t>Athens</t>
  </si>
  <si>
    <t>78.68</t>
  </si>
  <si>
    <t>0.9942</t>
  </si>
  <si>
    <t>AZE</t>
  </si>
  <si>
    <t>Azerbaijan</t>
  </si>
  <si>
    <t>Baku</t>
  </si>
  <si>
    <t>PRT</t>
  </si>
  <si>
    <t>Portugal</t>
  </si>
  <si>
    <t>Lisbon</t>
  </si>
  <si>
    <t>0.9981</t>
  </si>
  <si>
    <t>PNG</t>
  </si>
  <si>
    <t>Papua New Guinea</t>
  </si>
  <si>
    <t>Port Moresby</t>
  </si>
  <si>
    <t>HUN</t>
  </si>
  <si>
    <t>Hungary</t>
  </si>
  <si>
    <t>Budapest</t>
  </si>
  <si>
    <t>0.12</t>
  </si>
  <si>
    <t>TJK</t>
  </si>
  <si>
    <t>Tajikistan</t>
  </si>
  <si>
    <t>Dushanbe</t>
  </si>
  <si>
    <t>BLR</t>
  </si>
  <si>
    <t>Belarus</t>
  </si>
  <si>
    <t>Minsk</t>
  </si>
  <si>
    <t>0.9955</t>
  </si>
  <si>
    <t>ARE</t>
  </si>
  <si>
    <t>United Arab Emirates</t>
  </si>
  <si>
    <t>Abu Dhabi</t>
  </si>
  <si>
    <t>ISR</t>
  </si>
  <si>
    <t>Israel</t>
  </si>
  <si>
    <t>Jerusalem</t>
  </si>
  <si>
    <t>0.11</t>
  </si>
  <si>
    <t>AUT</t>
  </si>
  <si>
    <t>Austria</t>
  </si>
  <si>
    <t>Vienna</t>
  </si>
  <si>
    <t>TGO</t>
  </si>
  <si>
    <t>Togo</t>
  </si>
  <si>
    <t>LomÃ©</t>
  </si>
  <si>
    <t>CHE</t>
  </si>
  <si>
    <t>Switzerland</t>
  </si>
  <si>
    <t>Bern</t>
  </si>
  <si>
    <t>SLE</t>
  </si>
  <si>
    <t>Sierra Leone</t>
  </si>
  <si>
    <t>Freetown</t>
  </si>
  <si>
    <t>LAO</t>
  </si>
  <si>
    <t>Laos</t>
  </si>
  <si>
    <t>Vientiane</t>
  </si>
  <si>
    <t>0.09</t>
  </si>
  <si>
    <t>HKG</t>
  </si>
  <si>
    <t>Hong Kong</t>
  </si>
  <si>
    <t>0.9992</t>
  </si>
  <si>
    <t>SRB</t>
  </si>
  <si>
    <t>Serbia</t>
  </si>
  <si>
    <t>Belgrade</t>
  </si>
  <si>
    <t>0.9897</t>
  </si>
  <si>
    <t>NIC</t>
  </si>
  <si>
    <t>Nicaragua</t>
  </si>
  <si>
    <t>Managua</t>
  </si>
  <si>
    <t>LBY</t>
  </si>
  <si>
    <t>Libya</t>
  </si>
  <si>
    <t>Tripoli</t>
  </si>
  <si>
    <t>BGR</t>
  </si>
  <si>
    <t>Bulgaria</t>
  </si>
  <si>
    <t>Sofia</t>
  </si>
  <si>
    <t>0.9849</t>
  </si>
  <si>
    <t>PRY</t>
  </si>
  <si>
    <t>Paraguay</t>
  </si>
  <si>
    <t>AsunciÃ³n</t>
  </si>
  <si>
    <t>KGZ</t>
  </si>
  <si>
    <t>Kyrgyzstan</t>
  </si>
  <si>
    <t>Bishkek</t>
  </si>
  <si>
    <t>0.08</t>
  </si>
  <si>
    <t>TKM</t>
  </si>
  <si>
    <t>Turkmenistan</t>
  </si>
  <si>
    <t>Ashgabat</t>
  </si>
  <si>
    <t>SLV</t>
  </si>
  <si>
    <t>El Salvador</t>
  </si>
  <si>
    <t>San Salvador</t>
  </si>
  <si>
    <t>SGP</t>
  </si>
  <si>
    <t>Singapore</t>
  </si>
  <si>
    <t>0.07</t>
  </si>
  <si>
    <t>COG</t>
  </si>
  <si>
    <t>Republic of the Congo</t>
  </si>
  <si>
    <t>Brazzaville</t>
  </si>
  <si>
    <t>DNK</t>
  </si>
  <si>
    <t>Denmark</t>
  </si>
  <si>
    <t>Copenhagen</t>
  </si>
  <si>
    <t>SVK</t>
  </si>
  <si>
    <t>Slovakia</t>
  </si>
  <si>
    <t>Bratislava</t>
  </si>
  <si>
    <t>CAF</t>
  </si>
  <si>
    <t>Central African Republic</t>
  </si>
  <si>
    <t>Bangui</t>
  </si>
  <si>
    <t>FIN</t>
  </si>
  <si>
    <t>Finland</t>
  </si>
  <si>
    <t>Helsinki</t>
  </si>
  <si>
    <t>LBN</t>
  </si>
  <si>
    <t>Lebanon</t>
  </si>
  <si>
    <t>Beirut</t>
  </si>
  <si>
    <t>0.9816</t>
  </si>
  <si>
    <t>NOR</t>
  </si>
  <si>
    <t>Norway</t>
  </si>
  <si>
    <t>Oslo</t>
  </si>
  <si>
    <t>LBR</t>
  </si>
  <si>
    <t>Liberia</t>
  </si>
  <si>
    <t>Monrovia</t>
  </si>
  <si>
    <t>PSE</t>
  </si>
  <si>
    <t>Palestine</t>
  </si>
  <si>
    <t>Ramallah</t>
  </si>
  <si>
    <t>NZL</t>
  </si>
  <si>
    <t>New Zealand</t>
  </si>
  <si>
    <t>Wellington</t>
  </si>
  <si>
    <t>CRI</t>
  </si>
  <si>
    <t>Costa Rica</t>
  </si>
  <si>
    <t>San JosÃ©</t>
  </si>
  <si>
    <t>0.06</t>
  </si>
  <si>
    <t>IRL</t>
  </si>
  <si>
    <t>Ireland</t>
  </si>
  <si>
    <t>Dublin</t>
  </si>
  <si>
    <t>MRT</t>
  </si>
  <si>
    <t>Mauritania</t>
  </si>
  <si>
    <t>Nouakchott</t>
  </si>
  <si>
    <t>OMN</t>
  </si>
  <si>
    <t>Oman</t>
  </si>
  <si>
    <t>Muscat</t>
  </si>
  <si>
    <t>PAN</t>
  </si>
  <si>
    <t>Panama</t>
  </si>
  <si>
    <t>Panama City</t>
  </si>
  <si>
    <t>KWT</t>
  </si>
  <si>
    <t>Kuwait</t>
  </si>
  <si>
    <t>Kuwait City</t>
  </si>
  <si>
    <t>0.05</t>
  </si>
  <si>
    <t>HRV</t>
  </si>
  <si>
    <t>Croatia</t>
  </si>
  <si>
    <t>Zagreb</t>
  </si>
  <si>
    <t>0.9927</t>
  </si>
  <si>
    <t>GEO</t>
  </si>
  <si>
    <t>Georgia</t>
  </si>
  <si>
    <t>Tbilisi</t>
  </si>
  <si>
    <t>0.9964</t>
  </si>
  <si>
    <t>ERI</t>
  </si>
  <si>
    <t>Eritrea</t>
  </si>
  <si>
    <t>Asmara</t>
  </si>
  <si>
    <t>URY</t>
  </si>
  <si>
    <t>Uruguay</t>
  </si>
  <si>
    <t>Montevideo</t>
  </si>
  <si>
    <t>0.999</t>
  </si>
  <si>
    <t>0.04</t>
  </si>
  <si>
    <t>MNG</t>
  </si>
  <si>
    <t>Mongolia</t>
  </si>
  <si>
    <t>Ulaanbaatar</t>
  </si>
  <si>
    <t>MDA</t>
  </si>
  <si>
    <t>Moldova</t>
  </si>
  <si>
    <t>Chisinau</t>
  </si>
  <si>
    <t>PRI</t>
  </si>
  <si>
    <t>Puerto Rico</t>
  </si>
  <si>
    <t>San Juan</t>
  </si>
  <si>
    <t>0.9989</t>
  </si>
  <si>
    <t>BIH</t>
  </si>
  <si>
    <t>Bosnia and Herzegovina</t>
  </si>
  <si>
    <t>Sarajevo</t>
  </si>
  <si>
    <t>0.9886</t>
  </si>
  <si>
    <t>ALB</t>
  </si>
  <si>
    <t>Albania</t>
  </si>
  <si>
    <t>Tirana</t>
  </si>
  <si>
    <t>0.9957</t>
  </si>
  <si>
    <t>JAM</t>
  </si>
  <si>
    <t>Jamaica</t>
  </si>
  <si>
    <t>Kingston</t>
  </si>
  <si>
    <t>0.9999</t>
  </si>
  <si>
    <t>ARM</t>
  </si>
  <si>
    <t>Armenia</t>
  </si>
  <si>
    <t>Yerevan</t>
  </si>
  <si>
    <t>0.9962</t>
  </si>
  <si>
    <t>0.03</t>
  </si>
  <si>
    <t>LTU</t>
  </si>
  <si>
    <t>Lithuania</t>
  </si>
  <si>
    <t>Vilnius</t>
  </si>
  <si>
    <t>0.9869</t>
  </si>
  <si>
    <t>GMB</t>
  </si>
  <si>
    <t>Gambia</t>
  </si>
  <si>
    <t>Banjul</t>
  </si>
  <si>
    <t>QAT</t>
  </si>
  <si>
    <t>Qatar</t>
  </si>
  <si>
    <t>Doha</t>
  </si>
  <si>
    <t>BWA</t>
  </si>
  <si>
    <t>Botswana</t>
  </si>
  <si>
    <t>Gaborone</t>
  </si>
  <si>
    <t>NAM</t>
  </si>
  <si>
    <t>Namibia</t>
  </si>
  <si>
    <t>Windhoek</t>
  </si>
  <si>
    <t>GAB</t>
  </si>
  <si>
    <t>Gabon</t>
  </si>
  <si>
    <t>Libreville</t>
  </si>
  <si>
    <t>LSO</t>
  </si>
  <si>
    <t>Lesotho</t>
  </si>
  <si>
    <t>Maseru</t>
  </si>
  <si>
    <t>SVN</t>
  </si>
  <si>
    <t>Slovenia</t>
  </si>
  <si>
    <t>Ljubljana</t>
  </si>
  <si>
    <t>GNB</t>
  </si>
  <si>
    <t>Guinea-Bissau</t>
  </si>
  <si>
    <t>Bissau</t>
  </si>
  <si>
    <t>MKD</t>
  </si>
  <si>
    <t>North Macedonia</t>
  </si>
  <si>
    <t>Skopje</t>
  </si>
  <si>
    <t>0.9954</t>
  </si>
  <si>
    <t>LVA</t>
  </si>
  <si>
    <t>Latvia</t>
  </si>
  <si>
    <t>Riga</t>
  </si>
  <si>
    <t>0.9876</t>
  </si>
  <si>
    <t>0.02</t>
  </si>
  <si>
    <t>GNQ</t>
  </si>
  <si>
    <t>Equatorial Guinea</t>
  </si>
  <si>
    <t>Malabo</t>
  </si>
  <si>
    <t>TTO</t>
  </si>
  <si>
    <t>Trinidad and Tobago</t>
  </si>
  <si>
    <t>Port-of-Spain</t>
  </si>
  <si>
    <t>BHR</t>
  </si>
  <si>
    <t>Bahrain</t>
  </si>
  <si>
    <t>Manama</t>
  </si>
  <si>
    <t>TLS</t>
  </si>
  <si>
    <t>Timor-Leste</t>
  </si>
  <si>
    <t>Dili</t>
  </si>
  <si>
    <t>EST</t>
  </si>
  <si>
    <t>Estonia</t>
  </si>
  <si>
    <t>Tallinn</t>
  </si>
  <si>
    <t>0.998</t>
  </si>
  <si>
    <t>MUS</t>
  </si>
  <si>
    <t>Mauritius</t>
  </si>
  <si>
    <t>Port Louis</t>
  </si>
  <si>
    <t>CYP</t>
  </si>
  <si>
    <t>Cyprus</t>
  </si>
  <si>
    <t>Nicosia</t>
  </si>
  <si>
    <t>SWZ</t>
  </si>
  <si>
    <t>Eswatini</t>
  </si>
  <si>
    <t>Mbabane</t>
  </si>
  <si>
    <t>DJI</t>
  </si>
  <si>
    <t>Djibouti</t>
  </si>
  <si>
    <t>0.01</t>
  </si>
  <si>
    <t>REU</t>
  </si>
  <si>
    <t>Reunion</t>
  </si>
  <si>
    <t>Saint-Denis</t>
  </si>
  <si>
    <t>FJI</t>
  </si>
  <si>
    <t>Fiji</t>
  </si>
  <si>
    <t>Suva</t>
  </si>
  <si>
    <t>COM</t>
  </si>
  <si>
    <t>Comoros</t>
  </si>
  <si>
    <t>Moroni</t>
  </si>
  <si>
    <t>GUY</t>
  </si>
  <si>
    <t>Guyana</t>
  </si>
  <si>
    <t>Georgetown</t>
  </si>
  <si>
    <t>BTN</t>
  </si>
  <si>
    <t>Bhutan</t>
  </si>
  <si>
    <t>Thimphu</t>
  </si>
  <si>
    <t>SLB</t>
  </si>
  <si>
    <t>Solomon Islands</t>
  </si>
  <si>
    <t>Honiara</t>
  </si>
  <si>
    <t>MAC</t>
  </si>
  <si>
    <t>Macau</t>
  </si>
  <si>
    <t>Concelho de Macau</t>
  </si>
  <si>
    <t>LUX</t>
  </si>
  <si>
    <t>Luxembourg</t>
  </si>
  <si>
    <t>MNE</t>
  </si>
  <si>
    <t>Montenegro</t>
  </si>
  <si>
    <t>Podgorica</t>
  </si>
  <si>
    <t>0.9988</t>
  </si>
  <si>
    <t>SUR</t>
  </si>
  <si>
    <t>Suriname</t>
  </si>
  <si>
    <t>Paramaribo</t>
  </si>
  <si>
    <t>CPV</t>
  </si>
  <si>
    <t>Cape Verde</t>
  </si>
  <si>
    <t>Praia</t>
  </si>
  <si>
    <t>ESH</t>
  </si>
  <si>
    <t>Western Sahara</t>
  </si>
  <si>
    <t>El AaiÃºn</t>
  </si>
  <si>
    <t>MLT</t>
  </si>
  <si>
    <t>Malta</t>
  </si>
  <si>
    <t>Valletta</t>
  </si>
  <si>
    <t>MDV</t>
  </si>
  <si>
    <t>Maldives</t>
  </si>
  <si>
    <t>MalÃ©</t>
  </si>
  <si>
    <t>BRN</t>
  </si>
  <si>
    <t>Brunei</t>
  </si>
  <si>
    <t>Bandar Seri Begawan</t>
  </si>
  <si>
    <t>BHS</t>
  </si>
  <si>
    <t>Bahamas</t>
  </si>
  <si>
    <t>Nassau</t>
  </si>
  <si>
    <t>BLZ</t>
  </si>
  <si>
    <t>Belize</t>
  </si>
  <si>
    <t>Belmopan</t>
  </si>
  <si>
    <t>GLP</t>
  </si>
  <si>
    <t>Guadeloupe</t>
  </si>
  <si>
    <t>Basse-Terre</t>
  </si>
  <si>
    <t>0.0</t>
  </si>
  <si>
    <t>ISL</t>
  </si>
  <si>
    <t>Iceland</t>
  </si>
  <si>
    <t>ReykjavÃ­k</t>
  </si>
  <si>
    <t>MTQ</t>
  </si>
  <si>
    <t>Martinique</t>
  </si>
  <si>
    <t>Fort-de-France</t>
  </si>
  <si>
    <t>0.9965</t>
  </si>
  <si>
    <t>VUT</t>
  </si>
  <si>
    <t>Vanuatu</t>
  </si>
  <si>
    <t>Port-Vila</t>
  </si>
  <si>
    <t>MYT</t>
  </si>
  <si>
    <t>Mayotte</t>
  </si>
  <si>
    <t>Mamoudzou</t>
  </si>
  <si>
    <t>PYF</t>
  </si>
  <si>
    <t>French Polynesia</t>
  </si>
  <si>
    <t>Papeete</t>
  </si>
  <si>
    <t>GUF</t>
  </si>
  <si>
    <t>French Guiana</t>
  </si>
  <si>
    <t>Cayenne</t>
  </si>
  <si>
    <t>NCL</t>
  </si>
  <si>
    <t>New Caledonia</t>
  </si>
  <si>
    <t>NoumÃ©a</t>
  </si>
  <si>
    <t>BRB</t>
  </si>
  <si>
    <t>Barbados</t>
  </si>
  <si>
    <t>Bridgetown</t>
  </si>
  <si>
    <t>STP</t>
  </si>
  <si>
    <t>Sao Tome and Principe</t>
  </si>
  <si>
    <t>SÃ£o TomÃ©</t>
  </si>
  <si>
    <t>WSM</t>
  </si>
  <si>
    <t>Samoa</t>
  </si>
  <si>
    <t>Apia</t>
  </si>
  <si>
    <t>CUW</t>
  </si>
  <si>
    <t>Curacao</t>
  </si>
  <si>
    <t>Willemstad</t>
  </si>
  <si>
    <t>LCA</t>
  </si>
  <si>
    <t>Saint Lucia</t>
  </si>
  <si>
    <t>Castries</t>
  </si>
  <si>
    <t>GUM</t>
  </si>
  <si>
    <t>Guam</t>
  </si>
  <si>
    <t>HagÃ¥tÃ±a</t>
  </si>
  <si>
    <t>KIR</t>
  </si>
  <si>
    <t>Kiribati</t>
  </si>
  <si>
    <t>Tarawa</t>
  </si>
  <si>
    <t>GRD</t>
  </si>
  <si>
    <t>Grenada</t>
  </si>
  <si>
    <t>Saint George's</t>
  </si>
  <si>
    <t>FSM</t>
  </si>
  <si>
    <t>Micronesia</t>
  </si>
  <si>
    <t>Palikir</t>
  </si>
  <si>
    <t>JEY</t>
  </si>
  <si>
    <t>Jersey</t>
  </si>
  <si>
    <t>Saint Helier</t>
  </si>
  <si>
    <t>SYC</t>
  </si>
  <si>
    <t>Seychelles</t>
  </si>
  <si>
    <t>Victoria</t>
  </si>
  <si>
    <t>TON</t>
  </si>
  <si>
    <t>Tonga</t>
  </si>
  <si>
    <t>Nukuâ€˜alofa</t>
  </si>
  <si>
    <t>ABW</t>
  </si>
  <si>
    <t>Aruba</t>
  </si>
  <si>
    <t>Oranjestad</t>
  </si>
  <si>
    <t>0.9991</t>
  </si>
  <si>
    <t>VCT</t>
  </si>
  <si>
    <t>Saint Vincent and the Grenadines</t>
  </si>
  <si>
    <t>Kingstown</t>
  </si>
  <si>
    <t>0.9963</t>
  </si>
  <si>
    <t>VIR</t>
  </si>
  <si>
    <t>United States Virgin Islands</t>
  </si>
  <si>
    <t>Charlotte Amalie</t>
  </si>
  <si>
    <t>0.9937</t>
  </si>
  <si>
    <t>ATG</t>
  </si>
  <si>
    <t>Antigua and Barbuda</t>
  </si>
  <si>
    <t>Saint Johnâ€™s</t>
  </si>
  <si>
    <t>IMN</t>
  </si>
  <si>
    <t>Isle of Man</t>
  </si>
  <si>
    <t>Douglas</t>
  </si>
  <si>
    <t>AND</t>
  </si>
  <si>
    <t>Andorra</t>
  </si>
  <si>
    <t>Andorra la Vella</t>
  </si>
  <si>
    <t>DMA</t>
  </si>
  <si>
    <t>Dominica</t>
  </si>
  <si>
    <t>Roseau</t>
  </si>
  <si>
    <t>CYM</t>
  </si>
  <si>
    <t>Cayman Islands</t>
  </si>
  <si>
    <t>George Town</t>
  </si>
  <si>
    <t>260.25</t>
  </si>
  <si>
    <t>BMU</t>
  </si>
  <si>
    <t>Bermuda</t>
  </si>
  <si>
    <t>Hamilton</t>
  </si>
  <si>
    <t>GGY</t>
  </si>
  <si>
    <t>Guernsey</t>
  </si>
  <si>
    <t>Saint Peter Port</t>
  </si>
  <si>
    <t>GRL</t>
  </si>
  <si>
    <t>Greenland</t>
  </si>
  <si>
    <t>Nuuk</t>
  </si>
  <si>
    <t>0.0261</t>
  </si>
  <si>
    <t>FRO</t>
  </si>
  <si>
    <t>Faroe Islands</t>
  </si>
  <si>
    <t>TÃ³rshavn</t>
  </si>
  <si>
    <t>NFK</t>
  </si>
  <si>
    <t>Northern Mariana Islands</t>
  </si>
  <si>
    <t>Saipan</t>
  </si>
  <si>
    <t>KNA</t>
  </si>
  <si>
    <t>Saint Kitts and Nevis</t>
  </si>
  <si>
    <t>Basseterre</t>
  </si>
  <si>
    <t>TCA</t>
  </si>
  <si>
    <t>Turks and Caicos Islands</t>
  </si>
  <si>
    <t>Cockburn Town</t>
  </si>
  <si>
    <t>ASM</t>
  </si>
  <si>
    <t>American Samoa</t>
  </si>
  <si>
    <t>Pago Pago</t>
  </si>
  <si>
    <t>0.9831</t>
  </si>
  <si>
    <t>SXM</t>
  </si>
  <si>
    <t>Sint Maarten</t>
  </si>
  <si>
    <t>Philipsburg</t>
  </si>
  <si>
    <t>MHL</t>
  </si>
  <si>
    <t>Marshall Islands</t>
  </si>
  <si>
    <t>Majuro</t>
  </si>
  <si>
    <t>LIE</t>
  </si>
  <si>
    <t>Liechtenstein</t>
  </si>
  <si>
    <t>Vaduz</t>
  </si>
  <si>
    <t>MCO</t>
  </si>
  <si>
    <t>Monaco</t>
  </si>
  <si>
    <t>18234.5</t>
  </si>
  <si>
    <t>0.9941</t>
  </si>
  <si>
    <t>SMR</t>
  </si>
  <si>
    <t>San Marino</t>
  </si>
  <si>
    <t>0.9975</t>
  </si>
  <si>
    <t>GIB</t>
  </si>
  <si>
    <t>Gibraltar</t>
  </si>
  <si>
    <t>5441.5</t>
  </si>
  <si>
    <t>0.9994</t>
  </si>
  <si>
    <t>MAF</t>
  </si>
  <si>
    <t>Saint Martin</t>
  </si>
  <si>
    <t>Marigot</t>
  </si>
  <si>
    <t>0.9951</t>
  </si>
  <si>
    <t>VGB</t>
  </si>
  <si>
    <t>British Virgin Islands</t>
  </si>
  <si>
    <t>Road Town</t>
  </si>
  <si>
    <t>PLW</t>
  </si>
  <si>
    <t>Palau</t>
  </si>
  <si>
    <t>Ngerulmud</t>
  </si>
  <si>
    <t>COK</t>
  </si>
  <si>
    <t>Cook Islands</t>
  </si>
  <si>
    <t>Avarua</t>
  </si>
  <si>
    <t>AIA</t>
  </si>
  <si>
    <t>Anguilla</t>
  </si>
  <si>
    <t>The Valley</t>
  </si>
  <si>
    <t>NRU</t>
  </si>
  <si>
    <t>Nauru</t>
  </si>
  <si>
    <t>Yaren</t>
  </si>
  <si>
    <t>WLF</t>
  </si>
  <si>
    <t>Wallis and Futuna</t>
  </si>
  <si>
    <t>Mata-Utu</t>
  </si>
  <si>
    <t>0.9953</t>
  </si>
  <si>
    <t>TUV</t>
  </si>
  <si>
    <t>Tuvalu</t>
  </si>
  <si>
    <t>Funafuti</t>
  </si>
  <si>
    <t>BLM</t>
  </si>
  <si>
    <t>Saint Barthelemy</t>
  </si>
  <si>
    <t>Gustavia</t>
  </si>
  <si>
    <t>SPM</t>
  </si>
  <si>
    <t>Saint Pierre and Miquelon</t>
  </si>
  <si>
    <t>Saint-Pierre</t>
  </si>
  <si>
    <t>MSR</t>
  </si>
  <si>
    <t>Montserrat</t>
  </si>
  <si>
    <t>Brades</t>
  </si>
  <si>
    <t>0.9939</t>
  </si>
  <si>
    <t>FLK</t>
  </si>
  <si>
    <t>Falkland Islands</t>
  </si>
  <si>
    <t>Stanley</t>
  </si>
  <si>
    <t>0.3105</t>
  </si>
  <si>
    <t>NIU</t>
  </si>
  <si>
    <t>Niue</t>
  </si>
  <si>
    <t>Alofi</t>
  </si>
  <si>
    <t>0.9985</t>
  </si>
  <si>
    <t>TKL</t>
  </si>
  <si>
    <t>Tokelau</t>
  </si>
  <si>
    <t>Nukunonu</t>
  </si>
  <si>
    <t>VAT</t>
  </si>
  <si>
    <t>Vatican City</t>
  </si>
  <si>
    <t>510.0</t>
  </si>
  <si>
    <t>Importance</t>
  </si>
  <si>
    <t>Altitude</t>
  </si>
  <si>
    <t>Latitude</t>
  </si>
  <si>
    <t>Longitude</t>
  </si>
  <si>
    <t>Burma</t>
  </si>
  <si>
    <t>Cabo Verde</t>
  </si>
  <si>
    <t>Congo (Kinshasa)</t>
  </si>
  <si>
    <t>Cote d'Ivoire</t>
  </si>
  <si>
    <t>Czechia</t>
  </si>
  <si>
    <t>Diamond Princess</t>
  </si>
  <si>
    <t>Holy See</t>
  </si>
  <si>
    <t>Korea</t>
  </si>
  <si>
    <t xml:space="preserve"> South</t>
  </si>
  <si>
    <t>Kosovo</t>
  </si>
  <si>
    <t>MS Zaandam</t>
  </si>
  <si>
    <t>Taiwan*</t>
  </si>
  <si>
    <t>US</t>
  </si>
  <si>
    <t>West Bank and Gaza</t>
  </si>
  <si>
    <t>id</t>
  </si>
  <si>
    <t>name</t>
  </si>
  <si>
    <t>iso3</t>
  </si>
  <si>
    <t>iso2</t>
  </si>
  <si>
    <t>numeric_code</t>
  </si>
  <si>
    <t>phone_code</t>
  </si>
  <si>
    <t>capital</t>
  </si>
  <si>
    <t>currency</t>
  </si>
  <si>
    <t>currency_name</t>
  </si>
  <si>
    <t>currency_symbol</t>
  </si>
  <si>
    <t>tld</t>
  </si>
  <si>
    <t>native</t>
  </si>
  <si>
    <t>region</t>
  </si>
  <si>
    <t>subregion</t>
  </si>
  <si>
    <t>timezones</t>
  </si>
  <si>
    <t>latitude</t>
  </si>
  <si>
    <t>longitude</t>
  </si>
  <si>
    <t>emoji</t>
  </si>
  <si>
    <t>emojiU</t>
  </si>
  <si>
    <t>AF</t>
  </si>
  <si>
    <t>AFN</t>
  </si>
  <si>
    <t>Afghan afghani</t>
  </si>
  <si>
    <t>Ø‹</t>
  </si>
  <si>
    <t>,af</t>
  </si>
  <si>
    <t>Ø§ÙØºØ§Ù†Ø³ØªØ§Ù†</t>
  </si>
  <si>
    <t>Southern Asia</t>
  </si>
  <si>
    <t>[{zoneName:'Asia\/Kabul';gmtOffset:16200;gmtOffsetName:'UTC+04:30';abbreviation:'AFT';tzName:'Afghanistan Time'}]</t>
  </si>
  <si>
    <t>ðŸ‡¦ðŸ‡«</t>
  </si>
  <si>
    <t>U+1F1E6 U+1F1EB</t>
  </si>
  <si>
    <t>Aland Islands</t>
  </si>
  <si>
    <t>ALA</t>
  </si>
  <si>
    <t>AX</t>
  </si>
  <si>
    <t>Mariehamn</t>
  </si>
  <si>
    <t>EUR</t>
  </si>
  <si>
    <t>Euro</t>
  </si>
  <si>
    <t>â‚¬</t>
  </si>
  <si>
    <t>,ax</t>
  </si>
  <si>
    <t>Ã…land</t>
  </si>
  <si>
    <t>Northern Europe</t>
  </si>
  <si>
    <t>[{zoneName:'Europe\/Mariehamn';gmtOffset:7200;gmtOffsetName:'UTC+02:00';abbreviation:'EET';tzName:'Eastern European Time'}]</t>
  </si>
  <si>
    <t>ðŸ‡¦ðŸ‡½</t>
  </si>
  <si>
    <t>U+1F1E6 U+1F1FD</t>
  </si>
  <si>
    <t>AL</t>
  </si>
  <si>
    <t>ALL</t>
  </si>
  <si>
    <t>Albanian lek</t>
  </si>
  <si>
    <t>Lek</t>
  </si>
  <si>
    <t>,al</t>
  </si>
  <si>
    <t>ShqipÃ«ria</t>
  </si>
  <si>
    <t>Southern Europe</t>
  </si>
  <si>
    <t>[{zoneName:'Europe\/Tirane';gmtOffset:3600;gmtOffsetName:'UTC+01:00';abbreviation:'CET';tzName:'Central European Time'}]</t>
  </si>
  <si>
    <t>ðŸ‡¦ðŸ‡±</t>
  </si>
  <si>
    <t>U+1F1E6 U+1F1F1</t>
  </si>
  <si>
    <t>DZ</t>
  </si>
  <si>
    <t>DZD</t>
  </si>
  <si>
    <t>Algerian dinar</t>
  </si>
  <si>
    <t>Ø¯Ø¬</t>
  </si>
  <si>
    <t>,dz</t>
  </si>
  <si>
    <t>Ø§Ù„Ø¬Ø²Ø§Ø¦Ø±</t>
  </si>
  <si>
    <t>Northern Africa</t>
  </si>
  <si>
    <t>[{zoneName:'Africa\/Algiers';gmtOffset:3600;gmtOffsetName:'UTC+01:00';abbreviation:'CET';tzName:'Central European Time'}]</t>
  </si>
  <si>
    <t>ðŸ‡©ðŸ‡¿</t>
  </si>
  <si>
    <t>U+1F1E9 U+1F1FF</t>
  </si>
  <si>
    <t>AS</t>
  </si>
  <si>
    <t>USD</t>
  </si>
  <si>
    <t>US Dollar</t>
  </si>
  <si>
    <t>$</t>
  </si>
  <si>
    <t>,as</t>
  </si>
  <si>
    <t>Polynesia</t>
  </si>
  <si>
    <t>[{zoneName:'Pacific\/Pago_Pago';gmtOffset:-39600;gmtOffsetName:'UTC-11:00';abbreviation:'SST';tzName:'Samoa Standard Time'}]</t>
  </si>
  <si>
    <t>ðŸ‡¦ðŸ‡¸</t>
  </si>
  <si>
    <t>U+1F1E6 U+1F1F8</t>
  </si>
  <si>
    <t>AD</t>
  </si>
  <si>
    <t>,ad</t>
  </si>
  <si>
    <t>[{zoneName:'Europe\/Andorra';gmtOffset:3600;gmtOffsetName:'UTC+01:00';abbreviation:'CET';tzName:'Central European Time'}]</t>
  </si>
  <si>
    <t>ðŸ‡¦ðŸ‡©</t>
  </si>
  <si>
    <t>U+1F1E6 U+1F1E9</t>
  </si>
  <si>
    <t>AO</t>
  </si>
  <si>
    <t>AOA</t>
  </si>
  <si>
    <t>Angolan kwanza</t>
  </si>
  <si>
    <t>Kz</t>
  </si>
  <si>
    <t>,ao</t>
  </si>
  <si>
    <t>Middle Africa</t>
  </si>
  <si>
    <t>[{zoneName:'Africa\/Luanda';gmtOffset:3600;gmtOffsetName:'UTC+01:00';abbreviation:'WAT';tzName:'West Africa Time'}]</t>
  </si>
  <si>
    <t>ðŸ‡¦ðŸ‡´</t>
  </si>
  <si>
    <t>U+1F1E6 U+1F1F4</t>
  </si>
  <si>
    <t>AI</t>
  </si>
  <si>
    <t>XCD</t>
  </si>
  <si>
    <t>East Caribbean dollar</t>
  </si>
  <si>
    <t>,ai</t>
  </si>
  <si>
    <t>Americas</t>
  </si>
  <si>
    <t>Caribbean</t>
  </si>
  <si>
    <t>[{zoneName:'America\/Anguilla';gmtOffset:-14400;gmtOffsetName:'UTC-04:00';abbreviation:'AST';tzName:'Atlantic Standard Time'}]</t>
  </si>
  <si>
    <t>ðŸ‡¦ðŸ‡®</t>
  </si>
  <si>
    <t>U+1F1E6 U+1F1EE</t>
  </si>
  <si>
    <t>Antarctica</t>
  </si>
  <si>
    <t>ATA</t>
  </si>
  <si>
    <t>AQ</t>
  </si>
  <si>
    <t>AAD</t>
  </si>
  <si>
    <t>Antarctican dollar</t>
  </si>
  <si>
    <t>,aq</t>
  </si>
  <si>
    <t>Polar</t>
  </si>
  <si>
    <t>[{zoneName:'Antarctica\/Casey';gmtOffset:39600;gmtOffsetName:'UTC+11:00';abbreviation:'AWST';tzName:'Australian Western Standard Time'};{zoneName:'Antarctica\/Davis';gmtOffset:25200;gmtOffsetName:'UTC+07:00';abbreviation:'DAVT';tzName:'Davis Time'};{zoneName:'Antarctica\/DumontDUrville';gmtOffset:36000;gmtOffsetName:'UTC+10:00';abbreviation:'DDUT';tzName:'Dumont d'Urville Time'};{zoneName:'Antarctica\/Mawson';gmtOffset:18000;gmtOffsetName:'UTC+05:00';abbreviation:'MAWT';tzName:'Mawson Station Time'};{zoneName:'Antarctica\/McMurdo';gmtOffset:46800;gmtOffsetName:'UTC+13:00';abbreviation:'NZDT';tzName:'New Zealand Daylight Time'};{zoneName:'Antarctica\/Palmer';gmtOffset:-10800;gmtOffsetName:'UTC-03:00';abbreviation:'CLST';tzName:'Chile Summer Time'};{zoneName:'Antarctica\/Rothera';gmtOffset:-10800;gmtOffsetName:'UTC-03:00';abbreviation:'ROTT';tzName:'Rothera Research Station Time'};{zoneName:'Antarctica\/Syowa';gmtOffset:10800;gmtOffsetName:'UTC+03:00';abbreviation:'SYOT';tzName:'Showa Station Time'};{zoneName:'Antarctica\/Troll';gmtOffset:0;gmtOffsetName:'UTC\u00b100';abbreviation:'GMT';tzName:'Greenwich Mean Time'};{zoneName:'Antarctica\/Vostok';gmtOffset:21600;gmtOffsetName:'UTC+06:00';abbreviation:'VOST';tzName:'Vostok Station Time'}]</t>
  </si>
  <si>
    <t>ðŸ‡¦ðŸ‡¶</t>
  </si>
  <si>
    <t>U+1F1E6 U+1F1F6</t>
  </si>
  <si>
    <t>Antigua And Barbuda</t>
  </si>
  <si>
    <t>AG</t>
  </si>
  <si>
    <t>St, John's</t>
  </si>
  <si>
    <t>Eastern Caribbean dollar</t>
  </si>
  <si>
    <t>,ag</t>
  </si>
  <si>
    <t>[{zoneName:'America\/Antigua';gmtOffset:-14400;gmtOffsetName:'UTC-04:00';abbreviation:'AST';tzName:'Atlantic Standard Time'}]</t>
  </si>
  <si>
    <t>ðŸ‡¦ðŸ‡¬</t>
  </si>
  <si>
    <t>U+1F1E6 U+1F1EC</t>
  </si>
  <si>
    <t>AR</t>
  </si>
  <si>
    <t>ARS</t>
  </si>
  <si>
    <t>Argentine peso</t>
  </si>
  <si>
    <t>,ar</t>
  </si>
  <si>
    <t>[{zoneName:'America\/Argentina\/Buenos_Aires';gmtOffset:-10800;gmtOffsetName:'UTC-03:00';abbreviation:'ART';tzName:'Argentina Time'};{zoneName:'America\/Argentina\/Catamarca';gmtOffset:-10800;gmtOffsetName:'UTC-03:00';abbreviation:'ART';tzName:'Argentina Time'};{zoneName:'America\/Argentina\/Cordoba';gmtOffset:-10800;gmtOffsetName:'UTC-03:00';abbreviation:'ART';tzName:'Argentina Time'};{zoneName:'America\/Argentina\/Jujuy';gmtOffset:-10800;gmtOffsetName:'UTC-03:00';abbreviation:'ART';tzName:'Argentina Time'};{zoneName:'America\/Argentina\/La_Rioja';gmtOffset:-10800;gmtOffsetName:'UTC-03:00';abbreviation:'ART';tzName:'Argentina Time'};{zoneName:'America\/Argentina\/Mendoza';gmtOffset:-10800;gmtOffsetName:'UTC-03:00';abbreviation:'ART';tzName:'Argentina Time'};{zoneName:'America\/Argentina\/Rio_Gallegos';gmtOffset:-10800;gmtOffsetName:'UTC-03:00';abbreviation:'ART';tzName:'Argentina Time'};{zoneName:'America\/Argentina\/Salta';gmtOffset:-10800;gmtOffsetName:'UTC-03:00';abbreviation:'ART';tzName:'Argentina Time'};{zoneName:'America\/Argentina\/San_Juan';gmtOffset:-10800;gmtOffsetName:'UTC-03:00';abbreviation:'ART';tzName:'Argentina Time'};{zoneName:'America\/Argentina\/San_Luis';gmtOffset:-10800;gmtOffsetName:'UTC-03:00';abbreviation:'ART';tzName:'Argentina Time'};{zoneName:'America\/Argentina\/Tucuman';gmtOffset:-10800;gmtOffsetName:'UTC-03:00';abbreviation:'ART';tzName:'Argentina Time'};{zoneName:'America\/Argentina\/Ushuaia';gmtOffset:-10800;gmtOffsetName:'UTC-03:00';abbreviation:'ART';tzName:'Argentina Time'}]</t>
  </si>
  <si>
    <t>ðŸ‡¦ðŸ‡·</t>
  </si>
  <si>
    <t>U+1F1E6 U+1F1F7</t>
  </si>
  <si>
    <t>AM</t>
  </si>
  <si>
    <t>AMD</t>
  </si>
  <si>
    <t>Armenian dram</t>
  </si>
  <si>
    <t>Ö</t>
  </si>
  <si>
    <t>,am</t>
  </si>
  <si>
    <t>Õ€Õ¡ÕµÕ¡Õ½Õ¿Õ¡Õ¶</t>
  </si>
  <si>
    <t>Western Asia</t>
  </si>
  <si>
    <t>[{zoneName:'Asia\/Yerevan';gmtOffset:14400;gmtOffsetName:'UTC+04:00';abbreviation:'AMT';tzName:'Armenia Time'}]</t>
  </si>
  <si>
    <t>ðŸ‡¦ðŸ‡²</t>
  </si>
  <si>
    <t>U+1F1E6 U+1F1F2</t>
  </si>
  <si>
    <t>AW</t>
  </si>
  <si>
    <t>AWG</t>
  </si>
  <si>
    <t>Aruban florin</t>
  </si>
  <si>
    <t>Æ’</t>
  </si>
  <si>
    <t>,aw</t>
  </si>
  <si>
    <t>[{zoneName:'America\/Aruba';gmtOffset:-14400;gmtOffsetName:'UTC-04:00';abbreviation:'AST';tzName:'Atlantic Standard Time'}]</t>
  </si>
  <si>
    <t>ðŸ‡¦ðŸ‡¼</t>
  </si>
  <si>
    <t>U+1F1E6 U+1F1FC</t>
  </si>
  <si>
    <t>AU</t>
  </si>
  <si>
    <t>AUD</t>
  </si>
  <si>
    <t>Australian dollar</t>
  </si>
  <si>
    <t>,au</t>
  </si>
  <si>
    <t>Australia and New Zealand</t>
  </si>
  <si>
    <t>[{zoneName:'Antarctica\/Macquarie';gmtOffset:39600;gmtOffsetName:'UTC+11:00';abbreviation:'MIST';tzName:'Macquarie Island Station Time'};{zoneName:'Australia\/Adelaide';gmtOffset:37800;gmtOffsetName:'UTC+10:30';abbreviation:'ACDT';tzName:'Australian Central Daylight Saving Time'};{zoneName:'Australia\/Brisbane';gmtOffset:36000;gmtOffsetName:'UTC+10:00';abbreviation:'AEST';tzName:'Australian Eastern Standard Time'};{zoneName:'Australia\/Broken_Hill';gmtOffset:37800;gmtOffsetName:'UTC+10:30';abbreviation:'ACDT';tzName:'Australian Central Daylight Saving Time'};{zoneName:'Australia\/Currie';gmtOffset:39600;gmtOffsetName:'UTC+11:00';abbreviation:'AEDT';tzName:'Australian Eastern Daylight Saving Time'};{zoneName:'Australia\/Darwin';gmtOffset:34200;gmtOffsetName:'UTC+09:30';abbreviation:'ACST';tzName:'Australian Central Standard Time'};{zoneName:'Australia\/Eucla';gmtOffset:31500;gmtOffsetName:'UTC+08:45';abbreviation:'ACWST';tzName:'Australian Central Western Standard Time (Unofficial)'};{zoneName:'Australia\/Hobart';gmtOffset:39600;gmtOffsetName:'UTC+11:00';abbreviation:'AEDT';tzName:'Australian Eastern Daylight Saving Time'};{zoneName:'Australia\/Lindeman';gmtOffset:36000;gmtOffsetName:'UTC+10:00';abbreviation:'AEST';tzName:'Australian Eastern Standard Time'};{zoneName:'Australia\/Lord_Howe';gmtOffset:39600;gmtOffsetName:'UTC+11:00';abbreviation:'LHST';tzName:'Lord Howe Summer Time'};{zoneName:'Australia\/Melbourne';gmtOffset:39600;gmtOffsetName:'UTC+11:00';abbreviation:'AEDT';tzName:'Australian Eastern Daylight Saving Time'};{zoneName:'Australia\/Perth';gmtOffset:28800;gmtOffsetName:'UTC+08:00';abbreviation:'AWST';tzName:'Australian Western Standard Time'};{zoneName:'Australia\/Sydney';gmtOffset:39600;gmtOffsetName:'UTC+11:00';abbreviation:'AEDT';tzName:'Australian Eastern Daylight Saving Time'}]</t>
  </si>
  <si>
    <t>ðŸ‡¦ðŸ‡º</t>
  </si>
  <si>
    <t>U+1F1E6 U+1F1FA</t>
  </si>
  <si>
    <t>AT</t>
  </si>
  <si>
    <t>,at</t>
  </si>
  <si>
    <t>Ã–sterreich</t>
  </si>
  <si>
    <t>Western Europe</t>
  </si>
  <si>
    <t>[{zoneName:'Europe\/Vienna';gmtOffset:3600;gmtOffsetName:'UTC+01:00';abbreviation:'CET';tzName:'Central European Time'}]</t>
  </si>
  <si>
    <t>ðŸ‡¦ðŸ‡¹</t>
  </si>
  <si>
    <t>U+1F1E6 U+1F1F9</t>
  </si>
  <si>
    <t>AZ</t>
  </si>
  <si>
    <t>AZN</t>
  </si>
  <si>
    <t>Azerbaijani manat</t>
  </si>
  <si>
    <t>m</t>
  </si>
  <si>
    <t>,az</t>
  </si>
  <si>
    <t>AzÉ™rbaycan</t>
  </si>
  <si>
    <t>[{zoneName:'Asia\/Baku';gmtOffset:14400;gmtOffsetName:'UTC+04:00';abbreviation:'AZT';tzName:'Azerbaijan Time'}]</t>
  </si>
  <si>
    <t>ðŸ‡¦ðŸ‡¿</t>
  </si>
  <si>
    <t>U+1F1E6 U+1F1FF</t>
  </si>
  <si>
    <t>Bahamas The</t>
  </si>
  <si>
    <t>BS</t>
  </si>
  <si>
    <t>BSD</t>
  </si>
  <si>
    <t>Bahamian dollar</t>
  </si>
  <si>
    <t>B$</t>
  </si>
  <si>
    <t>,bs</t>
  </si>
  <si>
    <t>[{zoneName:'America\/Nassau';gmtOffset:-18000;gmtOffsetName:'UTC-05:00';abbreviation:'EST';tzName:'Eastern Standard Time (North America)'}]</t>
  </si>
  <si>
    <t>ðŸ‡§ðŸ‡¸</t>
  </si>
  <si>
    <t>U+1F1E7 U+1F1F8</t>
  </si>
  <si>
    <t>BH</t>
  </si>
  <si>
    <t>BHD</t>
  </si>
  <si>
    <t>Bahraini dinar</t>
  </si>
  <si>
    <t>,Ø¯,Ø¨</t>
  </si>
  <si>
    <t>,bh</t>
  </si>
  <si>
    <t>â€Ø§Ù„Ø¨Ø­Ø±ÙŠÙ†</t>
  </si>
  <si>
    <t>[{zoneName:'Asia\/Bahrain';gmtOffset:10800;gmtOffsetName:'UTC+03:00';abbreviation:'AST';tzName:'Arabia Standard Time'}]</t>
  </si>
  <si>
    <t>ðŸ‡§ðŸ‡­</t>
  </si>
  <si>
    <t>U+1F1E7 U+1F1ED</t>
  </si>
  <si>
    <t>BD</t>
  </si>
  <si>
    <t>BDT</t>
  </si>
  <si>
    <t>Bangladeshi taka</t>
  </si>
  <si>
    <t>à§³</t>
  </si>
  <si>
    <t>,bd</t>
  </si>
  <si>
    <t>[{zoneName:'Asia\/Dhaka';gmtOffset:21600;gmtOffsetName:'UTC+06:00';abbreviation:'BDT';tzName:'Bangladesh Standard Time'}]</t>
  </si>
  <si>
    <t>ðŸ‡§ðŸ‡©</t>
  </si>
  <si>
    <t>U+1F1E7 U+1F1E9</t>
  </si>
  <si>
    <t>BB</t>
  </si>
  <si>
    <t>BBD</t>
  </si>
  <si>
    <t>Barbadian dollar</t>
  </si>
  <si>
    <t>Bds$</t>
  </si>
  <si>
    <t>,bb</t>
  </si>
  <si>
    <t>[{zoneName:'America\/Barbados';gmtOffset:-14400;gmtOffsetName:'UTC-04:00';abbreviation:'AST';tzName:'Atlantic Standard Time'}]</t>
  </si>
  <si>
    <t>ðŸ‡§ðŸ‡§</t>
  </si>
  <si>
    <t>U+1F1E7 U+1F1E7</t>
  </si>
  <si>
    <t>BY</t>
  </si>
  <si>
    <t>BYN</t>
  </si>
  <si>
    <t>Belarusian ruble</t>
  </si>
  <si>
    <t>Br</t>
  </si>
  <si>
    <t>,by</t>
  </si>
  <si>
    <t>Ð‘ÐµÐ»Ð°Ñ€ÑƒÌÑÑŒ</t>
  </si>
  <si>
    <t>Eastern Europe</t>
  </si>
  <si>
    <t>[{zoneName:'Europe\/Minsk';gmtOffset:10800;gmtOffsetName:'UTC+03:00';abbreviation:'MSK';tzName:'Moscow Time'}]</t>
  </si>
  <si>
    <t>ðŸ‡§ðŸ‡¾</t>
  </si>
  <si>
    <t>U+1F1E7 U+1F1FE</t>
  </si>
  <si>
    <t>BE</t>
  </si>
  <si>
    <t>,be</t>
  </si>
  <si>
    <t>BelgiÃ«</t>
  </si>
  <si>
    <t>[{zoneName:'Europe\/Brussels';gmtOffset:3600;gmtOffsetName:'UTC+01:00';abbreviation:'CET';tzName:'Central European Time'}]</t>
  </si>
  <si>
    <t>ðŸ‡§ðŸ‡ª</t>
  </si>
  <si>
    <t>U+1F1E7 U+1F1EA</t>
  </si>
  <si>
    <t>BZ</t>
  </si>
  <si>
    <t>BZD</t>
  </si>
  <si>
    <t>Belize dollar</t>
  </si>
  <si>
    <t>,bz</t>
  </si>
  <si>
    <t>Central America</t>
  </si>
  <si>
    <t>[{zoneName:'America\/Belize';gmtOffset:-21600;gmtOffsetName:'UTC-06:00';abbreviation:'CST';tzName:'Central Standard Time (North America)'}]</t>
  </si>
  <si>
    <t>ðŸ‡§ðŸ‡¿</t>
  </si>
  <si>
    <t>U+1F1E7 U+1F1FF</t>
  </si>
  <si>
    <t>BJ</t>
  </si>
  <si>
    <t>XOF</t>
  </si>
  <si>
    <t>West African CFA franc</t>
  </si>
  <si>
    <t>CFA</t>
  </si>
  <si>
    <t>,bj</t>
  </si>
  <si>
    <t>BÃ©nin</t>
  </si>
  <si>
    <t>Western Africa</t>
  </si>
  <si>
    <t>[{zoneName:'Africa\/Porto-Novo';gmtOffset:3600;gmtOffsetName:'UTC+01:00';abbreviation:'WAT';tzName:'West Africa Time'}]</t>
  </si>
  <si>
    <t>ðŸ‡§ðŸ‡¯</t>
  </si>
  <si>
    <t>U+1F1E7 U+1F1EF</t>
  </si>
  <si>
    <t>BM</t>
  </si>
  <si>
    <t>BMD</t>
  </si>
  <si>
    <t>Bermudian dollar</t>
  </si>
  <si>
    <t>,bm</t>
  </si>
  <si>
    <t>Northern America</t>
  </si>
  <si>
    <t>[{zoneName:'Atlantic\/Bermuda';gmtOffset:-14400;gmtOffsetName:'UTC-04:00';abbreviation:'AST';tzName:'Atlantic Standard Time'}]</t>
  </si>
  <si>
    <t>ðŸ‡§ðŸ‡²</t>
  </si>
  <si>
    <t>U+1F1E7 U+1F1F2</t>
  </si>
  <si>
    <t>BT</t>
  </si>
  <si>
    <t>Bhutanese ngultrum</t>
  </si>
  <si>
    <t>Nu,</t>
  </si>
  <si>
    <t>,bt</t>
  </si>
  <si>
    <t>Ê¼brug-yul</t>
  </si>
  <si>
    <t>[{zoneName:'Asia\/Thimphu';gmtOffset:21600;gmtOffsetName:'UTC+06:00';abbreviation:'BTT';tzName:'Bhutan Time'}]</t>
  </si>
  <si>
    <t>ðŸ‡§ðŸ‡¹</t>
  </si>
  <si>
    <t>U+1F1E7 U+1F1F9</t>
  </si>
  <si>
    <t>BO</t>
  </si>
  <si>
    <t>BOB</t>
  </si>
  <si>
    <t>Bolivian boliviano</t>
  </si>
  <si>
    <t>Bs,</t>
  </si>
  <si>
    <t>,bo</t>
  </si>
  <si>
    <t>[{zoneName:'America\/La_Paz';gmtOffset:-14400;gmtOffsetName:'UTC-04:00';abbreviation:'BOT';tzName:'Bolivia Time'}]</t>
  </si>
  <si>
    <t>ðŸ‡§ðŸ‡´</t>
  </si>
  <si>
    <t>U+1F1E7 U+1F1F4</t>
  </si>
  <si>
    <t>Bonaire; Sint Eustatius and Saba</t>
  </si>
  <si>
    <t>BES</t>
  </si>
  <si>
    <t>BQ</t>
  </si>
  <si>
    <t>Kralendijk</t>
  </si>
  <si>
    <t>United States dollar</t>
  </si>
  <si>
    <t>,an</t>
  </si>
  <si>
    <t>Caribisch Nederland</t>
  </si>
  <si>
    <t>ðŸ‡§ðŸ‡¶</t>
  </si>
  <si>
    <t>U+1F1E7 U+1F1F6</t>
  </si>
  <si>
    <t>BA</t>
  </si>
  <si>
    <t>BAM</t>
  </si>
  <si>
    <t>Bosnia and Herzegovina convertible mark</t>
  </si>
  <si>
    <t>KM</t>
  </si>
  <si>
    <t>,ba</t>
  </si>
  <si>
    <t>Bosna i Hercegovina</t>
  </si>
  <si>
    <t>[{zoneName:'Europe\/Sarajevo';gmtOffset:3600;gmtOffsetName:'UTC+01:00';abbreviation:'CET';tzName:'Central European Time'}]</t>
  </si>
  <si>
    <t>ðŸ‡§ðŸ‡¦</t>
  </si>
  <si>
    <t>U+1F1E7 U+1F1E6</t>
  </si>
  <si>
    <t>BW</t>
  </si>
  <si>
    <t>BWP</t>
  </si>
  <si>
    <t>Botswana pula</t>
  </si>
  <si>
    <t>P</t>
  </si>
  <si>
    <t>,bw</t>
  </si>
  <si>
    <t>Southern Africa</t>
  </si>
  <si>
    <t>[{zoneName:'Africa\/Gaborone';gmtOffset:7200;gmtOffsetName:'UTC+02:00';abbreviation:'CAT';tzName:'Central Africa Time'}]</t>
  </si>
  <si>
    <t>ðŸ‡§ðŸ‡¼</t>
  </si>
  <si>
    <t>U+1F1E7 U+1F1FC</t>
  </si>
  <si>
    <t>Bouvet Island</t>
  </si>
  <si>
    <t>BVT</t>
  </si>
  <si>
    <t>BV</t>
  </si>
  <si>
    <t>NOK</t>
  </si>
  <si>
    <t>Norwegian Krone</t>
  </si>
  <si>
    <t>kr</t>
  </si>
  <si>
    <t>,bv</t>
  </si>
  <si>
    <t>BouvetÃ¸ya</t>
  </si>
  <si>
    <t>[{zoneName:'Europe\/Oslo';gmtOffset:3600;gmtOffsetName:'UTC+01:00';abbreviation:'CET';tzName:'Central European Time'}]</t>
  </si>
  <si>
    <t>ðŸ‡§ðŸ‡»</t>
  </si>
  <si>
    <t>U+1F1E7 U+1F1FB</t>
  </si>
  <si>
    <t>BR</t>
  </si>
  <si>
    <t>BRL</t>
  </si>
  <si>
    <t>Brazilian real</t>
  </si>
  <si>
    <t>R$</t>
  </si>
  <si>
    <t>,br</t>
  </si>
  <si>
    <t>Brasil</t>
  </si>
  <si>
    <t>[{zoneName:'America\/Araguaina';gmtOffset:-10800;gmtOffsetName:'UTC-03:00';abbreviation:'BRT';tzName:'Bras\u00edlia Time'};{zoneName:'America\/Bahia';gmtOffset:-10800;gmtOffsetName:'UTC-03:00';abbreviation:'BRT';tzName:'Bras\u00edlia Time'};{zoneName:'America\/Belem';gmtOffset:-10800;gmtOffsetName:'UTC-03:00';abbreviation:'BRT';tzName:'Bras\u00edlia Time'};{zoneName:'America\/Boa_Vista';gmtOffset:-14400;gmtOffsetName:'UTC-04:00';abbreviation:'AMT';tzName:'Amazon Time (Brazil)[3'};{zoneName:'America\/Campo_Grande';gmtOffset:-14400;gmtOffsetName:'UTC-04:00';abbreviation:'AMT';tzName:'Amazon Time (Brazil)[3'};{zoneName:'America\/Cuiaba';gmtOffset:-14400;gmtOffsetName:'UTC-04:00';abbreviation:'BRT';tzName:'Brasilia Time'};{zoneName:'America\/Eirunepe';gmtOffset:-18000;gmtOffsetName:'UTC-05:00';abbreviation:'ACT';tzName:'Acre Time'};{zoneName:'America\/Fortaleza';gmtOffset:-10800;gmtOffsetName:'UTC-03:00';abbreviation:'BRT';tzName:'Bras\u00edlia Time'};{zoneName:'America\/Maceio';gmtOffset:-10800;gmtOffsetName:'UTC-03:00';abbreviation:'BRT';tzName:'Bras\u00edlia Time'};{zoneName:'America\/Manaus';gmtOffset:-14400;gmtOffsetName:'UTC-04:00';abbreviation:'AMT';tzName:'Amazon Time (Brazil)'};{zoneName:'America\/Noronha';gmtOffset:-7200;gmtOffsetName:'UTC-02:00';abbreviation:'FNT';tzName:'Fernando de Noronha Time'};{zoneName:'America\/Porto_Velho';gmtOffset:-14400;gmtOffsetName:'UTC-04:00';abbreviation:'AMT';tzName:'Amazon Time (Brazil)[3'};{zoneName:'America\/Recife';gmtOffset:-10800;gmtOffsetName:'UTC-03:00';abbreviation:'BRT';tzName:'Bras\u00edlia Time'};{zoneName:'America\/Rio_Branco';gmtOffset:-18000;gmtOffsetName:'UTC-05:00';abbreviation:'ACT';tzName:'Acre Time'};{zoneName:'America\/Santarem';gmtOffset:-10800;gmtOffsetName:'UTC-03:00';abbreviation:'BRT';tzName:'Bras\u00edlia Time'};{zoneName:'America\/Sao_Paulo';gmtOffset:-10800;gmtOffsetName:'UTC-03:00';abbreviation:'BRT';tzName:'Bras\u00edlia Time'}]</t>
  </si>
  <si>
    <t>ðŸ‡§ðŸ‡·</t>
  </si>
  <si>
    <t>U+1F1E7 U+1F1F7</t>
  </si>
  <si>
    <t>British Indian Ocean Territory</t>
  </si>
  <si>
    <t>IOT</t>
  </si>
  <si>
    <t>IO</t>
  </si>
  <si>
    <t>Diego Garcia</t>
  </si>
  <si>
    <t>,io</t>
  </si>
  <si>
    <t>Eastern Africa</t>
  </si>
  <si>
    <t>[{zoneName:'Indian\/Chagos';gmtOffset:21600;gmtOffsetName:'UTC+06:00';abbreviation:'IOT';tzName:'Indian Ocean Time'}]</t>
  </si>
  <si>
    <t>ðŸ‡®ðŸ‡´</t>
  </si>
  <si>
    <t>U+1F1EE U+1F1F4</t>
  </si>
  <si>
    <t>BN</t>
  </si>
  <si>
    <t>BND</t>
  </si>
  <si>
    <t>Brunei dollar</t>
  </si>
  <si>
    <t>,bn</t>
  </si>
  <si>
    <t>Negara Brunei Darussalam</t>
  </si>
  <si>
    <t>South-Eastern Asia</t>
  </si>
  <si>
    <t>[{zoneName:'Asia\/Brunei';gmtOffset:28800;gmtOffsetName:'UTC+08:00';abbreviation:'BNT';tzName:'Brunei Darussalam Time'}]</t>
  </si>
  <si>
    <t>ðŸ‡§ðŸ‡³</t>
  </si>
  <si>
    <t>U+1F1E7 U+1F1F3</t>
  </si>
  <si>
    <t>BG</t>
  </si>
  <si>
    <t>BGN</t>
  </si>
  <si>
    <t>Bulgarian lev</t>
  </si>
  <si>
    <t>Ð›Ð²,</t>
  </si>
  <si>
    <t>,bg</t>
  </si>
  <si>
    <t>Ð‘ÑŠÐ»Ð³Ð°Ñ€Ð¸Ñ</t>
  </si>
  <si>
    <t>[{zoneName:'Europe\/Sofia';gmtOffset:7200;gmtOffsetName:'UTC+02:00';abbreviation:'EET';tzName:'Eastern European Time'}]</t>
  </si>
  <si>
    <t>ðŸ‡§ðŸ‡¬</t>
  </si>
  <si>
    <t>U+1F1E7 U+1F1EC</t>
  </si>
  <si>
    <t>BF</t>
  </si>
  <si>
    <t>,bf</t>
  </si>
  <si>
    <t>[{zoneName:'Africa\/Ouagadougou';gmtOffset:0;gmtOffsetName:'UTC\u00b100';abbreviation:'GMT';tzName:'Greenwich Mean Time'}]</t>
  </si>
  <si>
    <t>ðŸ‡§ðŸ‡«</t>
  </si>
  <si>
    <t>U+1F1E7 U+1F1EB</t>
  </si>
  <si>
    <t>BI</t>
  </si>
  <si>
    <t>BIF</t>
  </si>
  <si>
    <t>Burundian franc</t>
  </si>
  <si>
    <t>FBu</t>
  </si>
  <si>
    <t>,bi</t>
  </si>
  <si>
    <t>[{zoneName:'Africa\/Bujumbura';gmtOffset:7200;gmtOffsetName:'UTC+02:00';abbreviation:'CAT';tzName:'Central Africa Time'}]</t>
  </si>
  <si>
    <t>ðŸ‡§ðŸ‡®</t>
  </si>
  <si>
    <t>U+1F1E7 U+1F1EE</t>
  </si>
  <si>
    <t>KH</t>
  </si>
  <si>
    <t>KHR</t>
  </si>
  <si>
    <t>Cambodian riel</t>
  </si>
  <si>
    <t>,kh</t>
  </si>
  <si>
    <t>KÃ¢mpÅ­chÃ©a</t>
  </si>
  <si>
    <t>[{zoneName:'Asia\/Phnom_Penh';gmtOffset:25200;gmtOffsetName:'UTC+07:00';abbreviation:'ICT';tzName:'Indochina Time'}]</t>
  </si>
  <si>
    <t>ðŸ‡°ðŸ‡­</t>
  </si>
  <si>
    <t>U+1F1F0 U+1F1ED</t>
  </si>
  <si>
    <t>CM</t>
  </si>
  <si>
    <t>XAF</t>
  </si>
  <si>
    <t>Central African CFA franc</t>
  </si>
  <si>
    <t>FCFA</t>
  </si>
  <si>
    <t>,cm</t>
  </si>
  <si>
    <t>[{zoneName:'Africa\/Douala';gmtOffset:3600;gmtOffsetName:'UTC+01:00';abbreviation:'WAT';tzName:'West Africa Time'}]</t>
  </si>
  <si>
    <t>ðŸ‡¨ðŸ‡²</t>
  </si>
  <si>
    <t>U+1F1E8 U+1F1F2</t>
  </si>
  <si>
    <t>CA</t>
  </si>
  <si>
    <t>CAD</t>
  </si>
  <si>
    <t>Canadian dollar</t>
  </si>
  <si>
    <t>,ca</t>
  </si>
  <si>
    <t>[{zoneName:'America\/Atikokan';gmtOffset:-18000;gmtOffsetName:'UTC-05:00';abbreviation:'EST';tzName:'Eastern Standard Time (North America)'};{zoneName:'America\/Blanc-Sablon';gmtOffset:-14400;gmtOffsetName:'UTC-04:00';abbreviation:'AST';tzName:'Atlantic Standard Time'};{zoneName:'America\/Cambridge_Bay';gmtOffset:-25200;gmtOffsetName:'UTC-07:00';abbreviation:'MST';tzName:'Mountain Standard Time (North America)'};{zoneName:'America\/Creston';gmtOffset:-25200;gmtOffsetName:'UTC-07:00';abbreviation:'MST';tzName:'Mountain Standard Time (North America)'};{zoneName:'America\/Dawson';gmtOffset:-25200;gmtOffsetName:'UTC-07:00';abbreviation:'MST';tzName:'Mountain Standard Time (North America)'};{zoneName:'America\/Dawson_Creek';gmtOffset:-25200;gmtOffsetName:'UTC-07:00';abbreviation:'MST';tzName:'Mountain Standard Time (North America)'};{zoneName:'America\/Edmonton';gmtOffset:-25200;gmtOffsetName:'UTC-07:00';abbreviation:'MST';tzName:'Mountain Standard Time (North America)'};{zoneName:'America\/Fort_Nelson';gmtOffset:-25200;gmtOffsetName:'UTC-07:00';abbreviation:'MST';tzName:'Mountain Standard Time (North America)'};{zoneName:'America\/Glace_Bay';gmtOffset:-14400;gmtOffsetName:'UTC-04:00';abbreviation:'AST';tzName:'Atlantic Standard Time'};{zoneName:'America\/Goose_Bay';gmtOffset:-14400;gmtOffsetName:'UTC-04:00';abbreviation:'AST';tzName:'Atlantic Standard Time'};{zoneName:'America\/Halifax';gmtOffset:-14400;gmtOffsetName:'UTC-04:00';abbreviation:'AST';tzName:'Atlantic Standard Time'};{zoneName:'America\/Inuvik';gmtOffset:-25200;gmtOffsetName:'UTC-07:00';abbreviation:'MST';tzName:'Mountain Standard Time (North America'};{zoneName:'America\/Iqaluit';gmtOffset:-18000;gmtOffsetName:'UTC-05:00';abbreviation:'EST';tzName:'Eastern Standard Time (North America'};{zoneName:'America\/Moncton';gmtOffset:-14400;gmtOffsetName:'UTC-04:00';abbreviation:'AST';tzName:'Atlantic Standard Time'};{zoneName:'America\/Nipigon';gmtOffset:-18000;gmtOffsetName:'UTC-05:00';abbreviation:'EST';tzName:'Eastern Standard Time (North America'};{zoneName:'America\/Pangnirtung';gmtOffset:-18000;gmtOffsetName:'UTC-05:00';abbreviation:'EST';tzName:'Eastern Standard Time (North America'};{zoneName:'America\/Rainy_River';gmtOffset:-21600;gmtOffsetName:'UTC-06:00';abbreviation:'CST';tzName:'Central Standard Time (North America'};{zoneName:'America\/Rankin_Inlet';gmtOffset:-21600;gmtOffsetName:'UTC-06:00';abbreviation:'CST';tzName:'Central Standard Time (North America'};{zoneName:'America\/Regina';gmtOffset:-21600;gmtOffsetName:'UTC-06:00';abbreviation:'CST';tzName:'Central Standard Time (North America'};{zoneName:'America\/Resolute';gmtOffset:-21600;gmtOffsetName:'UTC-06:00';abbreviation:'CST';tzName:'Central Standard Time (North America'};{zoneName:'America\/St_Johns';gmtOffset:-12600;gmtOffsetName:'UTC-03:30';abbreviation:'NST';tzName:'Newfoundland Standard Time'};{zoneName:'America\/Swift_Current';gmtOffset:-21600;gmtOffsetName:'UTC-06:00';abbreviation:'CST';tzName:'Central Standard Time (North America'};{zoneName:'America\/Thunder_Bay';gmtOffset:-18000;gmtOffsetName:'UTC-05:00';abbreviation:'EST';tzName:'Eastern Standard Time (North America'};{zoneName:'America\/Toronto';gmtOffset:-18000;gmtOffsetName:'UTC-05:00';abbreviation:'EST';tzName:'Eastern Standard Time (North America'};{zoneName:'America\/Vancouver';gmtOffset:-28800;gmtOffsetName:'UTC-08:00';abbreviation:'PST';tzName:'Pacific Standard Time (North America'};{zoneName:'America\/Whitehorse';gmtOffset:-25200;gmtOffsetName:'UTC-07:00';abbreviation:'MST';tzName:'Mountain Standard Time (North America'};{zoneName:'America\/Winnipeg';gmtOffset:-21600;gmtOffsetName:'UTC-06:00';abbreviation:'CST';tzName:'Central Standard Time (North America'};{zoneName:'America\/Yellowknife';gmtOffset:-25200;gmtOffsetName:'UTC-07:00';abbreviation:'MST';tzName:'Mountain Standard Time (North America'}]</t>
  </si>
  <si>
    <t>ðŸ‡¨ðŸ‡¦</t>
  </si>
  <si>
    <t>U+1F1E8 U+1F1E6</t>
  </si>
  <si>
    <t>CV</t>
  </si>
  <si>
    <t>CVE</t>
  </si>
  <si>
    <t>Cape Verdean escudo</t>
  </si>
  <si>
    <t>,cv</t>
  </si>
  <si>
    <t>[{zoneName:'Atlantic\/Cape_Verde';gmtOffset:-3600;gmtOffsetName:'UTC-01:00';abbreviation:'CVT';tzName:'Cape Verde Time'}]</t>
  </si>
  <si>
    <t>ðŸ‡¨ðŸ‡»</t>
  </si>
  <si>
    <t>U+1F1E8 U+1F1FB</t>
  </si>
  <si>
    <t>KY</t>
  </si>
  <si>
    <t>KYD</t>
  </si>
  <si>
    <t>Cayman Islands dollar</t>
  </si>
  <si>
    <t>,ky</t>
  </si>
  <si>
    <t>[{zoneName:'America\/Cayman';gmtOffset:-18000;gmtOffsetName:'UTC-05:00';abbreviation:'EST';tzName:'Eastern Standard Time (North America'}]</t>
  </si>
  <si>
    <t>ðŸ‡°ðŸ‡¾</t>
  </si>
  <si>
    <t>U+1F1F0 U+1F1FE</t>
  </si>
  <si>
    <t>CF</t>
  </si>
  <si>
    <t>,cf</t>
  </si>
  <si>
    <t>KÃ¶dÃ¶rÃ¶sÃªse tÃ® BÃªafrÃ®ka</t>
  </si>
  <si>
    <t>[{zoneName:'Africa\/Bangui';gmtOffset:3600;gmtOffsetName:'UTC+01:00';abbreviation:'WAT';tzName:'West Africa Time'}]</t>
  </si>
  <si>
    <t>ðŸ‡¨ðŸ‡«</t>
  </si>
  <si>
    <t>U+1F1E8 U+1F1EB</t>
  </si>
  <si>
    <t>TD</t>
  </si>
  <si>
    <t>,td</t>
  </si>
  <si>
    <t>Tchad</t>
  </si>
  <si>
    <t>[{zoneName:'Africa\/Ndjamena';gmtOffset:3600;gmtOffsetName:'UTC+01:00';abbreviation:'WAT';tzName:'West Africa Time'}]</t>
  </si>
  <si>
    <t>ðŸ‡¹ðŸ‡©</t>
  </si>
  <si>
    <t>U+1F1F9 U+1F1E9</t>
  </si>
  <si>
    <t>CL</t>
  </si>
  <si>
    <t>CLP</t>
  </si>
  <si>
    <t>Chilean peso</t>
  </si>
  <si>
    <t>,cl</t>
  </si>
  <si>
    <t>[{zoneName:'America\/Punta_Arenas';gmtOffset:-10800;gmtOffsetName:'UTC-03:00';abbreviation:'CLST';tzName:'Chile Summer Time'};{zoneName:'America\/Santiago';gmtOffset:-10800;gmtOffsetName:'UTC-03:00';abbreviation:'CLST';tzName:'Chile Summer Time'};{zoneName:'Pacific\/Easter';gmtOffset:-18000;gmtOffsetName:'UTC-05:00';abbreviation:'EASST';tzName:'Easter Island Summer Time'}]</t>
  </si>
  <si>
    <t>ðŸ‡¨ðŸ‡±</t>
  </si>
  <si>
    <t>U+1F1E8 U+1F1F1</t>
  </si>
  <si>
    <t>CN</t>
  </si>
  <si>
    <t>CNY</t>
  </si>
  <si>
    <t>Chinese yuan</t>
  </si>
  <si>
    <t>Â¥</t>
  </si>
  <si>
    <t>,cn</t>
  </si>
  <si>
    <t>ä¸­å›½</t>
  </si>
  <si>
    <t>Eastern Asia</t>
  </si>
  <si>
    <t>[{zoneName:'Asia\/Shanghai';gmtOffset:28800;gmtOffsetName:'UTC+08:00';abbreviation:'CST';tzName:'China Standard Time'};{zoneName:'Asia\/Urumqi';gmtOffset:21600;gmtOffsetName:'UTC+06:00';abbreviation:'XJT';tzName:'China Standard Time'}]</t>
  </si>
  <si>
    <t>ðŸ‡¨ðŸ‡³</t>
  </si>
  <si>
    <t>U+1F1E8 U+1F1F3</t>
  </si>
  <si>
    <t>Christmas Island</t>
  </si>
  <si>
    <t>CXR</t>
  </si>
  <si>
    <t>CX</t>
  </si>
  <si>
    <t>Flying Fish Cove</t>
  </si>
  <si>
    <t>,cx</t>
  </si>
  <si>
    <t>[{zoneName:'Indian\/Christmas';gmtOffset:25200;gmtOffsetName:'UTC+07:00';abbreviation:'CXT';tzName:'Christmas Island Time'}]</t>
  </si>
  <si>
    <t>ðŸ‡¨ðŸ‡½</t>
  </si>
  <si>
    <t>U+1F1E8 U+1F1FD</t>
  </si>
  <si>
    <t>Cocos (Keeling) Islands</t>
  </si>
  <si>
    <t>CCK</t>
  </si>
  <si>
    <t>CC</t>
  </si>
  <si>
    <t>West Island</t>
  </si>
  <si>
    <t>,cc</t>
  </si>
  <si>
    <t>[{zoneName:'Indian\/Cocos';gmtOffset:23400;gmtOffsetName:'UTC+06:30';abbreviation:'CCT';tzName:'Cocos Islands Time'}]</t>
  </si>
  <si>
    <t>ðŸ‡¨ðŸ‡¨</t>
  </si>
  <si>
    <t>U+1F1E8 U+1F1E8</t>
  </si>
  <si>
    <t>CO</t>
  </si>
  <si>
    <t>BogotÃ¡</t>
  </si>
  <si>
    <t>COP</t>
  </si>
  <si>
    <t>Colombian peso</t>
  </si>
  <si>
    <t>,co</t>
  </si>
  <si>
    <t>[{zoneName:'America\/Bogota';gmtOffset:-18000;gmtOffsetName:'UTC-05:00';abbreviation:'COT';tzName:'Colombia Time'}]</t>
  </si>
  <si>
    <t>ðŸ‡¨ðŸ‡´</t>
  </si>
  <si>
    <t>U+1F1E8 U+1F1F4</t>
  </si>
  <si>
    <t>KMF</t>
  </si>
  <si>
    <t>Comorian franc</t>
  </si>
  <si>
    <t>,km</t>
  </si>
  <si>
    <t>Komori</t>
  </si>
  <si>
    <t>[{zoneName:'Indian\/Comoro';gmtOffset:10800;gmtOffsetName:'UTC+03:00';abbreviation:'EAT';tzName:'East Africa Time'}]</t>
  </si>
  <si>
    <t>ðŸ‡°ðŸ‡²</t>
  </si>
  <si>
    <t>U+1F1F0 U+1F1F2</t>
  </si>
  <si>
    <t>Congo</t>
  </si>
  <si>
    <t>CG</t>
  </si>
  <si>
    <t>FC</t>
  </si>
  <si>
    <t>,cg</t>
  </si>
  <si>
    <t>RÃ©publique du Congo</t>
  </si>
  <si>
    <t>[{zoneName:'Africa\/Brazzaville';gmtOffset:3600;gmtOffsetName:'UTC+01:00';abbreviation:'WAT';tzName:'West Africa Time'}]</t>
  </si>
  <si>
    <t>ðŸ‡¨ðŸ‡¬</t>
  </si>
  <si>
    <t>U+1F1E8 U+1F1EC</t>
  </si>
  <si>
    <t>CK</t>
  </si>
  <si>
    <t>NZD</t>
  </si>
  <si>
    <t>Cook Islands dollar</t>
  </si>
  <si>
    <t>,ck</t>
  </si>
  <si>
    <t>[{zoneName:'Pacific\/Rarotonga';gmtOffset:-36000;gmtOffsetName:'UTC-10:00';abbreviation:'CKT';tzName:'Cook Island Time'}]</t>
  </si>
  <si>
    <t>ðŸ‡¨ðŸ‡°</t>
  </si>
  <si>
    <t>U+1F1E8 U+1F1F0</t>
  </si>
  <si>
    <t>CR</t>
  </si>
  <si>
    <t>San Jose</t>
  </si>
  <si>
    <t>CRC</t>
  </si>
  <si>
    <t>Costa Rican colÃ³n</t>
  </si>
  <si>
    <t>â‚¡</t>
  </si>
  <si>
    <t>,cr</t>
  </si>
  <si>
    <t>[{zoneName:'America\/Costa_Rica';gmtOffset:-21600;gmtOffsetName:'UTC-06:00';abbreviation:'CST';tzName:'Central Standard Time (North America'}]</t>
  </si>
  <si>
    <t>ðŸ‡¨ðŸ‡·</t>
  </si>
  <si>
    <t>U+1F1E8 U+1F1F7</t>
  </si>
  <si>
    <t>Cote D'Ivoire (Ivory Coast)</t>
  </si>
  <si>
    <t>CI</t>
  </si>
  <si>
    <t>,ci</t>
  </si>
  <si>
    <t>[{zoneName:'Africa\/Abidjan';gmtOffset:0;gmtOffsetName:'UTC\u00b100';abbreviation:'GMT';tzName:'Greenwich Mean Time'}]</t>
  </si>
  <si>
    <t>ðŸ‡¨ðŸ‡®</t>
  </si>
  <si>
    <t>U+1F1E8 U+1F1EE</t>
  </si>
  <si>
    <t>HR</t>
  </si>
  <si>
    <t>HRK</t>
  </si>
  <si>
    <t>Croatian kuna</t>
  </si>
  <si>
    <t>kn</t>
  </si>
  <si>
    <t>,hr</t>
  </si>
  <si>
    <t>Hrvatska</t>
  </si>
  <si>
    <t>[{zoneName:'Europe\/Zagreb';gmtOffset:3600;gmtOffsetName:'UTC+01:00';abbreviation:'CET';tzName:'Central European Time'}]</t>
  </si>
  <si>
    <t>ðŸ‡­ðŸ‡·</t>
  </si>
  <si>
    <t>U+1F1ED U+1F1F7</t>
  </si>
  <si>
    <t>CU</t>
  </si>
  <si>
    <t>CUP</t>
  </si>
  <si>
    <t>Cuban peso</t>
  </si>
  <si>
    <t>,cu</t>
  </si>
  <si>
    <t>[{zoneName:'America\/Havana';gmtOffset:-18000;gmtOffsetName:'UTC-05:00';abbreviation:'CST';tzName:'Cuba Standard Time'}]</t>
  </si>
  <si>
    <t>ðŸ‡¨ðŸ‡º</t>
  </si>
  <si>
    <t>U+1F1E8 U+1F1FA</t>
  </si>
  <si>
    <t>CuraÃ§ao</t>
  </si>
  <si>
    <t>CW</t>
  </si>
  <si>
    <t>ANG</t>
  </si>
  <si>
    <t>Netherlands Antillean guilder</t>
  </si>
  <si>
    <t>,cw</t>
  </si>
  <si>
    <t>[{zoneName:'America\/Curacao';gmtOffset:-14400;gmtOffsetName:'UTC-04:00';abbreviation:'AST';tzName:'Atlantic Standard Time'}]</t>
  </si>
  <si>
    <t>ðŸ‡¨ðŸ‡¼</t>
  </si>
  <si>
    <t>U+1F1E8 U+1F1FC</t>
  </si>
  <si>
    <t>CY</t>
  </si>
  <si>
    <t>,cy</t>
  </si>
  <si>
    <t>ÎšÏÏ€ÏÎ¿Ï‚</t>
  </si>
  <si>
    <t>[{zoneName:'Asia\/Famagusta';gmtOffset:7200;gmtOffsetName:'UTC+02:00';abbreviation:'EET';tzName:'Eastern European Time'};{zoneName:'Asia\/Nicosia';gmtOffset:7200;gmtOffsetName:'UTC+02:00';abbreviation:'EET';tzName:'Eastern European Time'}]</t>
  </si>
  <si>
    <t>ðŸ‡¨ðŸ‡¾</t>
  </si>
  <si>
    <t>U+1F1E8 U+1F1FE</t>
  </si>
  <si>
    <t>CZ</t>
  </si>
  <si>
    <t>CZK</t>
  </si>
  <si>
    <t>Czech koruna</t>
  </si>
  <si>
    <t>KÄ</t>
  </si>
  <si>
    <t>,cz</t>
  </si>
  <si>
    <t>ÄŒeskÃ¡ republika</t>
  </si>
  <si>
    <t>[{zoneName:'Europe\/Prague';gmtOffset:3600;gmtOffsetName:'UTC+01:00';abbreviation:'CET';tzName:'Central European Time'}]</t>
  </si>
  <si>
    <t>ðŸ‡¨ðŸ‡¿</t>
  </si>
  <si>
    <t>U+1F1E8 U+1F1FF</t>
  </si>
  <si>
    <t>Democratic Republic of the Congo</t>
  </si>
  <si>
    <t>CD</t>
  </si>
  <si>
    <t>CDF</t>
  </si>
  <si>
    <t>Congolese Franc</t>
  </si>
  <si>
    <t>,cd</t>
  </si>
  <si>
    <t>RÃ©publique dÃ©mocratique du Congo</t>
  </si>
  <si>
    <t>[{zoneName:'Africa\/Kinshasa';gmtOffset:3600;gmtOffsetName:'UTC+01:00';abbreviation:'WAT';tzName:'West Africa Time'};{zoneName:'Africa\/Lubumbashi';gmtOffset:7200;gmtOffsetName:'UTC+02:00';abbreviation:'CAT';tzName:'Central Africa Time'}]</t>
  </si>
  <si>
    <t>ðŸ‡¨ðŸ‡©</t>
  </si>
  <si>
    <t>U+1F1E8 U+1F1E9</t>
  </si>
  <si>
    <t>DK</t>
  </si>
  <si>
    <t>DKK</t>
  </si>
  <si>
    <t>Danish krone</t>
  </si>
  <si>
    <t>Kr,</t>
  </si>
  <si>
    <t>,dk</t>
  </si>
  <si>
    <t>Danmark</t>
  </si>
  <si>
    <t>[{zoneName:'Europe\/Copenhagen';gmtOffset:3600;gmtOffsetName:'UTC+01:00';abbreviation:'CET';tzName:'Central European Time'}]</t>
  </si>
  <si>
    <t>ðŸ‡©ðŸ‡°</t>
  </si>
  <si>
    <t>U+1F1E9 U+1F1F0</t>
  </si>
  <si>
    <t>DJ</t>
  </si>
  <si>
    <t>DJF</t>
  </si>
  <si>
    <t>Djiboutian franc</t>
  </si>
  <si>
    <t>Fdj</t>
  </si>
  <si>
    <t>,dj</t>
  </si>
  <si>
    <t>[{zoneName:'Africa\/Djibouti';gmtOffset:10800;gmtOffsetName:'UTC+03:00';abbreviation:'EAT';tzName:'East Africa Time'}]</t>
  </si>
  <si>
    <t>ðŸ‡©ðŸ‡¯</t>
  </si>
  <si>
    <t>U+1F1E9 U+1F1EF</t>
  </si>
  <si>
    <t>DM</t>
  </si>
  <si>
    <t>,dm</t>
  </si>
  <si>
    <t>[{zoneName:'America\/Dominica';gmtOffset:-14400;gmtOffsetName:'UTC-04:00';abbreviation:'AST';tzName:'Atlantic Standard Time'}]</t>
  </si>
  <si>
    <t>ðŸ‡©ðŸ‡²</t>
  </si>
  <si>
    <t>U+1F1E9 U+1F1F2</t>
  </si>
  <si>
    <t>DO</t>
  </si>
  <si>
    <t>+1-809 and 1-829</t>
  </si>
  <si>
    <t>DOP</t>
  </si>
  <si>
    <t>Dominican peso</t>
  </si>
  <si>
    <t>,do</t>
  </si>
  <si>
    <t>RepÃºblica Dominicana</t>
  </si>
  <si>
    <t>[{zoneName:'America\/Santo_Domingo';gmtOffset:-14400;gmtOffsetName:'UTC-04:00';abbreviation:'AST';tzName:'Atlantic Standard Time'}]</t>
  </si>
  <si>
    <t>ðŸ‡©ðŸ‡´</t>
  </si>
  <si>
    <t>U+1F1E9 U+1F1F4</t>
  </si>
  <si>
    <t>East Timor</t>
  </si>
  <si>
    <t>TL</t>
  </si>
  <si>
    <t>,tl</t>
  </si>
  <si>
    <t>[{zoneName:'Asia\/Dili';gmtOffset:32400;gmtOffsetName:'UTC+09:00';abbreviation:'TLT';tzName:'Timor Leste Time'}]</t>
  </si>
  <si>
    <t>ðŸ‡¹ðŸ‡±</t>
  </si>
  <si>
    <t>U+1F1F9 U+1F1F1</t>
  </si>
  <si>
    <t>EC</t>
  </si>
  <si>
    <t>,ec</t>
  </si>
  <si>
    <t>[{zoneName:'America\/Guayaquil';gmtOffset:-18000;gmtOffsetName:'UTC-05:00';abbreviation:'ECT';tzName:'Ecuador Time'};{zoneName:'Pacific\/Galapagos';gmtOffset:-21600;gmtOffsetName:'UTC-06:00';abbreviation:'GALT';tzName:'Gal\u00e1pagos Time'}]</t>
  </si>
  <si>
    <t>ðŸ‡ªðŸ‡¨</t>
  </si>
  <si>
    <t>U+1F1EA U+1F1E8</t>
  </si>
  <si>
    <t>EG</t>
  </si>
  <si>
    <t>EGP</t>
  </si>
  <si>
    <t>Egyptian pound</t>
  </si>
  <si>
    <t>Ø¬,Ù…</t>
  </si>
  <si>
    <t>,eg</t>
  </si>
  <si>
    <t>Ù…ØµØ±â€Ž</t>
  </si>
  <si>
    <t>[{zoneName:'Africa\/Cairo';gmtOffset:7200;gmtOffsetName:'UTC+02:00';abbreviation:'EET';tzName:'Eastern European Time'}]</t>
  </si>
  <si>
    <t>ðŸ‡ªðŸ‡¬</t>
  </si>
  <si>
    <t>U+1F1EA U+1F1EC</t>
  </si>
  <si>
    <t>SV</t>
  </si>
  <si>
    <t>,sv</t>
  </si>
  <si>
    <t>[{zoneName:'America\/El_Salvador';gmtOffset:-21600;gmtOffsetName:'UTC-06:00';abbreviation:'CST';tzName:'Central Standard Time (North America'}]</t>
  </si>
  <si>
    <t>ðŸ‡¸ðŸ‡»</t>
  </si>
  <si>
    <t>U+1F1F8 U+1F1FB</t>
  </si>
  <si>
    <t>GQ</t>
  </si>
  <si>
    <t>,gq</t>
  </si>
  <si>
    <t>Guinea Ecuatorial</t>
  </si>
  <si>
    <t>[{zoneName:'Africa\/Malabo';gmtOffset:3600;gmtOffsetName:'UTC+01:00';abbreviation:'WAT';tzName:'West Africa Time'}]</t>
  </si>
  <si>
    <t>ðŸ‡¬ðŸ‡¶</t>
  </si>
  <si>
    <t>U+1F1EC U+1F1F6</t>
  </si>
  <si>
    <t>ER</t>
  </si>
  <si>
    <t>ERN</t>
  </si>
  <si>
    <t>Eritrean nakfa</t>
  </si>
  <si>
    <t>Nfk</t>
  </si>
  <si>
    <t>,er</t>
  </si>
  <si>
    <t>áŠ¤áˆ­á‰µáˆ«</t>
  </si>
  <si>
    <t>[{zoneName:'Africa\/Asmara';gmtOffset:10800;gmtOffsetName:'UTC+03:00';abbreviation:'EAT';tzName:'East Africa Time'}]</t>
  </si>
  <si>
    <t>ðŸ‡ªðŸ‡·</t>
  </si>
  <si>
    <t>U+1F1EA U+1F1F7</t>
  </si>
  <si>
    <t>EE</t>
  </si>
  <si>
    <t>,ee</t>
  </si>
  <si>
    <t>Eesti</t>
  </si>
  <si>
    <t>[{zoneName:'Europe\/Tallinn';gmtOffset:7200;gmtOffsetName:'UTC+02:00';abbreviation:'EET';tzName:'Eastern European Time'}]</t>
  </si>
  <si>
    <t>ðŸ‡ªðŸ‡ª</t>
  </si>
  <si>
    <t>U+1F1EA U+1F1EA</t>
  </si>
  <si>
    <t>ET</t>
  </si>
  <si>
    <t>ETB</t>
  </si>
  <si>
    <t>Ethiopian birr</t>
  </si>
  <si>
    <t>Nkf</t>
  </si>
  <si>
    <t>,et</t>
  </si>
  <si>
    <t>áŠ¢á‰µá‹®áŒµá‹«</t>
  </si>
  <si>
    <t>[{zoneName:'Africa\/Addis_Ababa';gmtOffset:10800;gmtOffsetName:'UTC+03:00';abbreviation:'EAT';tzName:'East Africa Time'}]</t>
  </si>
  <si>
    <t>ðŸ‡ªðŸ‡¹</t>
  </si>
  <si>
    <t>U+1F1EA U+1F1F9</t>
  </si>
  <si>
    <t>FK</t>
  </si>
  <si>
    <t>FKP</t>
  </si>
  <si>
    <t>Falkland Islands pound</t>
  </si>
  <si>
    <t>Â£</t>
  </si>
  <si>
    <t>,fk</t>
  </si>
  <si>
    <t>[{zoneName:'Atlantic\/Stanley';gmtOffset:-10800;gmtOffsetName:'UTC-03:00';abbreviation:'FKST';tzName:'Falkland Islands Summer Time'}]</t>
  </si>
  <si>
    <t>ðŸ‡«ðŸ‡°</t>
  </si>
  <si>
    <t>U+1F1EB U+1F1F0</t>
  </si>
  <si>
    <t>FO</t>
  </si>
  <si>
    <t>Torshavn</t>
  </si>
  <si>
    <t>,fo</t>
  </si>
  <si>
    <t>FÃ¸royar</t>
  </si>
  <si>
    <t>[{zoneName:'Atlantic\/Faroe';gmtOffset:0;gmtOffsetName:'UTC\u00b100';abbreviation:'WET';tzName:'Western European Time'}]</t>
  </si>
  <si>
    <t>ðŸ‡«ðŸ‡´</t>
  </si>
  <si>
    <t>U+1F1EB U+1F1F4</t>
  </si>
  <si>
    <t>Fiji Islands</t>
  </si>
  <si>
    <t>FJ</t>
  </si>
  <si>
    <t>FJD</t>
  </si>
  <si>
    <t>Fijian dollar</t>
  </si>
  <si>
    <t>FJ$</t>
  </si>
  <si>
    <t>,fj</t>
  </si>
  <si>
    <t>Melanesia</t>
  </si>
  <si>
    <t>[{zoneName:'Pacific\/Fiji';gmtOffset:43200;gmtOffsetName:'UTC+12:00';abbreviation:'FJT';tzName:'Fiji Time'}]</t>
  </si>
  <si>
    <t>ðŸ‡«ðŸ‡¯</t>
  </si>
  <si>
    <t>U+1F1EB U+1F1EF</t>
  </si>
  <si>
    <t>FI</t>
  </si>
  <si>
    <t>,fi</t>
  </si>
  <si>
    <t>Suomi</t>
  </si>
  <si>
    <t>[{zoneName:'Europe\/Helsinki';gmtOffset:7200;gmtOffsetName:'UTC+02:00';abbreviation:'EET';tzName:'Eastern European Time'}]</t>
  </si>
  <si>
    <t>ðŸ‡«ðŸ‡®</t>
  </si>
  <si>
    <t>U+1F1EB U+1F1EE</t>
  </si>
  <si>
    <t>FR</t>
  </si>
  <si>
    <t>,fr</t>
  </si>
  <si>
    <t>[{zoneName:'Europe\/Paris';gmtOffset:3600;gmtOffsetName:'UTC+01:00';abbreviation:'CET';tzName:'Central European Time'}]</t>
  </si>
  <si>
    <t>ðŸ‡«ðŸ‡·</t>
  </si>
  <si>
    <t>U+1F1EB U+1F1F7</t>
  </si>
  <si>
    <t>GF</t>
  </si>
  <si>
    <t>,gf</t>
  </si>
  <si>
    <t>Guyane franÃ§aise</t>
  </si>
  <si>
    <t>[{zoneName:'America\/Cayenne';gmtOffset:-10800;gmtOffsetName:'UTC-03:00';abbreviation:'GFT';tzName:'French Guiana Time'}]</t>
  </si>
  <si>
    <t>ðŸ‡¬ðŸ‡«</t>
  </si>
  <si>
    <t>U+1F1EC U+1F1EB</t>
  </si>
  <si>
    <t>PF</t>
  </si>
  <si>
    <t>XPF</t>
  </si>
  <si>
    <t>CFP franc</t>
  </si>
  <si>
    <t>â‚£</t>
  </si>
  <si>
    <t>,pf</t>
  </si>
  <si>
    <t>PolynÃ©sie franÃ§aise</t>
  </si>
  <si>
    <t>[{zoneName:'Pacific\/Gambier';gmtOffset:-32400;gmtOffsetName:'UTC-09:00';abbreviation:'GAMT';tzName:'Gambier Islands Time'};{zoneName:'Pacific\/Marquesas';gmtOffset:-34200;gmtOffsetName:'UTC-09:30';abbreviation:'MART';tzName:'Marquesas Islands Time'};{zoneName:'Pacific\/Tahiti';gmtOffset:-36000;gmtOffsetName:'UTC-10:00';abbreviation:'TAHT';tzName:'Tahiti Time'}]</t>
  </si>
  <si>
    <t>ðŸ‡µðŸ‡«</t>
  </si>
  <si>
    <t>U+1F1F5 U+1F1EB</t>
  </si>
  <si>
    <t>French Southern Territories</t>
  </si>
  <si>
    <t>ATF</t>
  </si>
  <si>
    <t>TF</t>
  </si>
  <si>
    <t>Port-aux-Francais</t>
  </si>
  <si>
    <t>,tf</t>
  </si>
  <si>
    <t>Territoire des Terres australes et antarctiques fr</t>
  </si>
  <si>
    <t>[{zoneName:'Indian\/Kerguelen';gmtOffset:18000;gmtOffsetName:'UTC+05:00';abbreviation:'TFT';tzName:'French Southern and Antarctic Time'}]</t>
  </si>
  <si>
    <t>ðŸ‡¹ðŸ‡«</t>
  </si>
  <si>
    <t>U+1F1F9 U+1F1EB</t>
  </si>
  <si>
    <t>GA</t>
  </si>
  <si>
    <t>,ga</t>
  </si>
  <si>
    <t>[{zoneName:'Africa\/Libreville';gmtOffset:3600;gmtOffsetName:'UTC+01:00';abbreviation:'WAT';tzName:'West Africa Time'}]</t>
  </si>
  <si>
    <t>ðŸ‡¬ðŸ‡¦</t>
  </si>
  <si>
    <t>U+1F1EC U+1F1E6</t>
  </si>
  <si>
    <t>Gambia The</t>
  </si>
  <si>
    <t>GM</t>
  </si>
  <si>
    <t>GMD</t>
  </si>
  <si>
    <t>Gambian dalasi</t>
  </si>
  <si>
    <t>D</t>
  </si>
  <si>
    <t>,gm</t>
  </si>
  <si>
    <t>[{zoneName:'Africa\/Banjul';gmtOffset:0;gmtOffsetName:'UTC\u00b100';abbreviation:'GMT';tzName:'Greenwich Mean Time'}]</t>
  </si>
  <si>
    <t>ðŸ‡¬ðŸ‡²</t>
  </si>
  <si>
    <t>U+1F1EC U+1F1F2</t>
  </si>
  <si>
    <t>GE</t>
  </si>
  <si>
    <t>GEL</t>
  </si>
  <si>
    <t>Georgian lari</t>
  </si>
  <si>
    <t>áƒš</t>
  </si>
  <si>
    <t>,ge</t>
  </si>
  <si>
    <t>áƒ¡áƒáƒ¥áƒáƒ áƒ—áƒ•áƒ”áƒšáƒ</t>
  </si>
  <si>
    <t>[{zoneName:'Asia\/Tbilisi';gmtOffset:14400;gmtOffsetName:'UTC+04:00';abbreviation:'GET';tzName:'Georgia Standard Time'}]</t>
  </si>
  <si>
    <t>ðŸ‡¬ðŸ‡ª</t>
  </si>
  <si>
    <t>U+1F1EC U+1F1EA</t>
  </si>
  <si>
    <t>DE</t>
  </si>
  <si>
    <t>,de</t>
  </si>
  <si>
    <t>Deutschland</t>
  </si>
  <si>
    <t>[{zoneName:'Europe\/Berlin';gmtOffset:3600;gmtOffsetName:'UTC+01:00';abbreviation:'CET';tzName:'Central European Time'};{zoneName:'Europe\/Busingen';gmtOffset:3600;gmtOffsetName:'UTC+01:00';abbreviation:'CET';tzName:'Central European Time'}]</t>
  </si>
  <si>
    <t>ðŸ‡©ðŸ‡ª</t>
  </si>
  <si>
    <t>U+1F1E9 U+1F1EA</t>
  </si>
  <si>
    <t>GH</t>
  </si>
  <si>
    <t>GHS</t>
  </si>
  <si>
    <t>Ghanaian cedi</t>
  </si>
  <si>
    <t>GHâ‚µ</t>
  </si>
  <si>
    <t>,gh</t>
  </si>
  <si>
    <t>[{zoneName:'Africa\/Accra';gmtOffset:0;gmtOffsetName:'UTC\u00b100';abbreviation:'GMT';tzName:'Greenwich Mean Time'}]</t>
  </si>
  <si>
    <t>ðŸ‡¬ðŸ‡­</t>
  </si>
  <si>
    <t>U+1F1EC U+1F1ED</t>
  </si>
  <si>
    <t>GI</t>
  </si>
  <si>
    <t>GIP</t>
  </si>
  <si>
    <t>Gibraltar pound</t>
  </si>
  <si>
    <t>,gi</t>
  </si>
  <si>
    <t>[{zoneName:'Europe\/Gibraltar';gmtOffset:3600;gmtOffsetName:'UTC+01:00';abbreviation:'CET';tzName:'Central European Time'}]</t>
  </si>
  <si>
    <t>ðŸ‡¬ðŸ‡®</t>
  </si>
  <si>
    <t>U+1F1EC U+1F1EE</t>
  </si>
  <si>
    <t>GR</t>
  </si>
  <si>
    <t>,gr</t>
  </si>
  <si>
    <t>Î•Î»Î»Î¬Î´Î±</t>
  </si>
  <si>
    <t>[{zoneName:'Europe\/Athens';gmtOffset:7200;gmtOffsetName:'UTC+02:00';abbreviation:'EET';tzName:'Eastern European Time'}]</t>
  </si>
  <si>
    <t>ðŸ‡¬ðŸ‡·</t>
  </si>
  <si>
    <t>U+1F1EC U+1F1F7</t>
  </si>
  <si>
    <t>GL</t>
  </si>
  <si>
    <t>,gl</t>
  </si>
  <si>
    <t>Kalaallit Nunaat</t>
  </si>
  <si>
    <t>[{zoneName:'America\/Danmarkshavn';gmtOffset:0;gmtOffsetName:'UTC\u00b100';abbreviation:'GMT';tzName:'Greenwich Mean Time'};{zoneName:'America\/Nuuk';gmtOffset:-10800;gmtOffsetName:'UTC-03:00';abbreviation:'WGT';tzName:'West Greenland Time'};{zoneName:'America\/Scoresbysund';gmtOffset:-3600;gmtOffsetName:'UTC-01:00';abbreviation:'EGT';tzName:'Eastern Greenland Time'};{zoneName:'America\/Thule';gmtOffset:-14400;gmtOffsetName:'UTC-04:00';abbreviation:'AST';tzName:'Atlantic Standard Time'}]</t>
  </si>
  <si>
    <t>ðŸ‡¬ðŸ‡±</t>
  </si>
  <si>
    <t>U+1F1EC U+1F1F1</t>
  </si>
  <si>
    <t>GD</t>
  </si>
  <si>
    <t>St, George's</t>
  </si>
  <si>
    <t>,gd</t>
  </si>
  <si>
    <t>[{zoneName:'America\/Grenada';gmtOffset:-14400;gmtOffsetName:'UTC-04:00';abbreviation:'AST';tzName:'Atlantic Standard Time'}]</t>
  </si>
  <si>
    <t>ðŸ‡¬ðŸ‡©</t>
  </si>
  <si>
    <t>U+1F1EC U+1F1E9</t>
  </si>
  <si>
    <t>GP</t>
  </si>
  <si>
    <t>,gp</t>
  </si>
  <si>
    <t>[{zoneName:'America\/Guadeloupe';gmtOffset:-14400;gmtOffsetName:'UTC-04:00';abbreviation:'AST';tzName:'Atlantic Standard Time'}]</t>
  </si>
  <si>
    <t>ðŸ‡¬ðŸ‡µ</t>
  </si>
  <si>
    <t>U+1F1EC U+1F1F5</t>
  </si>
  <si>
    <t>GU</t>
  </si>
  <si>
    <t>Hagatna</t>
  </si>
  <si>
    <t>,gu</t>
  </si>
  <si>
    <t>[{zoneName:'Pacific\/Guam';gmtOffset:36000;gmtOffsetName:'UTC+10:00';abbreviation:'CHST';tzName:'Chamorro Standard Time'}]</t>
  </si>
  <si>
    <t>ðŸ‡¬ðŸ‡º</t>
  </si>
  <si>
    <t>U+1F1EC U+1F1FA</t>
  </si>
  <si>
    <t>GT</t>
  </si>
  <si>
    <t>GTQ</t>
  </si>
  <si>
    <t>Guatemalan quetzal</t>
  </si>
  <si>
    <t>Q</t>
  </si>
  <si>
    <t>,gt</t>
  </si>
  <si>
    <t>[{zoneName:'America\/Guatemala';gmtOffset:-21600;gmtOffsetName:'UTC-06:00';abbreviation:'CST';tzName:'Central Standard Time (North America'}]</t>
  </si>
  <si>
    <t>ðŸ‡¬ðŸ‡¹</t>
  </si>
  <si>
    <t>U+1F1EC U+1F1F9</t>
  </si>
  <si>
    <t>Guernsey and Alderney</t>
  </si>
  <si>
    <t>GG</t>
  </si>
  <si>
    <t>St Peter Port</t>
  </si>
  <si>
    <t>GBP</t>
  </si>
  <si>
    <t>British pound</t>
  </si>
  <si>
    <t>,gg</t>
  </si>
  <si>
    <t>[{zoneName:'Europe\/Guernsey';gmtOffset:0;gmtOffsetName:'UTC\u00b100';abbreviation:'GMT';tzName:'Greenwich Mean Time'}]</t>
  </si>
  <si>
    <t>ðŸ‡¬ðŸ‡¬</t>
  </si>
  <si>
    <t>U+1F1EC U+1F1EC</t>
  </si>
  <si>
    <t>GN</t>
  </si>
  <si>
    <t>GNF</t>
  </si>
  <si>
    <t>Guinean franc</t>
  </si>
  <si>
    <t>FG</t>
  </si>
  <si>
    <t>,gn</t>
  </si>
  <si>
    <t>GuinÃ©e</t>
  </si>
  <si>
    <t>[{zoneName:'Africa\/Conakry';gmtOffset:0;gmtOffsetName:'UTC\u00b100';abbreviation:'GMT';tzName:'Greenwich Mean Time'}]</t>
  </si>
  <si>
    <t>ðŸ‡¬ðŸ‡³</t>
  </si>
  <si>
    <t>U+1F1EC U+1F1F3</t>
  </si>
  <si>
    <t>GW</t>
  </si>
  <si>
    <t>,gw</t>
  </si>
  <si>
    <t>GuinÃ©-Bissau</t>
  </si>
  <si>
    <t>[{zoneName:'Africa\/Bissau';gmtOffset:0;gmtOffsetName:'UTC\u00b100';abbreviation:'GMT';tzName:'Greenwich Mean Time'}]</t>
  </si>
  <si>
    <t>ðŸ‡¬ðŸ‡¼</t>
  </si>
  <si>
    <t>U+1F1EC U+1F1FC</t>
  </si>
  <si>
    <t>GY</t>
  </si>
  <si>
    <t>GYD</t>
  </si>
  <si>
    <t>Guyanese dollar</t>
  </si>
  <si>
    <t>,gy</t>
  </si>
  <si>
    <t>[{zoneName:'America\/Guyana';gmtOffset:-14400;gmtOffsetName:'UTC-04:00';abbreviation:'GYT';tzName:'Guyana Time'}]</t>
  </si>
  <si>
    <t>ðŸ‡¬ðŸ‡¾</t>
  </si>
  <si>
    <t>U+1F1EC U+1F1FE</t>
  </si>
  <si>
    <t>HT</t>
  </si>
  <si>
    <t>HTG</t>
  </si>
  <si>
    <t>Haitian gourde</t>
  </si>
  <si>
    <t>G</t>
  </si>
  <si>
    <t>,ht</t>
  </si>
  <si>
    <t>HaÃ¯ti</t>
  </si>
  <si>
    <t>[{zoneName:'America\/Port-au-Prince';gmtOffset:-18000;gmtOffsetName:'UTC-05:00';abbreviation:'EST';tzName:'Eastern Standard Time (North America'}]</t>
  </si>
  <si>
    <t>ðŸ‡­ðŸ‡¹</t>
  </si>
  <si>
    <t>U+1F1ED U+1F1F9</t>
  </si>
  <si>
    <t>Heard Island and McDonald Islands</t>
  </si>
  <si>
    <t>HMD</t>
  </si>
  <si>
    <t>HM</t>
  </si>
  <si>
    <t>,hm</t>
  </si>
  <si>
    <t>ðŸ‡­ðŸ‡²</t>
  </si>
  <si>
    <t>U+1F1ED U+1F1F2</t>
  </si>
  <si>
    <t>HN</t>
  </si>
  <si>
    <t>HNL</t>
  </si>
  <si>
    <t>Honduran lempira</t>
  </si>
  <si>
    <t>L</t>
  </si>
  <si>
    <t>,hn</t>
  </si>
  <si>
    <t>[{zoneName:'America\/Tegucigalpa';gmtOffset:-21600;gmtOffsetName:'UTC-06:00';abbreviation:'CST';tzName:'Central Standard Time (North America'}]</t>
  </si>
  <si>
    <t>ðŸ‡­ðŸ‡³</t>
  </si>
  <si>
    <t>U+1F1ED U+1F1F3</t>
  </si>
  <si>
    <t>Hong Kong S,A,R,</t>
  </si>
  <si>
    <t>HK</t>
  </si>
  <si>
    <t>HKD</t>
  </si>
  <si>
    <t>Hong Kong dollar</t>
  </si>
  <si>
    <t>,hk</t>
  </si>
  <si>
    <t>é¦™æ¸¯</t>
  </si>
  <si>
    <t>[{zoneName:'Asia\/Hong_Kong';gmtOffset:28800;gmtOffsetName:'UTC+08:00';abbreviation:'HKT';tzName:'Hong Kong Time'}]</t>
  </si>
  <si>
    <t>ðŸ‡­ðŸ‡°</t>
  </si>
  <si>
    <t>U+1F1ED U+1F1F0</t>
  </si>
  <si>
    <t>HU</t>
  </si>
  <si>
    <t>HUF</t>
  </si>
  <si>
    <t>Hungarian forint</t>
  </si>
  <si>
    <t>Ft</t>
  </si>
  <si>
    <t>,hu</t>
  </si>
  <si>
    <t>MagyarorszÃ¡g</t>
  </si>
  <si>
    <t>[{zoneName:'Europe\/Budapest';gmtOffset:3600;gmtOffsetName:'UTC+01:00';abbreviation:'CET';tzName:'Central European Time'}]</t>
  </si>
  <si>
    <t>ðŸ‡­ðŸ‡º</t>
  </si>
  <si>
    <t>U+1F1ED U+1F1FA</t>
  </si>
  <si>
    <t>IS</t>
  </si>
  <si>
    <t>Reykjavik</t>
  </si>
  <si>
    <t>ISK</t>
  </si>
  <si>
    <t>Icelandic krÃ³na</t>
  </si>
  <si>
    <t>,is</t>
  </si>
  <si>
    <t>Ãsland</t>
  </si>
  <si>
    <t>[{zoneName:'Atlantic\/Reykjavik';gmtOffset:0;gmtOffsetName:'UTC\u00b100';abbreviation:'GMT';tzName:'Greenwich Mean Time'}]</t>
  </si>
  <si>
    <t>ðŸ‡®ðŸ‡¸</t>
  </si>
  <si>
    <t>U+1F1EE U+1F1F8</t>
  </si>
  <si>
    <t>IN</t>
  </si>
  <si>
    <t>INR</t>
  </si>
  <si>
    <t>Indian rupee</t>
  </si>
  <si>
    <t>â‚¹</t>
  </si>
  <si>
    <t>,in</t>
  </si>
  <si>
    <t>à¤­à¤¾à¤°à¤¤</t>
  </si>
  <si>
    <t>[{zoneName:'Asia\/Kolkata';gmtOffset:19800;gmtOffsetName:'UTC+05:30';abbreviation:'IST';tzName:'Indian Standard Time'}]</t>
  </si>
  <si>
    <t>ðŸ‡®ðŸ‡³</t>
  </si>
  <si>
    <t>U+1F1EE U+1F1F3</t>
  </si>
  <si>
    <t>ID</t>
  </si>
  <si>
    <t>IDR</t>
  </si>
  <si>
    <t>Indonesian rupiah</t>
  </si>
  <si>
    <t>Rp</t>
  </si>
  <si>
    <t>,id</t>
  </si>
  <si>
    <t>[{zoneName:'Asia\/Jakarta';gmtOffset:25200;gmtOffsetName:'UTC+07:00';abbreviation:'WIB';tzName:'Western Indonesian Time'};{zoneName:'Asia\/Jayapura';gmtOffset:32400;gmtOffsetName:'UTC+09:00';abbreviation:'WIT';tzName:'Eastern Indonesian Time'};{zoneName:'Asia\/Makassar';gmtOffset:28800;gmtOffsetName:'UTC+08:00';abbreviation:'WITA';tzName:'Central Indonesia Time'};{zoneName:'Asia\/Pontianak';gmtOffset:25200;gmtOffsetName:'UTC+07:00';abbreviation:'WIB';tzName:'Western Indonesian Time'}]</t>
  </si>
  <si>
    <t>ðŸ‡®ðŸ‡©</t>
  </si>
  <si>
    <t>U+1F1EE U+1F1E9</t>
  </si>
  <si>
    <t>IR</t>
  </si>
  <si>
    <t>IRR</t>
  </si>
  <si>
    <t>Iranian rial</t>
  </si>
  <si>
    <t>ï·¼</t>
  </si>
  <si>
    <t>,ir</t>
  </si>
  <si>
    <t>Ø§ÛŒØ±Ø§Ù†</t>
  </si>
  <si>
    <t>[{zoneName:'Asia\/Tehran';gmtOffset:12600;gmtOffsetName:'UTC+03:30';abbreviation:'IRDT';tzName:'Iran Daylight Time'}]</t>
  </si>
  <si>
    <t>ðŸ‡®ðŸ‡·</t>
  </si>
  <si>
    <t>U+1F1EE U+1F1F7</t>
  </si>
  <si>
    <t>IQ</t>
  </si>
  <si>
    <t>IQD</t>
  </si>
  <si>
    <t>Iraqi dinar</t>
  </si>
  <si>
    <t>Ø¯,Ø¹</t>
  </si>
  <si>
    <t>,iq</t>
  </si>
  <si>
    <t>Ø§Ù„Ø¹Ø±Ø§Ù‚</t>
  </si>
  <si>
    <t>[{zoneName:'Asia\/Baghdad';gmtOffset:10800;gmtOffsetName:'UTC+03:00';abbreviation:'AST';tzName:'Arabia Standard Time'}]</t>
  </si>
  <si>
    <t>ðŸ‡®ðŸ‡¶</t>
  </si>
  <si>
    <t>U+1F1EE U+1F1F6</t>
  </si>
  <si>
    <t>IE</t>
  </si>
  <si>
    <t>,ie</t>
  </si>
  <si>
    <t>Ã‰ire</t>
  </si>
  <si>
    <t>[{zoneName:'Europe\/Dublin';gmtOffset:0;gmtOffsetName:'UTC\u00b100';abbreviation:'GMT';tzName:'Greenwich Mean Time'}]</t>
  </si>
  <si>
    <t>ðŸ‡®ðŸ‡ª</t>
  </si>
  <si>
    <t>U+1F1EE U+1F1EA</t>
  </si>
  <si>
    <t>IL</t>
  </si>
  <si>
    <t>ILS</t>
  </si>
  <si>
    <t>Israeli new shekel</t>
  </si>
  <si>
    <t>â‚ª</t>
  </si>
  <si>
    <t>,il</t>
  </si>
  <si>
    <t>×™Ö´×©Ö°×‚×¨Ö¸×Öµ×œ</t>
  </si>
  <si>
    <t>[{zoneName:'Asia\/Jerusalem';gmtOffset:7200;gmtOffsetName:'UTC+02:00';abbreviation:'IST';tzName:'Israel Standard Time'}]</t>
  </si>
  <si>
    <t>ðŸ‡®ðŸ‡±</t>
  </si>
  <si>
    <t>U+1F1EE U+1F1F1</t>
  </si>
  <si>
    <t>IT</t>
  </si>
  <si>
    <t>,it</t>
  </si>
  <si>
    <t>Italia</t>
  </si>
  <si>
    <t>[{zoneName:'Europe\/Rome';gmtOffset:3600;gmtOffsetName:'UTC+01:00';abbreviation:'CET';tzName:'Central European Time'}]</t>
  </si>
  <si>
    <t>ðŸ‡®ðŸ‡¹</t>
  </si>
  <si>
    <t>U+1F1EE U+1F1F9</t>
  </si>
  <si>
    <t>JM</t>
  </si>
  <si>
    <t>JMD</t>
  </si>
  <si>
    <t>Jamaican dollar</t>
  </si>
  <si>
    <t>J$</t>
  </si>
  <si>
    <t>,jm</t>
  </si>
  <si>
    <t>[{zoneName:'America\/Jamaica';gmtOffset:-18000;gmtOffsetName:'UTC-05:00';abbreviation:'EST';tzName:'Eastern Standard Time (North America'}]</t>
  </si>
  <si>
    <t>ðŸ‡¯ðŸ‡²</t>
  </si>
  <si>
    <t>U+1F1EF U+1F1F2</t>
  </si>
  <si>
    <t>JP</t>
  </si>
  <si>
    <t>JPY</t>
  </si>
  <si>
    <t>Japanese yen</t>
  </si>
  <si>
    <t>,jp</t>
  </si>
  <si>
    <t>æ—¥æœ¬</t>
  </si>
  <si>
    <t>[{zoneName:'Asia\/Tokyo';gmtOffset:32400;gmtOffsetName:'UTC+09:00';abbreviation:'JST';tzName:'Japan Standard Time'}]</t>
  </si>
  <si>
    <t>ðŸ‡¯ðŸ‡µ</t>
  </si>
  <si>
    <t>U+1F1EF U+1F1F5</t>
  </si>
  <si>
    <t>JE</t>
  </si>
  <si>
    <t>,je</t>
  </si>
  <si>
    <t>[{zoneName:'Europe\/Jersey';gmtOffset:0;gmtOffsetName:'UTC\u00b100';abbreviation:'GMT';tzName:'Greenwich Mean Time'}]</t>
  </si>
  <si>
    <t>ðŸ‡¯ðŸ‡ª</t>
  </si>
  <si>
    <t>U+1F1EF U+1F1EA</t>
  </si>
  <si>
    <t>JO</t>
  </si>
  <si>
    <t>JOD</t>
  </si>
  <si>
    <t>Jordanian dinar</t>
  </si>
  <si>
    <t>Ø§,Ø¯</t>
  </si>
  <si>
    <t>,jo</t>
  </si>
  <si>
    <t>Ø§Ù„Ø£Ø±Ø¯Ù†</t>
  </si>
  <si>
    <t>[{zoneName:'Asia\/Amman';gmtOffset:7200;gmtOffsetName:'UTC+02:00';abbreviation:'EET';tzName:'Eastern European Time'}]</t>
  </si>
  <si>
    <t>ðŸ‡¯ðŸ‡´</t>
  </si>
  <si>
    <t>U+1F1EF U+1F1F4</t>
  </si>
  <si>
    <t>KZ</t>
  </si>
  <si>
    <t>Astana</t>
  </si>
  <si>
    <t>KZT</t>
  </si>
  <si>
    <t>Kazakhstani tenge</t>
  </si>
  <si>
    <t>Ð»Ð²</t>
  </si>
  <si>
    <t>,kz</t>
  </si>
  <si>
    <t>ÒšÐ°Ð·Ð°Ò›ÑÑ‚Ð°Ð½</t>
  </si>
  <si>
    <t>Central Asia</t>
  </si>
  <si>
    <t>[{zoneName:'Asia\/Almaty';gmtOffset:21600;gmtOffsetName:'UTC+06:00';abbreviation:'ALMT';tzName:'Alma-Ata Time[1'};{zoneName:'Asia\/Aqtau';gmtOffset:18000;gmtOffsetName:'UTC+05:00';abbreviation:'AQTT';tzName:'Aqtobe Time'};{zoneName:'Asia\/Aqtobe';gmtOffset:18000;gmtOffsetName:'UTC+05:00';abbreviation:'AQTT';tzName:'Aqtobe Time'};{zoneName:'Asia\/Atyrau';gmtOffset:18000;gmtOffsetName:'UTC+05:00';abbreviation:'MSD+1';tzName:'Moscow Daylight Time+1'};{zoneName:'Asia\/Oral';gmtOffset:18000;gmtOffsetName:'UTC+05:00';abbreviation:'ORAT';tzName:'Oral Time'};{zoneName:'Asia\/Qostanay';gmtOffset:21600;gmtOffsetName:'UTC+06:00';abbreviation:'QYZST';tzName:'Qyzylorda Summer Time'};{zoneName:'Asia\/Qyzylorda';gmtOffset:18000;gmtOffsetName:'UTC+05:00';abbreviation:'QYZT';tzName:'Qyzylorda Summer Time'}]</t>
  </si>
  <si>
    <t>ðŸ‡°ðŸ‡¿</t>
  </si>
  <si>
    <t>U+1F1F0 U+1F1FF</t>
  </si>
  <si>
    <t>KE</t>
  </si>
  <si>
    <t>KES</t>
  </si>
  <si>
    <t>Kenyan shilling</t>
  </si>
  <si>
    <t>KSh</t>
  </si>
  <si>
    <t>,ke</t>
  </si>
  <si>
    <t>[{zoneName:'Africa\/Nairobi';gmtOffset:10800;gmtOffsetName:'UTC+03:00';abbreviation:'EAT';tzName:'East Africa Time'}]</t>
  </si>
  <si>
    <t>ðŸ‡°ðŸ‡ª</t>
  </si>
  <si>
    <t>U+1F1F0 U+1F1EA</t>
  </si>
  <si>
    <t>KI</t>
  </si>
  <si>
    <t>,ki</t>
  </si>
  <si>
    <t>[{zoneName:'Pacific\/Enderbury';gmtOffset:46800;gmtOffsetName:'UTC+13:00';abbreviation:'PHOT';tzName:'Phoenix Island Time'};{zoneName:'Pacific\/Kiritimati';gmtOffset:50400;gmtOffsetName:'UTC+14:00';abbreviation:'LINT';tzName:'Line Islands Time'};{zoneName:'Pacific\/Tarawa';gmtOffset:43200;gmtOffsetName:'UTC+12:00';abbreviation:'GILT';tzName:'Gilbert Island Time'}]</t>
  </si>
  <si>
    <t>ðŸ‡°ðŸ‡®</t>
  </si>
  <si>
    <t>U+1F1F0 U+1F1EE</t>
  </si>
  <si>
    <t>XKX</t>
  </si>
  <si>
    <t>XK</t>
  </si>
  <si>
    <t>Pristina</t>
  </si>
  <si>
    <t>,xk</t>
  </si>
  <si>
    <t>Republika e KosovÃ«s</t>
  </si>
  <si>
    <t>[{zoneName:'Europe\/Belgrade';gmtOffset:3600;gmtOffsetName:'UTC+01:00';abbreviation:'CET';tzName:'Central European Time'}]</t>
  </si>
  <si>
    <t>ðŸ‡½ðŸ‡°</t>
  </si>
  <si>
    <t>U+1F1FD U+1F1F0</t>
  </si>
  <si>
    <t>KW</t>
  </si>
  <si>
    <t>KWD</t>
  </si>
  <si>
    <t>Kuwaiti dinar</t>
  </si>
  <si>
    <t>Ùƒ,Ø¯</t>
  </si>
  <si>
    <t>,kw</t>
  </si>
  <si>
    <t>Ø§Ù„ÙƒÙˆÙŠØª</t>
  </si>
  <si>
    <t>[{zoneName:'Asia\/Kuwait';gmtOffset:10800;gmtOffsetName:'UTC+03:00';abbreviation:'AST';tzName:'Arabia Standard Time'}]</t>
  </si>
  <si>
    <t>ðŸ‡°ðŸ‡¼</t>
  </si>
  <si>
    <t>U+1F1F0 U+1F1FC</t>
  </si>
  <si>
    <t>KG</t>
  </si>
  <si>
    <t>KGS</t>
  </si>
  <si>
    <t>Kyrgyzstani som</t>
  </si>
  <si>
    <t>,kg</t>
  </si>
  <si>
    <t>ÐšÑ‹Ñ€Ð³Ñ‹Ð·ÑÑ‚Ð°Ð½</t>
  </si>
  <si>
    <t>[{zoneName:'Asia\/Bishkek';gmtOffset:21600;gmtOffsetName:'UTC+06:00';abbreviation:'KGT';tzName:'Kyrgyzstan Time'}]</t>
  </si>
  <si>
    <t>ðŸ‡°ðŸ‡¬</t>
  </si>
  <si>
    <t>U+1F1F0 U+1F1EC</t>
  </si>
  <si>
    <t>LA</t>
  </si>
  <si>
    <t>LAK</t>
  </si>
  <si>
    <t>Lao kip</t>
  </si>
  <si>
    <t>â‚­</t>
  </si>
  <si>
    <t>,la</t>
  </si>
  <si>
    <t>àºªàº›àº›àº¥àº²àº§</t>
  </si>
  <si>
    <t>[{zoneName:'Asia\/Vientiane';gmtOffset:25200;gmtOffsetName:'UTC+07:00';abbreviation:'ICT';tzName:'Indochina Time'}]</t>
  </si>
  <si>
    <t>ðŸ‡±ðŸ‡¦</t>
  </si>
  <si>
    <t>U+1F1F1 U+1F1E6</t>
  </si>
  <si>
    <t>LV</t>
  </si>
  <si>
    <t>,lv</t>
  </si>
  <si>
    <t>Latvija</t>
  </si>
  <si>
    <t>[{zoneName:'Europe\/Riga';gmtOffset:7200;gmtOffsetName:'UTC+02:00';abbreviation:'EET';tzName:'Eastern European Time'}]</t>
  </si>
  <si>
    <t>ðŸ‡±ðŸ‡»</t>
  </si>
  <si>
    <t>U+1F1F1 U+1F1FB</t>
  </si>
  <si>
    <t>LB</t>
  </si>
  <si>
    <t>LBP</t>
  </si>
  <si>
    <t>Lebanese pound</t>
  </si>
  <si>
    <t>,lb</t>
  </si>
  <si>
    <t>Ù„Ø¨Ù†Ø§Ù†</t>
  </si>
  <si>
    <t>[{zoneName:'Asia\/Beirut';gmtOffset:7200;gmtOffsetName:'UTC+02:00';abbreviation:'EET';tzName:'Eastern European Time'}]</t>
  </si>
  <si>
    <t>ðŸ‡±ðŸ‡§</t>
  </si>
  <si>
    <t>U+1F1F1 U+1F1E7</t>
  </si>
  <si>
    <t>LS</t>
  </si>
  <si>
    <t>LSL</t>
  </si>
  <si>
    <t>Lesotho loti</t>
  </si>
  <si>
    <t>,ls</t>
  </si>
  <si>
    <t>[{zoneName:'Africa\/Maseru';gmtOffset:7200;gmtOffsetName:'UTC+02:00';abbreviation:'SAST';tzName:'South African Standard Time'}]</t>
  </si>
  <si>
    <t>ðŸ‡±ðŸ‡¸</t>
  </si>
  <si>
    <t>U+1F1F1 U+1F1F8</t>
  </si>
  <si>
    <t>LR</t>
  </si>
  <si>
    <t>LRD</t>
  </si>
  <si>
    <t>Liberian dollar</t>
  </si>
  <si>
    <t>,lr</t>
  </si>
  <si>
    <t>[{zoneName:'Africa\/Monrovia';gmtOffset:0;gmtOffsetName:'UTC\u00b100';abbreviation:'GMT';tzName:'Greenwich Mean Time'}]</t>
  </si>
  <si>
    <t>ðŸ‡±ðŸ‡·</t>
  </si>
  <si>
    <t>U+1F1F1 U+1F1F7</t>
  </si>
  <si>
    <t>LY</t>
  </si>
  <si>
    <t>Tripolis</t>
  </si>
  <si>
    <t>LYD</t>
  </si>
  <si>
    <t>Libyan dinar</t>
  </si>
  <si>
    <t>Ø¯,Ù„</t>
  </si>
  <si>
    <t>,ly</t>
  </si>
  <si>
    <t>â€Ù„ÙŠØ¨ÙŠØ§</t>
  </si>
  <si>
    <t>[{zoneName:'Africa\/Tripoli';gmtOffset:7200;gmtOffsetName:'UTC+02:00';abbreviation:'EET';tzName:'Eastern European Time'}]</t>
  </si>
  <si>
    <t>ðŸ‡±ðŸ‡¾</t>
  </si>
  <si>
    <t>U+1F1F1 U+1F1FE</t>
  </si>
  <si>
    <t>LI</t>
  </si>
  <si>
    <t>CHF</t>
  </si>
  <si>
    <t>Swiss franc</t>
  </si>
  <si>
    <t>CHf</t>
  </si>
  <si>
    <t>,li</t>
  </si>
  <si>
    <t>[{zoneName:'Europe\/Vaduz';gmtOffset:3600;gmtOffsetName:'UTC+01:00';abbreviation:'CET';tzName:'Central European Time'}]</t>
  </si>
  <si>
    <t>ðŸ‡±ðŸ‡®</t>
  </si>
  <si>
    <t>U+1F1F1 U+1F1EE</t>
  </si>
  <si>
    <t>LT</t>
  </si>
  <si>
    <t>,lt</t>
  </si>
  <si>
    <t>Lietuva</t>
  </si>
  <si>
    <t>[{zoneName:'Europe\/Vilnius';gmtOffset:7200;gmtOffsetName:'UTC+02:00';abbreviation:'EET';tzName:'Eastern European Time'}]</t>
  </si>
  <si>
    <t>ðŸ‡±ðŸ‡¹</t>
  </si>
  <si>
    <t>U+1F1F1 U+1F1F9</t>
  </si>
  <si>
    <t>LU</t>
  </si>
  <si>
    <t>,lu</t>
  </si>
  <si>
    <t>[{zoneName:'Europe\/Luxembourg';gmtOffset:3600;gmtOffsetName:'UTC+01:00';abbreviation:'CET';tzName:'Central European Time'}]</t>
  </si>
  <si>
    <t>ðŸ‡±ðŸ‡º</t>
  </si>
  <si>
    <t>U+1F1F1 U+1F1FA</t>
  </si>
  <si>
    <t>Macau S,A,R,</t>
  </si>
  <si>
    <t>MO</t>
  </si>
  <si>
    <t>Macao</t>
  </si>
  <si>
    <t>MOP</t>
  </si>
  <si>
    <t>Macanese pataca</t>
  </si>
  <si>
    <t>,mo</t>
  </si>
  <si>
    <t>æ¾³é–€</t>
  </si>
  <si>
    <t>[{zoneName:'Asia\/Macau';gmtOffset:28800;gmtOffsetName:'UTC+08:00';abbreviation:'CST';tzName:'China Standard Time'}]</t>
  </si>
  <si>
    <t>ðŸ‡²ðŸ‡´</t>
  </si>
  <si>
    <t>U+1F1F2 U+1F1F4</t>
  </si>
  <si>
    <t>Macedonia</t>
  </si>
  <si>
    <t>MK</t>
  </si>
  <si>
    <t>Denar</t>
  </si>
  <si>
    <t>Ð´ÐµÐ½</t>
  </si>
  <si>
    <t>,mk</t>
  </si>
  <si>
    <t>Ð¡ÐµÐ²ÐµÑ€Ð½Ð° ÐœÐ°ÐºÐµÐ´Ð¾Ð½Ð¸Ñ˜Ð°</t>
  </si>
  <si>
    <t>[{zoneName:'Europe\/Skopje';gmtOffset:3600;gmtOffsetName:'UTC+01:00';abbreviation:'CET';tzName:'Central European Time'}]</t>
  </si>
  <si>
    <t>ðŸ‡²ðŸ‡°</t>
  </si>
  <si>
    <t>U+1F1F2 U+1F1F0</t>
  </si>
  <si>
    <t>MG</t>
  </si>
  <si>
    <t>MGA</t>
  </si>
  <si>
    <t>Malagasy ariary</t>
  </si>
  <si>
    <t>Ar</t>
  </si>
  <si>
    <t>,mg</t>
  </si>
  <si>
    <t>Madagasikara</t>
  </si>
  <si>
    <t>[{zoneName:'Indian\/Antananarivo';gmtOffset:10800;gmtOffsetName:'UTC+03:00';abbreviation:'EAT';tzName:'East Africa Time'}]</t>
  </si>
  <si>
    <t>ðŸ‡²ðŸ‡¬</t>
  </si>
  <si>
    <t>U+1F1F2 U+1F1EC</t>
  </si>
  <si>
    <t>MW</t>
  </si>
  <si>
    <t>MWK</t>
  </si>
  <si>
    <t>Malawian kwacha</t>
  </si>
  <si>
    <t>,mw</t>
  </si>
  <si>
    <t>[{zoneName:'Africa\/Blantyre';gmtOffset:7200;gmtOffsetName:'UTC+02:00';abbreviation:'CAT';tzName:'Central Africa Time'}]</t>
  </si>
  <si>
    <t>ðŸ‡²ðŸ‡¼</t>
  </si>
  <si>
    <t>U+1F1F2 U+1F1FC</t>
  </si>
  <si>
    <t>MY</t>
  </si>
  <si>
    <t>MYR</t>
  </si>
  <si>
    <t>Malaysian ringgit</t>
  </si>
  <si>
    <t>RM</t>
  </si>
  <si>
    <t>,my</t>
  </si>
  <si>
    <t>[{zoneName:'Asia\/Kuala_Lumpur';gmtOffset:28800;gmtOffsetName:'UTC+08:00';abbreviation:'MYT';tzName:'Malaysia Time'};{zoneName:'Asia\/Kuching';gmtOffset:28800;gmtOffsetName:'UTC+08:00';abbreviation:'MYT';tzName:'Malaysia Time'}]</t>
  </si>
  <si>
    <t>ðŸ‡²ðŸ‡¾</t>
  </si>
  <si>
    <t>U+1F1F2 U+1F1FE</t>
  </si>
  <si>
    <t>MV</t>
  </si>
  <si>
    <t>Male</t>
  </si>
  <si>
    <t>MVR</t>
  </si>
  <si>
    <t>Maldivian rufiyaa</t>
  </si>
  <si>
    <t>Rf</t>
  </si>
  <si>
    <t>,mv</t>
  </si>
  <si>
    <t>[{zoneName:'Indian\/Maldives';gmtOffset:18000;gmtOffsetName:'UTC+05:00';abbreviation:'MVT';tzName:'Maldives Time'}]</t>
  </si>
  <si>
    <t>ðŸ‡²ðŸ‡»</t>
  </si>
  <si>
    <t>U+1F1F2 U+1F1FB</t>
  </si>
  <si>
    <t>ML</t>
  </si>
  <si>
    <t>,ml</t>
  </si>
  <si>
    <t>[{zoneName:'Africa\/Bamako';gmtOffset:0;gmtOffsetName:'UTC\u00b100';abbreviation:'GMT';tzName:'Greenwich Mean Time'}]</t>
  </si>
  <si>
    <t>ðŸ‡²ðŸ‡±</t>
  </si>
  <si>
    <t>U+1F1F2 U+1F1F1</t>
  </si>
  <si>
    <t>MT</t>
  </si>
  <si>
    <t>,mt</t>
  </si>
  <si>
    <t>[{zoneName:'Europe\/Malta';gmtOffset:3600;gmtOffsetName:'UTC+01:00';abbreviation:'CET';tzName:'Central European Time'}]</t>
  </si>
  <si>
    <t>ðŸ‡²ðŸ‡¹</t>
  </si>
  <si>
    <t>U+1F1F2 U+1F1F9</t>
  </si>
  <si>
    <t>Man (Isle of)</t>
  </si>
  <si>
    <t>IM</t>
  </si>
  <si>
    <t>Douglas; Isle of Man</t>
  </si>
  <si>
    <t>,im</t>
  </si>
  <si>
    <t>[{zoneName:'Europe\/Isle_of_Man';gmtOffset:0;gmtOffsetName:'UTC\u00b100';abbreviation:'GMT';tzName:'Greenwich Mean Time'}]</t>
  </si>
  <si>
    <t>ðŸ‡®ðŸ‡²</t>
  </si>
  <si>
    <t>U+1F1EE U+1F1F2</t>
  </si>
  <si>
    <t>MH</t>
  </si>
  <si>
    <t>,mh</t>
  </si>
  <si>
    <t>MÌ§ajeÄ¼</t>
  </si>
  <si>
    <t>[{zoneName:'Pacific\/Kwajalein';gmtOffset:43200;gmtOffsetName:'UTC+12:00';abbreviation:'MHT';tzName:'Marshall Islands Time'};{zoneName:'Pacific\/Majuro';gmtOffset:43200;gmtOffsetName:'UTC+12:00';abbreviation:'MHT';tzName:'Marshall Islands Time'}]</t>
  </si>
  <si>
    <t>ðŸ‡²ðŸ‡­</t>
  </si>
  <si>
    <t>U+1F1F2 U+1F1ED</t>
  </si>
  <si>
    <t>MQ</t>
  </si>
  <si>
    <t>,mq</t>
  </si>
  <si>
    <t>[{zoneName:'America\/Martinique';gmtOffset:-14400;gmtOffsetName:'UTC-04:00';abbreviation:'AST';tzName:'Atlantic Standard Time'}]</t>
  </si>
  <si>
    <t>ðŸ‡²ðŸ‡¶</t>
  </si>
  <si>
    <t>U+1F1F2 U+1F1F6</t>
  </si>
  <si>
    <t>MR</t>
  </si>
  <si>
    <t>MRO</t>
  </si>
  <si>
    <t>Mauritanian ouguiya</t>
  </si>
  <si>
    <t>MRU</t>
  </si>
  <si>
    <t>,mr</t>
  </si>
  <si>
    <t>Ù…ÙˆØ±ÙŠØªØ§Ù†ÙŠØ§</t>
  </si>
  <si>
    <t>[{zoneName:'Africa\/Nouakchott';gmtOffset:0;gmtOffsetName:'UTC\u00b100';abbreviation:'GMT';tzName:'Greenwich Mean Time'}]</t>
  </si>
  <si>
    <t>ðŸ‡²ðŸ‡·</t>
  </si>
  <si>
    <t>U+1F1F2 U+1F1F7</t>
  </si>
  <si>
    <t>MU</t>
  </si>
  <si>
    <t>MUR</t>
  </si>
  <si>
    <t>Mauritian rupee</t>
  </si>
  <si>
    <t>â‚¨</t>
  </si>
  <si>
    <t>,mu</t>
  </si>
  <si>
    <t>Maurice</t>
  </si>
  <si>
    <t>[{zoneName:'Indian\/Mauritius';gmtOffset:14400;gmtOffsetName:'UTC+04:00';abbreviation:'MUT';tzName:'Mauritius Time'}]</t>
  </si>
  <si>
    <t>ðŸ‡²ðŸ‡º</t>
  </si>
  <si>
    <t>U+1F1F2 U+1F1FA</t>
  </si>
  <si>
    <t>YT</t>
  </si>
  <si>
    <t>,yt</t>
  </si>
  <si>
    <t>[{zoneName:'Indian\/Mayotte';gmtOffset:10800;gmtOffsetName:'UTC+03:00';abbreviation:'EAT';tzName:'East Africa Time'}]</t>
  </si>
  <si>
    <t>ðŸ‡¾ðŸ‡¹</t>
  </si>
  <si>
    <t>U+1F1FE U+1F1F9</t>
  </si>
  <si>
    <t>MX</t>
  </si>
  <si>
    <t>MXN</t>
  </si>
  <si>
    <t>Mexican peso</t>
  </si>
  <si>
    <t>,mx</t>
  </si>
  <si>
    <t>MÃ©xico</t>
  </si>
  <si>
    <t>[{zoneName:'America\/Bahia_Banderas';gmtOffset:-21600;gmtOffsetName:'UTC-06:00';abbreviation:'CST';tzName:'Central Standard Time (North America'};{zoneName:'America\/Cancun';gmtOffset:-18000;gmtOffsetName:'UTC-05:00';abbreviation:'EST';tzName:'Eastern Standard Time (North America'};{zoneName:'America\/Chihuahua';gmtOffset:-25200;gmtOffsetName:'UTC-07:00';abbreviation:'MST';tzName:'Mountain Standard Time (North America'};{zoneName:'America\/Hermosillo';gmtOffset:-25200;gmtOffsetName:'UTC-07:00';abbreviation:'MST';tzName:'Mountain Standard Time (North America'};{zoneName:'America\/Matamoros';gmtOffset:-21600;gmtOffsetName:'UTC-06:00';abbreviation:'CST';tzName:'Central Standard Time (North America'};{zoneName:'America\/Mazatlan';gmtOffset:-25200;gmtOffsetName:'UTC-07:00';abbreviation:'MST';tzName:'Mountain Standard Time (North America'};{zoneName:'America\/Merida';gmtOffset:-21600;gmtOffsetName:'UTC-06:00';abbreviation:'CST';tzName:'Central Standard Time (North America'};{zoneName:'America\/Mexico_City';gmtOffset:-21600;gmtOffsetName:'UTC-06:00';abbreviation:'CST';tzName:'Central Standard Time (North America'};{zoneName:'America\/Monterrey';gmtOffset:-21600;gmtOffsetName:'UTC-06:00';abbreviation:'CST';tzName:'Central Standard Time (North America'};{zoneName:'America\/Ojinaga';gmtOffset:-25200;gmtOffsetName:'UTC-07:00';abbreviation:'MST';tzName:'Mountain Standard Time (North America'};{zoneName:'America\/Tijuana';gmtOffset:-28800;gmtOffsetName:'UTC-08:00';abbreviation:'PST';tzName:'Pacific Standard Time (North America'}]</t>
  </si>
  <si>
    <t>ðŸ‡²ðŸ‡½</t>
  </si>
  <si>
    <t>U+1F1F2 U+1F1FD</t>
  </si>
  <si>
    <t>FM</t>
  </si>
  <si>
    <t>,fm</t>
  </si>
  <si>
    <t>[{zoneName:'Pacific\/Chuuk';gmtOffset:36000;gmtOffsetName:'UTC+10:00';abbreviation:'CHUT';tzName:'Chuuk Time'};{zoneName:'Pacific\/Kosrae';gmtOffset:39600;gmtOffsetName:'UTC+11:00';abbreviation:'KOST';tzName:'Kosrae Time'};{zoneName:'Pacific\/Pohnpei';gmtOffset:39600;gmtOffsetName:'UTC+11:00';abbreviation:'PONT';tzName:'Pohnpei Standard Time'}]</t>
  </si>
  <si>
    <t>ðŸ‡«ðŸ‡²</t>
  </si>
  <si>
    <t>U+1F1EB U+1F1F2</t>
  </si>
  <si>
    <t>MD</t>
  </si>
  <si>
    <t>MDL</t>
  </si>
  <si>
    <t>Moldovan leu</t>
  </si>
  <si>
    <t>,md</t>
  </si>
  <si>
    <t>[{zoneName:'Europe\/Chisinau';gmtOffset:7200;gmtOffsetName:'UTC+02:00';abbreviation:'EET';tzName:'Eastern European Time'}]</t>
  </si>
  <si>
    <t>ðŸ‡²ðŸ‡©</t>
  </si>
  <si>
    <t>U+1F1F2 U+1F1E9</t>
  </si>
  <si>
    <t>MC</t>
  </si>
  <si>
    <t>,mc</t>
  </si>
  <si>
    <t>[{zoneName:'Europe\/Monaco';gmtOffset:3600;gmtOffsetName:'UTC+01:00';abbreviation:'CET';tzName:'Central European Time'}]</t>
  </si>
  <si>
    <t>ðŸ‡²ðŸ‡¨</t>
  </si>
  <si>
    <t>U+1F1F2 U+1F1E8</t>
  </si>
  <si>
    <t>MN</t>
  </si>
  <si>
    <t>Ulan Bator</t>
  </si>
  <si>
    <t>MNT</t>
  </si>
  <si>
    <t>Mongolian tÃ¶grÃ¶g</t>
  </si>
  <si>
    <t>â‚®</t>
  </si>
  <si>
    <t>,mn</t>
  </si>
  <si>
    <t>ÐœÐ¾Ð½Ð³Ð¾Ð» ÑƒÐ»Ñ</t>
  </si>
  <si>
    <t>[{zoneName:'Asia\/Choibalsan';gmtOffset:28800;gmtOffsetName:'UTC+08:00';abbreviation:'CHOT';tzName:'Choibalsan Standard Time'};{zoneName:'Asia\/Hovd';gmtOffset:25200;gmtOffsetName:'UTC+07:00';abbreviation:'HOVT';tzName:'Hovd Time'};{zoneName:'Asia\/Ulaanbaatar';gmtOffset:28800;gmtOffsetName:'UTC+08:00';abbreviation:'ULAT';tzName:'Ulaanbaatar Standard Time'}]</t>
  </si>
  <si>
    <t>ðŸ‡²ðŸ‡³</t>
  </si>
  <si>
    <t>U+1F1F2 U+1F1F3</t>
  </si>
  <si>
    <t>ME</t>
  </si>
  <si>
    <t>,me</t>
  </si>
  <si>
    <t>Ð¦Ñ€Ð½Ð° Ð“Ð¾Ñ€Ð°</t>
  </si>
  <si>
    <t>[{zoneName:'Europe\/Podgorica';gmtOffset:3600;gmtOffsetName:'UTC+01:00';abbreviation:'CET';tzName:'Central European Time'}]</t>
  </si>
  <si>
    <t>ðŸ‡²ðŸ‡ª</t>
  </si>
  <si>
    <t>U+1F1F2 U+1F1EA</t>
  </si>
  <si>
    <t>MS</t>
  </si>
  <si>
    <t>Plymouth</t>
  </si>
  <si>
    <t>,ms</t>
  </si>
  <si>
    <t>[{zoneName:'America\/Montserrat';gmtOffset:-14400;gmtOffsetName:'UTC-04:00';abbreviation:'AST';tzName:'Atlantic Standard Time'}]</t>
  </si>
  <si>
    <t>ðŸ‡²ðŸ‡¸</t>
  </si>
  <si>
    <t>U+1F1F2 U+1F1F8</t>
  </si>
  <si>
    <t>MA</t>
  </si>
  <si>
    <t>MAD</t>
  </si>
  <si>
    <t>Moroccan dirham</t>
  </si>
  <si>
    <t>DH</t>
  </si>
  <si>
    <t>,ma</t>
  </si>
  <si>
    <t>Ø§Ù„Ù…ØºØ±Ø¨</t>
  </si>
  <si>
    <t>[{zoneName:'Africa\/Casablanca';gmtOffset:3600;gmtOffsetName:'UTC+01:00';abbreviation:'WEST';tzName:'Western European Summer Time'}]</t>
  </si>
  <si>
    <t>ðŸ‡²ðŸ‡¦</t>
  </si>
  <si>
    <t>U+1F1F2 U+1F1E6</t>
  </si>
  <si>
    <t>MZ</t>
  </si>
  <si>
    <t>MZN</t>
  </si>
  <si>
    <t>Mozambican metical</t>
  </si>
  <si>
    <t>,mz</t>
  </si>
  <si>
    <t>MoÃ§ambique</t>
  </si>
  <si>
    <t>[{zoneName:'Africa\/Maputo';gmtOffset:7200;gmtOffsetName:'UTC+02:00';abbreviation:'CAT';tzName:'Central Africa Time'}]</t>
  </si>
  <si>
    <t>ðŸ‡²ðŸ‡¿</t>
  </si>
  <si>
    <t>U+1F1F2 U+1F1FF</t>
  </si>
  <si>
    <t>MM</t>
  </si>
  <si>
    <t>MMK</t>
  </si>
  <si>
    <t>Burmese kyat</t>
  </si>
  <si>
    <t>K</t>
  </si>
  <si>
    <t>,mm</t>
  </si>
  <si>
    <t>á€™á€¼á€”á€ºá€™á€¬</t>
  </si>
  <si>
    <t>[{zoneName:'Asia\/Yangon';gmtOffset:23400;gmtOffsetName:'UTC+06:30';abbreviation:'MMT';tzName:'Myanmar Standard Time'}]</t>
  </si>
  <si>
    <t>ðŸ‡²ðŸ‡²</t>
  </si>
  <si>
    <t>U+1F1F2 U+1F1F2</t>
  </si>
  <si>
    <t>NA</t>
  </si>
  <si>
    <t>NAD</t>
  </si>
  <si>
    <t>Namibian dollar</t>
  </si>
  <si>
    <t>,na</t>
  </si>
  <si>
    <t>[{zoneName:'Africa\/Windhoek';gmtOffset:7200;gmtOffsetName:'UTC+02:00';abbreviation:'WAST';tzName:'West Africa Summer Time'}]</t>
  </si>
  <si>
    <t>ðŸ‡³ðŸ‡¦</t>
  </si>
  <si>
    <t>U+1F1F3 U+1F1E6</t>
  </si>
  <si>
    <t>NR</t>
  </si>
  <si>
    <t>,nr</t>
  </si>
  <si>
    <t>[{zoneName:'Pacific\/Nauru';gmtOffset:43200;gmtOffsetName:'UTC+12:00';abbreviation:'NRT';tzName:'Nauru Time'}]</t>
  </si>
  <si>
    <t>ðŸ‡³ðŸ‡·</t>
  </si>
  <si>
    <t>U+1F1F3 U+1F1F7</t>
  </si>
  <si>
    <t>NP</t>
  </si>
  <si>
    <t>NPR</t>
  </si>
  <si>
    <t>Nepalese rupee</t>
  </si>
  <si>
    <t>,np</t>
  </si>
  <si>
    <t>à¤¨à¤ªà¤²</t>
  </si>
  <si>
    <t>[{zoneName:'Asia\/Kathmandu';gmtOffset:20700;gmtOffsetName:'UTC+05:45';abbreviation:'NPT';tzName:'Nepal Time'}]</t>
  </si>
  <si>
    <t>ðŸ‡³ðŸ‡µ</t>
  </si>
  <si>
    <t>U+1F1F3 U+1F1F5</t>
  </si>
  <si>
    <t>NL</t>
  </si>
  <si>
    <t>,nl</t>
  </si>
  <si>
    <t>Nederland</t>
  </si>
  <si>
    <t>[{zoneName:'Europe\/Amsterdam';gmtOffset:3600;gmtOffsetName:'UTC+01:00';abbreviation:'CET';tzName:'Central European Time'}]</t>
  </si>
  <si>
    <t>ðŸ‡³ðŸ‡±</t>
  </si>
  <si>
    <t>U+1F1F3 U+1F1F1</t>
  </si>
  <si>
    <t>NC</t>
  </si>
  <si>
    <t>Noumea</t>
  </si>
  <si>
    <t>,nc</t>
  </si>
  <si>
    <t>Nouvelle-CalÃ©donie</t>
  </si>
  <si>
    <t>[{zoneName:'Pacific\/Noumea';gmtOffset:39600;gmtOffsetName:'UTC+11:00';abbreviation:'NCT';tzName:'New Caledonia Time'}]</t>
  </si>
  <si>
    <t>ðŸ‡³ðŸ‡¨</t>
  </si>
  <si>
    <t>U+1F1F3 U+1F1E8</t>
  </si>
  <si>
    <t>NZ</t>
  </si>
  <si>
    <t>New Zealand dollar</t>
  </si>
  <si>
    <t>,nz</t>
  </si>
  <si>
    <t>[{zoneName:'Pacific\/Auckland';gmtOffset:46800;gmtOffsetName:'UTC+13:00';abbreviation:'NZDT';tzName:'New Zealand Daylight Time'};{zoneName:'Pacific\/Chatham';gmtOffset:49500;gmtOffsetName:'UTC+13:45';abbreviation:'CHAST';tzName:'Chatham Standard Time'}]</t>
  </si>
  <si>
    <t>ðŸ‡³ðŸ‡¿</t>
  </si>
  <si>
    <t>U+1F1F3 U+1F1FF</t>
  </si>
  <si>
    <t>NI</t>
  </si>
  <si>
    <t>NIO</t>
  </si>
  <si>
    <t>Nicaraguan cÃ³rdoba</t>
  </si>
  <si>
    <t>C$</t>
  </si>
  <si>
    <t>,ni</t>
  </si>
  <si>
    <t>[{zoneName:'America\/Managua';gmtOffset:-21600;gmtOffsetName:'UTC-06:00';abbreviation:'CST';tzName:'Central Standard Time (North America'}]</t>
  </si>
  <si>
    <t>ðŸ‡³ðŸ‡®</t>
  </si>
  <si>
    <t>U+1F1F3 U+1F1EE</t>
  </si>
  <si>
    <t>NE</t>
  </si>
  <si>
    <t>,ne</t>
  </si>
  <si>
    <t>[{zoneName:'Africa\/Niamey';gmtOffset:3600;gmtOffsetName:'UTC+01:00';abbreviation:'WAT';tzName:'West Africa Time'}]</t>
  </si>
  <si>
    <t>ðŸ‡³ðŸ‡ª</t>
  </si>
  <si>
    <t>U+1F1F3 U+1F1EA</t>
  </si>
  <si>
    <t>NG</t>
  </si>
  <si>
    <t>NGN</t>
  </si>
  <si>
    <t>Nigerian naira</t>
  </si>
  <si>
    <t>â‚¦</t>
  </si>
  <si>
    <t>,ng</t>
  </si>
  <si>
    <t>[{zoneName:'Africa\/Lagos';gmtOffset:3600;gmtOffsetName:'UTC+01:00';abbreviation:'WAT';tzName:'West Africa Time'}]</t>
  </si>
  <si>
    <t>ðŸ‡³ðŸ‡¬</t>
  </si>
  <si>
    <t>U+1F1F3 U+1F1EC</t>
  </si>
  <si>
    <t>NU</t>
  </si>
  <si>
    <t>,nu</t>
  </si>
  <si>
    <t>NiuÄ“</t>
  </si>
  <si>
    <t>[{zoneName:'Pacific\/Niue';gmtOffset:-39600;gmtOffsetName:'UTC-11:00';abbreviation:'NUT';tzName:'Niue Time'}]</t>
  </si>
  <si>
    <t>ðŸ‡³ðŸ‡º</t>
  </si>
  <si>
    <t>U+1F1F3 U+1F1FA</t>
  </si>
  <si>
    <t>Norfolk Island</t>
  </si>
  <si>
    <t>NF</t>
  </si>
  <si>
    <t>,nf</t>
  </si>
  <si>
    <t>[{zoneName:'Pacific\/Norfolk';gmtOffset:43200;gmtOffsetName:'UTC+12:00';abbreviation:'NFT';tzName:'Norfolk Time'}]</t>
  </si>
  <si>
    <t>ðŸ‡³ðŸ‡«</t>
  </si>
  <si>
    <t>U+1F1F3 U+1F1EB</t>
  </si>
  <si>
    <t>KP</t>
  </si>
  <si>
    <t>KPW</t>
  </si>
  <si>
    <t>North Korean Won</t>
  </si>
  <si>
    <t>â‚©</t>
  </si>
  <si>
    <t>,kp</t>
  </si>
  <si>
    <t>ë¶í•œ</t>
  </si>
  <si>
    <t>[{zoneName:'Asia\/Pyongyang';gmtOffset:32400;gmtOffsetName:'UTC+09:00';abbreviation:'KST';tzName:'Korea Standard Time'}]</t>
  </si>
  <si>
    <t>ðŸ‡°ðŸ‡µ</t>
  </si>
  <si>
    <t>U+1F1F0 U+1F1F5</t>
  </si>
  <si>
    <t>MNP</t>
  </si>
  <si>
    <t>MP</t>
  </si>
  <si>
    <t>,mp</t>
  </si>
  <si>
    <t>[{zoneName:'Pacific\/Saipan';gmtOffset:36000;gmtOffsetName:'UTC+10:00';abbreviation:'ChST';tzName:'Chamorro Standard Time'}]</t>
  </si>
  <si>
    <t>ðŸ‡²ðŸ‡µ</t>
  </si>
  <si>
    <t>U+1F1F2 U+1F1F5</t>
  </si>
  <si>
    <t>NO</t>
  </si>
  <si>
    <t>Norwegian krone</t>
  </si>
  <si>
    <t>,no</t>
  </si>
  <si>
    <t>Norge</t>
  </si>
  <si>
    <t>ðŸ‡³ðŸ‡´</t>
  </si>
  <si>
    <t>U+1F1F3 U+1F1F4</t>
  </si>
  <si>
    <t>OM</t>
  </si>
  <si>
    <t>OMR</t>
  </si>
  <si>
    <t>Omani rial</t>
  </si>
  <si>
    <t>,Ø¹,Ø±</t>
  </si>
  <si>
    <t>,om</t>
  </si>
  <si>
    <t>Ø¹Ù…Ø§Ù†</t>
  </si>
  <si>
    <t>[{zoneName:'Asia\/Muscat';gmtOffset:14400;gmtOffsetName:'UTC+04:00';abbreviation:'GST';tzName:'Gulf Standard Time'}]</t>
  </si>
  <si>
    <t>ðŸ‡´ðŸ‡²</t>
  </si>
  <si>
    <t>U+1F1F4 U+1F1F2</t>
  </si>
  <si>
    <t>PK</t>
  </si>
  <si>
    <t>PKR</t>
  </si>
  <si>
    <t>Pakistani rupee</t>
  </si>
  <si>
    <t>,pk</t>
  </si>
  <si>
    <t>[{zoneName:'Asia\/Karachi';gmtOffset:18000;gmtOffsetName:'UTC+05:00';abbreviation:'PKT';tzName:'Pakistan Standard Time'}]</t>
  </si>
  <si>
    <t>ðŸ‡µðŸ‡°</t>
  </si>
  <si>
    <t>U+1F1F5 U+1F1F0</t>
  </si>
  <si>
    <t>PW</t>
  </si>
  <si>
    <t>Melekeok</t>
  </si>
  <si>
    <t>,pw</t>
  </si>
  <si>
    <t>[{zoneName:'Pacific\/Palau';gmtOffset:32400;gmtOffsetName:'UTC+09:00';abbreviation:'PWT';tzName:'Palau Time'}]</t>
  </si>
  <si>
    <t>ðŸ‡µðŸ‡¼</t>
  </si>
  <si>
    <t>U+1F1F5 U+1F1FC</t>
  </si>
  <si>
    <t>Palestinian Territory Occupied</t>
  </si>
  <si>
    <t>PS</t>
  </si>
  <si>
    <t>East Jerusalem</t>
  </si>
  <si>
    <t>,ps</t>
  </si>
  <si>
    <t>ÙÙ„Ø³Ø·ÙŠÙ†</t>
  </si>
  <si>
    <t>[{zoneName:'Asia\/Gaza';gmtOffset:7200;gmtOffsetName:'UTC+02:00';abbreviation:'EET';tzName:'Eastern European Time'};{zoneName:'Asia\/Hebron';gmtOffset:7200;gmtOffsetName:'UTC+02:00';abbreviation:'EET';tzName:'Eastern European Time'}]</t>
  </si>
  <si>
    <t>ðŸ‡µðŸ‡¸</t>
  </si>
  <si>
    <t>U+1F1F5 U+1F1F8</t>
  </si>
  <si>
    <t>PA</t>
  </si>
  <si>
    <t>PAB</t>
  </si>
  <si>
    <t>Panamanian balboa</t>
  </si>
  <si>
    <t>B/,</t>
  </si>
  <si>
    <t>,pa</t>
  </si>
  <si>
    <t>PanamÃ¡</t>
  </si>
  <si>
    <t>[{zoneName:'America\/Panama';gmtOffset:-18000;gmtOffsetName:'UTC-05:00';abbreviation:'EST';tzName:'Eastern Standard Time (North America'}]</t>
  </si>
  <si>
    <t>ðŸ‡µðŸ‡¦</t>
  </si>
  <si>
    <t>U+1F1F5 U+1F1E6</t>
  </si>
  <si>
    <t>Papua new Guinea</t>
  </si>
  <si>
    <t>PG</t>
  </si>
  <si>
    <t>PGK</t>
  </si>
  <si>
    <t>Papua New Guinean kina</t>
  </si>
  <si>
    <t>,pg</t>
  </si>
  <si>
    <t>Papua Niugini</t>
  </si>
  <si>
    <t>[{zoneName:'Pacific\/Bougainville';gmtOffset:39600;gmtOffsetName:'UTC+11:00';abbreviation:'BST';tzName:'Bougainville Standard Time[6'};{zoneName:'Pacific\/Port_Moresby';gmtOffset:36000;gmtOffsetName:'UTC+10:00';abbreviation:'PGT';tzName:'Papua New Guinea Time'}]</t>
  </si>
  <si>
    <t>ðŸ‡µðŸ‡¬</t>
  </si>
  <si>
    <t>U+1F1F5 U+1F1EC</t>
  </si>
  <si>
    <t>PY</t>
  </si>
  <si>
    <t>Asuncion</t>
  </si>
  <si>
    <t>PYG</t>
  </si>
  <si>
    <t>Paraguayan guarani</t>
  </si>
  <si>
    <t>â‚²</t>
  </si>
  <si>
    <t>,py</t>
  </si>
  <si>
    <t>[{zoneName:'America\/Asuncion';gmtOffset:-10800;gmtOffsetName:'UTC-03:00';abbreviation:'PYST';tzName:'Paraguay Summer Time'}]</t>
  </si>
  <si>
    <t>ðŸ‡µðŸ‡¾</t>
  </si>
  <si>
    <t>U+1F1F5 U+1F1FE</t>
  </si>
  <si>
    <t>PE</t>
  </si>
  <si>
    <t>PEN</t>
  </si>
  <si>
    <t>Peruvian sol</t>
  </si>
  <si>
    <t>S/,</t>
  </si>
  <si>
    <t>,pe</t>
  </si>
  <si>
    <t>PerÃº</t>
  </si>
  <si>
    <t>[{zoneName:'America\/Lima';gmtOffset:-18000;gmtOffsetName:'UTC-05:00';abbreviation:'PET';tzName:'Peru Time'}]</t>
  </si>
  <si>
    <t>ðŸ‡µðŸ‡ª</t>
  </si>
  <si>
    <t>U+1F1F5 U+1F1EA</t>
  </si>
  <si>
    <t>PH</t>
  </si>
  <si>
    <t>PHP</t>
  </si>
  <si>
    <t>Philippine peso</t>
  </si>
  <si>
    <t>â‚±</t>
  </si>
  <si>
    <t>,ph</t>
  </si>
  <si>
    <t>Pilipinas</t>
  </si>
  <si>
    <t>[{zoneName:'Asia\/Manila';gmtOffset:28800;gmtOffsetName:'UTC+08:00';abbreviation:'PHT';tzName:'Philippine Time'}]</t>
  </si>
  <si>
    <t>ðŸ‡µðŸ‡­</t>
  </si>
  <si>
    <t>U+1F1F5 U+1F1ED</t>
  </si>
  <si>
    <t>Pitcairn Island</t>
  </si>
  <si>
    <t>PCN</t>
  </si>
  <si>
    <t>PN</t>
  </si>
  <si>
    <t>Adamstown</t>
  </si>
  <si>
    <t>,pn</t>
  </si>
  <si>
    <t>Pitcairn Islands</t>
  </si>
  <si>
    <t>[{zoneName:'Pacific\/Pitcairn';gmtOffset:-28800;gmtOffsetName:'UTC-08:00';abbreviation:'PST';tzName:'Pacific Standard Time (North America'}]</t>
  </si>
  <si>
    <t>ðŸ‡µðŸ‡³</t>
  </si>
  <si>
    <t>U+1F1F5 U+1F1F3</t>
  </si>
  <si>
    <t>PL</t>
  </si>
  <si>
    <t>PLN</t>
  </si>
  <si>
    <t>Polish zÅ‚oty</t>
  </si>
  <si>
    <t>zÅ‚</t>
  </si>
  <si>
    <t>,pl</t>
  </si>
  <si>
    <t>Polska</t>
  </si>
  <si>
    <t>[{zoneName:'Europe\/Warsaw';gmtOffset:3600;gmtOffsetName:'UTC+01:00';abbreviation:'CET';tzName:'Central European Time'}]</t>
  </si>
  <si>
    <t>ðŸ‡µðŸ‡±</t>
  </si>
  <si>
    <t>U+1F1F5 U+1F1F1</t>
  </si>
  <si>
    <t>PT</t>
  </si>
  <si>
    <t>,pt</t>
  </si>
  <si>
    <t>[{zoneName:'Atlantic\/Azores';gmtOffset:-3600;gmtOffsetName:'UTC-01:00';abbreviation:'AZOT';tzName:'Azores Standard Time'};{zoneName:'Atlantic\/Madeira';gmtOffset:0;gmtOffsetName:'UTC\u00b100';abbreviation:'WET';tzName:'Western European Time'};{zoneName:'Europe\/Lisbon';gmtOffset:0;gmtOffsetName:'UTC\u00b100';abbreviation:'WET';tzName:'Western European Time'}]</t>
  </si>
  <si>
    <t>ðŸ‡µðŸ‡¹</t>
  </si>
  <si>
    <t>U+1F1F5 U+1F1F9</t>
  </si>
  <si>
    <t>PR</t>
  </si>
  <si>
    <t>+1-787 and 1-939</t>
  </si>
  <si>
    <t>,pr</t>
  </si>
  <si>
    <t>[{zoneName:'America\/Puerto_Rico';gmtOffset:-14400;gmtOffsetName:'UTC-04:00';abbreviation:'AST';tzName:'Atlantic Standard Time'}]</t>
  </si>
  <si>
    <t>ðŸ‡µðŸ‡·</t>
  </si>
  <si>
    <t>U+1F1F5 U+1F1F7</t>
  </si>
  <si>
    <t>QA</t>
  </si>
  <si>
    <t>QAR</t>
  </si>
  <si>
    <t>Qatari riyal</t>
  </si>
  <si>
    <t>Ù‚,Ø±</t>
  </si>
  <si>
    <t>,qa</t>
  </si>
  <si>
    <t>Ù‚Ø·Ø±</t>
  </si>
  <si>
    <t>[{zoneName:'Asia\/Qatar';gmtOffset:10800;gmtOffsetName:'UTC+03:00';abbreviation:'AST';tzName:'Arabia Standard Time'}]</t>
  </si>
  <si>
    <t>ðŸ‡¶ðŸ‡¦</t>
  </si>
  <si>
    <t>U+1F1F6 U+1F1E6</t>
  </si>
  <si>
    <t>RE</t>
  </si>
  <si>
    <t>,re</t>
  </si>
  <si>
    <t>La RÃ©union</t>
  </si>
  <si>
    <t>[{zoneName:'Indian\/Reunion';gmtOffset:14400;gmtOffsetName:'UTC+04:00';abbreviation:'RET';tzName:'R\u00e9union Time'}]</t>
  </si>
  <si>
    <t>ðŸ‡·ðŸ‡ª</t>
  </si>
  <si>
    <t>U+1F1F7 U+1F1EA</t>
  </si>
  <si>
    <t>RO</t>
  </si>
  <si>
    <t>RON</t>
  </si>
  <si>
    <t>Romanian leu</t>
  </si>
  <si>
    <t>lei</t>
  </si>
  <si>
    <t>,ro</t>
  </si>
  <si>
    <t>RomÃ¢nia</t>
  </si>
  <si>
    <t>[{zoneName:'Europe\/Bucharest';gmtOffset:7200;gmtOffsetName:'UTC+02:00';abbreviation:'EET';tzName:'Eastern European Time'}]</t>
  </si>
  <si>
    <t>ðŸ‡·ðŸ‡´</t>
  </si>
  <si>
    <t>U+1F1F7 U+1F1F4</t>
  </si>
  <si>
    <t>RU</t>
  </si>
  <si>
    <t>RUB</t>
  </si>
  <si>
    <t>Russian ruble</t>
  </si>
  <si>
    <t>â‚½</t>
  </si>
  <si>
    <t>,ru</t>
  </si>
  <si>
    <t>Ð Ð¾ÑÑÐ¸Ñ</t>
  </si>
  <si>
    <t>[{zoneName:'Asia\/Anadyr';gmtOffset:43200;gmtOffsetName:'UTC+12:00';abbreviation:'ANAT';tzName:'Anadyr Time[4'};{zoneName:'Asia\/Barnaul';gmtOffset:25200;gmtOffsetName:'UTC+07:00';abbreviation:'KRAT';tzName:'Krasnoyarsk Time'};{zoneName:'Asia\/Chita';gmtOffset:32400;gmtOffsetName:'UTC+09:00';abbreviation:'YAKT';tzName:'Yakutsk Time'};{zoneName:'Asia\/Irkutsk';gmtOffset:28800;gmtOffsetName:'UTC+08:00';abbreviation:'IRKT';tzName:'Irkutsk Time'};{zoneName:'Asia\/Kamchatka';gmtOffset:43200;gmtOffsetName:'UTC+12:00';abbreviation:'PETT';tzName:'Kamchatka Time'};{zoneName:'Asia\/Khandyga';gmtOffset:32400;gmtOffsetName:'UTC+09:00';abbreviation:'YAKT';tzName:'Yakutsk Time'};{zoneName:'Asia\/Krasnoyarsk';gmtOffset:25200;gmtOffsetName:'UTC+07:00';abbreviation:'KRAT';tzName:'Krasnoyarsk Time'};{zoneName:'Asia\/Magadan';gmtOffset:39600;gmtOffsetName:'UTC+11:00';abbreviation:'MAGT';tzName:'Magadan Time'};{zoneName:'Asia\/Novokuznetsk';gmtOffset:25200;gmtOffsetName:'UTC+07:00';abbreviation:'KRAT';tzName:'Krasnoyarsk Time'};{zoneName:'Asia\/Novosibirsk';gmtOffset:25200;gmtOffsetName:'UTC+07:00';abbreviation:'NOVT';tzName:'Novosibirsk Time'};{zoneName:'Asia\/Omsk';gmtOffset:21600;gmtOffsetName:'UTC+06:00';abbreviation:'OMST';tzName:'Omsk Time'};{zoneName:'Asia\/Sakhalin';gmtOffset:39600;gmtOffsetName:'UTC+11:00';abbreviation:'SAKT';tzName:'Sakhalin Island Time'};{zoneName:'Asia\/Srednekolymsk';gmtOffset:39600;gmtOffsetName:'UTC+11:00';abbreviation:'SRET';tzName:'Srednekolymsk Time'};{zoneName:'Asia\/Tomsk';gmtOffset:25200;gmtOffsetName:'UTC+07:00';abbreviation:'MSD+3';tzName:'Moscow Daylight Time+3'};{zoneName:'Asia\/Ust-Nera';gmtOffset:36000;gmtOffsetName:'UTC+10:00';abbreviation:'VLAT';tzName:'Vladivostok Time'};{zoneName:'Asia\/Vladivostok';gmtOffset:36000;gmtOffsetName:'UTC+10:00';abbreviation:'VLAT';tzName:'Vladivostok Time'};{zoneName:'Asia\/Yakutsk';gmtOffset:32400;gmtOffsetName:'UTC+09:00';abbreviation:'YAKT';tzName:'Yakutsk Time'};{zoneName:'Asia\/Yekaterinburg';gmtOffset:18000;gmtOffsetName:'UTC+05:00';abbreviation:'YEKT';tzName:'Yekaterinburg Time'};{zoneName:'Europe\/Astrakhan';gmtOffset:14400;gmtOffsetName:'UTC+04:00';abbreviation:'SAMT';tzName:'Samara Time'};{zoneName:'Europe\/Kaliningrad';gmtOffset:7200;gmtOffsetName:'UTC+02:00';abbreviation:'EET';tzName:'Eastern European Time'};{zoneName:'Europe\/Kirov';gmtOffset:10800;gmtOffsetName:'UTC+03:00';abbreviation:'MSK';tzName:'Moscow Time'};{zoneName:'Europe\/Moscow';gmtOffset:10800;gmtOffsetName:'UTC+03:00';abbreviation:'MSK';tzName:'Moscow Time'};{zoneName:'Europe\/Samara';gmtOffset:14400;gmtOffsetName:'UTC+04:00';abbreviation:'SAMT';tzName:'Samara Time'};{zoneName:'Europe\/Saratov';gmtOffset:14400;gmtOffsetName:'UTC+04:00';abbreviation:'MSD';tzName:'Moscow Daylight Time+4'};{zoneName:'Europe\/Ulyanovsk';gmtOffset:14400;gmtOffsetName:'UTC+04:00';abbreviation:'SAMT';tzName:'Samara Time'};{zoneName:'Europe\/Volgograd';gmtOffset:14400;gmtOffsetName:'UTC+04:00';abbreviation:'MSK';tzName:'Moscow Standard Time'}]</t>
  </si>
  <si>
    <t>ðŸ‡·ðŸ‡º</t>
  </si>
  <si>
    <t>U+1F1F7 U+1F1FA</t>
  </si>
  <si>
    <t>RW</t>
  </si>
  <si>
    <t>RWF</t>
  </si>
  <si>
    <t>Rwandan franc</t>
  </si>
  <si>
    <t>FRw</t>
  </si>
  <si>
    <t>,rw</t>
  </si>
  <si>
    <t>[{zoneName:'Africa\/Kigali';gmtOffset:7200;gmtOffsetName:'UTC+02:00';abbreviation:'CAT';tzName:'Central Africa Time'}]</t>
  </si>
  <si>
    <t>ðŸ‡·ðŸ‡¼</t>
  </si>
  <si>
    <t>U+1F1F7 U+1F1FC</t>
  </si>
  <si>
    <t>Saint Helena</t>
  </si>
  <si>
    <t>SHN</t>
  </si>
  <si>
    <t>SH</t>
  </si>
  <si>
    <t>Jamestown</t>
  </si>
  <si>
    <t>SHP</t>
  </si>
  <si>
    <t>Saint Helena pound</t>
  </si>
  <si>
    <t>,sh</t>
  </si>
  <si>
    <t>[{zoneName:'Atlantic\/St_Helena';gmtOffset:0;gmtOffsetName:'UTC\u00b100';abbreviation:'GMT';tzName:'Greenwich Mean Time'}]</t>
  </si>
  <si>
    <t>ðŸ‡¸ðŸ‡­</t>
  </si>
  <si>
    <t>U+1F1F8 U+1F1ED</t>
  </si>
  <si>
    <t>Saint Kitts And Nevis</t>
  </si>
  <si>
    <t>KN</t>
  </si>
  <si>
    <t>,kn</t>
  </si>
  <si>
    <t>[{zoneName:'America\/St_Kitts';gmtOffset:-14400;gmtOffsetName:'UTC-04:00';abbreviation:'AST';tzName:'Atlantic Standard Time'}]</t>
  </si>
  <si>
    <t>ðŸ‡°ðŸ‡³</t>
  </si>
  <si>
    <t>U+1F1F0 U+1F1F3</t>
  </si>
  <si>
    <t>LC</t>
  </si>
  <si>
    <t>,lc</t>
  </si>
  <si>
    <t>[{zoneName:'America\/St_Lucia';gmtOffset:-14400;gmtOffsetName:'UTC-04:00';abbreviation:'AST';tzName:'Atlantic Standard Time'}]</t>
  </si>
  <si>
    <t>ðŸ‡±ðŸ‡¨</t>
  </si>
  <si>
    <t>U+1F1F1 U+1F1E8</t>
  </si>
  <si>
    <t>PM</t>
  </si>
  <si>
    <t>,pm</t>
  </si>
  <si>
    <t>Saint-Pierre-et-Miquelon</t>
  </si>
  <si>
    <t>[{zoneName:'America\/Miquelon';gmtOffset:-10800;gmtOffsetName:'UTC-03:00';abbreviation:'PMDT';tzName:'Pierre &amp; Miquelon Daylight Time'}]</t>
  </si>
  <si>
    <t>ðŸ‡µðŸ‡²</t>
  </si>
  <si>
    <t>U+1F1F5 U+1F1F2</t>
  </si>
  <si>
    <t>Saint Vincent And The Grenadines</t>
  </si>
  <si>
    <t>VC</t>
  </si>
  <si>
    <t>,vc</t>
  </si>
  <si>
    <t>[{zoneName:'America\/St_Vincent';gmtOffset:-14400;gmtOffsetName:'UTC-04:00';abbreviation:'AST';tzName:'Atlantic Standard Time'}]</t>
  </si>
  <si>
    <t>ðŸ‡»ðŸ‡¨</t>
  </si>
  <si>
    <t>U+1F1FB U+1F1E8</t>
  </si>
  <si>
    <t>Saint-Barthelemy</t>
  </si>
  <si>
    <t>BL</t>
  </si>
  <si>
    <t>,bl</t>
  </si>
  <si>
    <t>Saint-BarthÃ©lemy</t>
  </si>
  <si>
    <t>[{zoneName:'America\/St_Barthelemy';gmtOffset:-14400;gmtOffsetName:'UTC-04:00';abbreviation:'AST';tzName:'Atlantic Standard Time'}]</t>
  </si>
  <si>
    <t>ðŸ‡§ðŸ‡±</t>
  </si>
  <si>
    <t>U+1F1E7 U+1F1F1</t>
  </si>
  <si>
    <t>Saint-Martin (French part)</t>
  </si>
  <si>
    <t>MF</t>
  </si>
  <si>
    <t>,mf</t>
  </si>
  <si>
    <t>Saint-Martin</t>
  </si>
  <si>
    <t>[{zoneName:'America\/Marigot';gmtOffset:-14400;gmtOffsetName:'UTC-04:00';abbreviation:'AST';tzName:'Atlantic Standard Time'}]</t>
  </si>
  <si>
    <t>ðŸ‡²ðŸ‡«</t>
  </si>
  <si>
    <t>U+1F1F2 U+1F1EB</t>
  </si>
  <si>
    <t>WS</t>
  </si>
  <si>
    <t>WST</t>
  </si>
  <si>
    <t>Samoan tÄlÄ</t>
  </si>
  <si>
    <t>SAT</t>
  </si>
  <si>
    <t>,ws</t>
  </si>
  <si>
    <t>[{zoneName:'Pacific\/Apia';gmtOffset:50400;gmtOffsetName:'UTC+14:00';abbreviation:'WST';tzName:'West Samoa Time'}]</t>
  </si>
  <si>
    <t>ðŸ‡¼ðŸ‡¸</t>
  </si>
  <si>
    <t>U+1F1FC U+1F1F8</t>
  </si>
  <si>
    <t>SM</t>
  </si>
  <si>
    <t>,sm</t>
  </si>
  <si>
    <t>[{zoneName:'Europe\/San_Marino';gmtOffset:3600;gmtOffsetName:'UTC+01:00';abbreviation:'CET';tzName:'Central European Time'}]</t>
  </si>
  <si>
    <t>ðŸ‡¸ðŸ‡²</t>
  </si>
  <si>
    <t>U+1F1F8 U+1F1F2</t>
  </si>
  <si>
    <t>ST</t>
  </si>
  <si>
    <t>Sao Tome</t>
  </si>
  <si>
    <t>STD</t>
  </si>
  <si>
    <t>Dobra</t>
  </si>
  <si>
    <t>Db</t>
  </si>
  <si>
    <t>,st</t>
  </si>
  <si>
    <t>SÃ£o TomÃ© e PrÃ­ncipe</t>
  </si>
  <si>
    <t>[{zoneName:'Africa\/Sao_Tome';gmtOffset:0;gmtOffsetName:'UTC\u00b100';abbreviation:'GMT';tzName:'Greenwich Mean Time'}]</t>
  </si>
  <si>
    <t>ðŸ‡¸ðŸ‡¹</t>
  </si>
  <si>
    <t>U+1F1F8 U+1F1F9</t>
  </si>
  <si>
    <t>SA</t>
  </si>
  <si>
    <t>SAR</t>
  </si>
  <si>
    <t>Saudi riyal</t>
  </si>
  <si>
    <t>,sa</t>
  </si>
  <si>
    <t>Ø§Ù„Ù…Ù…Ù„ÙƒØ© Ø§Ù„Ø¹Ø±Ø¨ÙŠØ© Ø§Ù„Ø³Ø¹ÙˆØ¯ÙŠØ©</t>
  </si>
  <si>
    <t>[{zoneName:'Asia\/Riyadh';gmtOffset:10800;gmtOffsetName:'UTC+03:00';abbreviation:'AST';tzName:'Arabia Standard Time'}]</t>
  </si>
  <si>
    <t>ðŸ‡¸ðŸ‡¦</t>
  </si>
  <si>
    <t>U+1F1F8 U+1F1E6</t>
  </si>
  <si>
    <t>SN</t>
  </si>
  <si>
    <t>,sn</t>
  </si>
  <si>
    <t>SÃ©nÃ©gal</t>
  </si>
  <si>
    <t>[{zoneName:'Africa\/Dakar';gmtOffset:0;gmtOffsetName:'UTC\u00b100';abbreviation:'GMT';tzName:'Greenwich Mean Time'}]</t>
  </si>
  <si>
    <t>ðŸ‡¸ðŸ‡³</t>
  </si>
  <si>
    <t>U+1F1F8 U+1F1F3</t>
  </si>
  <si>
    <t>RS</t>
  </si>
  <si>
    <t>RSD</t>
  </si>
  <si>
    <t>Serbian dinar</t>
  </si>
  <si>
    <t>din</t>
  </si>
  <si>
    <t>,rs</t>
  </si>
  <si>
    <t>Ð¡Ñ€Ð±Ð¸Ñ˜Ð°</t>
  </si>
  <si>
    <t>ðŸ‡·ðŸ‡¸</t>
  </si>
  <si>
    <t>U+1F1F7 U+1F1F8</t>
  </si>
  <si>
    <t>SC</t>
  </si>
  <si>
    <t>SCR</t>
  </si>
  <si>
    <t>Seychellois rupee</t>
  </si>
  <si>
    <t>SRe</t>
  </si>
  <si>
    <t>,sc</t>
  </si>
  <si>
    <t>[{zoneName:'Indian\/Mahe';gmtOffset:14400;gmtOffsetName:'UTC+04:00';abbreviation:'SCT';tzName:'Seychelles Time'}]</t>
  </si>
  <si>
    <t>ðŸ‡¸ðŸ‡¨</t>
  </si>
  <si>
    <t>U+1F1F8 U+1F1E8</t>
  </si>
  <si>
    <t>SL</t>
  </si>
  <si>
    <t>SLL</t>
  </si>
  <si>
    <t>Sierra Leonean leone</t>
  </si>
  <si>
    <t>Le</t>
  </si>
  <si>
    <t>,sl</t>
  </si>
  <si>
    <t>[{zoneName:'Africa\/Freetown';gmtOffset:0;gmtOffsetName:'UTC\u00b100';abbreviation:'GMT';tzName:'Greenwich Mean Time'}]</t>
  </si>
  <si>
    <t>ðŸ‡¸ðŸ‡±</t>
  </si>
  <si>
    <t>U+1F1F8 U+1F1F1</t>
  </si>
  <si>
    <t>SG</t>
  </si>
  <si>
    <t>Singapur</t>
  </si>
  <si>
    <t>SGD</t>
  </si>
  <si>
    <t>Singapore dollar</t>
  </si>
  <si>
    <t>,sg</t>
  </si>
  <si>
    <t>[{zoneName:'Asia\/Singapore';gmtOffset:28800;gmtOffsetName:'UTC+08:00';abbreviation:'SGT';tzName:'Singapore Time'}]</t>
  </si>
  <si>
    <t>ðŸ‡¸ðŸ‡¬</t>
  </si>
  <si>
    <t>U+1F1F8 U+1F1EC</t>
  </si>
  <si>
    <t>Sint Maarten (Dutch part)</t>
  </si>
  <si>
    <t>SX</t>
  </si>
  <si>
    <t>,sx</t>
  </si>
  <si>
    <t>ðŸ‡¸ðŸ‡½</t>
  </si>
  <si>
    <t>U+1F1F8 U+1F1FD</t>
  </si>
  <si>
    <t>SK</t>
  </si>
  <si>
    <t>,sk</t>
  </si>
  <si>
    <t>Slovensko</t>
  </si>
  <si>
    <t>[{zoneName:'Europe\/Bratislava';gmtOffset:3600;gmtOffsetName:'UTC+01:00';abbreviation:'CET';tzName:'Central European Time'}]</t>
  </si>
  <si>
    <t>ðŸ‡¸ðŸ‡°</t>
  </si>
  <si>
    <t>U+1F1F8 U+1F1F0</t>
  </si>
  <si>
    <t>SI</t>
  </si>
  <si>
    <t>,si</t>
  </si>
  <si>
    <t>Slovenija</t>
  </si>
  <si>
    <t>[{zoneName:'Europe\/Ljubljana';gmtOffset:3600;gmtOffsetName:'UTC+01:00';abbreviation:'CET';tzName:'Central European Time'}]</t>
  </si>
  <si>
    <t>ðŸ‡¸ðŸ‡®</t>
  </si>
  <si>
    <t>U+1F1F8 U+1F1EE</t>
  </si>
  <si>
    <t>SB</t>
  </si>
  <si>
    <t>SBD</t>
  </si>
  <si>
    <t>Solomon Islands dollar</t>
  </si>
  <si>
    <t>Si$</t>
  </si>
  <si>
    <t>,sb</t>
  </si>
  <si>
    <t>[{zoneName:'Pacific\/Guadalcanal';gmtOffset:39600;gmtOffsetName:'UTC+11:00';abbreviation:'SBT';tzName:'Solomon Islands Time'}]</t>
  </si>
  <si>
    <t>ðŸ‡¸ðŸ‡§</t>
  </si>
  <si>
    <t>U+1F1F8 U+1F1E7</t>
  </si>
  <si>
    <t>SO</t>
  </si>
  <si>
    <t>SOS</t>
  </si>
  <si>
    <t>Somali shilling</t>
  </si>
  <si>
    <t>Sh,so,</t>
  </si>
  <si>
    <t>,so</t>
  </si>
  <si>
    <t>Soomaaliya</t>
  </si>
  <si>
    <t>[{zoneName:'Africa\/Mogadishu';gmtOffset:10800;gmtOffsetName:'UTC+03:00';abbreviation:'EAT';tzName:'East Africa Time'}]</t>
  </si>
  <si>
    <t>ðŸ‡¸ðŸ‡´</t>
  </si>
  <si>
    <t>U+1F1F8 U+1F1F4</t>
  </si>
  <si>
    <t>ZA</t>
  </si>
  <si>
    <t>ZAR</t>
  </si>
  <si>
    <t>South African rand</t>
  </si>
  <si>
    <t>R</t>
  </si>
  <si>
    <t>,za</t>
  </si>
  <si>
    <t>[{zoneName:'Africa\/Johannesburg';gmtOffset:7200;gmtOffsetName:'UTC+02:00';abbreviation:'SAST';tzName:'South African Standard Time'}]</t>
  </si>
  <si>
    <t>ðŸ‡¿ðŸ‡¦</t>
  </si>
  <si>
    <t>U+1F1FF U+1F1E6</t>
  </si>
  <si>
    <t>South Georgia</t>
  </si>
  <si>
    <t>SGS</t>
  </si>
  <si>
    <t>GS</t>
  </si>
  <si>
    <t>Grytviken</t>
  </si>
  <si>
    <t>,gs</t>
  </si>
  <si>
    <t>[{zoneName:'Atlantic\/South_Georgia';gmtOffset:-7200;gmtOffsetName:'UTC-02:00';abbreviation:'GST';tzName:'South Georgia and the South Sandwich Islands Time'}]</t>
  </si>
  <si>
    <t>ðŸ‡¬ðŸ‡¸</t>
  </si>
  <si>
    <t>U+1F1EC U+1F1F8</t>
  </si>
  <si>
    <t>KR</t>
  </si>
  <si>
    <t>KRW</t>
  </si>
  <si>
    <t>Won</t>
  </si>
  <si>
    <t>,kr</t>
  </si>
  <si>
    <t>ëŒ€í•œë¯¼êµ­</t>
  </si>
  <si>
    <t>[{zoneName:'Asia\/Seoul';gmtOffset:32400;gmtOffsetName:'UTC+09:00';abbreviation:'KST';tzName:'Korea Standard Time'}]</t>
  </si>
  <si>
    <t>ðŸ‡°ðŸ‡·</t>
  </si>
  <si>
    <t>U+1F1F0 U+1F1F7</t>
  </si>
  <si>
    <t>SS</t>
  </si>
  <si>
    <t>SSP</t>
  </si>
  <si>
    <t>South Sudanese pound</t>
  </si>
  <si>
    <t>,ss</t>
  </si>
  <si>
    <t>[{zoneName:'Africa\/Juba';gmtOffset:10800;gmtOffsetName:'UTC+03:00';abbreviation:'EAT';tzName:'East Africa Time'}]</t>
  </si>
  <si>
    <t>ðŸ‡¸ðŸ‡¸</t>
  </si>
  <si>
    <t>U+1F1F8 U+1F1F8</t>
  </si>
  <si>
    <t>ES</t>
  </si>
  <si>
    <t>,es</t>
  </si>
  <si>
    <t>EspaÃ±a</t>
  </si>
  <si>
    <t>[{zoneName:'Africa\/Ceuta';gmtOffset:3600;gmtOffsetName:'UTC+01:00';abbreviation:'CET';tzName:'Central European Time'};{zoneName:'Atlantic\/Canary';gmtOffset:0;gmtOffsetName:'UTC\u00b100';abbreviation:'WET';tzName:'Western European Time'};{zoneName:'Europe\/Madrid';gmtOffset:3600;gmtOffsetName:'UTC+01:00';abbreviation:'CET';tzName:'Central European Time'}]</t>
  </si>
  <si>
    <t>ðŸ‡ªðŸ‡¸</t>
  </si>
  <si>
    <t>U+1F1EA U+1F1F8</t>
  </si>
  <si>
    <t>LK</t>
  </si>
  <si>
    <t>LKR</t>
  </si>
  <si>
    <t>Sri Lankan rupee</t>
  </si>
  <si>
    <t>Rs</t>
  </si>
  <si>
    <t>,lk</t>
  </si>
  <si>
    <t>Å›rÄ« laá¹ƒkÄva</t>
  </si>
  <si>
    <t>[{zoneName:'Asia\/Colombo';gmtOffset:19800;gmtOffsetName:'UTC+05:30';abbreviation:'IST';tzName:'Indian Standard Time'}]</t>
  </si>
  <si>
    <t>ðŸ‡±ðŸ‡°</t>
  </si>
  <si>
    <t>U+1F1F1 U+1F1F0</t>
  </si>
  <si>
    <t>SD</t>
  </si>
  <si>
    <t>SDG</t>
  </si>
  <si>
    <t>Sudanese pound</t>
  </si>
  <si>
    <t>,Ø³,Ø¬</t>
  </si>
  <si>
    <t>,sd</t>
  </si>
  <si>
    <t>Ø§Ù„Ø³ÙˆØ¯Ø§Ù†</t>
  </si>
  <si>
    <t>[{zoneName:'Africa\/Khartoum';gmtOffset:7200;gmtOffsetName:'UTC+02:00';abbreviation:'EAT';tzName:'Eastern African Time'}]</t>
  </si>
  <si>
    <t>ðŸ‡¸ðŸ‡©</t>
  </si>
  <si>
    <t>U+1F1F8 U+1F1E9</t>
  </si>
  <si>
    <t>SR</t>
  </si>
  <si>
    <t>SRD</t>
  </si>
  <si>
    <t>Surinamese dollar</t>
  </si>
  <si>
    <t>,sr</t>
  </si>
  <si>
    <t>[{zoneName:'America\/Paramaribo';gmtOffset:-10800;gmtOffsetName:'UTC-03:00';abbreviation:'SRT';tzName:'Suriname Time'}]</t>
  </si>
  <si>
    <t>ðŸ‡¸ðŸ‡·</t>
  </si>
  <si>
    <t>U+1F1F8 U+1F1F7</t>
  </si>
  <si>
    <t>Svalbard And Jan Mayen Islands</t>
  </si>
  <si>
    <t>SJM</t>
  </si>
  <si>
    <t>SJ</t>
  </si>
  <si>
    <t>Longyearbyen</t>
  </si>
  <si>
    <t>,sj</t>
  </si>
  <si>
    <t>Svalbard og Jan Mayen</t>
  </si>
  <si>
    <t>[{zoneName:'Arctic\/Longyearbyen';gmtOffset:3600;gmtOffsetName:'UTC+01:00';abbreviation:'CET';tzName:'Central European Time'}]</t>
  </si>
  <si>
    <t>ðŸ‡¸ðŸ‡¯</t>
  </si>
  <si>
    <t>U+1F1F8 U+1F1EF</t>
  </si>
  <si>
    <t>Swaziland</t>
  </si>
  <si>
    <t>SZ</t>
  </si>
  <si>
    <t>SZL</t>
  </si>
  <si>
    <t>Lilangeni</t>
  </si>
  <si>
    <t>E</t>
  </si>
  <si>
    <t>,sz</t>
  </si>
  <si>
    <t>[{zoneName:'Africa\/Mbabane';gmtOffset:7200;gmtOffsetName:'UTC+02:00';abbreviation:'SAST';tzName:'South African Standard Time'}]</t>
  </si>
  <si>
    <t>ðŸ‡¸ðŸ‡¿</t>
  </si>
  <si>
    <t>U+1F1F8 U+1F1FF</t>
  </si>
  <si>
    <t>SE</t>
  </si>
  <si>
    <t>SEK</t>
  </si>
  <si>
    <t>Swedish krona</t>
  </si>
  <si>
    <t>,se</t>
  </si>
  <si>
    <t>Sverige</t>
  </si>
  <si>
    <t>[{zoneName:'Europe\/Stockholm';gmtOffset:3600;gmtOffsetName:'UTC+01:00';abbreviation:'CET';tzName:'Central European Time'}]</t>
  </si>
  <si>
    <t>ðŸ‡¸ðŸ‡ª</t>
  </si>
  <si>
    <t>U+1F1F8 U+1F1EA</t>
  </si>
  <si>
    <t>CH</t>
  </si>
  <si>
    <t>,ch</t>
  </si>
  <si>
    <t>Schweiz</t>
  </si>
  <si>
    <t>[{zoneName:'Europe\/Zurich';gmtOffset:3600;gmtOffsetName:'UTC+01:00';abbreviation:'CET';tzName:'Central European Time'}]</t>
  </si>
  <si>
    <t>ðŸ‡¨ðŸ‡­</t>
  </si>
  <si>
    <t>U+1F1E8 U+1F1ED</t>
  </si>
  <si>
    <t>SY</t>
  </si>
  <si>
    <t>SYP</t>
  </si>
  <si>
    <t>Syrian pound</t>
  </si>
  <si>
    <t>,sy</t>
  </si>
  <si>
    <t>Ø³ÙˆØ±ÙŠØ§</t>
  </si>
  <si>
    <t>[{zoneName:'Asia\/Damascus';gmtOffset:7200;gmtOffsetName:'UTC+02:00';abbreviation:'EET';tzName:'Eastern European Time'}]</t>
  </si>
  <si>
    <t>ðŸ‡¸ðŸ‡¾</t>
  </si>
  <si>
    <t>U+1F1F8 U+1F1FE</t>
  </si>
  <si>
    <t>TW</t>
  </si>
  <si>
    <t>TWD</t>
  </si>
  <si>
    <t>New Taiwan dollar</t>
  </si>
  <si>
    <t>,tw</t>
  </si>
  <si>
    <t>è‡ºç£</t>
  </si>
  <si>
    <t>[{zoneName:'Asia\/Taipei';gmtOffset:28800;gmtOffsetName:'UTC+08:00';abbreviation:'CST';tzName:'China Standard Time'}]</t>
  </si>
  <si>
    <t>ðŸ‡¹ðŸ‡¼</t>
  </si>
  <si>
    <t>U+1F1F9 U+1F1FC</t>
  </si>
  <si>
    <t>TJ</t>
  </si>
  <si>
    <t>TJS</t>
  </si>
  <si>
    <t>Tajikistani somoni</t>
  </si>
  <si>
    <t>,tj</t>
  </si>
  <si>
    <t>Ð¢Ð¾Ò·Ð¸ÐºÐ¸ÑÑ‚Ð¾Ð½</t>
  </si>
  <si>
    <t>[{zoneName:'Asia\/Dushanbe';gmtOffset:18000;gmtOffsetName:'UTC+05:00';abbreviation:'TJT';tzName:'Tajikistan Time'}]</t>
  </si>
  <si>
    <t>ðŸ‡¹ðŸ‡¯</t>
  </si>
  <si>
    <t>U+1F1F9 U+1F1EF</t>
  </si>
  <si>
    <t>TZ</t>
  </si>
  <si>
    <t>TZS</t>
  </si>
  <si>
    <t>Tanzanian shilling</t>
  </si>
  <si>
    <t>TSh</t>
  </si>
  <si>
    <t>,tz</t>
  </si>
  <si>
    <t>[{zoneName:'Africa\/Dar_es_Salaam';gmtOffset:10800;gmtOffsetName:'UTC+03:00';abbreviation:'EAT';tzName:'East Africa Time'}]</t>
  </si>
  <si>
    <t>ðŸ‡¹ðŸ‡¿</t>
  </si>
  <si>
    <t>U+1F1F9 U+1F1FF</t>
  </si>
  <si>
    <t>TH</t>
  </si>
  <si>
    <t>THB</t>
  </si>
  <si>
    <t>Thai baht</t>
  </si>
  <si>
    <t>à¸¿</t>
  </si>
  <si>
    <t>,th</t>
  </si>
  <si>
    <t>à¸›à¸£à¸°à¹€à¸—à¸¨à¹„à¸—à¸¢</t>
  </si>
  <si>
    <t>[{zoneName:'Asia\/Bangkok';gmtOffset:25200;gmtOffsetName:'UTC+07:00';abbreviation:'ICT';tzName:'Indochina Time'}]</t>
  </si>
  <si>
    <t>ðŸ‡¹ðŸ‡­</t>
  </si>
  <si>
    <t>U+1F1F9 U+1F1ED</t>
  </si>
  <si>
    <t>TG</t>
  </si>
  <si>
    <t>Lome</t>
  </si>
  <si>
    <t>,tg</t>
  </si>
  <si>
    <t>[{zoneName:'Africa\/Lome';gmtOffset:0;gmtOffsetName:'UTC\u00b100';abbreviation:'GMT';tzName:'Greenwich Mean Time'}]</t>
  </si>
  <si>
    <t>ðŸ‡¹ðŸ‡¬</t>
  </si>
  <si>
    <t>U+1F1F9 U+1F1EC</t>
  </si>
  <si>
    <t>TK</t>
  </si>
  <si>
    <t>,tk</t>
  </si>
  <si>
    <t>[{zoneName:'Pacific\/Fakaofo';gmtOffset:46800;gmtOffsetName:'UTC+13:00';abbreviation:'TKT';tzName:'Tokelau Time'}]</t>
  </si>
  <si>
    <t>ðŸ‡¹ðŸ‡°</t>
  </si>
  <si>
    <t>U+1F1F9 U+1F1F0</t>
  </si>
  <si>
    <t>TO</t>
  </si>
  <si>
    <t>Nuku'alofa</t>
  </si>
  <si>
    <t>TOP</t>
  </si>
  <si>
    <t>Tongan paÊ»anga</t>
  </si>
  <si>
    <t>,to</t>
  </si>
  <si>
    <t>[{zoneName:'Pacific\/Tongatapu';gmtOffset:46800;gmtOffsetName:'UTC+13:00';abbreviation:'TOT';tzName:'Tonga Time'}]</t>
  </si>
  <si>
    <t>ðŸ‡¹ðŸ‡´</t>
  </si>
  <si>
    <t>U+1F1F9 U+1F1F4</t>
  </si>
  <si>
    <t>Trinidad And Tobago</t>
  </si>
  <si>
    <t>TT</t>
  </si>
  <si>
    <t>Port of Spain</t>
  </si>
  <si>
    <t>TTD</t>
  </si>
  <si>
    <t>Trinidad and Tobago dollar</t>
  </si>
  <si>
    <t>,tt</t>
  </si>
  <si>
    <t>[{zoneName:'America\/Port_of_Spain';gmtOffset:-14400;gmtOffsetName:'UTC-04:00';abbreviation:'AST';tzName:'Atlantic Standard Time'}]</t>
  </si>
  <si>
    <t>ðŸ‡¹ðŸ‡¹</t>
  </si>
  <si>
    <t>U+1F1F9 U+1F1F9</t>
  </si>
  <si>
    <t>TN</t>
  </si>
  <si>
    <t>TND</t>
  </si>
  <si>
    <t>Tunisian dinar</t>
  </si>
  <si>
    <t>Øª,Ø¯</t>
  </si>
  <si>
    <t>,tn</t>
  </si>
  <si>
    <t>ØªÙˆÙ†Ø³</t>
  </si>
  <si>
    <t>[{zoneName:'Africa\/Tunis';gmtOffset:3600;gmtOffsetName:'UTC+01:00';abbreviation:'CET';tzName:'Central European Time'}]</t>
  </si>
  <si>
    <t>ðŸ‡¹ðŸ‡³</t>
  </si>
  <si>
    <t>U+1F1F9 U+1F1F3</t>
  </si>
  <si>
    <t>TR</t>
  </si>
  <si>
    <t>TRY</t>
  </si>
  <si>
    <t>Turkish lira</t>
  </si>
  <si>
    <t>â‚º</t>
  </si>
  <si>
    <t>,tr</t>
  </si>
  <si>
    <t>TÃ¼rkiye</t>
  </si>
  <si>
    <t>[{zoneName:'Europe\/Istanbul';gmtOffset:10800;gmtOffsetName:'UTC+03:00';abbreviation:'EET';tzName:'Eastern European Time'}]</t>
  </si>
  <si>
    <t>ðŸ‡¹ðŸ‡·</t>
  </si>
  <si>
    <t>U+1F1F9 U+1F1F7</t>
  </si>
  <si>
    <t>TM</t>
  </si>
  <si>
    <t>TMT</t>
  </si>
  <si>
    <t>Turkmenistan manat</t>
  </si>
  <si>
    <t>T</t>
  </si>
  <si>
    <t>,tm</t>
  </si>
  <si>
    <t>TÃ¼rkmenistan</t>
  </si>
  <si>
    <t>[{zoneName:'Asia\/Ashgabat';gmtOffset:18000;gmtOffsetName:'UTC+05:00';abbreviation:'TMT';tzName:'Turkmenistan Time'}]</t>
  </si>
  <si>
    <t>ðŸ‡¹ðŸ‡²</t>
  </si>
  <si>
    <t>U+1F1F9 U+1F1F2</t>
  </si>
  <si>
    <t>Turks And Caicos Islands</t>
  </si>
  <si>
    <t>TC</t>
  </si>
  <si>
    <t>,tc</t>
  </si>
  <si>
    <t>[{zoneName:'America\/Grand_Turk';gmtOffset:-18000;gmtOffsetName:'UTC-05:00';abbreviation:'EST';tzName:'Eastern Standard Time (North America'}]</t>
  </si>
  <si>
    <t>ðŸ‡¹ðŸ‡¨</t>
  </si>
  <si>
    <t>U+1F1F9 U+1F1E8</t>
  </si>
  <si>
    <t>TV</t>
  </si>
  <si>
    <t>,tv</t>
  </si>
  <si>
    <t>[{zoneName:'Pacific\/Funafuti';gmtOffset:43200;gmtOffsetName:'UTC+12:00';abbreviation:'TVT';tzName:'Tuvalu Time'}]</t>
  </si>
  <si>
    <t>ðŸ‡¹ðŸ‡»</t>
  </si>
  <si>
    <t>U+1F1F9 U+1F1FB</t>
  </si>
  <si>
    <t>UG</t>
  </si>
  <si>
    <t>UGX</t>
  </si>
  <si>
    <t>Ugandan shilling</t>
  </si>
  <si>
    <t>USh</t>
  </si>
  <si>
    <t>,ug</t>
  </si>
  <si>
    <t>[{zoneName:'Africa\/Kampala';gmtOffset:10800;gmtOffsetName:'UTC+03:00';abbreviation:'EAT';tzName:'East Africa Time'}]</t>
  </si>
  <si>
    <t>ðŸ‡ºðŸ‡¬</t>
  </si>
  <si>
    <t>U+1F1FA U+1F1EC</t>
  </si>
  <si>
    <t>UA</t>
  </si>
  <si>
    <t>UAH</t>
  </si>
  <si>
    <t>Ukrainian hryvnia</t>
  </si>
  <si>
    <t>â‚´</t>
  </si>
  <si>
    <t>,ua</t>
  </si>
  <si>
    <t>Ð£ÐºÑ€Ð°Ñ—Ð½Ð°</t>
  </si>
  <si>
    <t>[{zoneName:'Europe\/Kiev';gmtOffset:7200;gmtOffsetName:'UTC+02:00';abbreviation:'EET';tzName:'Eastern European Time'};{zoneName:'Europe\/Simferopol';gmtOffset:10800;gmtOffsetName:'UTC+03:00';abbreviation:'MSK';tzName:'Moscow Time'};{zoneName:'Europe\/Uzhgorod';gmtOffset:7200;gmtOffsetName:'UTC+02:00';abbreviation:'EET';tzName:'Eastern European Time'};{zoneName:'Europe\/Zaporozhye';gmtOffset:7200;gmtOffsetName:'UTC+02:00';abbreviation:'EET';tzName:'Eastern European Time'}]</t>
  </si>
  <si>
    <t>ðŸ‡ºðŸ‡¦</t>
  </si>
  <si>
    <t>U+1F1FA U+1F1E6</t>
  </si>
  <si>
    <t>AE</t>
  </si>
  <si>
    <t>AED</t>
  </si>
  <si>
    <t>United Arab Emirates dirham</t>
  </si>
  <si>
    <t>Ø¥,Ø¯</t>
  </si>
  <si>
    <t>,ae</t>
  </si>
  <si>
    <t>Ø¯ÙˆÙ„Ø© Ø§Ù„Ø¥Ù…Ø§Ø±Ø§Øª Ø§Ù„Ø¹Ø±Ø¨ÙŠØ© Ø§Ù„Ù…ØªØ­Ø¯Ø©</t>
  </si>
  <si>
    <t>[{zoneName:'Asia\/Dubai';gmtOffset:14400;gmtOffsetName:'UTC+04:00';abbreviation:'GST';tzName:'Gulf Standard Time'}]</t>
  </si>
  <si>
    <t>ðŸ‡¦ðŸ‡ª</t>
  </si>
  <si>
    <t>U+1F1E6 U+1F1EA</t>
  </si>
  <si>
    <t>GB</t>
  </si>
  <si>
    <t>,uk</t>
  </si>
  <si>
    <t>[{zoneName:'Europe\/London';gmtOffset:0;gmtOffsetName:'UTC\u00b100';abbreviation:'GMT';tzName:'Greenwich Mean Time'}]</t>
  </si>
  <si>
    <t>ðŸ‡¬ðŸ‡§</t>
  </si>
  <si>
    <t>U+1F1EC U+1F1E7</t>
  </si>
  <si>
    <t>Washington</t>
  </si>
  <si>
    <t>,us</t>
  </si>
  <si>
    <t>[{zoneName:'America\/Adak';gmtOffset:-36000;gmtOffsetName:'UTC-10:00';abbreviation:'HST';tzName:'Hawaii\u2013Aleutian Standard Time'};{zoneName:'America\/Anchorage';gmtOffset:-32400;gmtOffsetName:'UTC-09:00';abbreviation:'AKST';tzName:'Alaska Standard Time'};{zoneName:'America\/Boise';gmtOffset:-25200;gmtOffsetName:'UTC-07:00';abbreviation:'MST';tzName:'Mountain Standard Time (North America'};{zoneName:'America\/Chicago';gmtOffset:-21600;gmtOffsetName:'UTC-06:00';abbreviation:'CST';tzName:'Central Standard Time (North America'};{zoneName:'America\/Denver';gmtOffset:-25200;gmtOffsetName:'UTC-07:00';abbreviation:'MST';tzName:'Mountain Standard Time (North America'};{zoneName:'America\/Detroit';gmtOffset:-18000;gmtOffsetName:'UTC-05:00';abbreviation:'EST';tzName:'Eastern Standard Time (North America'};{zoneName:'America\/Indiana\/Indianapolis';gmtOffset:-18000;gmtOffsetName:'UTC-05:00';abbreviation:'EST';tzName:'Eastern Standard Time (North America'};{zoneName:'America\/Indiana\/Knox';gmtOffset:-21600;gmtOffsetName:'UTC-06:00';abbreviation:'CST';tzName:'Central Standard Time (North America'};{zoneName:'America\/Indiana\/Marengo';gmtOffset:-18000;gmtOffsetName:'UTC-05:00';abbreviation:'EST';tzName:'Eastern Standard Time (North America'};{zoneName:'America\/Indiana\/Petersburg';gmtOffset:-18000;gmtOffsetName:'UTC-05:00';abbreviation:'EST';tzName:'Eastern Standard Time (North America'};{zoneName:'America\/Indiana\/Tell_City';gmtOffset:-21600;gmtOffsetName:'UTC-06:00';abbreviation:'CST';tzName:'Central Standard Time (North America'};{zoneName:'America\/Indiana\/Vevay';gmtOffset:-18000;gmtOffsetName:'UTC-05:00';abbreviation:'EST';tzName:'Eastern Standard Time (North America'};{zoneName:'America\/Indiana\/Vincennes';gmtOffset:-18000;gmtOffsetName:'UTC-05:00';abbreviation:'EST';tzName:'Eastern Standard Time (North America'};{zoneName:'America\/Indiana\/Winamac';gmtOffset:-18000;gmtOffsetName:'UTC-05:00';abbreviation:'EST';tzName:'Eastern Standard Time (North America'};{zoneName:'America\/Juneau';gmtOffset:-32400;gmtOffsetName:'UTC-09:00';abbreviation:'AKST';tzName:'Alaska Standard Time'};{zoneName:'America\/Kentucky\/Louisville';gmtOffset:-18000;gmtOffsetName:'UTC-05:00';abbreviation:'EST';tzName:'Eastern Standard Time (North America'};{zoneName:'America\/Kentucky\/Monticello';gmtOffset:-18000;gmtOffsetName:'UTC-05:00';abbreviation:'EST';tzName:'Eastern Standard Time (North America'};{zoneName:'America\/Los_Angeles';gmtOffset:-28800;gmtOffsetName:'UTC-08:00';abbreviation:'PST';tzName:'Pacific Standard Time (North America'};{zoneName:'America\/Menominee';gmtOffset:-21600;gmtOffsetName:'UTC-06:00';abbreviation:'CST';tzName:'Central Standard Time (North America'};{zoneName:'America\/Metlakatla';gmtOffset:-32400;gmtOffsetName:'UTC-09:00';abbreviation:'AKST';tzName:'Alaska Standard Time'};{zoneName:'America\/New_York';gmtOffset:-18000;gmtOffsetName:'UTC-05:00';abbreviation:'EST';tzName:'Eastern Standard Time (North America'};{zoneName:'America\/Nome';gmtOffset:-32400;gmtOffsetName:'UTC-09:00';abbreviation:'AKST';tzName:'Alaska Standard Time'};{zoneName:'America\/North_Dakota\/Beulah';gmtOffset:-21600;gmtOffsetName:'UTC-06:00';abbreviation:'CST';tzName:'Central Standard Time (North America'};{zoneName:'America\/North_Dakota\/Center';gmtOffset:-21600;gmtOffsetName:'UTC-06:00';abbreviation:'CST';tzName:'Central Standard Time (North America'};{zoneName:'America\/North_Dakota\/New_Salem';gmtOffset:-21600;gmtOffsetName:'UTC-06:00';abbreviation:'CST';tzName:'Central Standard Time (North America'};{zoneName:'America\/Phoenix';gmtOffset:-25200;gmtOffsetName:'UTC-07:00';abbreviation:'MST';tzName:'Mountain Standard Time (North America'};{zoneName:'America\/Sitka';gmtOffset:-32400;gmtOffsetName:'UTC-09:00';abbreviation:'AKST';tzName:'Alaska Standard Time'};{zoneName:'America\/Yakutat';gmtOffset:-32400;gmtOffsetName:'UTC-09:00';abbreviation:'AKST';tzName:'Alaska Standard Time'};{zoneName:'Pacific\/Honolulu';gmtOffset:-36000;gmtOffsetName:'UTC-10:00';abbreviation:'HST';tzName:'Hawaii\u2013Aleutian Standard Time'}]</t>
  </si>
  <si>
    <t>ðŸ‡ºðŸ‡¸</t>
  </si>
  <si>
    <t>U+1F1FA U+1F1F8</t>
  </si>
  <si>
    <t>United States Minor Outlying Islands</t>
  </si>
  <si>
    <t>UMI</t>
  </si>
  <si>
    <t>UM</t>
  </si>
  <si>
    <t>[{zoneName:'Pacific\/Midway';gmtOffset:-39600;gmtOffsetName:'UTC-11:00';abbreviation:'SST';tzName:'Samoa Standard Time'};{zoneName:'Pacific\/Wake';gmtOffset:43200;gmtOffsetName:'UTC+12:00';abbreviation:'WAKT';tzName:'Wake Island Time'}]</t>
  </si>
  <si>
    <t>ðŸ‡ºðŸ‡²</t>
  </si>
  <si>
    <t>U+1F1FA U+1F1F2</t>
  </si>
  <si>
    <t>UY</t>
  </si>
  <si>
    <t>UYU</t>
  </si>
  <si>
    <t>Uruguayan peso</t>
  </si>
  <si>
    <t>,uy</t>
  </si>
  <si>
    <t>[{zoneName:'America\/Montevideo';gmtOffset:-10800;gmtOffsetName:'UTC-03:00';abbreviation:'UYT';tzName:'Uruguay Standard Time'}]</t>
  </si>
  <si>
    <t>ðŸ‡ºðŸ‡¾</t>
  </si>
  <si>
    <t>U+1F1FA U+1F1FE</t>
  </si>
  <si>
    <t>UZ</t>
  </si>
  <si>
    <t>UZS</t>
  </si>
  <si>
    <t>Uzbekistani soÊ»m</t>
  </si>
  <si>
    <t>,uz</t>
  </si>
  <si>
    <t>Oâ€˜zbekiston</t>
  </si>
  <si>
    <t>[{zoneName:'Asia\/Samarkand';gmtOffset:18000;gmtOffsetName:'UTC+05:00';abbreviation:'UZT';tzName:'Uzbekistan Time'};{zoneName:'Asia\/Tashkent';gmtOffset:18000;gmtOffsetName:'UTC+05:00';abbreviation:'UZT';tzName:'Uzbekistan Time'}]</t>
  </si>
  <si>
    <t>ðŸ‡ºðŸ‡¿</t>
  </si>
  <si>
    <t>U+1F1FA U+1F1FF</t>
  </si>
  <si>
    <t>VU</t>
  </si>
  <si>
    <t>Port Vila</t>
  </si>
  <si>
    <t>VUV</t>
  </si>
  <si>
    <t>Vanuatu vatu</t>
  </si>
  <si>
    <t>VT</t>
  </si>
  <si>
    <t>,vu</t>
  </si>
  <si>
    <t>[{zoneName:'Pacific\/Efate';gmtOffset:39600;gmtOffsetName:'UTC+11:00';abbreviation:'VUT';tzName:'Vanuatu Time'}]</t>
  </si>
  <si>
    <t>ðŸ‡»ðŸ‡º</t>
  </si>
  <si>
    <t>U+1F1FB U+1F1FA</t>
  </si>
  <si>
    <t>Vatican City State (Holy See)</t>
  </si>
  <si>
    <t>VA</t>
  </si>
  <si>
    <t>,va</t>
  </si>
  <si>
    <t>Vaticano</t>
  </si>
  <si>
    <t>[{zoneName:'Europe\/Vatican';gmtOffset:3600;gmtOffsetName:'UTC+01:00';abbreviation:'CET';tzName:'Central European Time'}]</t>
  </si>
  <si>
    <t>ðŸ‡»ðŸ‡¦</t>
  </si>
  <si>
    <t>U+1F1FB U+1F1E6</t>
  </si>
  <si>
    <t>VE</t>
  </si>
  <si>
    <t>VEF</t>
  </si>
  <si>
    <t>BolÃ­var</t>
  </si>
  <si>
    <t>Bs</t>
  </si>
  <si>
    <t>,ve</t>
  </si>
  <si>
    <t>[{zoneName:'America\/Caracas';gmtOffset:-14400;gmtOffsetName:'UTC-04:00';abbreviation:'VET';tzName:'Venezuelan Standard Time'}]</t>
  </si>
  <si>
    <t>ðŸ‡»ðŸ‡ª</t>
  </si>
  <si>
    <t>U+1F1FB U+1F1EA</t>
  </si>
  <si>
    <t>VN</t>
  </si>
  <si>
    <t>VND</t>
  </si>
  <si>
    <t>Vietnamese Ä‘á»“ng</t>
  </si>
  <si>
    <t>â‚«</t>
  </si>
  <si>
    <t>,vn</t>
  </si>
  <si>
    <t>Viá»‡t Nam</t>
  </si>
  <si>
    <t>[{zoneName:'Asia\/Ho_Chi_Minh';gmtOffset:25200;gmtOffsetName:'UTC+07:00';abbreviation:'ICT';tzName:'Indochina Time'}]</t>
  </si>
  <si>
    <t>ðŸ‡»ðŸ‡³</t>
  </si>
  <si>
    <t>U+1F1FB U+1F1F3</t>
  </si>
  <si>
    <t>Virgin Islands (British)</t>
  </si>
  <si>
    <t>VG</t>
  </si>
  <si>
    <t>,vg</t>
  </si>
  <si>
    <t>[{zoneName:'America\/Tortola';gmtOffset:-14400;gmtOffsetName:'UTC-04:00';abbreviation:'AST';tzName:'Atlantic Standard Time'}]</t>
  </si>
  <si>
    <t>ðŸ‡»ðŸ‡¬</t>
  </si>
  <si>
    <t>U+1F1FB U+1F1EC</t>
  </si>
  <si>
    <t>Virgin Islands (US)</t>
  </si>
  <si>
    <t>VI</t>
  </si>
  <si>
    <t>,vi</t>
  </si>
  <si>
    <t>[{zoneName:'America\/St_Thomas';gmtOffset:-14400;gmtOffsetName:'UTC-04:00';abbreviation:'AST';tzName:'Atlantic Standard Time'}]</t>
  </si>
  <si>
    <t>ðŸ‡»ðŸ‡®</t>
  </si>
  <si>
    <t>U+1F1FB U+1F1EE</t>
  </si>
  <si>
    <t>Wallis And Futuna Islands</t>
  </si>
  <si>
    <t>WF</t>
  </si>
  <si>
    <t>Mata Utu</t>
  </si>
  <si>
    <t>,wf</t>
  </si>
  <si>
    <t>Wallis et Futuna</t>
  </si>
  <si>
    <t>[{zoneName:'Pacific\/Wallis';gmtOffset:43200;gmtOffsetName:'UTC+12:00';abbreviation:'WFT';tzName:'Wallis &amp; Futuna Time'}]</t>
  </si>
  <si>
    <t>ðŸ‡¼ðŸ‡«</t>
  </si>
  <si>
    <t>U+1F1FC U+1F1EB</t>
  </si>
  <si>
    <t>EH</t>
  </si>
  <si>
    <t>El-Aaiun</t>
  </si>
  <si>
    <t>Moroccan Dirham</t>
  </si>
  <si>
    <t>,eh</t>
  </si>
  <si>
    <t>Ø§Ù„ØµØ­Ø±Ø§Ø¡ Ø§Ù„ØºØ±Ø¨ÙŠØ©</t>
  </si>
  <si>
    <t>[{zoneName:'Africa\/El_Aaiun';gmtOffset:3600;gmtOffsetName:'UTC+01:00';abbreviation:'WEST';tzName:'Western European Summer Time'}]</t>
  </si>
  <si>
    <t>ðŸ‡ªðŸ‡­</t>
  </si>
  <si>
    <t>U+1F1EA U+1F1ED</t>
  </si>
  <si>
    <t>YE</t>
  </si>
  <si>
    <t>YER</t>
  </si>
  <si>
    <t>Yemeni rial</t>
  </si>
  <si>
    <t>,ye</t>
  </si>
  <si>
    <t>Ø§Ù„ÙŠÙŽÙ…ÙŽÙ†</t>
  </si>
  <si>
    <t>[{zoneName:'Asia\/Aden';gmtOffset:10800;gmtOffsetName:'UTC+03:00';abbreviation:'AST';tzName:'Arabia Standard Time'}]</t>
  </si>
  <si>
    <t>ðŸ‡¾ðŸ‡ª</t>
  </si>
  <si>
    <t>U+1F1FE U+1F1EA</t>
  </si>
  <si>
    <t>ZM</t>
  </si>
  <si>
    <t>ZMW</t>
  </si>
  <si>
    <t>Zambian kwacha</t>
  </si>
  <si>
    <t>ZK</t>
  </si>
  <si>
    <t>,zm</t>
  </si>
  <si>
    <t>[{zoneName:'Africa\/Lusaka';gmtOffset:7200;gmtOffsetName:'UTC+02:00';abbreviation:'CAT';tzName:'Central Africa Time'}]</t>
  </si>
  <si>
    <t>ðŸ‡¿ðŸ‡²</t>
  </si>
  <si>
    <t>U+1F1FF U+1F1F2</t>
  </si>
  <si>
    <t>ZW</t>
  </si>
  <si>
    <t>ZWL</t>
  </si>
  <si>
    <t>Zimbabwe Dollar</t>
  </si>
  <si>
    <t>,zw</t>
  </si>
  <si>
    <t>[{zoneName:'Africa\/Harare';gmtOffset:7200;gmtOffsetName:'UTC+02:00';abbreviation:'CAT';tzName:'Central Africa Time'}]</t>
  </si>
  <si>
    <t>ðŸ‡¿ðŸ‡¼</t>
  </si>
  <si>
    <t>U+1F1FF U+1F1FC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</si>
</sst>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5"/>
  <sheetViews>
    <sheetView tabSelected="1" workbookViewId="0">
      <pane xSplit="4" ySplit="1" topLeftCell="H200" activePane="bottomRight" state="frozen"/>
      <selection pane="topRight" activeCell="E1" sqref="E1"/>
      <selection pane="bottomLeft" activeCell="A2" sqref="A2"/>
      <selection pane="bottomRight" activeCell="W1" sqref="W1:W235"/>
    </sheetView>
  </sheetViews>
  <sheetFormatPr baseColWidth="10" defaultRowHeight="14.4" x14ac:dyDescent="0.3"/>
  <cols>
    <col min="20" max="20" width="6.109375" bestFit="1" customWidth="1"/>
    <col min="21" max="21" width="7.109375" bestFit="1" customWidth="1"/>
  </cols>
  <sheetData>
    <row r="1" spans="1:2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841</v>
      </c>
      <c r="U1" t="s">
        <v>842</v>
      </c>
      <c r="W1" t="str">
        <f>T1&amp;";"&amp;U1</f>
        <v>Latitude;Longitude</v>
      </c>
    </row>
    <row r="2" spans="1:23" x14ac:dyDescent="0.3">
      <c r="A2">
        <v>0</v>
      </c>
      <c r="B2">
        <v>1</v>
      </c>
      <c r="C2" t="s">
        <v>17</v>
      </c>
      <c r="D2" t="s">
        <v>18</v>
      </c>
      <c r="E2" t="s">
        <v>19</v>
      </c>
      <c r="F2" t="s">
        <v>20</v>
      </c>
      <c r="G2">
        <v>1425887337</v>
      </c>
      <c r="H2">
        <v>1424929781</v>
      </c>
      <c r="I2">
        <v>1393715448</v>
      </c>
      <c r="J2">
        <v>1348191368</v>
      </c>
      <c r="K2">
        <v>1264099069</v>
      </c>
      <c r="L2">
        <v>1153704252</v>
      </c>
      <c r="M2">
        <v>982372466</v>
      </c>
      <c r="N2">
        <v>822534450</v>
      </c>
      <c r="O2">
        <v>9706961</v>
      </c>
      <c r="P2" s="1">
        <v>1468933</v>
      </c>
      <c r="Q2" t="s">
        <v>21</v>
      </c>
      <c r="R2" t="s">
        <v>22</v>
      </c>
      <c r="T2" s="2">
        <f>_xlfn.XLOOKUP(C2,'countries (2)'!C:C,'countries (2)'!P:P,"ERROR")</f>
        <v>35</v>
      </c>
      <c r="U2" s="2">
        <f>_xlfn.XLOOKUP(C2,'countries (2)'!C:C,'countries (2)'!Q:Q,"ERROR")</f>
        <v>105</v>
      </c>
      <c r="W2" t="str">
        <f>T2&amp;";"&amp;U2</f>
        <v>35;105</v>
      </c>
    </row>
    <row r="3" spans="1:23" x14ac:dyDescent="0.3">
      <c r="A3">
        <v>1</v>
      </c>
      <c r="B3">
        <v>2</v>
      </c>
      <c r="C3" t="s">
        <v>23</v>
      </c>
      <c r="D3" t="s">
        <v>24</v>
      </c>
      <c r="E3" t="s">
        <v>25</v>
      </c>
      <c r="F3" t="s">
        <v>20</v>
      </c>
      <c r="G3">
        <v>1417173173</v>
      </c>
      <c r="H3">
        <v>1396387127</v>
      </c>
      <c r="I3">
        <v>1322866505</v>
      </c>
      <c r="J3">
        <v>1240613620</v>
      </c>
      <c r="K3">
        <v>1059633675</v>
      </c>
      <c r="L3">
        <v>870452165</v>
      </c>
      <c r="M3">
        <v>696828385</v>
      </c>
      <c r="N3">
        <v>557501301</v>
      </c>
      <c r="O3">
        <v>3287590</v>
      </c>
      <c r="P3" s="1">
        <v>4310675</v>
      </c>
      <c r="Q3" s="1">
        <v>10068</v>
      </c>
      <c r="R3" t="s">
        <v>26</v>
      </c>
      <c r="T3" s="2">
        <f>_xlfn.XLOOKUP(C3,'countries (2)'!C:C,'countries (2)'!P:P,"ERROR")</f>
        <v>20</v>
      </c>
      <c r="U3" s="2">
        <f>_xlfn.XLOOKUP(C3,'countries (2)'!C:C,'countries (2)'!Q:Q,"ERROR")</f>
        <v>77</v>
      </c>
      <c r="W3" t="str">
        <f t="shared" ref="W3:W66" si="0">T3&amp;";"&amp;U3</f>
        <v>20;77</v>
      </c>
    </row>
    <row r="4" spans="1:23" x14ac:dyDescent="0.3">
      <c r="A4">
        <v>2</v>
      </c>
      <c r="B4">
        <v>3</v>
      </c>
      <c r="C4" t="s">
        <v>27</v>
      </c>
      <c r="D4" t="s">
        <v>28</v>
      </c>
      <c r="E4" t="s">
        <v>29</v>
      </c>
      <c r="F4" t="s">
        <v>30</v>
      </c>
      <c r="G4">
        <v>338289857</v>
      </c>
      <c r="H4">
        <v>335942003</v>
      </c>
      <c r="I4">
        <v>324607776</v>
      </c>
      <c r="J4">
        <v>311182845</v>
      </c>
      <c r="K4">
        <v>282398554</v>
      </c>
      <c r="L4">
        <v>248083732</v>
      </c>
      <c r="M4">
        <v>223140018</v>
      </c>
      <c r="N4">
        <v>200328340</v>
      </c>
      <c r="O4">
        <v>9372610</v>
      </c>
      <c r="P4" s="1">
        <v>360935</v>
      </c>
      <c r="Q4" s="1">
        <v>10038</v>
      </c>
      <c r="R4" t="s">
        <v>31</v>
      </c>
      <c r="T4" s="2">
        <f>_xlfn.XLOOKUP(C4,'countries (2)'!C:C,'countries (2)'!P:P,"ERROR")</f>
        <v>38</v>
      </c>
      <c r="U4" s="2">
        <f>_xlfn.XLOOKUP(C4,'countries (2)'!C:C,'countries (2)'!Q:Q,"ERROR")</f>
        <v>-97</v>
      </c>
      <c r="W4" t="str">
        <f t="shared" si="0"/>
        <v>38;-97</v>
      </c>
    </row>
    <row r="5" spans="1:23" x14ac:dyDescent="0.3">
      <c r="A5">
        <v>3</v>
      </c>
      <c r="B5">
        <v>4</v>
      </c>
      <c r="C5" t="s">
        <v>32</v>
      </c>
      <c r="D5" t="s">
        <v>33</v>
      </c>
      <c r="E5" t="s">
        <v>34</v>
      </c>
      <c r="F5" t="s">
        <v>20</v>
      </c>
      <c r="G5">
        <v>275501339</v>
      </c>
      <c r="H5">
        <v>271857970</v>
      </c>
      <c r="I5">
        <v>259091970</v>
      </c>
      <c r="J5">
        <v>244016173</v>
      </c>
      <c r="K5">
        <v>214072421</v>
      </c>
      <c r="L5">
        <v>182159874</v>
      </c>
      <c r="M5">
        <v>148177096</v>
      </c>
      <c r="N5">
        <v>115228394</v>
      </c>
      <c r="O5">
        <v>1904569</v>
      </c>
      <c r="P5" s="1">
        <v>1446529</v>
      </c>
      <c r="Q5" s="1">
        <v>10064</v>
      </c>
      <c r="R5" t="s">
        <v>35</v>
      </c>
      <c r="T5" s="2">
        <f>_xlfn.XLOOKUP(C5,'countries (2)'!C:C,'countries (2)'!P:P,"ERROR")</f>
        <v>-5</v>
      </c>
      <c r="U5" s="2">
        <f>_xlfn.XLOOKUP(C5,'countries (2)'!C:C,'countries (2)'!Q:Q,"ERROR")</f>
        <v>120</v>
      </c>
      <c r="W5" t="str">
        <f t="shared" si="0"/>
        <v>-5;120</v>
      </c>
    </row>
    <row r="6" spans="1:23" x14ac:dyDescent="0.3">
      <c r="A6">
        <v>4</v>
      </c>
      <c r="B6">
        <v>5</v>
      </c>
      <c r="C6" t="s">
        <v>36</v>
      </c>
      <c r="D6" t="s">
        <v>37</v>
      </c>
      <c r="E6" t="s">
        <v>38</v>
      </c>
      <c r="F6" t="s">
        <v>20</v>
      </c>
      <c r="G6">
        <v>235824862</v>
      </c>
      <c r="H6">
        <v>227196741</v>
      </c>
      <c r="I6">
        <v>210969298</v>
      </c>
      <c r="J6">
        <v>194454498</v>
      </c>
      <c r="K6">
        <v>154369924</v>
      </c>
      <c r="L6">
        <v>115414069</v>
      </c>
      <c r="M6">
        <v>80624057</v>
      </c>
      <c r="N6">
        <v>59290872</v>
      </c>
      <c r="O6">
        <v>881912</v>
      </c>
      <c r="P6" s="1">
        <v>2674018</v>
      </c>
      <c r="Q6" s="1">
        <v>10191</v>
      </c>
      <c r="R6" t="s">
        <v>39</v>
      </c>
      <c r="T6" s="2">
        <f>_xlfn.XLOOKUP(C6,'countries (2)'!C:C,'countries (2)'!P:P,"ERROR")</f>
        <v>30</v>
      </c>
      <c r="U6" s="2">
        <f>_xlfn.XLOOKUP(C6,'countries (2)'!C:C,'countries (2)'!Q:Q,"ERROR")</f>
        <v>70</v>
      </c>
      <c r="W6" t="str">
        <f t="shared" si="0"/>
        <v>30;70</v>
      </c>
    </row>
    <row r="7" spans="1:23" x14ac:dyDescent="0.3">
      <c r="A7">
        <v>5</v>
      </c>
      <c r="B7">
        <v>6</v>
      </c>
      <c r="C7" t="s">
        <v>40</v>
      </c>
      <c r="D7" t="s">
        <v>41</v>
      </c>
      <c r="E7" t="s">
        <v>42</v>
      </c>
      <c r="F7" t="s">
        <v>43</v>
      </c>
      <c r="G7">
        <v>218541212</v>
      </c>
      <c r="H7">
        <v>208327405</v>
      </c>
      <c r="I7">
        <v>183995785</v>
      </c>
      <c r="J7">
        <v>160952853</v>
      </c>
      <c r="K7">
        <v>122851984</v>
      </c>
      <c r="L7">
        <v>95214257</v>
      </c>
      <c r="M7">
        <v>72951439</v>
      </c>
      <c r="N7">
        <v>55569264</v>
      </c>
      <c r="O7">
        <v>923768</v>
      </c>
      <c r="P7" s="1">
        <v>2365759</v>
      </c>
      <c r="Q7" s="1">
        <v>10241</v>
      </c>
      <c r="R7" t="s">
        <v>44</v>
      </c>
      <c r="T7" s="2">
        <f>_xlfn.XLOOKUP(C7,'countries (2)'!C:C,'countries (2)'!P:P,"ERROR")</f>
        <v>10</v>
      </c>
      <c r="U7" s="2">
        <f>_xlfn.XLOOKUP(C7,'countries (2)'!C:C,'countries (2)'!Q:Q,"ERROR")</f>
        <v>8</v>
      </c>
      <c r="W7" t="str">
        <f t="shared" si="0"/>
        <v>10;8</v>
      </c>
    </row>
    <row r="8" spans="1:23" x14ac:dyDescent="0.3">
      <c r="A8">
        <v>6</v>
      </c>
      <c r="B8">
        <v>7</v>
      </c>
      <c r="C8" t="s">
        <v>45</v>
      </c>
      <c r="D8" t="s">
        <v>46</v>
      </c>
      <c r="E8" t="s">
        <v>47</v>
      </c>
      <c r="F8" t="s">
        <v>48</v>
      </c>
      <c r="G8">
        <v>215313498</v>
      </c>
      <c r="H8">
        <v>213196304</v>
      </c>
      <c r="I8">
        <v>205188205</v>
      </c>
      <c r="J8">
        <v>196353492</v>
      </c>
      <c r="K8">
        <v>175873720</v>
      </c>
      <c r="L8">
        <v>150706446</v>
      </c>
      <c r="M8">
        <v>122288383</v>
      </c>
      <c r="N8">
        <v>96369875</v>
      </c>
      <c r="O8">
        <v>8515767</v>
      </c>
      <c r="P8" s="1">
        <v>252841</v>
      </c>
      <c r="Q8" s="1">
        <v>10046</v>
      </c>
      <c r="R8" t="s">
        <v>49</v>
      </c>
      <c r="T8" s="2">
        <f>_xlfn.XLOOKUP(C8,'countries (2)'!C:C,'countries (2)'!P:P,"ERROR")</f>
        <v>-10</v>
      </c>
      <c r="U8" s="2">
        <f>_xlfn.XLOOKUP(C8,'countries (2)'!C:C,'countries (2)'!Q:Q,"ERROR")</f>
        <v>-55</v>
      </c>
      <c r="W8" t="str">
        <f t="shared" si="0"/>
        <v>-10;-55</v>
      </c>
    </row>
    <row r="9" spans="1:23" x14ac:dyDescent="0.3">
      <c r="A9">
        <v>7</v>
      </c>
      <c r="B9">
        <v>8</v>
      </c>
      <c r="C9" t="s">
        <v>50</v>
      </c>
      <c r="D9" t="s">
        <v>51</v>
      </c>
      <c r="E9" t="s">
        <v>52</v>
      </c>
      <c r="F9" t="s">
        <v>20</v>
      </c>
      <c r="G9">
        <v>171186372</v>
      </c>
      <c r="H9">
        <v>167420951</v>
      </c>
      <c r="I9">
        <v>157830000</v>
      </c>
      <c r="J9">
        <v>148391139</v>
      </c>
      <c r="K9">
        <v>129193327</v>
      </c>
      <c r="L9">
        <v>107147651</v>
      </c>
      <c r="M9">
        <v>83929765</v>
      </c>
      <c r="N9">
        <v>67541860</v>
      </c>
      <c r="O9">
        <v>147570</v>
      </c>
      <c r="P9" s="1">
        <v>1160035</v>
      </c>
      <c r="Q9" s="1">
        <v>10108</v>
      </c>
      <c r="R9" t="s">
        <v>53</v>
      </c>
      <c r="T9" s="2">
        <f>_xlfn.XLOOKUP(C9,'countries (2)'!C:C,'countries (2)'!P:P,"ERROR")</f>
        <v>24</v>
      </c>
      <c r="U9" s="2">
        <f>_xlfn.XLOOKUP(C9,'countries (2)'!C:C,'countries (2)'!Q:Q,"ERROR")</f>
        <v>90</v>
      </c>
      <c r="W9" t="str">
        <f t="shared" si="0"/>
        <v>24;90</v>
      </c>
    </row>
    <row r="10" spans="1:23" x14ac:dyDescent="0.3">
      <c r="A10">
        <v>8</v>
      </c>
      <c r="B10">
        <v>9</v>
      </c>
      <c r="C10" t="s">
        <v>54</v>
      </c>
      <c r="D10" t="s">
        <v>55</v>
      </c>
      <c r="E10" t="s">
        <v>56</v>
      </c>
      <c r="F10" t="s">
        <v>57</v>
      </c>
      <c r="G10">
        <v>144713314</v>
      </c>
      <c r="H10">
        <v>145617329</v>
      </c>
      <c r="I10">
        <v>144668389</v>
      </c>
      <c r="J10">
        <v>143242599</v>
      </c>
      <c r="K10">
        <v>146844839</v>
      </c>
      <c r="L10">
        <v>148005704</v>
      </c>
      <c r="M10">
        <v>138257420</v>
      </c>
      <c r="N10">
        <v>130093010</v>
      </c>
      <c r="O10">
        <v>17098242</v>
      </c>
      <c r="P10" s="1">
        <v>84636</v>
      </c>
      <c r="Q10" t="s">
        <v>58</v>
      </c>
      <c r="R10" t="s">
        <v>59</v>
      </c>
      <c r="T10" s="2">
        <f>_xlfn.XLOOKUP(C10,'countries (2)'!C:C,'countries (2)'!P:P,"ERROR")</f>
        <v>60</v>
      </c>
      <c r="U10" s="2">
        <f>_xlfn.XLOOKUP(C10,'countries (2)'!C:C,'countries (2)'!Q:Q,"ERROR")</f>
        <v>100</v>
      </c>
      <c r="W10" t="str">
        <f t="shared" si="0"/>
        <v>60;100</v>
      </c>
    </row>
    <row r="11" spans="1:23" x14ac:dyDescent="0.3">
      <c r="A11">
        <v>9</v>
      </c>
      <c r="B11">
        <v>10</v>
      </c>
      <c r="C11" t="s">
        <v>60</v>
      </c>
      <c r="D11" t="s">
        <v>61</v>
      </c>
      <c r="E11" t="s">
        <v>62</v>
      </c>
      <c r="F11" t="s">
        <v>30</v>
      </c>
      <c r="G11">
        <v>127504125</v>
      </c>
      <c r="H11">
        <v>125998302</v>
      </c>
      <c r="I11">
        <v>120149897</v>
      </c>
      <c r="J11">
        <v>112532401</v>
      </c>
      <c r="K11">
        <v>97873442</v>
      </c>
      <c r="L11">
        <v>81720428</v>
      </c>
      <c r="M11">
        <v>67705186</v>
      </c>
      <c r="N11">
        <v>50289306</v>
      </c>
      <c r="O11">
        <v>1964375</v>
      </c>
      <c r="P11" s="1">
        <v>649082</v>
      </c>
      <c r="Q11" s="1">
        <v>10063</v>
      </c>
      <c r="R11" t="s">
        <v>63</v>
      </c>
      <c r="T11" s="2">
        <f>_xlfn.XLOOKUP(C11,'countries (2)'!C:C,'countries (2)'!P:P,"ERROR")</f>
        <v>23</v>
      </c>
      <c r="U11" s="2">
        <f>_xlfn.XLOOKUP(C11,'countries (2)'!C:C,'countries (2)'!Q:Q,"ERROR")</f>
        <v>-102</v>
      </c>
      <c r="W11" t="str">
        <f t="shared" si="0"/>
        <v>23;-102</v>
      </c>
    </row>
    <row r="12" spans="1:23" x14ac:dyDescent="0.3">
      <c r="A12">
        <v>10</v>
      </c>
      <c r="B12">
        <v>11</v>
      </c>
      <c r="C12" t="s">
        <v>64</v>
      </c>
      <c r="D12" t="s">
        <v>65</v>
      </c>
      <c r="E12" t="s">
        <v>66</v>
      </c>
      <c r="F12" t="s">
        <v>20</v>
      </c>
      <c r="G12">
        <v>123951692</v>
      </c>
      <c r="H12">
        <v>125244761</v>
      </c>
      <c r="I12">
        <v>127250933</v>
      </c>
      <c r="J12">
        <v>128105431</v>
      </c>
      <c r="K12">
        <v>126803861</v>
      </c>
      <c r="L12">
        <v>123686321</v>
      </c>
      <c r="M12">
        <v>117624196</v>
      </c>
      <c r="N12">
        <v>105416839</v>
      </c>
      <c r="O12">
        <v>377930</v>
      </c>
      <c r="P12" s="1">
        <v>3279753</v>
      </c>
      <c r="Q12" t="s">
        <v>67</v>
      </c>
      <c r="R12" t="s">
        <v>68</v>
      </c>
      <c r="T12" s="2">
        <f>_xlfn.XLOOKUP(C12,'countries (2)'!C:C,'countries (2)'!P:P,"ERROR")</f>
        <v>36</v>
      </c>
      <c r="U12" s="2">
        <f>_xlfn.XLOOKUP(C12,'countries (2)'!C:C,'countries (2)'!Q:Q,"ERROR")</f>
        <v>138</v>
      </c>
      <c r="W12" t="str">
        <f t="shared" si="0"/>
        <v>36;138</v>
      </c>
    </row>
    <row r="13" spans="1:23" x14ac:dyDescent="0.3">
      <c r="A13">
        <v>11</v>
      </c>
      <c r="B13">
        <v>12</v>
      </c>
      <c r="C13" t="s">
        <v>69</v>
      </c>
      <c r="D13" t="s">
        <v>70</v>
      </c>
      <c r="E13" t="s">
        <v>71</v>
      </c>
      <c r="F13" t="s">
        <v>43</v>
      </c>
      <c r="G13">
        <v>123379924</v>
      </c>
      <c r="H13">
        <v>117190911</v>
      </c>
      <c r="I13">
        <v>102471895</v>
      </c>
      <c r="J13">
        <v>89237791</v>
      </c>
      <c r="K13">
        <v>67031867</v>
      </c>
      <c r="L13">
        <v>47878073</v>
      </c>
      <c r="M13">
        <v>34945469</v>
      </c>
      <c r="N13">
        <v>28308246</v>
      </c>
      <c r="O13">
        <v>1104300</v>
      </c>
      <c r="P13" s="1">
        <v>1117268</v>
      </c>
      <c r="Q13" s="1">
        <v>10257</v>
      </c>
      <c r="R13" t="s">
        <v>68</v>
      </c>
      <c r="T13" s="2">
        <f>_xlfn.XLOOKUP(C13,'countries (2)'!C:C,'countries (2)'!P:P,"ERROR")</f>
        <v>8</v>
      </c>
      <c r="U13" s="2">
        <f>_xlfn.XLOOKUP(C13,'countries (2)'!C:C,'countries (2)'!Q:Q,"ERROR")</f>
        <v>38</v>
      </c>
      <c r="W13" t="str">
        <f t="shared" si="0"/>
        <v>8;38</v>
      </c>
    </row>
    <row r="14" spans="1:23" x14ac:dyDescent="0.3">
      <c r="A14">
        <v>12</v>
      </c>
      <c r="B14">
        <v>13</v>
      </c>
      <c r="C14" t="s">
        <v>72</v>
      </c>
      <c r="D14" t="s">
        <v>73</v>
      </c>
      <c r="E14" t="s">
        <v>74</v>
      </c>
      <c r="F14" t="s">
        <v>20</v>
      </c>
      <c r="G14">
        <v>115559009</v>
      </c>
      <c r="H14">
        <v>112190977</v>
      </c>
      <c r="I14">
        <v>103031365</v>
      </c>
      <c r="J14">
        <v>94636700</v>
      </c>
      <c r="K14">
        <v>77958223</v>
      </c>
      <c r="L14">
        <v>61558898</v>
      </c>
      <c r="M14">
        <v>48419546</v>
      </c>
      <c r="N14">
        <v>37435586</v>
      </c>
      <c r="O14">
        <v>342353</v>
      </c>
      <c r="P14" s="1">
        <v>3375434</v>
      </c>
      <c r="Q14" s="1">
        <v>10147</v>
      </c>
      <c r="R14" t="s">
        <v>75</v>
      </c>
      <c r="T14" s="2">
        <f>_xlfn.XLOOKUP(C14,'countries (2)'!C:C,'countries (2)'!P:P,"ERROR")</f>
        <v>13</v>
      </c>
      <c r="U14" s="2">
        <f>_xlfn.XLOOKUP(C14,'countries (2)'!C:C,'countries (2)'!Q:Q,"ERROR")</f>
        <v>122</v>
      </c>
      <c r="W14" t="str">
        <f t="shared" si="0"/>
        <v>13;122</v>
      </c>
    </row>
    <row r="15" spans="1:23" x14ac:dyDescent="0.3">
      <c r="A15">
        <v>13</v>
      </c>
      <c r="B15">
        <v>14</v>
      </c>
      <c r="C15" t="s">
        <v>76</v>
      </c>
      <c r="D15" t="s">
        <v>77</v>
      </c>
      <c r="E15" t="s">
        <v>78</v>
      </c>
      <c r="F15" t="s">
        <v>43</v>
      </c>
      <c r="G15">
        <v>110990103</v>
      </c>
      <c r="H15">
        <v>107465134</v>
      </c>
      <c r="I15">
        <v>97723799</v>
      </c>
      <c r="J15">
        <v>87252413</v>
      </c>
      <c r="K15">
        <v>71371371</v>
      </c>
      <c r="L15">
        <v>57214630</v>
      </c>
      <c r="M15">
        <v>43748556</v>
      </c>
      <c r="N15">
        <v>34781986</v>
      </c>
      <c r="O15">
        <v>1002450</v>
      </c>
      <c r="P15" s="1">
        <v>1107188</v>
      </c>
      <c r="Q15" s="1">
        <v>10158</v>
      </c>
      <c r="R15" t="s">
        <v>79</v>
      </c>
      <c r="T15" s="2">
        <f>_xlfn.XLOOKUP(C15,'countries (2)'!C:C,'countries (2)'!P:P,"ERROR")</f>
        <v>27</v>
      </c>
      <c r="U15" s="2">
        <f>_xlfn.XLOOKUP(C15,'countries (2)'!C:C,'countries (2)'!Q:Q,"ERROR")</f>
        <v>30</v>
      </c>
      <c r="W15" t="str">
        <f t="shared" si="0"/>
        <v>27;30</v>
      </c>
    </row>
    <row r="16" spans="1:23" x14ac:dyDescent="0.3">
      <c r="A16">
        <v>14</v>
      </c>
      <c r="B16">
        <v>15</v>
      </c>
      <c r="C16" t="s">
        <v>80</v>
      </c>
      <c r="D16" t="s">
        <v>81</v>
      </c>
      <c r="E16" t="s">
        <v>82</v>
      </c>
      <c r="F16" t="s">
        <v>43</v>
      </c>
      <c r="G16">
        <v>99010212</v>
      </c>
      <c r="H16">
        <v>92853164</v>
      </c>
      <c r="I16">
        <v>78656904</v>
      </c>
      <c r="J16">
        <v>66391257</v>
      </c>
      <c r="K16">
        <v>48616317</v>
      </c>
      <c r="L16">
        <v>35987541</v>
      </c>
      <c r="M16">
        <v>26708686</v>
      </c>
      <c r="N16">
        <v>20151733</v>
      </c>
      <c r="O16">
        <v>2344858</v>
      </c>
      <c r="P16" s="1">
        <v>422244</v>
      </c>
      <c r="Q16" s="1">
        <v>10325</v>
      </c>
      <c r="R16" t="s">
        <v>83</v>
      </c>
      <c r="T16" s="2">
        <f>_xlfn.XLOOKUP(C16,'countries (2)'!C:C,'countries (2)'!P:P,"ERROR")</f>
        <v>0</v>
      </c>
      <c r="U16" s="2">
        <f>_xlfn.XLOOKUP(C16,'countries (2)'!C:C,'countries (2)'!Q:Q,"ERROR")</f>
        <v>25</v>
      </c>
      <c r="W16" t="str">
        <f t="shared" si="0"/>
        <v>0;25</v>
      </c>
    </row>
    <row r="17" spans="1:23" x14ac:dyDescent="0.3">
      <c r="A17">
        <v>15</v>
      </c>
      <c r="B17">
        <v>16</v>
      </c>
      <c r="C17" t="s">
        <v>84</v>
      </c>
      <c r="D17" t="s">
        <v>85</v>
      </c>
      <c r="E17" t="s">
        <v>86</v>
      </c>
      <c r="F17" t="s">
        <v>20</v>
      </c>
      <c r="G17">
        <v>98186856</v>
      </c>
      <c r="H17">
        <v>96648685</v>
      </c>
      <c r="I17">
        <v>92191398</v>
      </c>
      <c r="J17">
        <v>87411012</v>
      </c>
      <c r="K17">
        <v>79001142</v>
      </c>
      <c r="L17">
        <v>66912613</v>
      </c>
      <c r="M17">
        <v>52968270</v>
      </c>
      <c r="N17">
        <v>41928849</v>
      </c>
      <c r="O17">
        <v>331212</v>
      </c>
      <c r="P17" s="1">
        <v>2964472</v>
      </c>
      <c r="Q17" s="1">
        <v>10074</v>
      </c>
      <c r="R17" t="s">
        <v>87</v>
      </c>
      <c r="T17" s="2">
        <f>_xlfn.XLOOKUP(C17,'countries (2)'!C:C,'countries (2)'!P:P,"ERROR")</f>
        <v>16.166666660000001</v>
      </c>
      <c r="U17" s="2">
        <f>_xlfn.XLOOKUP(C17,'countries (2)'!C:C,'countries (2)'!Q:Q,"ERROR")</f>
        <v>107.83333333</v>
      </c>
      <c r="W17" t="str">
        <f t="shared" si="0"/>
        <v>16,16666666;107,83333333</v>
      </c>
    </row>
    <row r="18" spans="1:23" x14ac:dyDescent="0.3">
      <c r="A18">
        <v>16</v>
      </c>
      <c r="B18">
        <v>17</v>
      </c>
      <c r="C18" t="s">
        <v>88</v>
      </c>
      <c r="D18" t="s">
        <v>89</v>
      </c>
      <c r="E18" t="s">
        <v>90</v>
      </c>
      <c r="F18" t="s">
        <v>20</v>
      </c>
      <c r="G18">
        <v>88550570</v>
      </c>
      <c r="H18">
        <v>87290193</v>
      </c>
      <c r="I18">
        <v>81790841</v>
      </c>
      <c r="J18">
        <v>75373855</v>
      </c>
      <c r="K18">
        <v>65544383</v>
      </c>
      <c r="L18">
        <v>55793629</v>
      </c>
      <c r="M18">
        <v>38520664</v>
      </c>
      <c r="N18">
        <v>28449705</v>
      </c>
      <c r="O18">
        <v>1648195</v>
      </c>
      <c r="P18" s="1">
        <v>537258</v>
      </c>
      <c r="Q18" s="1">
        <v>10071</v>
      </c>
      <c r="R18" t="s">
        <v>91</v>
      </c>
      <c r="T18" s="2">
        <f>_xlfn.XLOOKUP(C18,'countries (2)'!C:C,'countries (2)'!P:P,"ERROR")</f>
        <v>32</v>
      </c>
      <c r="U18" s="2">
        <f>_xlfn.XLOOKUP(C18,'countries (2)'!C:C,'countries (2)'!Q:Q,"ERROR")</f>
        <v>53</v>
      </c>
      <c r="W18" t="str">
        <f t="shared" si="0"/>
        <v>32;53</v>
      </c>
    </row>
    <row r="19" spans="1:23" x14ac:dyDescent="0.3">
      <c r="A19">
        <v>17</v>
      </c>
      <c r="B19">
        <v>18</v>
      </c>
      <c r="C19" t="s">
        <v>92</v>
      </c>
      <c r="D19" t="s">
        <v>93</v>
      </c>
      <c r="E19" t="s">
        <v>94</v>
      </c>
      <c r="F19" t="s">
        <v>20</v>
      </c>
      <c r="G19">
        <v>85341241</v>
      </c>
      <c r="H19">
        <v>84135428</v>
      </c>
      <c r="I19">
        <v>79646178</v>
      </c>
      <c r="J19">
        <v>73195345</v>
      </c>
      <c r="K19">
        <v>64113547</v>
      </c>
      <c r="L19">
        <v>54324142</v>
      </c>
      <c r="M19">
        <v>44089069</v>
      </c>
      <c r="N19">
        <v>35540990</v>
      </c>
      <c r="O19">
        <v>783562</v>
      </c>
      <c r="P19" s="1">
        <v>1089145</v>
      </c>
      <c r="Q19" s="1">
        <v>10067</v>
      </c>
      <c r="R19" t="s">
        <v>95</v>
      </c>
      <c r="T19" s="2">
        <f>_xlfn.XLOOKUP(C19,'countries (2)'!C:C,'countries (2)'!P:P,"ERROR")</f>
        <v>39</v>
      </c>
      <c r="U19" s="2">
        <f>_xlfn.XLOOKUP(C19,'countries (2)'!C:C,'countries (2)'!Q:Q,"ERROR")</f>
        <v>35</v>
      </c>
      <c r="W19" t="str">
        <f t="shared" si="0"/>
        <v>39;35</v>
      </c>
    </row>
    <row r="20" spans="1:23" x14ac:dyDescent="0.3">
      <c r="A20">
        <v>18</v>
      </c>
      <c r="B20">
        <v>19</v>
      </c>
      <c r="C20" t="s">
        <v>96</v>
      </c>
      <c r="D20" t="s">
        <v>97</v>
      </c>
      <c r="E20" t="s">
        <v>98</v>
      </c>
      <c r="F20" t="s">
        <v>57</v>
      </c>
      <c r="G20">
        <v>83369843</v>
      </c>
      <c r="H20">
        <v>83328988</v>
      </c>
      <c r="I20">
        <v>82073226</v>
      </c>
      <c r="J20">
        <v>81325090</v>
      </c>
      <c r="K20">
        <v>81551677</v>
      </c>
      <c r="L20">
        <v>79370196</v>
      </c>
      <c r="M20">
        <v>77786703</v>
      </c>
      <c r="N20">
        <v>78294583</v>
      </c>
      <c r="O20">
        <v>357114</v>
      </c>
      <c r="P20" s="1">
        <v>2334544</v>
      </c>
      <c r="Q20" t="s">
        <v>99</v>
      </c>
      <c r="R20" t="s">
        <v>100</v>
      </c>
      <c r="T20" s="2">
        <f>_xlfn.XLOOKUP(C20,'countries (2)'!C:C,'countries (2)'!P:P,"ERROR")</f>
        <v>51</v>
      </c>
      <c r="U20" s="2">
        <f>_xlfn.XLOOKUP(C20,'countries (2)'!C:C,'countries (2)'!Q:Q,"ERROR")</f>
        <v>9</v>
      </c>
      <c r="W20" t="str">
        <f t="shared" si="0"/>
        <v>51;9</v>
      </c>
    </row>
    <row r="21" spans="1:23" x14ac:dyDescent="0.3">
      <c r="A21">
        <v>19</v>
      </c>
      <c r="B21">
        <v>20</v>
      </c>
      <c r="C21" t="s">
        <v>101</v>
      </c>
      <c r="D21" t="s">
        <v>102</v>
      </c>
      <c r="E21" t="s">
        <v>103</v>
      </c>
      <c r="F21" t="s">
        <v>20</v>
      </c>
      <c r="G21">
        <v>71697030</v>
      </c>
      <c r="H21">
        <v>71475664</v>
      </c>
      <c r="I21">
        <v>70294397</v>
      </c>
      <c r="J21">
        <v>68270489</v>
      </c>
      <c r="K21">
        <v>63066603</v>
      </c>
      <c r="L21">
        <v>55228410</v>
      </c>
      <c r="M21">
        <v>45737753</v>
      </c>
      <c r="N21">
        <v>35791728</v>
      </c>
      <c r="O21">
        <v>513120</v>
      </c>
      <c r="P21" s="1">
        <v>1397276</v>
      </c>
      <c r="Q21" s="1">
        <v>10013</v>
      </c>
      <c r="R21" t="s">
        <v>104</v>
      </c>
      <c r="T21" s="2">
        <f>_xlfn.XLOOKUP(C21,'countries (2)'!C:C,'countries (2)'!P:P,"ERROR")</f>
        <v>15</v>
      </c>
      <c r="U21" s="2">
        <f>_xlfn.XLOOKUP(C21,'countries (2)'!C:C,'countries (2)'!Q:Q,"ERROR")</f>
        <v>100</v>
      </c>
      <c r="W21" t="str">
        <f t="shared" si="0"/>
        <v>15;100</v>
      </c>
    </row>
    <row r="22" spans="1:23" x14ac:dyDescent="0.3">
      <c r="A22">
        <v>20</v>
      </c>
      <c r="B22">
        <v>21</v>
      </c>
      <c r="C22" t="s">
        <v>105</v>
      </c>
      <c r="D22" t="s">
        <v>106</v>
      </c>
      <c r="E22" t="s">
        <v>107</v>
      </c>
      <c r="F22" t="s">
        <v>57</v>
      </c>
      <c r="G22">
        <v>67508936</v>
      </c>
      <c r="H22">
        <v>67059474</v>
      </c>
      <c r="I22">
        <v>65224364</v>
      </c>
      <c r="J22">
        <v>62760039</v>
      </c>
      <c r="K22">
        <v>58850043</v>
      </c>
      <c r="L22">
        <v>57210442</v>
      </c>
      <c r="M22">
        <v>56326328</v>
      </c>
      <c r="N22">
        <v>55650166</v>
      </c>
      <c r="O22">
        <v>242900</v>
      </c>
      <c r="P22" s="1">
        <v>2779289</v>
      </c>
      <c r="Q22" s="1">
        <v>10034</v>
      </c>
      <c r="R22" t="s">
        <v>108</v>
      </c>
      <c r="T22" s="2">
        <f>_xlfn.XLOOKUP(C22,'countries (2)'!C:C,'countries (2)'!P:P,"ERROR")</f>
        <v>54</v>
      </c>
      <c r="U22" s="2">
        <f>_xlfn.XLOOKUP(C22,'countries (2)'!C:C,'countries (2)'!Q:Q,"ERROR")</f>
        <v>-2</v>
      </c>
      <c r="W22" t="str">
        <f t="shared" si="0"/>
        <v>54;-2</v>
      </c>
    </row>
    <row r="23" spans="1:23" x14ac:dyDescent="0.3">
      <c r="A23">
        <v>21</v>
      </c>
      <c r="B23">
        <v>22</v>
      </c>
      <c r="C23" t="s">
        <v>109</v>
      </c>
      <c r="D23" t="s">
        <v>110</v>
      </c>
      <c r="E23" t="s">
        <v>111</v>
      </c>
      <c r="F23" t="s">
        <v>43</v>
      </c>
      <c r="G23">
        <v>65497748</v>
      </c>
      <c r="H23">
        <v>61704518</v>
      </c>
      <c r="I23">
        <v>52542823</v>
      </c>
      <c r="J23">
        <v>45110527</v>
      </c>
      <c r="K23">
        <v>34463704</v>
      </c>
      <c r="L23">
        <v>26206012</v>
      </c>
      <c r="M23">
        <v>19297659</v>
      </c>
      <c r="N23">
        <v>13618192</v>
      </c>
      <c r="O23">
        <v>945087</v>
      </c>
      <c r="P23" s="1">
        <v>693034</v>
      </c>
      <c r="Q23" t="s">
        <v>112</v>
      </c>
      <c r="R23" t="s">
        <v>113</v>
      </c>
      <c r="T23" s="2">
        <f>_xlfn.XLOOKUP(C23,'countries (2)'!C:C,'countries (2)'!P:P,"ERROR")</f>
        <v>-6</v>
      </c>
      <c r="U23" s="2">
        <f>_xlfn.XLOOKUP(C23,'countries (2)'!C:C,'countries (2)'!Q:Q,"ERROR")</f>
        <v>35</v>
      </c>
      <c r="W23" t="str">
        <f t="shared" si="0"/>
        <v>-6;35</v>
      </c>
    </row>
    <row r="24" spans="1:23" x14ac:dyDescent="0.3">
      <c r="A24">
        <v>22</v>
      </c>
      <c r="B24">
        <v>23</v>
      </c>
      <c r="C24" t="s">
        <v>114</v>
      </c>
      <c r="D24" t="s">
        <v>115</v>
      </c>
      <c r="E24" t="s">
        <v>116</v>
      </c>
      <c r="F24" t="s">
        <v>57</v>
      </c>
      <c r="G24">
        <v>64626628</v>
      </c>
      <c r="H24">
        <v>64480053</v>
      </c>
      <c r="I24">
        <v>63809769</v>
      </c>
      <c r="J24">
        <v>62444567</v>
      </c>
      <c r="K24">
        <v>58665453</v>
      </c>
      <c r="L24">
        <v>56412897</v>
      </c>
      <c r="M24">
        <v>53713830</v>
      </c>
      <c r="N24">
        <v>50523586</v>
      </c>
      <c r="O24">
        <v>551695</v>
      </c>
      <c r="P24" s="1">
        <v>1171419</v>
      </c>
      <c r="Q24" s="1">
        <v>10015</v>
      </c>
      <c r="R24" t="s">
        <v>117</v>
      </c>
      <c r="T24" s="2">
        <f>_xlfn.XLOOKUP(C24,'countries (2)'!C:C,'countries (2)'!P:P,"ERROR")</f>
        <v>46</v>
      </c>
      <c r="U24" s="2">
        <f>_xlfn.XLOOKUP(C24,'countries (2)'!C:C,'countries (2)'!Q:Q,"ERROR")</f>
        <v>2</v>
      </c>
      <c r="W24" t="str">
        <f t="shared" si="0"/>
        <v>46;2</v>
      </c>
    </row>
    <row r="25" spans="1:23" x14ac:dyDescent="0.3">
      <c r="A25">
        <v>23</v>
      </c>
      <c r="B25">
        <v>24</v>
      </c>
      <c r="C25" t="s">
        <v>118</v>
      </c>
      <c r="D25" t="s">
        <v>119</v>
      </c>
      <c r="E25" t="s">
        <v>120</v>
      </c>
      <c r="F25" t="s">
        <v>43</v>
      </c>
      <c r="G25">
        <v>59893885</v>
      </c>
      <c r="H25">
        <v>58801927</v>
      </c>
      <c r="I25">
        <v>55876504</v>
      </c>
      <c r="J25">
        <v>51784921</v>
      </c>
      <c r="K25">
        <v>46813266</v>
      </c>
      <c r="L25">
        <v>39877570</v>
      </c>
      <c r="M25">
        <v>29463549</v>
      </c>
      <c r="N25">
        <v>22368306</v>
      </c>
      <c r="O25">
        <v>1221037</v>
      </c>
      <c r="P25" s="1">
        <v>490517</v>
      </c>
      <c r="Q25" s="1">
        <v>10084</v>
      </c>
      <c r="R25" t="s">
        <v>121</v>
      </c>
      <c r="T25" s="2">
        <f>_xlfn.XLOOKUP(C25,'countries (2)'!C:C,'countries (2)'!P:P,"ERROR")</f>
        <v>-29</v>
      </c>
      <c r="U25" s="2">
        <f>_xlfn.XLOOKUP(C25,'countries (2)'!C:C,'countries (2)'!Q:Q,"ERROR")</f>
        <v>24</v>
      </c>
      <c r="W25" t="str">
        <f t="shared" si="0"/>
        <v>-29;24</v>
      </c>
    </row>
    <row r="26" spans="1:23" x14ac:dyDescent="0.3">
      <c r="A26">
        <v>24</v>
      </c>
      <c r="B26">
        <v>25</v>
      </c>
      <c r="C26" t="s">
        <v>122</v>
      </c>
      <c r="D26" t="s">
        <v>123</v>
      </c>
      <c r="E26" t="s">
        <v>124</v>
      </c>
      <c r="F26" t="s">
        <v>57</v>
      </c>
      <c r="G26">
        <v>59037474</v>
      </c>
      <c r="H26">
        <v>59500579</v>
      </c>
      <c r="I26">
        <v>60232906</v>
      </c>
      <c r="J26">
        <v>59822450</v>
      </c>
      <c r="K26">
        <v>56966397</v>
      </c>
      <c r="L26">
        <v>56756561</v>
      </c>
      <c r="M26">
        <v>56329482</v>
      </c>
      <c r="N26">
        <v>53324036</v>
      </c>
      <c r="O26">
        <v>301336</v>
      </c>
      <c r="P26" s="1">
        <v>1959191</v>
      </c>
      <c r="Q26" t="s">
        <v>125</v>
      </c>
      <c r="R26" t="s">
        <v>126</v>
      </c>
      <c r="T26" s="2">
        <f>_xlfn.XLOOKUP(C26,'countries (2)'!C:C,'countries (2)'!P:P,"ERROR")</f>
        <v>42.833333330000002</v>
      </c>
      <c r="U26" s="2">
        <f>_xlfn.XLOOKUP(C26,'countries (2)'!C:C,'countries (2)'!Q:Q,"ERROR")</f>
        <v>12.83333333</v>
      </c>
      <c r="W26" t="str">
        <f t="shared" si="0"/>
        <v>42,83333333;12,83333333</v>
      </c>
    </row>
    <row r="27" spans="1:23" x14ac:dyDescent="0.3">
      <c r="A27">
        <v>25</v>
      </c>
      <c r="B27">
        <v>26</v>
      </c>
      <c r="C27" t="s">
        <v>127</v>
      </c>
      <c r="D27" t="s">
        <v>128</v>
      </c>
      <c r="E27" t="s">
        <v>129</v>
      </c>
      <c r="F27" t="s">
        <v>20</v>
      </c>
      <c r="G27">
        <v>54179306</v>
      </c>
      <c r="H27">
        <v>53423198</v>
      </c>
      <c r="I27">
        <v>51483949</v>
      </c>
      <c r="J27">
        <v>49390988</v>
      </c>
      <c r="K27">
        <v>45538332</v>
      </c>
      <c r="L27">
        <v>40099553</v>
      </c>
      <c r="M27">
        <v>33465781</v>
      </c>
      <c r="N27">
        <v>27284112</v>
      </c>
      <c r="O27">
        <v>676578</v>
      </c>
      <c r="P27" s="1">
        <v>800784</v>
      </c>
      <c r="Q27" s="1">
        <v>10071</v>
      </c>
      <c r="R27" t="s">
        <v>130</v>
      </c>
      <c r="T27" s="2">
        <f>_xlfn.XLOOKUP(C27,'countries (2)'!C:C,'countries (2)'!P:P,"ERROR")</f>
        <v>22</v>
      </c>
      <c r="U27" s="2">
        <f>_xlfn.XLOOKUP(C27,'countries (2)'!C:C,'countries (2)'!Q:Q,"ERROR")</f>
        <v>98</v>
      </c>
      <c r="W27" t="str">
        <f t="shared" si="0"/>
        <v>22;98</v>
      </c>
    </row>
    <row r="28" spans="1:23" x14ac:dyDescent="0.3">
      <c r="A28">
        <v>26</v>
      </c>
      <c r="B28">
        <v>27</v>
      </c>
      <c r="C28" t="s">
        <v>131</v>
      </c>
      <c r="D28" t="s">
        <v>132</v>
      </c>
      <c r="E28" t="s">
        <v>133</v>
      </c>
      <c r="F28" t="s">
        <v>43</v>
      </c>
      <c r="G28">
        <v>54027487</v>
      </c>
      <c r="H28">
        <v>51985780</v>
      </c>
      <c r="I28">
        <v>46851488</v>
      </c>
      <c r="J28">
        <v>41517895</v>
      </c>
      <c r="K28">
        <v>30851606</v>
      </c>
      <c r="L28">
        <v>23162269</v>
      </c>
      <c r="M28">
        <v>16187124</v>
      </c>
      <c r="N28">
        <v>11473087</v>
      </c>
      <c r="O28">
        <v>580367</v>
      </c>
      <c r="P28" s="1">
        <v>930919</v>
      </c>
      <c r="Q28" s="1">
        <v>10193</v>
      </c>
      <c r="R28" t="s">
        <v>130</v>
      </c>
      <c r="T28" s="2">
        <f>_xlfn.XLOOKUP(C28,'countries (2)'!C:C,'countries (2)'!P:P,"ERROR")</f>
        <v>1</v>
      </c>
      <c r="U28" s="2">
        <f>_xlfn.XLOOKUP(C28,'countries (2)'!C:C,'countries (2)'!Q:Q,"ERROR")</f>
        <v>38</v>
      </c>
      <c r="W28" t="str">
        <f t="shared" si="0"/>
        <v>1;38</v>
      </c>
    </row>
    <row r="29" spans="1:23" x14ac:dyDescent="0.3">
      <c r="A29">
        <v>27</v>
      </c>
      <c r="B29">
        <v>28</v>
      </c>
      <c r="C29" t="s">
        <v>134</v>
      </c>
      <c r="D29" t="s">
        <v>135</v>
      </c>
      <c r="E29" t="s">
        <v>136</v>
      </c>
      <c r="F29" t="s">
        <v>48</v>
      </c>
      <c r="G29">
        <v>51874024</v>
      </c>
      <c r="H29">
        <v>50930662</v>
      </c>
      <c r="I29">
        <v>47119728</v>
      </c>
      <c r="J29">
        <v>44816108</v>
      </c>
      <c r="K29">
        <v>39215135</v>
      </c>
      <c r="L29">
        <v>32601393</v>
      </c>
      <c r="M29">
        <v>26176195</v>
      </c>
      <c r="N29">
        <v>20905254</v>
      </c>
      <c r="O29">
        <v>1141748</v>
      </c>
      <c r="P29" s="1">
        <v>454339</v>
      </c>
      <c r="Q29" s="1">
        <v>10069</v>
      </c>
      <c r="R29" t="s">
        <v>137</v>
      </c>
      <c r="T29" s="2">
        <f>_xlfn.XLOOKUP(C29,'countries (2)'!C:C,'countries (2)'!P:P,"ERROR")</f>
        <v>4</v>
      </c>
      <c r="U29" s="2">
        <f>_xlfn.XLOOKUP(C29,'countries (2)'!C:C,'countries (2)'!Q:Q,"ERROR")</f>
        <v>-72</v>
      </c>
      <c r="W29" t="str">
        <f t="shared" si="0"/>
        <v>4;-72</v>
      </c>
    </row>
    <row r="30" spans="1:23" x14ac:dyDescent="0.3">
      <c r="A30">
        <v>28</v>
      </c>
      <c r="B30">
        <v>29</v>
      </c>
      <c r="C30" t="s">
        <v>138</v>
      </c>
      <c r="D30" t="s">
        <v>139</v>
      </c>
      <c r="E30" t="s">
        <v>140</v>
      </c>
      <c r="F30" t="s">
        <v>20</v>
      </c>
      <c r="G30">
        <v>51815810</v>
      </c>
      <c r="H30">
        <v>51844690</v>
      </c>
      <c r="I30">
        <v>50994401</v>
      </c>
      <c r="J30">
        <v>48813042</v>
      </c>
      <c r="K30">
        <v>46788591</v>
      </c>
      <c r="L30">
        <v>44120039</v>
      </c>
      <c r="M30">
        <v>38170501</v>
      </c>
      <c r="N30">
        <v>32601143</v>
      </c>
      <c r="O30">
        <v>100210</v>
      </c>
      <c r="P30" s="1">
        <v>5170722</v>
      </c>
      <c r="Q30" t="s">
        <v>141</v>
      </c>
      <c r="R30" t="s">
        <v>137</v>
      </c>
      <c r="T30" s="2">
        <f>_xlfn.XLOOKUP(C30,'countries (2)'!C:C,'countries (2)'!P:P,"ERROR")</f>
        <v>37</v>
      </c>
      <c r="U30" s="2">
        <f>_xlfn.XLOOKUP(C30,'countries (2)'!C:C,'countries (2)'!Q:Q,"ERROR")</f>
        <v>127.5</v>
      </c>
      <c r="W30" t="str">
        <f t="shared" si="0"/>
        <v>37;127,5</v>
      </c>
    </row>
    <row r="31" spans="1:23" x14ac:dyDescent="0.3">
      <c r="A31">
        <v>29</v>
      </c>
      <c r="B31">
        <v>30</v>
      </c>
      <c r="C31" t="s">
        <v>142</v>
      </c>
      <c r="D31" t="s">
        <v>143</v>
      </c>
      <c r="E31" t="s">
        <v>144</v>
      </c>
      <c r="F31" t="s">
        <v>57</v>
      </c>
      <c r="G31">
        <v>47558630</v>
      </c>
      <c r="H31">
        <v>47363807</v>
      </c>
      <c r="I31">
        <v>46431342</v>
      </c>
      <c r="J31">
        <v>46572772</v>
      </c>
      <c r="K31">
        <v>40741651</v>
      </c>
      <c r="L31">
        <v>38889889</v>
      </c>
      <c r="M31">
        <v>37491666</v>
      </c>
      <c r="N31">
        <v>33792617</v>
      </c>
      <c r="O31">
        <v>505992</v>
      </c>
      <c r="P31" s="1">
        <v>939909</v>
      </c>
      <c r="Q31" s="1">
        <v>10015</v>
      </c>
      <c r="R31" t="s">
        <v>145</v>
      </c>
      <c r="T31" s="2">
        <f>_xlfn.XLOOKUP(C31,'countries (2)'!C:C,'countries (2)'!P:P,"ERROR")</f>
        <v>40</v>
      </c>
      <c r="U31" s="2">
        <f>_xlfn.XLOOKUP(C31,'countries (2)'!C:C,'countries (2)'!Q:Q,"ERROR")</f>
        <v>-4</v>
      </c>
      <c r="W31" t="str">
        <f t="shared" si="0"/>
        <v>40;-4</v>
      </c>
    </row>
    <row r="32" spans="1:23" x14ac:dyDescent="0.3">
      <c r="A32">
        <v>30</v>
      </c>
      <c r="B32">
        <v>31</v>
      </c>
      <c r="C32" t="s">
        <v>146</v>
      </c>
      <c r="D32" t="s">
        <v>147</v>
      </c>
      <c r="E32" t="s">
        <v>148</v>
      </c>
      <c r="F32" t="s">
        <v>43</v>
      </c>
      <c r="G32">
        <v>47249585</v>
      </c>
      <c r="H32">
        <v>44404611</v>
      </c>
      <c r="I32">
        <v>37477356</v>
      </c>
      <c r="J32">
        <v>32341728</v>
      </c>
      <c r="K32">
        <v>24020697</v>
      </c>
      <c r="L32">
        <v>17586630</v>
      </c>
      <c r="M32">
        <v>13284026</v>
      </c>
      <c r="N32">
        <v>10317212</v>
      </c>
      <c r="O32">
        <v>241550</v>
      </c>
      <c r="P32" t="s">
        <v>149</v>
      </c>
      <c r="Q32" s="1">
        <v>10304</v>
      </c>
      <c r="R32" t="s">
        <v>150</v>
      </c>
      <c r="T32" s="2">
        <f>_xlfn.XLOOKUP(C32,'countries (2)'!C:C,'countries (2)'!P:P,"ERROR")</f>
        <v>1</v>
      </c>
      <c r="U32" s="2">
        <f>_xlfn.XLOOKUP(C32,'countries (2)'!C:C,'countries (2)'!Q:Q,"ERROR")</f>
        <v>32</v>
      </c>
      <c r="W32" t="str">
        <f t="shared" si="0"/>
        <v>1;32</v>
      </c>
    </row>
    <row r="33" spans="1:23" x14ac:dyDescent="0.3">
      <c r="A33">
        <v>31</v>
      </c>
      <c r="B33">
        <v>32</v>
      </c>
      <c r="C33" t="s">
        <v>151</v>
      </c>
      <c r="D33" t="s">
        <v>152</v>
      </c>
      <c r="E33" t="s">
        <v>153</v>
      </c>
      <c r="F33" t="s">
        <v>43</v>
      </c>
      <c r="G33">
        <v>46874204</v>
      </c>
      <c r="H33">
        <v>44440486</v>
      </c>
      <c r="I33">
        <v>38171178</v>
      </c>
      <c r="J33">
        <v>33739933</v>
      </c>
      <c r="K33">
        <v>26298773</v>
      </c>
      <c r="L33">
        <v>21090886</v>
      </c>
      <c r="M33">
        <v>16673586</v>
      </c>
      <c r="N33">
        <v>11305206</v>
      </c>
      <c r="O33">
        <v>1886068</v>
      </c>
      <c r="P33" s="1">
        <v>248529</v>
      </c>
      <c r="Q33" s="1">
        <v>10267</v>
      </c>
      <c r="R33" t="s">
        <v>150</v>
      </c>
      <c r="T33" s="2">
        <f>_xlfn.XLOOKUP(C33,'countries (2)'!C:C,'countries (2)'!P:P,"ERROR")</f>
        <v>15</v>
      </c>
      <c r="U33" s="2">
        <f>_xlfn.XLOOKUP(C33,'countries (2)'!C:C,'countries (2)'!Q:Q,"ERROR")</f>
        <v>30</v>
      </c>
      <c r="W33" t="str">
        <f t="shared" si="0"/>
        <v>15;30</v>
      </c>
    </row>
    <row r="34" spans="1:23" x14ac:dyDescent="0.3">
      <c r="A34">
        <v>32</v>
      </c>
      <c r="B34">
        <v>33</v>
      </c>
      <c r="C34" t="s">
        <v>154</v>
      </c>
      <c r="D34" t="s">
        <v>155</v>
      </c>
      <c r="E34" t="s">
        <v>156</v>
      </c>
      <c r="F34" t="s">
        <v>48</v>
      </c>
      <c r="G34">
        <v>45510318</v>
      </c>
      <c r="H34">
        <v>45036032</v>
      </c>
      <c r="I34">
        <v>43257065</v>
      </c>
      <c r="J34">
        <v>41100123</v>
      </c>
      <c r="K34">
        <v>37070774</v>
      </c>
      <c r="L34">
        <v>32637657</v>
      </c>
      <c r="M34">
        <v>28024803</v>
      </c>
      <c r="N34">
        <v>23842803</v>
      </c>
      <c r="O34">
        <v>2780400</v>
      </c>
      <c r="P34" s="1">
        <v>163683</v>
      </c>
      <c r="Q34" s="1">
        <v>10052</v>
      </c>
      <c r="R34" t="s">
        <v>157</v>
      </c>
      <c r="T34" s="2">
        <f>_xlfn.XLOOKUP(C34,'countries (2)'!C:C,'countries (2)'!P:P,"ERROR")</f>
        <v>-34</v>
      </c>
      <c r="U34" s="2">
        <f>_xlfn.XLOOKUP(C34,'countries (2)'!C:C,'countries (2)'!Q:Q,"ERROR")</f>
        <v>-64</v>
      </c>
      <c r="W34" t="str">
        <f t="shared" si="0"/>
        <v>-34;-64</v>
      </c>
    </row>
    <row r="35" spans="1:23" x14ac:dyDescent="0.3">
      <c r="A35">
        <v>33</v>
      </c>
      <c r="B35">
        <v>34</v>
      </c>
      <c r="C35" t="s">
        <v>158</v>
      </c>
      <c r="D35" t="s">
        <v>159</v>
      </c>
      <c r="E35" t="s">
        <v>160</v>
      </c>
      <c r="F35" t="s">
        <v>43</v>
      </c>
      <c r="G35">
        <v>44903225</v>
      </c>
      <c r="H35">
        <v>43451666</v>
      </c>
      <c r="I35">
        <v>39543154</v>
      </c>
      <c r="J35">
        <v>35856344</v>
      </c>
      <c r="K35">
        <v>30774621</v>
      </c>
      <c r="L35">
        <v>25518074</v>
      </c>
      <c r="M35">
        <v>18739378</v>
      </c>
      <c r="N35">
        <v>13795915</v>
      </c>
      <c r="O35">
        <v>2381741</v>
      </c>
      <c r="P35" s="1">
        <v>188531</v>
      </c>
      <c r="Q35" s="1">
        <v>10164</v>
      </c>
      <c r="R35" t="s">
        <v>161</v>
      </c>
      <c r="T35" s="2">
        <f>_xlfn.XLOOKUP(C35,'countries (2)'!C:C,'countries (2)'!P:P,"ERROR")</f>
        <v>28</v>
      </c>
      <c r="U35" s="2">
        <f>_xlfn.XLOOKUP(C35,'countries (2)'!C:C,'countries (2)'!Q:Q,"ERROR")</f>
        <v>3</v>
      </c>
      <c r="W35" t="str">
        <f t="shared" si="0"/>
        <v>28;3</v>
      </c>
    </row>
    <row r="36" spans="1:23" x14ac:dyDescent="0.3">
      <c r="A36">
        <v>34</v>
      </c>
      <c r="B36">
        <v>35</v>
      </c>
      <c r="C36" t="s">
        <v>162</v>
      </c>
      <c r="D36" t="s">
        <v>163</v>
      </c>
      <c r="E36" t="s">
        <v>164</v>
      </c>
      <c r="F36" t="s">
        <v>20</v>
      </c>
      <c r="G36">
        <v>44496122</v>
      </c>
      <c r="H36">
        <v>42556984</v>
      </c>
      <c r="I36">
        <v>37757813</v>
      </c>
      <c r="J36">
        <v>31264875</v>
      </c>
      <c r="K36">
        <v>24628858</v>
      </c>
      <c r="L36">
        <v>17658381</v>
      </c>
      <c r="M36">
        <v>13653369</v>
      </c>
      <c r="N36">
        <v>9811347</v>
      </c>
      <c r="O36">
        <v>438317</v>
      </c>
      <c r="P36" s="1">
        <v>1015158</v>
      </c>
      <c r="Q36" s="1">
        <v>10221</v>
      </c>
      <c r="R36" t="s">
        <v>161</v>
      </c>
      <c r="T36" s="2">
        <f>_xlfn.XLOOKUP(C36,'countries (2)'!C:C,'countries (2)'!P:P,"ERROR")</f>
        <v>33</v>
      </c>
      <c r="U36" s="2">
        <f>_xlfn.XLOOKUP(C36,'countries (2)'!C:C,'countries (2)'!Q:Q,"ERROR")</f>
        <v>44</v>
      </c>
      <c r="W36" t="str">
        <f t="shared" si="0"/>
        <v>33;44</v>
      </c>
    </row>
    <row r="37" spans="1:23" x14ac:dyDescent="0.3">
      <c r="A37">
        <v>35</v>
      </c>
      <c r="B37">
        <v>36</v>
      </c>
      <c r="C37" t="s">
        <v>165</v>
      </c>
      <c r="D37" t="s">
        <v>166</v>
      </c>
      <c r="E37" t="s">
        <v>167</v>
      </c>
      <c r="F37" t="s">
        <v>20</v>
      </c>
      <c r="G37">
        <v>41128771</v>
      </c>
      <c r="H37">
        <v>38972230</v>
      </c>
      <c r="I37">
        <v>33753499</v>
      </c>
      <c r="J37">
        <v>28189672</v>
      </c>
      <c r="K37">
        <v>19542982</v>
      </c>
      <c r="L37">
        <v>10694796</v>
      </c>
      <c r="M37">
        <v>12486631</v>
      </c>
      <c r="N37">
        <v>10752971</v>
      </c>
      <c r="O37">
        <v>652230</v>
      </c>
      <c r="P37" s="1">
        <v>630587</v>
      </c>
      <c r="Q37" s="1">
        <v>10257</v>
      </c>
      <c r="R37" t="s">
        <v>168</v>
      </c>
      <c r="T37" s="2">
        <f>_xlfn.XLOOKUP(C37,'countries (2)'!C:C,'countries (2)'!P:P,"ERROR")</f>
        <v>33</v>
      </c>
      <c r="U37" s="2">
        <f>_xlfn.XLOOKUP(C37,'countries (2)'!C:C,'countries (2)'!Q:Q,"ERROR")</f>
        <v>65</v>
      </c>
      <c r="W37" t="str">
        <f t="shared" si="0"/>
        <v>33;65</v>
      </c>
    </row>
    <row r="38" spans="1:23" x14ac:dyDescent="0.3">
      <c r="A38">
        <v>36</v>
      </c>
      <c r="B38">
        <v>37</v>
      </c>
      <c r="C38" t="s">
        <v>169</v>
      </c>
      <c r="D38" t="s">
        <v>170</v>
      </c>
      <c r="E38" t="s">
        <v>171</v>
      </c>
      <c r="F38" t="s">
        <v>57</v>
      </c>
      <c r="G38">
        <v>39857145</v>
      </c>
      <c r="H38">
        <v>38428366</v>
      </c>
      <c r="I38">
        <v>38553146</v>
      </c>
      <c r="J38">
        <v>38597353</v>
      </c>
      <c r="K38">
        <v>38504431</v>
      </c>
      <c r="L38">
        <v>38064255</v>
      </c>
      <c r="M38">
        <v>35521429</v>
      </c>
      <c r="N38">
        <v>32482943</v>
      </c>
      <c r="O38">
        <v>312679</v>
      </c>
      <c r="P38" s="1">
        <v>1274698</v>
      </c>
      <c r="Q38" s="1">
        <v>10404</v>
      </c>
      <c r="R38" t="s">
        <v>172</v>
      </c>
      <c r="T38" s="2">
        <f>_xlfn.XLOOKUP(C38,'countries (2)'!C:C,'countries (2)'!P:P,"ERROR")</f>
        <v>52</v>
      </c>
      <c r="U38" s="2">
        <f>_xlfn.XLOOKUP(C38,'countries (2)'!C:C,'countries (2)'!Q:Q,"ERROR")</f>
        <v>20</v>
      </c>
      <c r="W38" t="str">
        <f t="shared" si="0"/>
        <v>52;20</v>
      </c>
    </row>
    <row r="39" spans="1:23" x14ac:dyDescent="0.3">
      <c r="A39">
        <v>37</v>
      </c>
      <c r="B39">
        <v>38</v>
      </c>
      <c r="C39" t="s">
        <v>173</v>
      </c>
      <c r="D39" t="s">
        <v>174</v>
      </c>
      <c r="E39" t="s">
        <v>175</v>
      </c>
      <c r="F39" t="s">
        <v>57</v>
      </c>
      <c r="G39">
        <v>39701739</v>
      </c>
      <c r="H39">
        <v>43909666</v>
      </c>
      <c r="I39">
        <v>44982564</v>
      </c>
      <c r="J39">
        <v>45683020</v>
      </c>
      <c r="K39">
        <v>48879755</v>
      </c>
      <c r="L39">
        <v>51589817</v>
      </c>
      <c r="M39">
        <v>49973920</v>
      </c>
      <c r="N39">
        <v>47279086</v>
      </c>
      <c r="O39">
        <v>603500</v>
      </c>
      <c r="P39" s="1">
        <v>657858</v>
      </c>
      <c r="Q39" t="s">
        <v>176</v>
      </c>
      <c r="R39" t="s">
        <v>172</v>
      </c>
      <c r="T39" s="2">
        <f>_xlfn.XLOOKUP(C39,'countries (2)'!C:C,'countries (2)'!P:P,"ERROR")</f>
        <v>49</v>
      </c>
      <c r="U39" s="2">
        <f>_xlfn.XLOOKUP(C39,'countries (2)'!C:C,'countries (2)'!Q:Q,"ERROR")</f>
        <v>32</v>
      </c>
      <c r="W39" t="str">
        <f t="shared" si="0"/>
        <v>49;32</v>
      </c>
    </row>
    <row r="40" spans="1:23" x14ac:dyDescent="0.3">
      <c r="A40">
        <v>38</v>
      </c>
      <c r="B40">
        <v>39</v>
      </c>
      <c r="C40" t="s">
        <v>177</v>
      </c>
      <c r="D40" t="s">
        <v>178</v>
      </c>
      <c r="E40" t="s">
        <v>179</v>
      </c>
      <c r="F40" t="s">
        <v>30</v>
      </c>
      <c r="G40">
        <v>38454327</v>
      </c>
      <c r="H40">
        <v>37888705</v>
      </c>
      <c r="I40">
        <v>35732126</v>
      </c>
      <c r="J40">
        <v>33963412</v>
      </c>
      <c r="K40">
        <v>30683313</v>
      </c>
      <c r="L40">
        <v>27657204</v>
      </c>
      <c r="M40">
        <v>24511510</v>
      </c>
      <c r="N40">
        <v>21434577</v>
      </c>
      <c r="O40">
        <v>9984670</v>
      </c>
      <c r="P40" s="1">
        <v>38513</v>
      </c>
      <c r="Q40" s="1">
        <v>10078</v>
      </c>
      <c r="R40" t="s">
        <v>180</v>
      </c>
      <c r="T40" s="2">
        <f>_xlfn.XLOOKUP(C40,'countries (2)'!C:C,'countries (2)'!P:P,"ERROR")</f>
        <v>60</v>
      </c>
      <c r="U40" s="2">
        <f>_xlfn.XLOOKUP(C40,'countries (2)'!C:C,'countries (2)'!Q:Q,"ERROR")</f>
        <v>-95</v>
      </c>
      <c r="W40" t="str">
        <f t="shared" si="0"/>
        <v>60;-95</v>
      </c>
    </row>
    <row r="41" spans="1:23" x14ac:dyDescent="0.3">
      <c r="A41">
        <v>39</v>
      </c>
      <c r="B41">
        <v>40</v>
      </c>
      <c r="C41" t="s">
        <v>181</v>
      </c>
      <c r="D41" t="s">
        <v>182</v>
      </c>
      <c r="E41" t="s">
        <v>183</v>
      </c>
      <c r="F41" t="s">
        <v>43</v>
      </c>
      <c r="G41">
        <v>37457971</v>
      </c>
      <c r="H41">
        <v>36688772</v>
      </c>
      <c r="I41">
        <v>34680458</v>
      </c>
      <c r="J41">
        <v>32464865</v>
      </c>
      <c r="K41">
        <v>28554415</v>
      </c>
      <c r="L41">
        <v>24570814</v>
      </c>
      <c r="M41">
        <v>19678444</v>
      </c>
      <c r="N41">
        <v>15274351</v>
      </c>
      <c r="O41">
        <v>446550</v>
      </c>
      <c r="P41" s="1">
        <v>83883</v>
      </c>
      <c r="Q41" s="1">
        <v>10103</v>
      </c>
      <c r="R41" t="s">
        <v>184</v>
      </c>
      <c r="T41" s="2">
        <f>_xlfn.XLOOKUP(C41,'countries (2)'!C:C,'countries (2)'!P:P,"ERROR")</f>
        <v>32</v>
      </c>
      <c r="U41" s="2">
        <f>_xlfn.XLOOKUP(C41,'countries (2)'!C:C,'countries (2)'!Q:Q,"ERROR")</f>
        <v>-5</v>
      </c>
      <c r="W41" t="str">
        <f t="shared" si="0"/>
        <v>32;-5</v>
      </c>
    </row>
    <row r="42" spans="1:23" x14ac:dyDescent="0.3">
      <c r="A42">
        <v>40</v>
      </c>
      <c r="B42">
        <v>41</v>
      </c>
      <c r="C42" t="s">
        <v>185</v>
      </c>
      <c r="D42" t="s">
        <v>186</v>
      </c>
      <c r="E42" t="s">
        <v>187</v>
      </c>
      <c r="F42" t="s">
        <v>20</v>
      </c>
      <c r="G42">
        <v>36408820</v>
      </c>
      <c r="H42">
        <v>35997107</v>
      </c>
      <c r="I42">
        <v>32749848</v>
      </c>
      <c r="J42">
        <v>29411929</v>
      </c>
      <c r="K42">
        <v>21547390</v>
      </c>
      <c r="L42">
        <v>16004763</v>
      </c>
      <c r="M42">
        <v>10171710</v>
      </c>
      <c r="N42">
        <v>6106191</v>
      </c>
      <c r="O42">
        <v>2149690</v>
      </c>
      <c r="P42" s="1">
        <v>169368</v>
      </c>
      <c r="Q42" s="1">
        <v>10128</v>
      </c>
      <c r="R42" t="s">
        <v>188</v>
      </c>
      <c r="T42" s="2">
        <f>_xlfn.XLOOKUP(C42,'countries (2)'!C:C,'countries (2)'!P:P,"ERROR")</f>
        <v>25</v>
      </c>
      <c r="U42" s="2">
        <f>_xlfn.XLOOKUP(C42,'countries (2)'!C:C,'countries (2)'!Q:Q,"ERROR")</f>
        <v>45</v>
      </c>
      <c r="W42" t="str">
        <f t="shared" si="0"/>
        <v>25;45</v>
      </c>
    </row>
    <row r="43" spans="1:23" x14ac:dyDescent="0.3">
      <c r="A43">
        <v>41</v>
      </c>
      <c r="B43">
        <v>42</v>
      </c>
      <c r="C43" t="s">
        <v>189</v>
      </c>
      <c r="D43" t="s">
        <v>190</v>
      </c>
      <c r="E43" t="s">
        <v>191</v>
      </c>
      <c r="F43" t="s">
        <v>43</v>
      </c>
      <c r="G43">
        <v>35588987</v>
      </c>
      <c r="H43">
        <v>33428485</v>
      </c>
      <c r="I43">
        <v>28127721</v>
      </c>
      <c r="J43">
        <v>23364185</v>
      </c>
      <c r="K43">
        <v>16394062</v>
      </c>
      <c r="L43">
        <v>11828638</v>
      </c>
      <c r="M43">
        <v>8330047</v>
      </c>
      <c r="N43">
        <v>6029700</v>
      </c>
      <c r="O43">
        <v>1246700</v>
      </c>
      <c r="P43" s="1">
        <v>285466</v>
      </c>
      <c r="Q43" s="1">
        <v>10315</v>
      </c>
      <c r="R43" t="s">
        <v>192</v>
      </c>
      <c r="T43" s="2">
        <f>_xlfn.XLOOKUP(C43,'countries (2)'!C:C,'countries (2)'!P:P,"ERROR")</f>
        <v>-12.5</v>
      </c>
      <c r="U43" s="2">
        <f>_xlfn.XLOOKUP(C43,'countries (2)'!C:C,'countries (2)'!Q:Q,"ERROR")</f>
        <v>18.5</v>
      </c>
      <c r="W43" t="str">
        <f t="shared" si="0"/>
        <v>-12,5;18,5</v>
      </c>
    </row>
    <row r="44" spans="1:23" x14ac:dyDescent="0.3">
      <c r="A44">
        <v>42</v>
      </c>
      <c r="B44">
        <v>43</v>
      </c>
      <c r="C44" t="s">
        <v>193</v>
      </c>
      <c r="D44" t="s">
        <v>194</v>
      </c>
      <c r="E44" t="s">
        <v>195</v>
      </c>
      <c r="F44" t="s">
        <v>20</v>
      </c>
      <c r="G44">
        <v>34627652</v>
      </c>
      <c r="H44">
        <v>33526656</v>
      </c>
      <c r="I44">
        <v>30949417</v>
      </c>
      <c r="J44">
        <v>28614227</v>
      </c>
      <c r="K44">
        <v>24925554</v>
      </c>
      <c r="L44">
        <v>20579100</v>
      </c>
      <c r="M44">
        <v>15947129</v>
      </c>
      <c r="N44">
        <v>12011361</v>
      </c>
      <c r="O44">
        <v>447400</v>
      </c>
      <c r="P44" s="1">
        <v>773975</v>
      </c>
      <c r="Q44" s="1">
        <v>1016</v>
      </c>
      <c r="R44" t="s">
        <v>196</v>
      </c>
      <c r="T44" s="2">
        <f>_xlfn.XLOOKUP(C44,'countries (2)'!C:C,'countries (2)'!P:P,"ERROR")</f>
        <v>41</v>
      </c>
      <c r="U44" s="2">
        <f>_xlfn.XLOOKUP(C44,'countries (2)'!C:C,'countries (2)'!Q:Q,"ERROR")</f>
        <v>64</v>
      </c>
      <c r="W44" t="str">
        <f t="shared" si="0"/>
        <v>41;64</v>
      </c>
    </row>
    <row r="45" spans="1:23" x14ac:dyDescent="0.3">
      <c r="A45">
        <v>43</v>
      </c>
      <c r="B45">
        <v>44</v>
      </c>
      <c r="C45" t="s">
        <v>197</v>
      </c>
      <c r="D45" t="s">
        <v>198</v>
      </c>
      <c r="E45" t="s">
        <v>199</v>
      </c>
      <c r="F45" t="s">
        <v>48</v>
      </c>
      <c r="G45">
        <v>34049588</v>
      </c>
      <c r="H45">
        <v>33304756</v>
      </c>
      <c r="I45">
        <v>30711863</v>
      </c>
      <c r="J45">
        <v>29229572</v>
      </c>
      <c r="K45">
        <v>26654439</v>
      </c>
      <c r="L45">
        <v>22109099</v>
      </c>
      <c r="M45">
        <v>17492406</v>
      </c>
      <c r="N45">
        <v>13562371</v>
      </c>
      <c r="O45">
        <v>1285216</v>
      </c>
      <c r="P45" s="1">
        <v>264933</v>
      </c>
      <c r="Q45" s="1">
        <v>10099</v>
      </c>
      <c r="R45" t="s">
        <v>196</v>
      </c>
      <c r="T45" s="2">
        <f>_xlfn.XLOOKUP(C45,'countries (2)'!C:C,'countries (2)'!P:P,"ERROR")</f>
        <v>-10</v>
      </c>
      <c r="U45" s="2">
        <f>_xlfn.XLOOKUP(C45,'countries (2)'!C:C,'countries (2)'!Q:Q,"ERROR")</f>
        <v>-76</v>
      </c>
      <c r="W45" t="str">
        <f t="shared" si="0"/>
        <v>-10;-76</v>
      </c>
    </row>
    <row r="46" spans="1:23" x14ac:dyDescent="0.3">
      <c r="A46">
        <v>44</v>
      </c>
      <c r="B46">
        <v>45</v>
      </c>
      <c r="C46" t="s">
        <v>200</v>
      </c>
      <c r="D46" t="s">
        <v>201</v>
      </c>
      <c r="E46" t="s">
        <v>202</v>
      </c>
      <c r="F46" t="s">
        <v>20</v>
      </c>
      <c r="G46">
        <v>33938221</v>
      </c>
      <c r="H46">
        <v>33199993</v>
      </c>
      <c r="I46">
        <v>31068833</v>
      </c>
      <c r="J46">
        <v>28717731</v>
      </c>
      <c r="K46">
        <v>22945150</v>
      </c>
      <c r="L46">
        <v>17517054</v>
      </c>
      <c r="M46">
        <v>13215707</v>
      </c>
      <c r="N46">
        <v>10306508</v>
      </c>
      <c r="O46">
        <v>330803</v>
      </c>
      <c r="P46" s="1">
        <v>1025934</v>
      </c>
      <c r="Q46" s="1">
        <v>10109</v>
      </c>
      <c r="R46" t="s">
        <v>196</v>
      </c>
      <c r="T46" s="2">
        <f>_xlfn.XLOOKUP(C46,'countries (2)'!C:C,'countries (2)'!P:P,"ERROR")</f>
        <v>2.5</v>
      </c>
      <c r="U46" s="2">
        <f>_xlfn.XLOOKUP(C46,'countries (2)'!C:C,'countries (2)'!Q:Q,"ERROR")</f>
        <v>112.5</v>
      </c>
      <c r="W46" t="str">
        <f t="shared" si="0"/>
        <v>2,5;112,5</v>
      </c>
    </row>
    <row r="47" spans="1:23" x14ac:dyDescent="0.3">
      <c r="A47">
        <v>45</v>
      </c>
      <c r="B47">
        <v>46</v>
      </c>
      <c r="C47" t="s">
        <v>203</v>
      </c>
      <c r="D47" t="s">
        <v>204</v>
      </c>
      <c r="E47" t="s">
        <v>205</v>
      </c>
      <c r="F47" t="s">
        <v>20</v>
      </c>
      <c r="G47">
        <v>33696614</v>
      </c>
      <c r="H47">
        <v>32284046</v>
      </c>
      <c r="I47">
        <v>28516545</v>
      </c>
      <c r="J47">
        <v>24743946</v>
      </c>
      <c r="K47">
        <v>18628700</v>
      </c>
      <c r="L47">
        <v>13375121</v>
      </c>
      <c r="M47">
        <v>9204938</v>
      </c>
      <c r="N47">
        <v>6843607</v>
      </c>
      <c r="O47">
        <v>527968</v>
      </c>
      <c r="P47" s="1">
        <v>638232</v>
      </c>
      <c r="Q47" s="1">
        <v>10217</v>
      </c>
      <c r="R47" t="s">
        <v>206</v>
      </c>
      <c r="T47" s="2">
        <f>_xlfn.XLOOKUP(C47,'countries (2)'!C:C,'countries (2)'!P:P,"ERROR")</f>
        <v>15</v>
      </c>
      <c r="U47" s="2">
        <f>_xlfn.XLOOKUP(C47,'countries (2)'!C:C,'countries (2)'!Q:Q,"ERROR")</f>
        <v>48</v>
      </c>
      <c r="W47" t="str">
        <f t="shared" si="0"/>
        <v>15;48</v>
      </c>
    </row>
    <row r="48" spans="1:23" x14ac:dyDescent="0.3">
      <c r="A48">
        <v>46</v>
      </c>
      <c r="B48">
        <v>47</v>
      </c>
      <c r="C48" t="s">
        <v>207</v>
      </c>
      <c r="D48" t="s">
        <v>208</v>
      </c>
      <c r="E48" t="s">
        <v>209</v>
      </c>
      <c r="F48" t="s">
        <v>43</v>
      </c>
      <c r="G48">
        <v>33475870</v>
      </c>
      <c r="H48">
        <v>32180401</v>
      </c>
      <c r="I48">
        <v>28870939</v>
      </c>
      <c r="J48">
        <v>25574719</v>
      </c>
      <c r="K48">
        <v>19665502</v>
      </c>
      <c r="L48">
        <v>15446982</v>
      </c>
      <c r="M48">
        <v>11865246</v>
      </c>
      <c r="N48">
        <v>8861895</v>
      </c>
      <c r="O48">
        <v>238533</v>
      </c>
      <c r="P48" s="1">
        <v>1403406</v>
      </c>
      <c r="Q48" s="1">
        <v>10196</v>
      </c>
      <c r="R48" t="s">
        <v>206</v>
      </c>
      <c r="T48" s="2">
        <f>_xlfn.XLOOKUP(C48,'countries (2)'!C:C,'countries (2)'!P:P,"ERROR")</f>
        <v>8</v>
      </c>
      <c r="U48" s="2">
        <f>_xlfn.XLOOKUP(C48,'countries (2)'!C:C,'countries (2)'!Q:Q,"ERROR")</f>
        <v>-2</v>
      </c>
      <c r="W48" t="str">
        <f t="shared" si="0"/>
        <v>8;-2</v>
      </c>
    </row>
    <row r="49" spans="1:23" x14ac:dyDescent="0.3">
      <c r="A49">
        <v>47</v>
      </c>
      <c r="B49">
        <v>48</v>
      </c>
      <c r="C49" t="s">
        <v>210</v>
      </c>
      <c r="D49" t="s">
        <v>211</v>
      </c>
      <c r="E49" t="s">
        <v>212</v>
      </c>
      <c r="F49" t="s">
        <v>43</v>
      </c>
      <c r="G49">
        <v>32969517</v>
      </c>
      <c r="H49">
        <v>31178239</v>
      </c>
      <c r="I49">
        <v>26843246</v>
      </c>
      <c r="J49">
        <v>23073723</v>
      </c>
      <c r="K49">
        <v>17768505</v>
      </c>
      <c r="L49">
        <v>13303459</v>
      </c>
      <c r="M49">
        <v>11413587</v>
      </c>
      <c r="N49">
        <v>8411676</v>
      </c>
      <c r="O49">
        <v>801590</v>
      </c>
      <c r="P49" s="1">
        <v>411302</v>
      </c>
      <c r="Q49" s="1">
        <v>10278</v>
      </c>
      <c r="R49" t="s">
        <v>213</v>
      </c>
      <c r="T49" s="2">
        <f>_xlfn.XLOOKUP(C49,'countries (2)'!C:C,'countries (2)'!P:P,"ERROR")</f>
        <v>-18.25</v>
      </c>
      <c r="U49" s="2">
        <f>_xlfn.XLOOKUP(C49,'countries (2)'!C:C,'countries (2)'!Q:Q,"ERROR")</f>
        <v>35</v>
      </c>
      <c r="W49" t="str">
        <f t="shared" si="0"/>
        <v>-18,25;35</v>
      </c>
    </row>
    <row r="50" spans="1:23" x14ac:dyDescent="0.3">
      <c r="A50">
        <v>48</v>
      </c>
      <c r="B50">
        <v>49</v>
      </c>
      <c r="C50" t="s">
        <v>214</v>
      </c>
      <c r="D50" t="s">
        <v>215</v>
      </c>
      <c r="E50" t="s">
        <v>216</v>
      </c>
      <c r="F50" t="s">
        <v>20</v>
      </c>
      <c r="G50">
        <v>30547580</v>
      </c>
      <c r="H50">
        <v>29348627</v>
      </c>
      <c r="I50">
        <v>27610325</v>
      </c>
      <c r="J50">
        <v>27161567</v>
      </c>
      <c r="K50">
        <v>24559500</v>
      </c>
      <c r="L50">
        <v>19616530</v>
      </c>
      <c r="M50">
        <v>15600442</v>
      </c>
      <c r="N50">
        <v>12501285</v>
      </c>
      <c r="O50">
        <v>147181</v>
      </c>
      <c r="P50" s="1">
        <v>2075511</v>
      </c>
      <c r="Q50" s="1">
        <v>10171</v>
      </c>
      <c r="R50" t="s">
        <v>217</v>
      </c>
      <c r="T50" s="2">
        <f>_xlfn.XLOOKUP(C50,'countries (2)'!C:C,'countries (2)'!P:P,"ERROR")</f>
        <v>28</v>
      </c>
      <c r="U50" s="2">
        <f>_xlfn.XLOOKUP(C50,'countries (2)'!C:C,'countries (2)'!Q:Q,"ERROR")</f>
        <v>84</v>
      </c>
      <c r="W50" t="str">
        <f t="shared" si="0"/>
        <v>28;84</v>
      </c>
    </row>
    <row r="51" spans="1:23" x14ac:dyDescent="0.3">
      <c r="A51">
        <v>49</v>
      </c>
      <c r="B51">
        <v>50</v>
      </c>
      <c r="C51" t="s">
        <v>218</v>
      </c>
      <c r="D51" t="s">
        <v>219</v>
      </c>
      <c r="E51" t="s">
        <v>220</v>
      </c>
      <c r="F51" t="s">
        <v>43</v>
      </c>
      <c r="G51">
        <v>29611714</v>
      </c>
      <c r="H51">
        <v>28225177</v>
      </c>
      <c r="I51">
        <v>24850912</v>
      </c>
      <c r="J51">
        <v>21731053</v>
      </c>
      <c r="K51">
        <v>16216431</v>
      </c>
      <c r="L51">
        <v>11882762</v>
      </c>
      <c r="M51">
        <v>8948162</v>
      </c>
      <c r="N51">
        <v>6639751</v>
      </c>
      <c r="O51">
        <v>587041</v>
      </c>
      <c r="P51" s="1">
        <v>504423</v>
      </c>
      <c r="Q51" s="1">
        <v>10241</v>
      </c>
      <c r="R51" t="s">
        <v>221</v>
      </c>
      <c r="T51" s="2">
        <f>_xlfn.XLOOKUP(C51,'countries (2)'!C:C,'countries (2)'!P:P,"ERROR")</f>
        <v>-20</v>
      </c>
      <c r="U51" s="2">
        <f>_xlfn.XLOOKUP(C51,'countries (2)'!C:C,'countries (2)'!Q:Q,"ERROR")</f>
        <v>47</v>
      </c>
      <c r="W51" t="str">
        <f t="shared" si="0"/>
        <v>-20;47</v>
      </c>
    </row>
    <row r="52" spans="1:23" x14ac:dyDescent="0.3">
      <c r="A52">
        <v>50</v>
      </c>
      <c r="B52">
        <v>51</v>
      </c>
      <c r="C52" t="s">
        <v>222</v>
      </c>
      <c r="D52" t="s">
        <v>223</v>
      </c>
      <c r="E52" t="s">
        <v>224</v>
      </c>
      <c r="F52" t="s">
        <v>48</v>
      </c>
      <c r="G52">
        <v>28301696</v>
      </c>
      <c r="H52">
        <v>28490453</v>
      </c>
      <c r="I52">
        <v>30529716</v>
      </c>
      <c r="J52">
        <v>28715022</v>
      </c>
      <c r="K52">
        <v>24427729</v>
      </c>
      <c r="L52">
        <v>19750579</v>
      </c>
      <c r="M52">
        <v>15210443</v>
      </c>
      <c r="N52">
        <v>11355475</v>
      </c>
      <c r="O52">
        <v>916445</v>
      </c>
      <c r="P52" s="1">
        <v>30882</v>
      </c>
      <c r="Q52" s="1">
        <v>10036</v>
      </c>
      <c r="R52" t="s">
        <v>225</v>
      </c>
      <c r="T52" s="2">
        <f>_xlfn.XLOOKUP(C52,'countries (2)'!C:C,'countries (2)'!P:P,"ERROR")</f>
        <v>8</v>
      </c>
      <c r="U52" s="2">
        <f>_xlfn.XLOOKUP(C52,'countries (2)'!C:C,'countries (2)'!Q:Q,"ERROR")</f>
        <v>-66</v>
      </c>
      <c r="W52" t="str">
        <f t="shared" si="0"/>
        <v>8;-66</v>
      </c>
    </row>
    <row r="53" spans="1:23" x14ac:dyDescent="0.3">
      <c r="A53">
        <v>51</v>
      </c>
      <c r="B53">
        <v>52</v>
      </c>
      <c r="C53" t="s">
        <v>226</v>
      </c>
      <c r="D53" t="s">
        <v>227</v>
      </c>
      <c r="E53" t="s">
        <v>228</v>
      </c>
      <c r="F53" t="s">
        <v>43</v>
      </c>
      <c r="G53">
        <v>28160542</v>
      </c>
      <c r="H53">
        <v>26811790</v>
      </c>
      <c r="I53">
        <v>23596741</v>
      </c>
      <c r="J53">
        <v>21120042</v>
      </c>
      <c r="K53">
        <v>16799670</v>
      </c>
      <c r="L53">
        <v>11910540</v>
      </c>
      <c r="M53">
        <v>8303809</v>
      </c>
      <c r="N53">
        <v>5477086</v>
      </c>
      <c r="O53">
        <v>322463</v>
      </c>
      <c r="P53" s="1">
        <v>873295</v>
      </c>
      <c r="Q53" s="1">
        <v>10248</v>
      </c>
      <c r="R53" t="s">
        <v>225</v>
      </c>
      <c r="T53" s="2">
        <f>_xlfn.XLOOKUP(C53,'countries (2)'!C:C,'countries (2)'!P:P,"ERROR")</f>
        <v>8</v>
      </c>
      <c r="U53" s="2">
        <f>_xlfn.XLOOKUP(C53,'countries (2)'!C:C,'countries (2)'!Q:Q,"ERROR")</f>
        <v>-5</v>
      </c>
      <c r="W53" t="str">
        <f t="shared" si="0"/>
        <v>8;-5</v>
      </c>
    </row>
    <row r="54" spans="1:23" x14ac:dyDescent="0.3">
      <c r="A54">
        <v>52</v>
      </c>
      <c r="B54">
        <v>53</v>
      </c>
      <c r="C54" t="s">
        <v>229</v>
      </c>
      <c r="D54" t="s">
        <v>230</v>
      </c>
      <c r="E54" t="s">
        <v>231</v>
      </c>
      <c r="F54" t="s">
        <v>43</v>
      </c>
      <c r="G54">
        <v>27914536</v>
      </c>
      <c r="H54">
        <v>26491087</v>
      </c>
      <c r="I54">
        <v>23012646</v>
      </c>
      <c r="J54">
        <v>19878036</v>
      </c>
      <c r="K54">
        <v>15091594</v>
      </c>
      <c r="L54">
        <v>11430520</v>
      </c>
      <c r="M54">
        <v>8519891</v>
      </c>
      <c r="N54">
        <v>6452787</v>
      </c>
      <c r="O54">
        <v>475442</v>
      </c>
      <c r="P54" s="1">
        <v>587128</v>
      </c>
      <c r="Q54" s="1">
        <v>10263</v>
      </c>
      <c r="R54" t="s">
        <v>225</v>
      </c>
      <c r="T54" s="2">
        <f>_xlfn.XLOOKUP(C54,'countries (2)'!C:C,'countries (2)'!P:P,"ERROR")</f>
        <v>6</v>
      </c>
      <c r="U54" s="2">
        <f>_xlfn.XLOOKUP(C54,'countries (2)'!C:C,'countries (2)'!Q:Q,"ERROR")</f>
        <v>12</v>
      </c>
      <c r="W54" t="str">
        <f t="shared" si="0"/>
        <v>6;12</v>
      </c>
    </row>
    <row r="55" spans="1:23" x14ac:dyDescent="0.3">
      <c r="A55">
        <v>53</v>
      </c>
      <c r="B55">
        <v>54</v>
      </c>
      <c r="C55" t="s">
        <v>232</v>
      </c>
      <c r="D55" t="s">
        <v>233</v>
      </c>
      <c r="E55" t="s">
        <v>234</v>
      </c>
      <c r="F55" t="s">
        <v>43</v>
      </c>
      <c r="G55">
        <v>26207977</v>
      </c>
      <c r="H55">
        <v>24333639</v>
      </c>
      <c r="I55">
        <v>20128124</v>
      </c>
      <c r="J55">
        <v>16647543</v>
      </c>
      <c r="K55">
        <v>11622665</v>
      </c>
      <c r="L55">
        <v>8370647</v>
      </c>
      <c r="M55">
        <v>6173177</v>
      </c>
      <c r="N55">
        <v>4669708</v>
      </c>
      <c r="O55">
        <v>1267000</v>
      </c>
      <c r="P55" s="1">
        <v>206851</v>
      </c>
      <c r="Q55" s="1">
        <v>10378</v>
      </c>
      <c r="R55" t="s">
        <v>235</v>
      </c>
      <c r="T55" s="2">
        <f>_xlfn.XLOOKUP(C55,'countries (2)'!C:C,'countries (2)'!P:P,"ERROR")</f>
        <v>16</v>
      </c>
      <c r="U55" s="2">
        <f>_xlfn.XLOOKUP(C55,'countries (2)'!C:C,'countries (2)'!Q:Q,"ERROR")</f>
        <v>8</v>
      </c>
      <c r="W55" t="str">
        <f t="shared" si="0"/>
        <v>16;8</v>
      </c>
    </row>
    <row r="56" spans="1:23" x14ac:dyDescent="0.3">
      <c r="A56">
        <v>54</v>
      </c>
      <c r="B56">
        <v>55</v>
      </c>
      <c r="C56" t="s">
        <v>236</v>
      </c>
      <c r="D56" t="s">
        <v>237</v>
      </c>
      <c r="E56" t="s">
        <v>238</v>
      </c>
      <c r="F56" t="s">
        <v>239</v>
      </c>
      <c r="G56">
        <v>26177413</v>
      </c>
      <c r="H56">
        <v>25670051</v>
      </c>
      <c r="I56">
        <v>23820236</v>
      </c>
      <c r="J56">
        <v>22019168</v>
      </c>
      <c r="K56">
        <v>19017963</v>
      </c>
      <c r="L56">
        <v>17048003</v>
      </c>
      <c r="M56">
        <v>14706322</v>
      </c>
      <c r="N56">
        <v>12595034</v>
      </c>
      <c r="O56">
        <v>7692024</v>
      </c>
      <c r="P56" s="1">
        <v>34032</v>
      </c>
      <c r="Q56" s="1">
        <v>10099</v>
      </c>
      <c r="R56" t="s">
        <v>235</v>
      </c>
      <c r="T56" s="2">
        <f>_xlfn.XLOOKUP(C56,'countries (2)'!C:C,'countries (2)'!P:P,"ERROR")</f>
        <v>-27</v>
      </c>
      <c r="U56" s="2">
        <f>_xlfn.XLOOKUP(C56,'countries (2)'!C:C,'countries (2)'!Q:Q,"ERROR")</f>
        <v>133</v>
      </c>
      <c r="W56" t="str">
        <f t="shared" si="0"/>
        <v>-27;133</v>
      </c>
    </row>
    <row r="57" spans="1:23" x14ac:dyDescent="0.3">
      <c r="A57">
        <v>55</v>
      </c>
      <c r="B57">
        <v>56</v>
      </c>
      <c r="C57" t="s">
        <v>240</v>
      </c>
      <c r="D57" t="s">
        <v>241</v>
      </c>
      <c r="E57" t="s">
        <v>242</v>
      </c>
      <c r="F57" t="s">
        <v>20</v>
      </c>
      <c r="G57">
        <v>26069416</v>
      </c>
      <c r="H57">
        <v>25867467</v>
      </c>
      <c r="I57">
        <v>25258015</v>
      </c>
      <c r="J57">
        <v>24686435</v>
      </c>
      <c r="K57">
        <v>23367059</v>
      </c>
      <c r="L57">
        <v>20799523</v>
      </c>
      <c r="M57">
        <v>17973650</v>
      </c>
      <c r="N57">
        <v>14996879</v>
      </c>
      <c r="O57">
        <v>120538</v>
      </c>
      <c r="P57" s="1">
        <v>2162755</v>
      </c>
      <c r="Q57" s="1">
        <v>10038</v>
      </c>
      <c r="R57" t="s">
        <v>235</v>
      </c>
      <c r="T57" s="2">
        <f>_xlfn.XLOOKUP(C57,'countries (2)'!C:C,'countries (2)'!P:P,"ERROR")</f>
        <v>40</v>
      </c>
      <c r="U57" s="2">
        <f>_xlfn.XLOOKUP(C57,'countries (2)'!C:C,'countries (2)'!Q:Q,"ERROR")</f>
        <v>127</v>
      </c>
      <c r="W57" t="str">
        <f t="shared" si="0"/>
        <v>40;127</v>
      </c>
    </row>
    <row r="58" spans="1:23" x14ac:dyDescent="0.3">
      <c r="A58">
        <v>56</v>
      </c>
      <c r="B58">
        <v>57</v>
      </c>
      <c r="C58" t="s">
        <v>243</v>
      </c>
      <c r="D58" t="s">
        <v>244</v>
      </c>
      <c r="E58" t="s">
        <v>245</v>
      </c>
      <c r="F58" t="s">
        <v>20</v>
      </c>
      <c r="G58">
        <v>23893394</v>
      </c>
      <c r="H58">
        <v>23821464</v>
      </c>
      <c r="I58">
        <v>23512136</v>
      </c>
      <c r="J58">
        <v>23083083</v>
      </c>
      <c r="K58">
        <v>22194731</v>
      </c>
      <c r="L58">
        <v>20586174</v>
      </c>
      <c r="M58">
        <v>18100281</v>
      </c>
      <c r="N58">
        <v>14957870</v>
      </c>
      <c r="O58">
        <v>36193</v>
      </c>
      <c r="P58" s="1">
        <v>6601662</v>
      </c>
      <c r="Q58" s="1">
        <v>10014</v>
      </c>
      <c r="R58" t="s">
        <v>246</v>
      </c>
      <c r="T58" s="2">
        <f>_xlfn.XLOOKUP(C58,'countries (2)'!C:C,'countries (2)'!P:P,"ERROR")</f>
        <v>23.5</v>
      </c>
      <c r="U58" s="2">
        <f>_xlfn.XLOOKUP(C58,'countries (2)'!C:C,'countries (2)'!Q:Q,"ERROR")</f>
        <v>121</v>
      </c>
      <c r="W58" t="str">
        <f t="shared" si="0"/>
        <v>23,5;121</v>
      </c>
    </row>
    <row r="59" spans="1:23" x14ac:dyDescent="0.3">
      <c r="A59">
        <v>57</v>
      </c>
      <c r="B59">
        <v>58</v>
      </c>
      <c r="C59" t="s">
        <v>247</v>
      </c>
      <c r="D59" t="s">
        <v>248</v>
      </c>
      <c r="E59" t="s">
        <v>249</v>
      </c>
      <c r="F59" t="s">
        <v>43</v>
      </c>
      <c r="G59">
        <v>22673762</v>
      </c>
      <c r="H59">
        <v>21522626</v>
      </c>
      <c r="I59">
        <v>18718019</v>
      </c>
      <c r="J59">
        <v>16116845</v>
      </c>
      <c r="K59">
        <v>11882888</v>
      </c>
      <c r="L59">
        <v>9131361</v>
      </c>
      <c r="M59">
        <v>6932967</v>
      </c>
      <c r="N59">
        <v>5611666</v>
      </c>
      <c r="O59">
        <v>272967</v>
      </c>
      <c r="P59" s="1">
        <v>830641</v>
      </c>
      <c r="Q59" s="1">
        <v>10259</v>
      </c>
      <c r="R59" t="s">
        <v>250</v>
      </c>
      <c r="T59" s="2">
        <f>_xlfn.XLOOKUP(C59,'countries (2)'!C:C,'countries (2)'!P:P,"ERROR")</f>
        <v>13</v>
      </c>
      <c r="U59" s="2">
        <f>_xlfn.XLOOKUP(C59,'countries (2)'!C:C,'countries (2)'!Q:Q,"ERROR")</f>
        <v>-2</v>
      </c>
      <c r="W59" t="str">
        <f t="shared" si="0"/>
        <v>13;-2</v>
      </c>
    </row>
    <row r="60" spans="1:23" x14ac:dyDescent="0.3">
      <c r="A60">
        <v>58</v>
      </c>
      <c r="B60">
        <v>59</v>
      </c>
      <c r="C60" t="s">
        <v>251</v>
      </c>
      <c r="D60" t="s">
        <v>252</v>
      </c>
      <c r="E60" t="s">
        <v>253</v>
      </c>
      <c r="F60" t="s">
        <v>43</v>
      </c>
      <c r="G60">
        <v>22593590</v>
      </c>
      <c r="H60">
        <v>21224040</v>
      </c>
      <c r="I60">
        <v>18112907</v>
      </c>
      <c r="J60">
        <v>15529181</v>
      </c>
      <c r="K60">
        <v>11239101</v>
      </c>
      <c r="L60">
        <v>8945026</v>
      </c>
      <c r="M60">
        <v>7372581</v>
      </c>
      <c r="N60">
        <v>6153587</v>
      </c>
      <c r="O60">
        <v>1240192</v>
      </c>
      <c r="P60" s="1">
        <v>182178</v>
      </c>
      <c r="Q60" s="1">
        <v>10314</v>
      </c>
      <c r="R60" t="s">
        <v>250</v>
      </c>
      <c r="T60" s="2">
        <f>_xlfn.XLOOKUP(C60,'countries (2)'!C:C,'countries (2)'!P:P,"ERROR")</f>
        <v>17</v>
      </c>
      <c r="U60" s="2">
        <f>_xlfn.XLOOKUP(C60,'countries (2)'!C:C,'countries (2)'!Q:Q,"ERROR")</f>
        <v>-4</v>
      </c>
      <c r="W60" t="str">
        <f t="shared" si="0"/>
        <v>17;-4</v>
      </c>
    </row>
    <row r="61" spans="1:23" x14ac:dyDescent="0.3">
      <c r="A61">
        <v>59</v>
      </c>
      <c r="B61">
        <v>60</v>
      </c>
      <c r="C61" t="s">
        <v>254</v>
      </c>
      <c r="D61" t="s">
        <v>255</v>
      </c>
      <c r="E61" t="s">
        <v>256</v>
      </c>
      <c r="F61" t="s">
        <v>20</v>
      </c>
      <c r="G61">
        <v>22125249</v>
      </c>
      <c r="H61">
        <v>20772595</v>
      </c>
      <c r="I61">
        <v>19205178</v>
      </c>
      <c r="J61">
        <v>22337563</v>
      </c>
      <c r="K61">
        <v>16307654</v>
      </c>
      <c r="L61">
        <v>12408996</v>
      </c>
      <c r="M61">
        <v>8898954</v>
      </c>
      <c r="N61">
        <v>6319199</v>
      </c>
      <c r="O61">
        <v>185180</v>
      </c>
      <c r="P61" s="1">
        <v>1194797</v>
      </c>
      <c r="Q61" s="1">
        <v>10376</v>
      </c>
      <c r="R61" t="s">
        <v>250</v>
      </c>
      <c r="T61" s="2">
        <f>_xlfn.XLOOKUP(C61,'countries (2)'!C:C,'countries (2)'!P:P,"ERROR")</f>
        <v>35</v>
      </c>
      <c r="U61" s="2">
        <f>_xlfn.XLOOKUP(C61,'countries (2)'!C:C,'countries (2)'!Q:Q,"ERROR")</f>
        <v>38</v>
      </c>
      <c r="W61" t="str">
        <f t="shared" si="0"/>
        <v>35;38</v>
      </c>
    </row>
    <row r="62" spans="1:23" x14ac:dyDescent="0.3">
      <c r="A62">
        <v>60</v>
      </c>
      <c r="B62">
        <v>61</v>
      </c>
      <c r="C62" t="s">
        <v>257</v>
      </c>
      <c r="D62" t="s">
        <v>258</v>
      </c>
      <c r="E62" t="s">
        <v>259</v>
      </c>
      <c r="F62" t="s">
        <v>20</v>
      </c>
      <c r="G62">
        <v>21832143</v>
      </c>
      <c r="H62">
        <v>21715079</v>
      </c>
      <c r="I62">
        <v>21336697</v>
      </c>
      <c r="J62">
        <v>20668557</v>
      </c>
      <c r="K62">
        <v>18776371</v>
      </c>
      <c r="L62">
        <v>17204094</v>
      </c>
      <c r="M62">
        <v>14943645</v>
      </c>
      <c r="N62">
        <v>12388769</v>
      </c>
      <c r="O62">
        <v>65610</v>
      </c>
      <c r="P62" s="1">
        <v>3327563</v>
      </c>
      <c r="Q62" s="1">
        <v>10027</v>
      </c>
      <c r="R62" t="s">
        <v>260</v>
      </c>
      <c r="T62" s="2">
        <f>_xlfn.XLOOKUP(C62,'countries (2)'!C:C,'countries (2)'!P:P,"ERROR")</f>
        <v>7</v>
      </c>
      <c r="U62" s="2">
        <f>_xlfn.XLOOKUP(C62,'countries (2)'!C:C,'countries (2)'!Q:Q,"ERROR")</f>
        <v>81</v>
      </c>
      <c r="W62" t="str">
        <f t="shared" si="0"/>
        <v>7;81</v>
      </c>
    </row>
    <row r="63" spans="1:23" x14ac:dyDescent="0.3">
      <c r="A63">
        <v>61</v>
      </c>
      <c r="B63">
        <v>62</v>
      </c>
      <c r="C63" t="s">
        <v>261</v>
      </c>
      <c r="D63" t="s">
        <v>262</v>
      </c>
      <c r="E63" t="s">
        <v>263</v>
      </c>
      <c r="F63" t="s">
        <v>43</v>
      </c>
      <c r="G63">
        <v>20405317</v>
      </c>
      <c r="H63">
        <v>19377061</v>
      </c>
      <c r="I63">
        <v>16938942</v>
      </c>
      <c r="J63">
        <v>14718422</v>
      </c>
      <c r="K63">
        <v>11229387</v>
      </c>
      <c r="L63">
        <v>9539665</v>
      </c>
      <c r="M63">
        <v>6267369</v>
      </c>
      <c r="N63">
        <v>4625141</v>
      </c>
      <c r="O63">
        <v>118484</v>
      </c>
      <c r="P63" t="s">
        <v>264</v>
      </c>
      <c r="Q63" s="1">
        <v>10259</v>
      </c>
      <c r="R63" t="s">
        <v>265</v>
      </c>
      <c r="T63" s="2">
        <f>_xlfn.XLOOKUP(C63,'countries (2)'!C:C,'countries (2)'!P:P,"ERROR")</f>
        <v>-13.5</v>
      </c>
      <c r="U63" s="2">
        <f>_xlfn.XLOOKUP(C63,'countries (2)'!C:C,'countries (2)'!Q:Q,"ERROR")</f>
        <v>34</v>
      </c>
      <c r="W63" t="str">
        <f t="shared" si="0"/>
        <v>-13,5;34</v>
      </c>
    </row>
    <row r="64" spans="1:23" x14ac:dyDescent="0.3">
      <c r="A64">
        <v>62</v>
      </c>
      <c r="B64">
        <v>63</v>
      </c>
      <c r="C64" t="s">
        <v>266</v>
      </c>
      <c r="D64" t="s">
        <v>267</v>
      </c>
      <c r="E64" t="s">
        <v>268</v>
      </c>
      <c r="F64" t="s">
        <v>43</v>
      </c>
      <c r="G64">
        <v>20017675</v>
      </c>
      <c r="H64">
        <v>18927715</v>
      </c>
      <c r="I64">
        <v>16248230</v>
      </c>
      <c r="J64">
        <v>13792086</v>
      </c>
      <c r="K64">
        <v>9891136</v>
      </c>
      <c r="L64">
        <v>7686401</v>
      </c>
      <c r="M64">
        <v>5720438</v>
      </c>
      <c r="N64">
        <v>4281671</v>
      </c>
      <c r="O64">
        <v>752612</v>
      </c>
      <c r="P64" s="1">
        <v>265976</v>
      </c>
      <c r="Q64" s="1">
        <v>1028</v>
      </c>
      <c r="R64" t="s">
        <v>269</v>
      </c>
      <c r="T64" s="2">
        <f>_xlfn.XLOOKUP(C64,'countries (2)'!C:C,'countries (2)'!P:P,"ERROR")</f>
        <v>-15</v>
      </c>
      <c r="U64" s="2">
        <f>_xlfn.XLOOKUP(C64,'countries (2)'!C:C,'countries (2)'!Q:Q,"ERROR")</f>
        <v>30</v>
      </c>
      <c r="W64" t="str">
        <f t="shared" si="0"/>
        <v>-15;30</v>
      </c>
    </row>
    <row r="65" spans="1:23" x14ac:dyDescent="0.3">
      <c r="A65">
        <v>63</v>
      </c>
      <c r="B65">
        <v>64</v>
      </c>
      <c r="C65" t="s">
        <v>270</v>
      </c>
      <c r="D65" t="s">
        <v>271</v>
      </c>
      <c r="E65" t="s">
        <v>272</v>
      </c>
      <c r="F65" t="s">
        <v>57</v>
      </c>
      <c r="G65">
        <v>19659267</v>
      </c>
      <c r="H65">
        <v>19442038</v>
      </c>
      <c r="I65">
        <v>19906079</v>
      </c>
      <c r="J65">
        <v>20335211</v>
      </c>
      <c r="K65">
        <v>21919876</v>
      </c>
      <c r="L65">
        <v>22836234</v>
      </c>
      <c r="M65">
        <v>22125224</v>
      </c>
      <c r="N65">
        <v>19922618</v>
      </c>
      <c r="O65">
        <v>238391</v>
      </c>
      <c r="P65" s="1">
        <v>824665</v>
      </c>
      <c r="Q65" s="1">
        <v>10171</v>
      </c>
      <c r="R65" t="s">
        <v>269</v>
      </c>
      <c r="T65" s="2">
        <f>_xlfn.XLOOKUP(C65,'countries (2)'!C:C,'countries (2)'!P:P,"ERROR")</f>
        <v>46</v>
      </c>
      <c r="U65" s="2">
        <f>_xlfn.XLOOKUP(C65,'countries (2)'!C:C,'countries (2)'!Q:Q,"ERROR")</f>
        <v>25</v>
      </c>
      <c r="W65" t="str">
        <f t="shared" si="0"/>
        <v>46;25</v>
      </c>
    </row>
    <row r="66" spans="1:23" x14ac:dyDescent="0.3">
      <c r="A66">
        <v>64</v>
      </c>
      <c r="B66">
        <v>65</v>
      </c>
      <c r="C66" t="s">
        <v>273</v>
      </c>
      <c r="D66" t="s">
        <v>274</v>
      </c>
      <c r="E66" t="s">
        <v>275</v>
      </c>
      <c r="F66" t="s">
        <v>48</v>
      </c>
      <c r="G66">
        <v>19603733</v>
      </c>
      <c r="H66">
        <v>19300315</v>
      </c>
      <c r="I66">
        <v>17870124</v>
      </c>
      <c r="J66">
        <v>17004162</v>
      </c>
      <c r="K66">
        <v>15351799</v>
      </c>
      <c r="L66">
        <v>13342868</v>
      </c>
      <c r="M66">
        <v>11469828</v>
      </c>
      <c r="N66">
        <v>9820481</v>
      </c>
      <c r="O66">
        <v>756102</v>
      </c>
      <c r="P66" s="1">
        <v>259274</v>
      </c>
      <c r="Q66" s="1">
        <v>10057</v>
      </c>
      <c r="R66" t="s">
        <v>269</v>
      </c>
      <c r="T66" s="2">
        <f>_xlfn.XLOOKUP(C66,'countries (2)'!C:C,'countries (2)'!P:P,"ERROR")</f>
        <v>-30</v>
      </c>
      <c r="U66" s="2">
        <f>_xlfn.XLOOKUP(C66,'countries (2)'!C:C,'countries (2)'!Q:Q,"ERROR")</f>
        <v>-71</v>
      </c>
      <c r="W66" t="str">
        <f t="shared" si="0"/>
        <v>-30;-71</v>
      </c>
    </row>
    <row r="67" spans="1:23" x14ac:dyDescent="0.3">
      <c r="A67">
        <v>65</v>
      </c>
      <c r="B67">
        <v>66</v>
      </c>
      <c r="C67" t="s">
        <v>276</v>
      </c>
      <c r="D67" t="s">
        <v>277</v>
      </c>
      <c r="E67" t="s">
        <v>278</v>
      </c>
      <c r="F67" t="s">
        <v>20</v>
      </c>
      <c r="G67">
        <v>19397998</v>
      </c>
      <c r="H67">
        <v>18979243</v>
      </c>
      <c r="I67">
        <v>17835909</v>
      </c>
      <c r="J67">
        <v>16627837</v>
      </c>
      <c r="K67">
        <v>15236253</v>
      </c>
      <c r="L67">
        <v>16866563</v>
      </c>
      <c r="M67">
        <v>14172710</v>
      </c>
      <c r="N67">
        <v>12265305</v>
      </c>
      <c r="O67">
        <v>2724900</v>
      </c>
      <c r="P67" s="1">
        <v>71188</v>
      </c>
      <c r="Q67" s="1">
        <v>10105</v>
      </c>
      <c r="R67" t="s">
        <v>279</v>
      </c>
      <c r="T67" s="2">
        <f>_xlfn.XLOOKUP(C67,'countries (2)'!C:C,'countries (2)'!P:P,"ERROR")</f>
        <v>48</v>
      </c>
      <c r="U67" s="2">
        <f>_xlfn.XLOOKUP(C67,'countries (2)'!C:C,'countries (2)'!Q:Q,"ERROR")</f>
        <v>68</v>
      </c>
      <c r="W67" t="str">
        <f t="shared" ref="W67:W130" si="1">T67&amp;";"&amp;U67</f>
        <v>48;68</v>
      </c>
    </row>
    <row r="68" spans="1:23" x14ac:dyDescent="0.3">
      <c r="A68">
        <v>66</v>
      </c>
      <c r="B68">
        <v>67</v>
      </c>
      <c r="C68" t="s">
        <v>280</v>
      </c>
      <c r="D68" t="s">
        <v>281</v>
      </c>
      <c r="E68" t="s">
        <v>282</v>
      </c>
      <c r="F68" t="s">
        <v>48</v>
      </c>
      <c r="G68">
        <v>18001000</v>
      </c>
      <c r="H68">
        <v>17588595</v>
      </c>
      <c r="I68">
        <v>16195902</v>
      </c>
      <c r="J68">
        <v>14989585</v>
      </c>
      <c r="K68">
        <v>12626507</v>
      </c>
      <c r="L68">
        <v>10449837</v>
      </c>
      <c r="M68">
        <v>8135845</v>
      </c>
      <c r="N68">
        <v>6172215</v>
      </c>
      <c r="O68">
        <v>276841</v>
      </c>
      <c r="P68" s="1">
        <v>650229</v>
      </c>
      <c r="Q68" s="1">
        <v>10114</v>
      </c>
      <c r="R68" t="s">
        <v>283</v>
      </c>
      <c r="T68" s="2">
        <f>_xlfn.XLOOKUP(C68,'countries (2)'!C:C,'countries (2)'!P:P,"ERROR")</f>
        <v>-2</v>
      </c>
      <c r="U68" s="2">
        <f>_xlfn.XLOOKUP(C68,'countries (2)'!C:C,'countries (2)'!Q:Q,"ERROR")</f>
        <v>-77.5</v>
      </c>
      <c r="W68" t="str">
        <f t="shared" si="1"/>
        <v>-2;-77,5</v>
      </c>
    </row>
    <row r="69" spans="1:23" x14ac:dyDescent="0.3">
      <c r="A69">
        <v>67</v>
      </c>
      <c r="B69">
        <v>68</v>
      </c>
      <c r="C69" t="s">
        <v>284</v>
      </c>
      <c r="D69" t="s">
        <v>285</v>
      </c>
      <c r="E69" t="s">
        <v>286</v>
      </c>
      <c r="F69" t="s">
        <v>30</v>
      </c>
      <c r="G69">
        <v>17843908</v>
      </c>
      <c r="H69">
        <v>17362718</v>
      </c>
      <c r="I69">
        <v>16001107</v>
      </c>
      <c r="J69">
        <v>14543121</v>
      </c>
      <c r="K69">
        <v>11735894</v>
      </c>
      <c r="L69">
        <v>9084780</v>
      </c>
      <c r="M69">
        <v>6987767</v>
      </c>
      <c r="N69">
        <v>5453208</v>
      </c>
      <c r="O69">
        <v>108889</v>
      </c>
      <c r="P69" s="1">
        <v>1638725</v>
      </c>
      <c r="Q69" s="1">
        <v>10134</v>
      </c>
      <c r="R69" t="s">
        <v>287</v>
      </c>
      <c r="T69" s="2">
        <f>_xlfn.XLOOKUP(C69,'countries (2)'!C:C,'countries (2)'!P:P,"ERROR")</f>
        <v>15.5</v>
      </c>
      <c r="U69" s="2">
        <f>_xlfn.XLOOKUP(C69,'countries (2)'!C:C,'countries (2)'!Q:Q,"ERROR")</f>
        <v>-90.25</v>
      </c>
      <c r="W69" t="str">
        <f t="shared" si="1"/>
        <v>15,5;-90,25</v>
      </c>
    </row>
    <row r="70" spans="1:23" x14ac:dyDescent="0.3">
      <c r="A70">
        <v>68</v>
      </c>
      <c r="B70">
        <v>69</v>
      </c>
      <c r="C70" t="s">
        <v>288</v>
      </c>
      <c r="D70" t="s">
        <v>289</v>
      </c>
      <c r="E70" t="s">
        <v>290</v>
      </c>
      <c r="F70" t="s">
        <v>43</v>
      </c>
      <c r="G70">
        <v>17723315</v>
      </c>
      <c r="H70">
        <v>16644701</v>
      </c>
      <c r="I70">
        <v>14140274</v>
      </c>
      <c r="J70">
        <v>11894727</v>
      </c>
      <c r="K70">
        <v>8259137</v>
      </c>
      <c r="L70">
        <v>5827069</v>
      </c>
      <c r="M70">
        <v>4408230</v>
      </c>
      <c r="N70">
        <v>3667394</v>
      </c>
      <c r="O70">
        <v>1284000</v>
      </c>
      <c r="P70" s="1">
        <v>138032</v>
      </c>
      <c r="Q70" s="1">
        <v>10316</v>
      </c>
      <c r="R70" t="s">
        <v>287</v>
      </c>
      <c r="T70" s="2">
        <f>_xlfn.XLOOKUP(C70,'countries (2)'!C:C,'countries (2)'!P:P,"ERROR")</f>
        <v>15</v>
      </c>
      <c r="U70" s="2">
        <f>_xlfn.XLOOKUP(C70,'countries (2)'!C:C,'countries (2)'!Q:Q,"ERROR")</f>
        <v>19</v>
      </c>
      <c r="W70" t="str">
        <f t="shared" si="1"/>
        <v>15;19</v>
      </c>
    </row>
    <row r="71" spans="1:23" x14ac:dyDescent="0.3">
      <c r="A71">
        <v>69</v>
      </c>
      <c r="B71">
        <v>70</v>
      </c>
      <c r="C71" t="s">
        <v>291</v>
      </c>
      <c r="D71" t="s">
        <v>292</v>
      </c>
      <c r="E71" t="s">
        <v>293</v>
      </c>
      <c r="F71" t="s">
        <v>43</v>
      </c>
      <c r="G71">
        <v>17597511</v>
      </c>
      <c r="H71">
        <v>16537016</v>
      </c>
      <c r="I71">
        <v>13763906</v>
      </c>
      <c r="J71">
        <v>12026649</v>
      </c>
      <c r="K71">
        <v>8721465</v>
      </c>
      <c r="L71">
        <v>6999096</v>
      </c>
      <c r="M71">
        <v>5892224</v>
      </c>
      <c r="N71">
        <v>3720977</v>
      </c>
      <c r="O71">
        <v>637657</v>
      </c>
      <c r="P71" s="1">
        <v>275971</v>
      </c>
      <c r="Q71" s="1">
        <v>10312</v>
      </c>
      <c r="R71" t="s">
        <v>287</v>
      </c>
      <c r="T71" s="2">
        <f>_xlfn.XLOOKUP(C71,'countries (2)'!C:C,'countries (2)'!P:P,"ERROR")</f>
        <v>10</v>
      </c>
      <c r="U71" s="2">
        <f>_xlfn.XLOOKUP(C71,'countries (2)'!C:C,'countries (2)'!Q:Q,"ERROR")</f>
        <v>49</v>
      </c>
      <c r="W71" t="str">
        <f t="shared" si="1"/>
        <v>10;49</v>
      </c>
    </row>
    <row r="72" spans="1:23" x14ac:dyDescent="0.3">
      <c r="A72">
        <v>70</v>
      </c>
      <c r="B72">
        <v>71</v>
      </c>
      <c r="C72" t="s">
        <v>294</v>
      </c>
      <c r="D72" t="s">
        <v>295</v>
      </c>
      <c r="E72" t="s">
        <v>296</v>
      </c>
      <c r="F72" t="s">
        <v>57</v>
      </c>
      <c r="G72">
        <v>17564014</v>
      </c>
      <c r="H72">
        <v>17434557</v>
      </c>
      <c r="I72">
        <v>17041107</v>
      </c>
      <c r="J72">
        <v>16617116</v>
      </c>
      <c r="K72">
        <v>15899135</v>
      </c>
      <c r="L72">
        <v>14944548</v>
      </c>
      <c r="M72">
        <v>14130387</v>
      </c>
      <c r="N72">
        <v>13037686</v>
      </c>
      <c r="O72">
        <v>41850</v>
      </c>
      <c r="P72" s="1">
        <v>4196897</v>
      </c>
      <c r="Q72" s="1">
        <v>10036</v>
      </c>
      <c r="R72" t="s">
        <v>287</v>
      </c>
      <c r="T72" s="2">
        <f>_xlfn.XLOOKUP(C72,'countries (2)'!C:C,'countries (2)'!P:P,"ERROR")</f>
        <v>52.5</v>
      </c>
      <c r="U72" s="2">
        <f>_xlfn.XLOOKUP(C72,'countries (2)'!C:C,'countries (2)'!Q:Q,"ERROR")</f>
        <v>5.75</v>
      </c>
      <c r="W72" t="str">
        <f t="shared" si="1"/>
        <v>52,5;5,75</v>
      </c>
    </row>
    <row r="73" spans="1:23" x14ac:dyDescent="0.3">
      <c r="A73">
        <v>71</v>
      </c>
      <c r="B73">
        <v>72</v>
      </c>
      <c r="C73" t="s">
        <v>297</v>
      </c>
      <c r="D73" t="s">
        <v>298</v>
      </c>
      <c r="E73" t="s">
        <v>299</v>
      </c>
      <c r="F73" t="s">
        <v>43</v>
      </c>
      <c r="G73">
        <v>17316449</v>
      </c>
      <c r="H73">
        <v>16436119</v>
      </c>
      <c r="I73">
        <v>14356181</v>
      </c>
      <c r="J73">
        <v>12530121</v>
      </c>
      <c r="K73">
        <v>9704287</v>
      </c>
      <c r="L73">
        <v>7536001</v>
      </c>
      <c r="M73">
        <v>5703869</v>
      </c>
      <c r="N73">
        <v>4367744</v>
      </c>
      <c r="O73">
        <v>196722</v>
      </c>
      <c r="P73" s="1">
        <v>88025</v>
      </c>
      <c r="Q73" s="1">
        <v>10261</v>
      </c>
      <c r="R73" t="s">
        <v>287</v>
      </c>
      <c r="T73" s="2">
        <f>_xlfn.XLOOKUP(C73,'countries (2)'!C:C,'countries (2)'!P:P,"ERROR")</f>
        <v>14</v>
      </c>
      <c r="U73" s="2">
        <f>_xlfn.XLOOKUP(C73,'countries (2)'!C:C,'countries (2)'!Q:Q,"ERROR")</f>
        <v>-14</v>
      </c>
      <c r="W73" t="str">
        <f t="shared" si="1"/>
        <v>14;-14</v>
      </c>
    </row>
    <row r="74" spans="1:23" x14ac:dyDescent="0.3">
      <c r="A74">
        <v>72</v>
      </c>
      <c r="B74">
        <v>73</v>
      </c>
      <c r="C74" t="s">
        <v>300</v>
      </c>
      <c r="D74" t="s">
        <v>301</v>
      </c>
      <c r="E74" t="s">
        <v>302</v>
      </c>
      <c r="F74" t="s">
        <v>20</v>
      </c>
      <c r="G74">
        <v>16767842</v>
      </c>
      <c r="H74">
        <v>16396860</v>
      </c>
      <c r="I74">
        <v>15417523</v>
      </c>
      <c r="J74">
        <v>14363532</v>
      </c>
      <c r="K74">
        <v>12118841</v>
      </c>
      <c r="L74">
        <v>8910808</v>
      </c>
      <c r="M74">
        <v>6198959</v>
      </c>
      <c r="N74">
        <v>6708525</v>
      </c>
      <c r="O74">
        <v>181035</v>
      </c>
      <c r="P74" s="1">
        <v>926221</v>
      </c>
      <c r="Q74" s="1">
        <v>10108</v>
      </c>
      <c r="R74" t="s">
        <v>303</v>
      </c>
      <c r="T74" s="2">
        <f>_xlfn.XLOOKUP(C74,'countries (2)'!C:C,'countries (2)'!P:P,"ERROR")</f>
        <v>13</v>
      </c>
      <c r="U74" s="2">
        <f>_xlfn.XLOOKUP(C74,'countries (2)'!C:C,'countries (2)'!Q:Q,"ERROR")</f>
        <v>105</v>
      </c>
      <c r="W74" t="str">
        <f t="shared" si="1"/>
        <v>13;105</v>
      </c>
    </row>
    <row r="75" spans="1:23" x14ac:dyDescent="0.3">
      <c r="A75">
        <v>73</v>
      </c>
      <c r="B75">
        <v>74</v>
      </c>
      <c r="C75" t="s">
        <v>304</v>
      </c>
      <c r="D75" t="s">
        <v>305</v>
      </c>
      <c r="E75" t="s">
        <v>306</v>
      </c>
      <c r="F75" t="s">
        <v>43</v>
      </c>
      <c r="G75">
        <v>16320537</v>
      </c>
      <c r="H75">
        <v>15669666</v>
      </c>
      <c r="I75">
        <v>14154937</v>
      </c>
      <c r="J75">
        <v>12839771</v>
      </c>
      <c r="K75">
        <v>11834676</v>
      </c>
      <c r="L75">
        <v>10113893</v>
      </c>
      <c r="M75">
        <v>7049926</v>
      </c>
      <c r="N75">
        <v>5202918</v>
      </c>
      <c r="O75">
        <v>390757</v>
      </c>
      <c r="P75" s="1">
        <v>417665</v>
      </c>
      <c r="Q75" s="1">
        <v>10204</v>
      </c>
      <c r="R75" t="s">
        <v>307</v>
      </c>
      <c r="T75" s="2">
        <f>_xlfn.XLOOKUP(C75,'countries (2)'!C:C,'countries (2)'!P:P,"ERROR")</f>
        <v>-20</v>
      </c>
      <c r="U75" s="2">
        <f>_xlfn.XLOOKUP(C75,'countries (2)'!C:C,'countries (2)'!Q:Q,"ERROR")</f>
        <v>30</v>
      </c>
      <c r="W75" t="str">
        <f t="shared" si="1"/>
        <v>-20;30</v>
      </c>
    </row>
    <row r="76" spans="1:23" x14ac:dyDescent="0.3">
      <c r="A76">
        <v>74</v>
      </c>
      <c r="B76">
        <v>75</v>
      </c>
      <c r="C76" t="s">
        <v>308</v>
      </c>
      <c r="D76" t="s">
        <v>309</v>
      </c>
      <c r="E76" t="s">
        <v>310</v>
      </c>
      <c r="F76" t="s">
        <v>43</v>
      </c>
      <c r="G76">
        <v>13859341</v>
      </c>
      <c r="H76">
        <v>13205153</v>
      </c>
      <c r="I76">
        <v>11625998</v>
      </c>
      <c r="J76">
        <v>10270728</v>
      </c>
      <c r="K76">
        <v>8336967</v>
      </c>
      <c r="L76">
        <v>6354145</v>
      </c>
      <c r="M76">
        <v>4972609</v>
      </c>
      <c r="N76">
        <v>4222374</v>
      </c>
      <c r="O76">
        <v>245857</v>
      </c>
      <c r="P76" s="1">
        <v>563716</v>
      </c>
      <c r="Q76" s="1">
        <v>10242</v>
      </c>
      <c r="R76" t="s">
        <v>311</v>
      </c>
      <c r="T76" s="2">
        <f>_xlfn.XLOOKUP(C76,'countries (2)'!C:C,'countries (2)'!P:P,"ERROR")</f>
        <v>11</v>
      </c>
      <c r="U76" s="2">
        <f>_xlfn.XLOOKUP(C76,'countries (2)'!C:C,'countries (2)'!Q:Q,"ERROR")</f>
        <v>-10</v>
      </c>
      <c r="W76" t="str">
        <f t="shared" si="1"/>
        <v>11;-10</v>
      </c>
    </row>
    <row r="77" spans="1:23" x14ac:dyDescent="0.3">
      <c r="A77">
        <v>75</v>
      </c>
      <c r="B77">
        <v>76</v>
      </c>
      <c r="C77" t="s">
        <v>312</v>
      </c>
      <c r="D77" t="s">
        <v>313</v>
      </c>
      <c r="E77" t="s">
        <v>314</v>
      </c>
      <c r="F77" t="s">
        <v>43</v>
      </c>
      <c r="G77">
        <v>13776698</v>
      </c>
      <c r="H77">
        <v>13146362</v>
      </c>
      <c r="I77">
        <v>11642959</v>
      </c>
      <c r="J77">
        <v>10309031</v>
      </c>
      <c r="K77">
        <v>8109989</v>
      </c>
      <c r="L77">
        <v>7319962</v>
      </c>
      <c r="M77">
        <v>5247532</v>
      </c>
      <c r="N77">
        <v>3896367</v>
      </c>
      <c r="O77">
        <v>26338</v>
      </c>
      <c r="P77" s="1">
        <v>5230731</v>
      </c>
      <c r="Q77" s="1">
        <v>10234</v>
      </c>
      <c r="R77" t="s">
        <v>311</v>
      </c>
      <c r="T77" s="2">
        <f>_xlfn.XLOOKUP(C77,'countries (2)'!C:C,'countries (2)'!P:P,"ERROR")</f>
        <v>-2</v>
      </c>
      <c r="U77" s="2">
        <f>_xlfn.XLOOKUP(C77,'countries (2)'!C:C,'countries (2)'!Q:Q,"ERROR")</f>
        <v>30</v>
      </c>
      <c r="W77" t="str">
        <f t="shared" si="1"/>
        <v>-2;30</v>
      </c>
    </row>
    <row r="78" spans="1:23" x14ac:dyDescent="0.3">
      <c r="A78">
        <v>76</v>
      </c>
      <c r="B78">
        <v>77</v>
      </c>
      <c r="C78" t="s">
        <v>315</v>
      </c>
      <c r="D78" t="s">
        <v>316</v>
      </c>
      <c r="E78" t="s">
        <v>317</v>
      </c>
      <c r="F78" t="s">
        <v>43</v>
      </c>
      <c r="G78">
        <v>13352864</v>
      </c>
      <c r="H78">
        <v>12643123</v>
      </c>
      <c r="I78">
        <v>10932783</v>
      </c>
      <c r="J78">
        <v>9445710</v>
      </c>
      <c r="K78">
        <v>6998023</v>
      </c>
      <c r="L78">
        <v>5133419</v>
      </c>
      <c r="M78">
        <v>3833939</v>
      </c>
      <c r="N78">
        <v>3023443</v>
      </c>
      <c r="O78">
        <v>112622</v>
      </c>
      <c r="P78" s="1">
        <v>1185635</v>
      </c>
      <c r="Q78" s="1">
        <v>10274</v>
      </c>
      <c r="R78" t="s">
        <v>311</v>
      </c>
      <c r="T78" s="2">
        <f>_xlfn.XLOOKUP(C78,'countries (2)'!C:C,'countries (2)'!P:P,"ERROR")</f>
        <v>9.5</v>
      </c>
      <c r="U78" s="2">
        <f>_xlfn.XLOOKUP(C78,'countries (2)'!C:C,'countries (2)'!Q:Q,"ERROR")</f>
        <v>2.25</v>
      </c>
      <c r="W78" t="str">
        <f t="shared" si="1"/>
        <v>9,5;2,25</v>
      </c>
    </row>
    <row r="79" spans="1:23" x14ac:dyDescent="0.3">
      <c r="A79">
        <v>77</v>
      </c>
      <c r="B79">
        <v>78</v>
      </c>
      <c r="C79" t="s">
        <v>318</v>
      </c>
      <c r="D79" t="s">
        <v>319</v>
      </c>
      <c r="E79" t="s">
        <v>320</v>
      </c>
      <c r="F79" t="s">
        <v>43</v>
      </c>
      <c r="G79">
        <v>12889576</v>
      </c>
      <c r="H79">
        <v>12220227</v>
      </c>
      <c r="I79">
        <v>10727148</v>
      </c>
      <c r="J79">
        <v>9126605</v>
      </c>
      <c r="K79">
        <v>6307659</v>
      </c>
      <c r="L79">
        <v>5483793</v>
      </c>
      <c r="M79">
        <v>4312834</v>
      </c>
      <c r="N79">
        <v>3497834</v>
      </c>
      <c r="O79">
        <v>27834</v>
      </c>
      <c r="P79" s="1">
        <v>4630874</v>
      </c>
      <c r="Q79" s="1">
        <v>1027</v>
      </c>
      <c r="R79" t="s">
        <v>321</v>
      </c>
      <c r="T79" s="2">
        <f>_xlfn.XLOOKUP(C79,'countries (2)'!C:C,'countries (2)'!P:P,"ERROR")</f>
        <v>-3.5</v>
      </c>
      <c r="U79" s="2">
        <f>_xlfn.XLOOKUP(C79,'countries (2)'!C:C,'countries (2)'!Q:Q,"ERROR")</f>
        <v>30</v>
      </c>
      <c r="W79" t="str">
        <f t="shared" si="1"/>
        <v>-3,5;30</v>
      </c>
    </row>
    <row r="80" spans="1:23" x14ac:dyDescent="0.3">
      <c r="A80">
        <v>78</v>
      </c>
      <c r="B80">
        <v>79</v>
      </c>
      <c r="C80" t="s">
        <v>322</v>
      </c>
      <c r="D80" t="s">
        <v>323</v>
      </c>
      <c r="E80" t="s">
        <v>324</v>
      </c>
      <c r="F80" t="s">
        <v>43</v>
      </c>
      <c r="G80">
        <v>12356117</v>
      </c>
      <c r="H80">
        <v>12161723</v>
      </c>
      <c r="I80">
        <v>11557779</v>
      </c>
      <c r="J80">
        <v>10895063</v>
      </c>
      <c r="K80">
        <v>9893316</v>
      </c>
      <c r="L80">
        <v>8440023</v>
      </c>
      <c r="M80">
        <v>6578156</v>
      </c>
      <c r="N80">
        <v>5047404</v>
      </c>
      <c r="O80">
        <v>163610</v>
      </c>
      <c r="P80" s="1">
        <v>755218</v>
      </c>
      <c r="Q80" s="1">
        <v>10076</v>
      </c>
      <c r="R80" t="s">
        <v>325</v>
      </c>
      <c r="T80" s="2">
        <f>_xlfn.XLOOKUP(C80,'countries (2)'!C:C,'countries (2)'!P:P,"ERROR")</f>
        <v>34</v>
      </c>
      <c r="U80" s="2">
        <f>_xlfn.XLOOKUP(C80,'countries (2)'!C:C,'countries (2)'!Q:Q,"ERROR")</f>
        <v>9</v>
      </c>
      <c r="W80" t="str">
        <f t="shared" si="1"/>
        <v>34;9</v>
      </c>
    </row>
    <row r="81" spans="1:23" x14ac:dyDescent="0.3">
      <c r="A81">
        <v>79</v>
      </c>
      <c r="B81">
        <v>80</v>
      </c>
      <c r="C81" t="s">
        <v>326</v>
      </c>
      <c r="D81" t="s">
        <v>327</v>
      </c>
      <c r="E81" t="s">
        <v>328</v>
      </c>
      <c r="F81" t="s">
        <v>48</v>
      </c>
      <c r="G81">
        <v>12224110</v>
      </c>
      <c r="H81">
        <v>11936162</v>
      </c>
      <c r="I81">
        <v>11090085</v>
      </c>
      <c r="J81">
        <v>10223270</v>
      </c>
      <c r="K81">
        <v>8592656</v>
      </c>
      <c r="L81">
        <v>7096194</v>
      </c>
      <c r="M81">
        <v>5736088</v>
      </c>
      <c r="N81">
        <v>4585693</v>
      </c>
      <c r="O81">
        <v>1098581</v>
      </c>
      <c r="P81" s="1">
        <v>111272</v>
      </c>
      <c r="Q81" s="1">
        <v>1012</v>
      </c>
      <c r="R81" t="s">
        <v>325</v>
      </c>
      <c r="T81" s="2">
        <f>_xlfn.XLOOKUP(C81,'countries (2)'!C:C,'countries (2)'!P:P,"ERROR")</f>
        <v>-17</v>
      </c>
      <c r="U81" s="2">
        <f>_xlfn.XLOOKUP(C81,'countries (2)'!C:C,'countries (2)'!Q:Q,"ERROR")</f>
        <v>-65</v>
      </c>
      <c r="W81" t="str">
        <f t="shared" si="1"/>
        <v>-17;-65</v>
      </c>
    </row>
    <row r="82" spans="1:23" x14ac:dyDescent="0.3">
      <c r="A82">
        <v>80</v>
      </c>
      <c r="B82">
        <v>81</v>
      </c>
      <c r="C82" t="s">
        <v>329</v>
      </c>
      <c r="D82" t="s">
        <v>330</v>
      </c>
      <c r="E82" t="s">
        <v>331</v>
      </c>
      <c r="F82" t="s">
        <v>57</v>
      </c>
      <c r="G82">
        <v>11655930</v>
      </c>
      <c r="H82">
        <v>11561717</v>
      </c>
      <c r="I82">
        <v>11248303</v>
      </c>
      <c r="J82">
        <v>10877947</v>
      </c>
      <c r="K82">
        <v>10264343</v>
      </c>
      <c r="L82">
        <v>9959560</v>
      </c>
      <c r="M82">
        <v>9828986</v>
      </c>
      <c r="N82">
        <v>9629376</v>
      </c>
      <c r="O82">
        <v>30528</v>
      </c>
      <c r="P82" s="1">
        <v>3818111</v>
      </c>
      <c r="Q82" s="1">
        <v>10038</v>
      </c>
      <c r="R82" t="s">
        <v>325</v>
      </c>
      <c r="T82" s="2">
        <f>_xlfn.XLOOKUP(C82,'countries (2)'!C:C,'countries (2)'!P:P,"ERROR")</f>
        <v>50.833333330000002</v>
      </c>
      <c r="U82" s="2">
        <f>_xlfn.XLOOKUP(C82,'countries (2)'!C:C,'countries (2)'!Q:Q,"ERROR")</f>
        <v>4</v>
      </c>
      <c r="W82" t="str">
        <f t="shared" si="1"/>
        <v>50,83333333;4</v>
      </c>
    </row>
    <row r="83" spans="1:23" x14ac:dyDescent="0.3">
      <c r="A83">
        <v>81</v>
      </c>
      <c r="B83">
        <v>82</v>
      </c>
      <c r="C83" t="s">
        <v>332</v>
      </c>
      <c r="D83" t="s">
        <v>333</v>
      </c>
      <c r="E83" t="s">
        <v>334</v>
      </c>
      <c r="F83" t="s">
        <v>30</v>
      </c>
      <c r="G83">
        <v>11584996</v>
      </c>
      <c r="H83">
        <v>11306801</v>
      </c>
      <c r="I83">
        <v>10563757</v>
      </c>
      <c r="J83">
        <v>9842880</v>
      </c>
      <c r="K83">
        <v>8360225</v>
      </c>
      <c r="L83">
        <v>6925331</v>
      </c>
      <c r="M83">
        <v>5646676</v>
      </c>
      <c r="N83">
        <v>4680812</v>
      </c>
      <c r="O83">
        <v>27750</v>
      </c>
      <c r="P83" s="1">
        <v>4174773</v>
      </c>
      <c r="Q83" s="1">
        <v>1012</v>
      </c>
      <c r="R83" t="s">
        <v>325</v>
      </c>
      <c r="T83" s="2">
        <f>_xlfn.XLOOKUP(C83,'countries (2)'!C:C,'countries (2)'!P:P,"ERROR")</f>
        <v>19</v>
      </c>
      <c r="U83" s="2">
        <f>_xlfn.XLOOKUP(C83,'countries (2)'!C:C,'countries (2)'!Q:Q,"ERROR")</f>
        <v>-72.416666660000004</v>
      </c>
      <c r="W83" t="str">
        <f t="shared" si="1"/>
        <v>19;-72,41666666</v>
      </c>
    </row>
    <row r="84" spans="1:23" x14ac:dyDescent="0.3">
      <c r="A84">
        <v>82</v>
      </c>
      <c r="B84">
        <v>83</v>
      </c>
      <c r="C84" t="s">
        <v>335</v>
      </c>
      <c r="D84" t="s">
        <v>336</v>
      </c>
      <c r="E84" t="s">
        <v>337</v>
      </c>
      <c r="F84" t="s">
        <v>20</v>
      </c>
      <c r="G84">
        <v>11285869</v>
      </c>
      <c r="H84">
        <v>10928721</v>
      </c>
      <c r="I84">
        <v>9494246</v>
      </c>
      <c r="J84">
        <v>6931258</v>
      </c>
      <c r="K84">
        <v>5056174</v>
      </c>
      <c r="L84">
        <v>3480587</v>
      </c>
      <c r="M84">
        <v>2216903</v>
      </c>
      <c r="N84">
        <v>1557374</v>
      </c>
      <c r="O84">
        <v>89342</v>
      </c>
      <c r="P84" s="1">
        <v>1263221</v>
      </c>
      <c r="Q84" s="1">
        <v>10123</v>
      </c>
      <c r="R84" t="s">
        <v>338</v>
      </c>
      <c r="T84" s="2">
        <f>_xlfn.XLOOKUP(C84,'countries (2)'!C:C,'countries (2)'!P:P,"ERROR")</f>
        <v>31</v>
      </c>
      <c r="U84" s="2">
        <f>_xlfn.XLOOKUP(C84,'countries (2)'!C:C,'countries (2)'!Q:Q,"ERROR")</f>
        <v>36</v>
      </c>
      <c r="W84" t="str">
        <f t="shared" si="1"/>
        <v>31;36</v>
      </c>
    </row>
    <row r="85" spans="1:23" x14ac:dyDescent="0.3">
      <c r="A85">
        <v>83</v>
      </c>
      <c r="B85">
        <v>84</v>
      </c>
      <c r="C85" t="s">
        <v>339</v>
      </c>
      <c r="D85" t="s">
        <v>340</v>
      </c>
      <c r="E85" t="s">
        <v>341</v>
      </c>
      <c r="F85" t="s">
        <v>30</v>
      </c>
      <c r="G85">
        <v>11228821</v>
      </c>
      <c r="H85">
        <v>10999664</v>
      </c>
      <c r="I85">
        <v>10405832</v>
      </c>
      <c r="J85">
        <v>9775755</v>
      </c>
      <c r="K85">
        <v>8540791</v>
      </c>
      <c r="L85">
        <v>7129004</v>
      </c>
      <c r="M85">
        <v>5755800</v>
      </c>
      <c r="N85">
        <v>4475871</v>
      </c>
      <c r="O85">
        <v>48671</v>
      </c>
      <c r="P85" s="1">
        <v>2307087</v>
      </c>
      <c r="Q85" t="s">
        <v>342</v>
      </c>
      <c r="R85" t="s">
        <v>338</v>
      </c>
      <c r="T85" s="2">
        <f>_xlfn.XLOOKUP(C85,'countries (2)'!C:C,'countries (2)'!P:P,"ERROR")</f>
        <v>19</v>
      </c>
      <c r="U85" s="2">
        <f>_xlfn.XLOOKUP(C85,'countries (2)'!C:C,'countries (2)'!Q:Q,"ERROR")</f>
        <v>-70.666666660000004</v>
      </c>
      <c r="W85" t="str">
        <f t="shared" si="1"/>
        <v>19;-70,66666666</v>
      </c>
    </row>
    <row r="86" spans="1:23" x14ac:dyDescent="0.3">
      <c r="A86">
        <v>84</v>
      </c>
      <c r="B86">
        <v>85</v>
      </c>
      <c r="C86" t="s">
        <v>343</v>
      </c>
      <c r="D86" t="s">
        <v>344</v>
      </c>
      <c r="E86" t="s">
        <v>345</v>
      </c>
      <c r="F86" t="s">
        <v>30</v>
      </c>
      <c r="G86">
        <v>11212191</v>
      </c>
      <c r="H86">
        <v>11300698</v>
      </c>
      <c r="I86">
        <v>11339894</v>
      </c>
      <c r="J86">
        <v>11290417</v>
      </c>
      <c r="K86">
        <v>11105791</v>
      </c>
      <c r="L86">
        <v>10626680</v>
      </c>
      <c r="M86">
        <v>9809107</v>
      </c>
      <c r="N86">
        <v>8869636</v>
      </c>
      <c r="O86">
        <v>109884</v>
      </c>
      <c r="P86" s="1">
        <v>1020366</v>
      </c>
      <c r="Q86" t="s">
        <v>346</v>
      </c>
      <c r="R86" t="s">
        <v>338</v>
      </c>
      <c r="T86" s="2">
        <f>_xlfn.XLOOKUP(C86,'countries (2)'!C:C,'countries (2)'!P:P,"ERROR")</f>
        <v>21.5</v>
      </c>
      <c r="U86" s="2">
        <f>_xlfn.XLOOKUP(C86,'countries (2)'!C:C,'countries (2)'!Q:Q,"ERROR")</f>
        <v>-80</v>
      </c>
      <c r="W86" t="str">
        <f t="shared" si="1"/>
        <v>21,5;-80</v>
      </c>
    </row>
    <row r="87" spans="1:23" x14ac:dyDescent="0.3">
      <c r="A87">
        <v>85</v>
      </c>
      <c r="B87">
        <v>86</v>
      </c>
      <c r="C87" t="s">
        <v>347</v>
      </c>
      <c r="D87" t="s">
        <v>348</v>
      </c>
      <c r="E87" t="s">
        <v>349</v>
      </c>
      <c r="F87" t="s">
        <v>43</v>
      </c>
      <c r="G87">
        <v>10913164</v>
      </c>
      <c r="H87">
        <v>10606227</v>
      </c>
      <c r="I87">
        <v>11194299</v>
      </c>
      <c r="J87">
        <v>9714419</v>
      </c>
      <c r="K87">
        <v>6114440</v>
      </c>
      <c r="L87">
        <v>4750817</v>
      </c>
      <c r="M87">
        <v>4192011</v>
      </c>
      <c r="N87">
        <v>3342410</v>
      </c>
      <c r="O87">
        <v>619745</v>
      </c>
      <c r="P87" s="1">
        <v>176091</v>
      </c>
      <c r="Q87" s="1">
        <v>10153</v>
      </c>
      <c r="R87" t="s">
        <v>338</v>
      </c>
      <c r="T87" s="2">
        <f>_xlfn.XLOOKUP(C87,'countries (2)'!C:C,'countries (2)'!P:P,"ERROR")</f>
        <v>7</v>
      </c>
      <c r="U87" s="2">
        <f>_xlfn.XLOOKUP(C87,'countries (2)'!C:C,'countries (2)'!Q:Q,"ERROR")</f>
        <v>30</v>
      </c>
      <c r="W87" t="str">
        <f t="shared" si="1"/>
        <v>7;30</v>
      </c>
    </row>
    <row r="88" spans="1:23" x14ac:dyDescent="0.3">
      <c r="A88">
        <v>86</v>
      </c>
      <c r="B88">
        <v>87</v>
      </c>
      <c r="C88" t="s">
        <v>350</v>
      </c>
      <c r="D88" t="s">
        <v>351</v>
      </c>
      <c r="E88" t="s">
        <v>352</v>
      </c>
      <c r="F88" t="s">
        <v>57</v>
      </c>
      <c r="G88">
        <v>10549347</v>
      </c>
      <c r="H88">
        <v>10368969</v>
      </c>
      <c r="I88">
        <v>9849349</v>
      </c>
      <c r="J88">
        <v>9381729</v>
      </c>
      <c r="K88">
        <v>8871043</v>
      </c>
      <c r="L88">
        <v>8548406</v>
      </c>
      <c r="M88">
        <v>8311763</v>
      </c>
      <c r="N88">
        <v>8027702</v>
      </c>
      <c r="O88">
        <v>450295</v>
      </c>
      <c r="P88" s="1">
        <v>234276</v>
      </c>
      <c r="Q88" s="1">
        <v>10079</v>
      </c>
      <c r="R88" t="s">
        <v>353</v>
      </c>
      <c r="T88" s="2">
        <f>_xlfn.XLOOKUP(C88,'countries (2)'!C:C,'countries (2)'!P:P,"ERROR")</f>
        <v>62</v>
      </c>
      <c r="U88" s="2">
        <f>_xlfn.XLOOKUP(C88,'countries (2)'!C:C,'countries (2)'!Q:Q,"ERROR")</f>
        <v>15</v>
      </c>
      <c r="W88" t="str">
        <f t="shared" si="1"/>
        <v>62;15</v>
      </c>
    </row>
    <row r="89" spans="1:23" x14ac:dyDescent="0.3">
      <c r="A89">
        <v>87</v>
      </c>
      <c r="B89">
        <v>88</v>
      </c>
      <c r="C89" t="s">
        <v>354</v>
      </c>
      <c r="D89" t="s">
        <v>355</v>
      </c>
      <c r="E89" t="s">
        <v>356</v>
      </c>
      <c r="F89" t="s">
        <v>57</v>
      </c>
      <c r="G89">
        <v>10493986</v>
      </c>
      <c r="H89">
        <v>10530953</v>
      </c>
      <c r="I89">
        <v>10523798</v>
      </c>
      <c r="J89">
        <v>10464749</v>
      </c>
      <c r="K89">
        <v>10234710</v>
      </c>
      <c r="L89">
        <v>10301192</v>
      </c>
      <c r="M89">
        <v>10270060</v>
      </c>
      <c r="N89">
        <v>9795744</v>
      </c>
      <c r="O89">
        <v>78865</v>
      </c>
      <c r="P89" s="1">
        <v>1330627</v>
      </c>
      <c r="Q89" t="s">
        <v>357</v>
      </c>
      <c r="R89" t="s">
        <v>353</v>
      </c>
      <c r="T89" s="2">
        <f>_xlfn.XLOOKUP(C89,'countries (2)'!C:C,'countries (2)'!P:P,"ERROR")</f>
        <v>49.75</v>
      </c>
      <c r="U89" s="2">
        <f>_xlfn.XLOOKUP(C89,'countries (2)'!C:C,'countries (2)'!Q:Q,"ERROR")</f>
        <v>15.5</v>
      </c>
      <c r="W89" t="str">
        <f t="shared" si="1"/>
        <v>49,75;15,5</v>
      </c>
    </row>
    <row r="90" spans="1:23" x14ac:dyDescent="0.3">
      <c r="A90">
        <v>88</v>
      </c>
      <c r="B90">
        <v>89</v>
      </c>
      <c r="C90" t="s">
        <v>358</v>
      </c>
      <c r="D90" t="s">
        <v>359</v>
      </c>
      <c r="E90" t="s">
        <v>360</v>
      </c>
      <c r="F90" t="s">
        <v>30</v>
      </c>
      <c r="G90">
        <v>10432860</v>
      </c>
      <c r="H90">
        <v>10121763</v>
      </c>
      <c r="I90">
        <v>9294505</v>
      </c>
      <c r="J90">
        <v>8450933</v>
      </c>
      <c r="K90">
        <v>6656725</v>
      </c>
      <c r="L90">
        <v>5053234</v>
      </c>
      <c r="M90">
        <v>3777990</v>
      </c>
      <c r="N90">
        <v>2782753</v>
      </c>
      <c r="O90">
        <v>112492</v>
      </c>
      <c r="P90" s="1">
        <v>927431</v>
      </c>
      <c r="Q90" s="1">
        <v>1015</v>
      </c>
      <c r="R90" t="s">
        <v>353</v>
      </c>
      <c r="T90" s="2">
        <f>_xlfn.XLOOKUP(C90,'countries (2)'!C:C,'countries (2)'!P:P,"ERROR")</f>
        <v>15</v>
      </c>
      <c r="U90" s="2">
        <f>_xlfn.XLOOKUP(C90,'countries (2)'!C:C,'countries (2)'!Q:Q,"ERROR")</f>
        <v>-86.5</v>
      </c>
      <c r="W90" t="str">
        <f t="shared" si="1"/>
        <v>15;-86,5</v>
      </c>
    </row>
    <row r="91" spans="1:23" x14ac:dyDescent="0.3">
      <c r="A91">
        <v>89</v>
      </c>
      <c r="B91">
        <v>90</v>
      </c>
      <c r="C91" t="s">
        <v>361</v>
      </c>
      <c r="D91" t="s">
        <v>362</v>
      </c>
      <c r="E91" t="s">
        <v>363</v>
      </c>
      <c r="F91" t="s">
        <v>57</v>
      </c>
      <c r="G91">
        <v>10384971</v>
      </c>
      <c r="H91">
        <v>10512232</v>
      </c>
      <c r="I91">
        <v>10806641</v>
      </c>
      <c r="J91">
        <v>11033783</v>
      </c>
      <c r="K91">
        <v>11038109</v>
      </c>
      <c r="L91">
        <v>10302255</v>
      </c>
      <c r="M91">
        <v>9307148</v>
      </c>
      <c r="N91">
        <v>8544873</v>
      </c>
      <c r="O91">
        <v>131990</v>
      </c>
      <c r="P91" t="s">
        <v>364</v>
      </c>
      <c r="Q91" t="s">
        <v>365</v>
      </c>
      <c r="R91" t="s">
        <v>353</v>
      </c>
      <c r="T91" s="2">
        <f>_xlfn.XLOOKUP(C91,'countries (2)'!C:C,'countries (2)'!P:P,"ERROR")</f>
        <v>39</v>
      </c>
      <c r="U91" s="2">
        <f>_xlfn.XLOOKUP(C91,'countries (2)'!C:C,'countries (2)'!Q:Q,"ERROR")</f>
        <v>22</v>
      </c>
      <c r="W91" t="str">
        <f t="shared" si="1"/>
        <v>39;22</v>
      </c>
    </row>
    <row r="92" spans="1:23" x14ac:dyDescent="0.3">
      <c r="A92">
        <v>90</v>
      </c>
      <c r="B92">
        <v>91</v>
      </c>
      <c r="C92" t="s">
        <v>366</v>
      </c>
      <c r="D92" t="s">
        <v>367</v>
      </c>
      <c r="E92" t="s">
        <v>368</v>
      </c>
      <c r="F92" t="s">
        <v>20</v>
      </c>
      <c r="G92">
        <v>10358074</v>
      </c>
      <c r="H92">
        <v>10284951</v>
      </c>
      <c r="I92">
        <v>9863480</v>
      </c>
      <c r="J92">
        <v>9237202</v>
      </c>
      <c r="K92">
        <v>8190337</v>
      </c>
      <c r="L92">
        <v>7427836</v>
      </c>
      <c r="M92">
        <v>6383060</v>
      </c>
      <c r="N92">
        <v>5425317</v>
      </c>
      <c r="O92">
        <v>86600</v>
      </c>
      <c r="P92" s="1">
        <v>1196082</v>
      </c>
      <c r="Q92" s="1">
        <v>10044</v>
      </c>
      <c r="R92" t="s">
        <v>353</v>
      </c>
      <c r="T92" s="2">
        <f>_xlfn.XLOOKUP(C92,'countries (2)'!C:C,'countries (2)'!P:P,"ERROR")</f>
        <v>40.5</v>
      </c>
      <c r="U92" s="2">
        <f>_xlfn.XLOOKUP(C92,'countries (2)'!C:C,'countries (2)'!Q:Q,"ERROR")</f>
        <v>47.5</v>
      </c>
      <c r="W92" t="str">
        <f t="shared" si="1"/>
        <v>40,5;47,5</v>
      </c>
    </row>
    <row r="93" spans="1:23" x14ac:dyDescent="0.3">
      <c r="A93">
        <v>91</v>
      </c>
      <c r="B93">
        <v>92</v>
      </c>
      <c r="C93" t="s">
        <v>369</v>
      </c>
      <c r="D93" t="s">
        <v>370</v>
      </c>
      <c r="E93" t="s">
        <v>371</v>
      </c>
      <c r="F93" t="s">
        <v>57</v>
      </c>
      <c r="G93">
        <v>10270865</v>
      </c>
      <c r="H93">
        <v>10298192</v>
      </c>
      <c r="I93">
        <v>10365435</v>
      </c>
      <c r="J93">
        <v>10588401</v>
      </c>
      <c r="K93">
        <v>10300626</v>
      </c>
      <c r="L93">
        <v>10007346</v>
      </c>
      <c r="M93">
        <v>9785252</v>
      </c>
      <c r="N93">
        <v>8683631</v>
      </c>
      <c r="O93">
        <v>92090</v>
      </c>
      <c r="P93" s="1">
        <v>1115307</v>
      </c>
      <c r="Q93" t="s">
        <v>372</v>
      </c>
      <c r="R93" t="s">
        <v>353</v>
      </c>
      <c r="T93" s="2">
        <f>_xlfn.XLOOKUP(C93,'countries (2)'!C:C,'countries (2)'!P:P,"ERROR")</f>
        <v>39.5</v>
      </c>
      <c r="U93" s="2">
        <f>_xlfn.XLOOKUP(C93,'countries (2)'!C:C,'countries (2)'!Q:Q,"ERROR")</f>
        <v>-8</v>
      </c>
      <c r="W93" t="str">
        <f t="shared" si="1"/>
        <v>39,5;-8</v>
      </c>
    </row>
    <row r="94" spans="1:23" x14ac:dyDescent="0.3">
      <c r="A94">
        <v>92</v>
      </c>
      <c r="B94">
        <v>93</v>
      </c>
      <c r="C94" t="s">
        <v>373</v>
      </c>
      <c r="D94" t="s">
        <v>374</v>
      </c>
      <c r="E94" t="s">
        <v>375</v>
      </c>
      <c r="F94" t="s">
        <v>239</v>
      </c>
      <c r="G94">
        <v>10142619</v>
      </c>
      <c r="H94">
        <v>9749640</v>
      </c>
      <c r="I94">
        <v>8682174</v>
      </c>
      <c r="J94">
        <v>7583269</v>
      </c>
      <c r="K94">
        <v>5508297</v>
      </c>
      <c r="L94">
        <v>3864972</v>
      </c>
      <c r="M94">
        <v>3104788</v>
      </c>
      <c r="N94">
        <v>2489059</v>
      </c>
      <c r="O94">
        <v>462840</v>
      </c>
      <c r="P94" s="1">
        <v>219139</v>
      </c>
      <c r="Q94" s="1">
        <v>10194</v>
      </c>
      <c r="R94" t="s">
        <v>353</v>
      </c>
      <c r="T94" s="2">
        <f>_xlfn.XLOOKUP(C94,'countries (2)'!C:C,'countries (2)'!P:P,"ERROR")</f>
        <v>-6</v>
      </c>
      <c r="U94" s="2">
        <f>_xlfn.XLOOKUP(C94,'countries (2)'!C:C,'countries (2)'!Q:Q,"ERROR")</f>
        <v>147</v>
      </c>
      <c r="W94" t="str">
        <f t="shared" si="1"/>
        <v>-6;147</v>
      </c>
    </row>
    <row r="95" spans="1:23" x14ac:dyDescent="0.3">
      <c r="A95">
        <v>93</v>
      </c>
      <c r="B95">
        <v>94</v>
      </c>
      <c r="C95" t="s">
        <v>376</v>
      </c>
      <c r="D95" t="s">
        <v>377</v>
      </c>
      <c r="E95" t="s">
        <v>378</v>
      </c>
      <c r="F95" t="s">
        <v>57</v>
      </c>
      <c r="G95">
        <v>9967308</v>
      </c>
      <c r="H95">
        <v>9750573</v>
      </c>
      <c r="I95">
        <v>9844246</v>
      </c>
      <c r="J95">
        <v>9986825</v>
      </c>
      <c r="K95">
        <v>10202055</v>
      </c>
      <c r="L95">
        <v>10375989</v>
      </c>
      <c r="M95">
        <v>10698679</v>
      </c>
      <c r="N95">
        <v>10315366</v>
      </c>
      <c r="O95">
        <v>93028</v>
      </c>
      <c r="P95" s="1">
        <v>1071431</v>
      </c>
      <c r="Q95" s="1">
        <v>10265</v>
      </c>
      <c r="R95" t="s">
        <v>379</v>
      </c>
      <c r="T95" s="2">
        <f>_xlfn.XLOOKUP(C95,'countries (2)'!C:C,'countries (2)'!P:P,"ERROR")</f>
        <v>47</v>
      </c>
      <c r="U95" s="2">
        <f>_xlfn.XLOOKUP(C95,'countries (2)'!C:C,'countries (2)'!Q:Q,"ERROR")</f>
        <v>20</v>
      </c>
      <c r="W95" t="str">
        <f t="shared" si="1"/>
        <v>47;20</v>
      </c>
    </row>
    <row r="96" spans="1:23" x14ac:dyDescent="0.3">
      <c r="A96">
        <v>94</v>
      </c>
      <c r="B96">
        <v>95</v>
      </c>
      <c r="C96" t="s">
        <v>380</v>
      </c>
      <c r="D96" t="s">
        <v>381</v>
      </c>
      <c r="E96" t="s">
        <v>382</v>
      </c>
      <c r="F96" t="s">
        <v>20</v>
      </c>
      <c r="G96">
        <v>9952787</v>
      </c>
      <c r="H96">
        <v>9543207</v>
      </c>
      <c r="I96">
        <v>8524063</v>
      </c>
      <c r="J96">
        <v>7621779</v>
      </c>
      <c r="K96">
        <v>6272998</v>
      </c>
      <c r="L96">
        <v>5417860</v>
      </c>
      <c r="M96">
        <v>4045965</v>
      </c>
      <c r="N96">
        <v>2993019</v>
      </c>
      <c r="O96">
        <v>143100</v>
      </c>
      <c r="P96" s="1">
        <v>695513</v>
      </c>
      <c r="Q96" s="1">
        <v>10208</v>
      </c>
      <c r="R96" t="s">
        <v>379</v>
      </c>
      <c r="T96" s="2">
        <f>_xlfn.XLOOKUP(C96,'countries (2)'!C:C,'countries (2)'!P:P,"ERROR")</f>
        <v>39</v>
      </c>
      <c r="U96" s="2">
        <f>_xlfn.XLOOKUP(C96,'countries (2)'!C:C,'countries (2)'!Q:Q,"ERROR")</f>
        <v>71</v>
      </c>
      <c r="W96" t="str">
        <f t="shared" si="1"/>
        <v>39;71</v>
      </c>
    </row>
    <row r="97" spans="1:23" x14ac:dyDescent="0.3">
      <c r="A97">
        <v>95</v>
      </c>
      <c r="B97">
        <v>96</v>
      </c>
      <c r="C97" t="s">
        <v>383</v>
      </c>
      <c r="D97" t="s">
        <v>384</v>
      </c>
      <c r="E97" t="s">
        <v>385</v>
      </c>
      <c r="F97" t="s">
        <v>57</v>
      </c>
      <c r="G97">
        <v>9534954</v>
      </c>
      <c r="H97">
        <v>9633740</v>
      </c>
      <c r="I97">
        <v>9700609</v>
      </c>
      <c r="J97">
        <v>9731427</v>
      </c>
      <c r="K97">
        <v>10256483</v>
      </c>
      <c r="L97">
        <v>10428525</v>
      </c>
      <c r="M97">
        <v>9817257</v>
      </c>
      <c r="N97">
        <v>9170786</v>
      </c>
      <c r="O97">
        <v>207600</v>
      </c>
      <c r="P97" s="1">
        <v>459295</v>
      </c>
      <c r="Q97" t="s">
        <v>386</v>
      </c>
      <c r="R97" t="s">
        <v>379</v>
      </c>
      <c r="T97" s="2">
        <f>_xlfn.XLOOKUP(C97,'countries (2)'!C:C,'countries (2)'!P:P,"ERROR")</f>
        <v>53</v>
      </c>
      <c r="U97" s="2">
        <f>_xlfn.XLOOKUP(C97,'countries (2)'!C:C,'countries (2)'!Q:Q,"ERROR")</f>
        <v>28</v>
      </c>
      <c r="W97" t="str">
        <f t="shared" si="1"/>
        <v>53;28</v>
      </c>
    </row>
    <row r="98" spans="1:23" x14ac:dyDescent="0.3">
      <c r="A98">
        <v>96</v>
      </c>
      <c r="B98">
        <v>97</v>
      </c>
      <c r="C98" t="s">
        <v>387</v>
      </c>
      <c r="D98" t="s">
        <v>388</v>
      </c>
      <c r="E98" t="s">
        <v>389</v>
      </c>
      <c r="F98" t="s">
        <v>20</v>
      </c>
      <c r="G98">
        <v>9441129</v>
      </c>
      <c r="H98">
        <v>9287289</v>
      </c>
      <c r="I98">
        <v>8916899</v>
      </c>
      <c r="J98">
        <v>8481771</v>
      </c>
      <c r="K98">
        <v>3275333</v>
      </c>
      <c r="L98">
        <v>1900151</v>
      </c>
      <c r="M98">
        <v>1014048</v>
      </c>
      <c r="N98">
        <v>298084</v>
      </c>
      <c r="O98">
        <v>83600</v>
      </c>
      <c r="P98" s="1">
        <v>1129322</v>
      </c>
      <c r="Q98" s="1">
        <v>10081</v>
      </c>
      <c r="R98" t="s">
        <v>379</v>
      </c>
      <c r="T98" s="2">
        <f>_xlfn.XLOOKUP(C98,'countries (2)'!C:C,'countries (2)'!P:P,"ERROR")</f>
        <v>24</v>
      </c>
      <c r="U98" s="2">
        <f>_xlfn.XLOOKUP(C98,'countries (2)'!C:C,'countries (2)'!Q:Q,"ERROR")</f>
        <v>54</v>
      </c>
      <c r="W98" t="str">
        <f t="shared" si="1"/>
        <v>24;54</v>
      </c>
    </row>
    <row r="99" spans="1:23" x14ac:dyDescent="0.3">
      <c r="A99">
        <v>97</v>
      </c>
      <c r="B99">
        <v>98</v>
      </c>
      <c r="C99" t="s">
        <v>390</v>
      </c>
      <c r="D99" t="s">
        <v>391</v>
      </c>
      <c r="E99" t="s">
        <v>392</v>
      </c>
      <c r="F99" t="s">
        <v>20</v>
      </c>
      <c r="G99">
        <v>9038309</v>
      </c>
      <c r="H99">
        <v>8757489</v>
      </c>
      <c r="I99">
        <v>8007778</v>
      </c>
      <c r="J99">
        <v>7328445</v>
      </c>
      <c r="K99">
        <v>6116958</v>
      </c>
      <c r="L99">
        <v>4803254</v>
      </c>
      <c r="M99">
        <v>3744608</v>
      </c>
      <c r="N99">
        <v>2907307</v>
      </c>
      <c r="O99">
        <v>20770</v>
      </c>
      <c r="P99" s="1">
        <v>4351617</v>
      </c>
      <c r="Q99" s="1">
        <v>10155</v>
      </c>
      <c r="R99" t="s">
        <v>393</v>
      </c>
      <c r="T99" s="2">
        <f>_xlfn.XLOOKUP(C99,'countries (2)'!C:C,'countries (2)'!P:P,"ERROR")</f>
        <v>31.5</v>
      </c>
      <c r="U99" s="2">
        <f>_xlfn.XLOOKUP(C99,'countries (2)'!C:C,'countries (2)'!Q:Q,"ERROR")</f>
        <v>34.75</v>
      </c>
      <c r="W99" t="str">
        <f t="shared" si="1"/>
        <v>31,5;34,75</v>
      </c>
    </row>
    <row r="100" spans="1:23" x14ac:dyDescent="0.3">
      <c r="A100">
        <v>98</v>
      </c>
      <c r="B100">
        <v>99</v>
      </c>
      <c r="C100" t="s">
        <v>394</v>
      </c>
      <c r="D100" t="s">
        <v>395</v>
      </c>
      <c r="E100" t="s">
        <v>396</v>
      </c>
      <c r="F100" t="s">
        <v>57</v>
      </c>
      <c r="G100">
        <v>8939617</v>
      </c>
      <c r="H100">
        <v>8907777</v>
      </c>
      <c r="I100">
        <v>8642421</v>
      </c>
      <c r="J100">
        <v>8362829</v>
      </c>
      <c r="K100">
        <v>8010428</v>
      </c>
      <c r="L100">
        <v>7678729</v>
      </c>
      <c r="M100">
        <v>7547561</v>
      </c>
      <c r="N100">
        <v>7465301</v>
      </c>
      <c r="O100">
        <v>83871</v>
      </c>
      <c r="P100" s="1">
        <v>1065877</v>
      </c>
      <c r="Q100" s="1">
        <v>1002</v>
      </c>
      <c r="R100" t="s">
        <v>393</v>
      </c>
      <c r="T100" s="2">
        <f>_xlfn.XLOOKUP(C100,'countries (2)'!C:C,'countries (2)'!P:P,"ERROR")</f>
        <v>47.333333330000002</v>
      </c>
      <c r="U100" s="2">
        <f>_xlfn.XLOOKUP(C100,'countries (2)'!C:C,'countries (2)'!Q:Q,"ERROR")</f>
        <v>13.33333333</v>
      </c>
      <c r="W100" t="str">
        <f t="shared" si="1"/>
        <v>47,33333333;13,33333333</v>
      </c>
    </row>
    <row r="101" spans="1:23" x14ac:dyDescent="0.3">
      <c r="A101">
        <v>99</v>
      </c>
      <c r="B101">
        <v>100</v>
      </c>
      <c r="C101" t="s">
        <v>397</v>
      </c>
      <c r="D101" t="s">
        <v>398</v>
      </c>
      <c r="E101" t="s">
        <v>399</v>
      </c>
      <c r="F101" t="s">
        <v>43</v>
      </c>
      <c r="G101">
        <v>8848699</v>
      </c>
      <c r="H101">
        <v>8442580</v>
      </c>
      <c r="I101">
        <v>7473229</v>
      </c>
      <c r="J101">
        <v>6571855</v>
      </c>
      <c r="K101">
        <v>5008035</v>
      </c>
      <c r="L101">
        <v>3875947</v>
      </c>
      <c r="M101">
        <v>2838110</v>
      </c>
      <c r="N101">
        <v>2197383</v>
      </c>
      <c r="O101">
        <v>56785</v>
      </c>
      <c r="P101" s="1">
        <v>1558281</v>
      </c>
      <c r="Q101" s="1">
        <v>10236</v>
      </c>
      <c r="R101" t="s">
        <v>393</v>
      </c>
      <c r="T101" s="2">
        <f>_xlfn.XLOOKUP(C101,'countries (2)'!C:C,'countries (2)'!P:P,"ERROR")</f>
        <v>8</v>
      </c>
      <c r="U101" s="2">
        <f>_xlfn.XLOOKUP(C101,'countries (2)'!C:C,'countries (2)'!Q:Q,"ERROR")</f>
        <v>1.16666666</v>
      </c>
      <c r="W101" t="str">
        <f t="shared" si="1"/>
        <v>8;1,16666666</v>
      </c>
    </row>
    <row r="102" spans="1:23" x14ac:dyDescent="0.3">
      <c r="A102">
        <v>100</v>
      </c>
      <c r="B102">
        <v>101</v>
      </c>
      <c r="C102" t="s">
        <v>400</v>
      </c>
      <c r="D102" t="s">
        <v>401</v>
      </c>
      <c r="E102" t="s">
        <v>402</v>
      </c>
      <c r="F102" t="s">
        <v>57</v>
      </c>
      <c r="G102">
        <v>8740472</v>
      </c>
      <c r="H102">
        <v>8638613</v>
      </c>
      <c r="I102">
        <v>8281732</v>
      </c>
      <c r="J102">
        <v>7822435</v>
      </c>
      <c r="K102">
        <v>7182059</v>
      </c>
      <c r="L102">
        <v>6711693</v>
      </c>
      <c r="M102">
        <v>6319113</v>
      </c>
      <c r="N102">
        <v>6181227</v>
      </c>
      <c r="O102">
        <v>41284</v>
      </c>
      <c r="P102" s="1">
        <v>2117157</v>
      </c>
      <c r="Q102" s="1">
        <v>10056</v>
      </c>
      <c r="R102" t="s">
        <v>393</v>
      </c>
      <c r="T102" s="2">
        <f>_xlfn.XLOOKUP(C102,'countries (2)'!C:C,'countries (2)'!P:P,"ERROR")</f>
        <v>47</v>
      </c>
      <c r="U102" s="2">
        <f>_xlfn.XLOOKUP(C102,'countries (2)'!C:C,'countries (2)'!Q:Q,"ERROR")</f>
        <v>8</v>
      </c>
      <c r="W102" t="str">
        <f t="shared" si="1"/>
        <v>47;8</v>
      </c>
    </row>
    <row r="103" spans="1:23" x14ac:dyDescent="0.3">
      <c r="A103">
        <v>101</v>
      </c>
      <c r="B103">
        <v>102</v>
      </c>
      <c r="C103" t="s">
        <v>403</v>
      </c>
      <c r="D103" t="s">
        <v>404</v>
      </c>
      <c r="E103" t="s">
        <v>405</v>
      </c>
      <c r="F103" t="s">
        <v>43</v>
      </c>
      <c r="G103">
        <v>8605718</v>
      </c>
      <c r="H103">
        <v>8233969</v>
      </c>
      <c r="I103">
        <v>7314773</v>
      </c>
      <c r="J103">
        <v>6436698</v>
      </c>
      <c r="K103">
        <v>4584067</v>
      </c>
      <c r="L103">
        <v>4325388</v>
      </c>
      <c r="M103">
        <v>3367477</v>
      </c>
      <c r="N103">
        <v>2778557</v>
      </c>
      <c r="O103">
        <v>71740</v>
      </c>
      <c r="P103" s="1">
        <v>119957</v>
      </c>
      <c r="Q103" s="1">
        <v>1022</v>
      </c>
      <c r="R103" t="s">
        <v>393</v>
      </c>
      <c r="T103" s="2">
        <f>_xlfn.XLOOKUP(C103,'countries (2)'!C:C,'countries (2)'!P:P,"ERROR")</f>
        <v>8.5</v>
      </c>
      <c r="U103" s="2">
        <f>_xlfn.XLOOKUP(C103,'countries (2)'!C:C,'countries (2)'!Q:Q,"ERROR")</f>
        <v>-11.5</v>
      </c>
      <c r="W103" t="str">
        <f t="shared" si="1"/>
        <v>8,5;-11,5</v>
      </c>
    </row>
    <row r="104" spans="1:23" x14ac:dyDescent="0.3">
      <c r="A104">
        <v>102</v>
      </c>
      <c r="B104">
        <v>103</v>
      </c>
      <c r="C104" t="s">
        <v>406</v>
      </c>
      <c r="D104" t="s">
        <v>407</v>
      </c>
      <c r="E104" t="s">
        <v>408</v>
      </c>
      <c r="F104" t="s">
        <v>20</v>
      </c>
      <c r="G104">
        <v>7529475</v>
      </c>
      <c r="H104">
        <v>7319399</v>
      </c>
      <c r="I104">
        <v>6787419</v>
      </c>
      <c r="J104">
        <v>6323418</v>
      </c>
      <c r="K104">
        <v>5430853</v>
      </c>
      <c r="L104">
        <v>4314443</v>
      </c>
      <c r="M104">
        <v>3297519</v>
      </c>
      <c r="N104">
        <v>2675283</v>
      </c>
      <c r="O104">
        <v>236800</v>
      </c>
      <c r="P104" s="1">
        <v>317968</v>
      </c>
      <c r="Q104" s="1">
        <v>10141</v>
      </c>
      <c r="R104" t="s">
        <v>409</v>
      </c>
      <c r="T104" s="2">
        <f>_xlfn.XLOOKUP(C104,'countries (2)'!C:C,'countries (2)'!P:P,"ERROR")</f>
        <v>18</v>
      </c>
      <c r="U104" s="2">
        <f>_xlfn.XLOOKUP(C104,'countries (2)'!C:C,'countries (2)'!Q:Q,"ERROR")</f>
        <v>105</v>
      </c>
      <c r="W104" t="str">
        <f t="shared" si="1"/>
        <v>18;105</v>
      </c>
    </row>
    <row r="105" spans="1:23" x14ac:dyDescent="0.3">
      <c r="A105">
        <v>103</v>
      </c>
      <c r="B105">
        <v>104</v>
      </c>
      <c r="C105" t="s">
        <v>410</v>
      </c>
      <c r="D105" t="s">
        <v>411</v>
      </c>
      <c r="E105" t="s">
        <v>411</v>
      </c>
      <c r="F105" t="s">
        <v>20</v>
      </c>
      <c r="G105">
        <v>7488865</v>
      </c>
      <c r="H105">
        <v>7500958</v>
      </c>
      <c r="I105">
        <v>7399838</v>
      </c>
      <c r="J105">
        <v>7132438</v>
      </c>
      <c r="K105">
        <v>6731195</v>
      </c>
      <c r="L105">
        <v>5838574</v>
      </c>
      <c r="M105">
        <v>4978544</v>
      </c>
      <c r="N105">
        <v>3955072</v>
      </c>
      <c r="O105">
        <v>1104</v>
      </c>
      <c r="P105" s="1">
        <v>67833922</v>
      </c>
      <c r="Q105" t="s">
        <v>412</v>
      </c>
      <c r="R105" t="s">
        <v>409</v>
      </c>
      <c r="T105" s="2">
        <f>_xlfn.XLOOKUP(C105,'countries (2)'!C:C,'countries (2)'!P:P,"ERROR")</f>
        <v>22.25</v>
      </c>
      <c r="U105" s="2">
        <f>_xlfn.XLOOKUP(C105,'countries (2)'!C:C,'countries (2)'!Q:Q,"ERROR")</f>
        <v>114.16666666</v>
      </c>
      <c r="W105" t="str">
        <f t="shared" si="1"/>
        <v>22,25;114,16666666</v>
      </c>
    </row>
    <row r="106" spans="1:23" x14ac:dyDescent="0.3">
      <c r="A106">
        <v>104</v>
      </c>
      <c r="B106">
        <v>105</v>
      </c>
      <c r="C106" t="s">
        <v>413</v>
      </c>
      <c r="D106" t="s">
        <v>414</v>
      </c>
      <c r="E106" t="s">
        <v>415</v>
      </c>
      <c r="F106" t="s">
        <v>57</v>
      </c>
      <c r="G106">
        <v>7221365</v>
      </c>
      <c r="H106">
        <v>7358005</v>
      </c>
      <c r="I106">
        <v>7519496</v>
      </c>
      <c r="J106">
        <v>7653748</v>
      </c>
      <c r="K106">
        <v>7935022</v>
      </c>
      <c r="L106">
        <v>7987529</v>
      </c>
      <c r="M106">
        <v>7777010</v>
      </c>
      <c r="N106">
        <v>7193533</v>
      </c>
      <c r="O106">
        <v>88361</v>
      </c>
      <c r="P106" s="1">
        <v>817257</v>
      </c>
      <c r="Q106" t="s">
        <v>416</v>
      </c>
      <c r="R106" t="s">
        <v>409</v>
      </c>
      <c r="T106" s="2">
        <f>_xlfn.XLOOKUP(C106,'countries (2)'!C:C,'countries (2)'!P:P,"ERROR")</f>
        <v>44</v>
      </c>
      <c r="U106" s="2">
        <f>_xlfn.XLOOKUP(C106,'countries (2)'!C:C,'countries (2)'!Q:Q,"ERROR")</f>
        <v>21</v>
      </c>
      <c r="W106" t="str">
        <f t="shared" si="1"/>
        <v>44;21</v>
      </c>
    </row>
    <row r="107" spans="1:23" x14ac:dyDescent="0.3">
      <c r="A107">
        <v>105</v>
      </c>
      <c r="B107">
        <v>106</v>
      </c>
      <c r="C107" t="s">
        <v>417</v>
      </c>
      <c r="D107" t="s">
        <v>418</v>
      </c>
      <c r="E107" t="s">
        <v>419</v>
      </c>
      <c r="F107" t="s">
        <v>30</v>
      </c>
      <c r="G107">
        <v>6948392</v>
      </c>
      <c r="H107">
        <v>6755895</v>
      </c>
      <c r="I107">
        <v>6298598</v>
      </c>
      <c r="J107">
        <v>5855734</v>
      </c>
      <c r="K107">
        <v>5123222</v>
      </c>
      <c r="L107">
        <v>4227820</v>
      </c>
      <c r="M107">
        <v>3303309</v>
      </c>
      <c r="N107">
        <v>2444767</v>
      </c>
      <c r="O107">
        <v>130373</v>
      </c>
      <c r="P107" s="1">
        <v>532962</v>
      </c>
      <c r="Q107" s="1">
        <v>10143</v>
      </c>
      <c r="R107" t="s">
        <v>409</v>
      </c>
      <c r="T107" s="2">
        <f>_xlfn.XLOOKUP(C107,'countries (2)'!C:C,'countries (2)'!P:P,"ERROR")</f>
        <v>13</v>
      </c>
      <c r="U107" s="2">
        <f>_xlfn.XLOOKUP(C107,'countries (2)'!C:C,'countries (2)'!Q:Q,"ERROR")</f>
        <v>-85</v>
      </c>
      <c r="W107" t="str">
        <f t="shared" si="1"/>
        <v>13;-85</v>
      </c>
    </row>
    <row r="108" spans="1:23" x14ac:dyDescent="0.3">
      <c r="A108">
        <v>106</v>
      </c>
      <c r="B108">
        <v>107</v>
      </c>
      <c r="C108" t="s">
        <v>420</v>
      </c>
      <c r="D108" t="s">
        <v>421</v>
      </c>
      <c r="E108" t="s">
        <v>422</v>
      </c>
      <c r="F108" t="s">
        <v>43</v>
      </c>
      <c r="G108">
        <v>6812341</v>
      </c>
      <c r="H108">
        <v>6653942</v>
      </c>
      <c r="I108">
        <v>6192235</v>
      </c>
      <c r="J108">
        <v>6491988</v>
      </c>
      <c r="K108">
        <v>5154790</v>
      </c>
      <c r="L108">
        <v>4236983</v>
      </c>
      <c r="M108">
        <v>2962720</v>
      </c>
      <c r="N108">
        <v>1909177</v>
      </c>
      <c r="O108">
        <v>1759540</v>
      </c>
      <c r="P108" s="1">
        <v>38717</v>
      </c>
      <c r="Q108" s="1">
        <v>10114</v>
      </c>
      <c r="R108" t="s">
        <v>409</v>
      </c>
      <c r="T108" s="2">
        <f>_xlfn.XLOOKUP(C108,'countries (2)'!C:C,'countries (2)'!P:P,"ERROR")</f>
        <v>25</v>
      </c>
      <c r="U108" s="2">
        <f>_xlfn.XLOOKUP(C108,'countries (2)'!C:C,'countries (2)'!Q:Q,"ERROR")</f>
        <v>17</v>
      </c>
      <c r="W108" t="str">
        <f t="shared" si="1"/>
        <v>25;17</v>
      </c>
    </row>
    <row r="109" spans="1:23" x14ac:dyDescent="0.3">
      <c r="A109">
        <v>107</v>
      </c>
      <c r="B109">
        <v>108</v>
      </c>
      <c r="C109" t="s">
        <v>423</v>
      </c>
      <c r="D109" t="s">
        <v>424</v>
      </c>
      <c r="E109" t="s">
        <v>425</v>
      </c>
      <c r="F109" t="s">
        <v>57</v>
      </c>
      <c r="G109">
        <v>6781953</v>
      </c>
      <c r="H109">
        <v>6979175</v>
      </c>
      <c r="I109">
        <v>7309253</v>
      </c>
      <c r="J109">
        <v>7592273</v>
      </c>
      <c r="K109">
        <v>8097691</v>
      </c>
      <c r="L109">
        <v>8767778</v>
      </c>
      <c r="M109">
        <v>8980606</v>
      </c>
      <c r="N109">
        <v>8582950</v>
      </c>
      <c r="O109">
        <v>110879</v>
      </c>
      <c r="P109" s="1">
        <v>611654</v>
      </c>
      <c r="Q109" t="s">
        <v>426</v>
      </c>
      <c r="R109" t="s">
        <v>409</v>
      </c>
      <c r="T109" s="2">
        <f>_xlfn.XLOOKUP(C109,'countries (2)'!C:C,'countries (2)'!P:P,"ERROR")</f>
        <v>43</v>
      </c>
      <c r="U109" s="2">
        <f>_xlfn.XLOOKUP(C109,'countries (2)'!C:C,'countries (2)'!Q:Q,"ERROR")</f>
        <v>25</v>
      </c>
      <c r="W109" t="str">
        <f t="shared" si="1"/>
        <v>43;25</v>
      </c>
    </row>
    <row r="110" spans="1:23" x14ac:dyDescent="0.3">
      <c r="A110">
        <v>108</v>
      </c>
      <c r="B110">
        <v>109</v>
      </c>
      <c r="C110" t="s">
        <v>427</v>
      </c>
      <c r="D110" t="s">
        <v>428</v>
      </c>
      <c r="E110" t="s">
        <v>429</v>
      </c>
      <c r="F110" t="s">
        <v>48</v>
      </c>
      <c r="G110">
        <v>6780744</v>
      </c>
      <c r="H110">
        <v>6618695</v>
      </c>
      <c r="I110">
        <v>6177950</v>
      </c>
      <c r="J110">
        <v>5768613</v>
      </c>
      <c r="K110">
        <v>5123819</v>
      </c>
      <c r="L110">
        <v>4059195</v>
      </c>
      <c r="M110">
        <v>3078912</v>
      </c>
      <c r="N110">
        <v>2408787</v>
      </c>
      <c r="O110">
        <v>406752</v>
      </c>
      <c r="P110" s="1">
        <v>166705</v>
      </c>
      <c r="Q110" s="1">
        <v>10115</v>
      </c>
      <c r="R110" t="s">
        <v>409</v>
      </c>
      <c r="T110" s="2">
        <f>_xlfn.XLOOKUP(C110,'countries (2)'!C:C,'countries (2)'!P:P,"ERROR")</f>
        <v>-23</v>
      </c>
      <c r="U110" s="2">
        <f>_xlfn.XLOOKUP(C110,'countries (2)'!C:C,'countries (2)'!Q:Q,"ERROR")</f>
        <v>-58</v>
      </c>
      <c r="W110" t="str">
        <f t="shared" si="1"/>
        <v>-23;-58</v>
      </c>
    </row>
    <row r="111" spans="1:23" x14ac:dyDescent="0.3">
      <c r="A111">
        <v>109</v>
      </c>
      <c r="B111">
        <v>110</v>
      </c>
      <c r="C111" t="s">
        <v>430</v>
      </c>
      <c r="D111" t="s">
        <v>431</v>
      </c>
      <c r="E111" t="s">
        <v>432</v>
      </c>
      <c r="F111" t="s">
        <v>20</v>
      </c>
      <c r="G111">
        <v>6630623</v>
      </c>
      <c r="H111">
        <v>6424874</v>
      </c>
      <c r="I111">
        <v>5914980</v>
      </c>
      <c r="J111">
        <v>5483774</v>
      </c>
      <c r="K111">
        <v>4935182</v>
      </c>
      <c r="L111">
        <v>4394734</v>
      </c>
      <c r="M111">
        <v>3691209</v>
      </c>
      <c r="N111">
        <v>3016384</v>
      </c>
      <c r="O111">
        <v>199951</v>
      </c>
      <c r="P111" s="1">
        <v>331612</v>
      </c>
      <c r="Q111" s="1">
        <v>10158</v>
      </c>
      <c r="R111" t="s">
        <v>433</v>
      </c>
      <c r="T111" s="2">
        <f>_xlfn.XLOOKUP(C111,'countries (2)'!C:C,'countries (2)'!P:P,"ERROR")</f>
        <v>41</v>
      </c>
      <c r="U111" s="2">
        <f>_xlfn.XLOOKUP(C111,'countries (2)'!C:C,'countries (2)'!Q:Q,"ERROR")</f>
        <v>75</v>
      </c>
      <c r="W111" t="str">
        <f t="shared" si="1"/>
        <v>41;75</v>
      </c>
    </row>
    <row r="112" spans="1:23" x14ac:dyDescent="0.3">
      <c r="A112">
        <v>110</v>
      </c>
      <c r="B112">
        <v>111</v>
      </c>
      <c r="C112" t="s">
        <v>434</v>
      </c>
      <c r="D112" t="s">
        <v>435</v>
      </c>
      <c r="E112" t="s">
        <v>436</v>
      </c>
      <c r="F112" t="s">
        <v>20</v>
      </c>
      <c r="G112">
        <v>6430770</v>
      </c>
      <c r="H112">
        <v>6250438</v>
      </c>
      <c r="I112">
        <v>5766431</v>
      </c>
      <c r="J112">
        <v>5267970</v>
      </c>
      <c r="K112">
        <v>4569132</v>
      </c>
      <c r="L112">
        <v>3720278</v>
      </c>
      <c r="M112">
        <v>2862903</v>
      </c>
      <c r="N112">
        <v>2201432</v>
      </c>
      <c r="O112">
        <v>488100</v>
      </c>
      <c r="P112" s="1">
        <v>131751</v>
      </c>
      <c r="Q112" s="1">
        <v>1014</v>
      </c>
      <c r="R112" t="s">
        <v>433</v>
      </c>
      <c r="T112" s="2">
        <f>_xlfn.XLOOKUP(C112,'countries (2)'!C:C,'countries (2)'!P:P,"ERROR")</f>
        <v>40</v>
      </c>
      <c r="U112" s="2">
        <f>_xlfn.XLOOKUP(C112,'countries (2)'!C:C,'countries (2)'!Q:Q,"ERROR")</f>
        <v>60</v>
      </c>
      <c r="W112" t="str">
        <f t="shared" si="1"/>
        <v>40;60</v>
      </c>
    </row>
    <row r="113" spans="1:23" x14ac:dyDescent="0.3">
      <c r="A113">
        <v>111</v>
      </c>
      <c r="B113">
        <v>112</v>
      </c>
      <c r="C113" t="s">
        <v>437</v>
      </c>
      <c r="D113" t="s">
        <v>438</v>
      </c>
      <c r="E113" t="s">
        <v>439</v>
      </c>
      <c r="F113" t="s">
        <v>30</v>
      </c>
      <c r="G113">
        <v>6336392</v>
      </c>
      <c r="H113">
        <v>6292731</v>
      </c>
      <c r="I113">
        <v>6231066</v>
      </c>
      <c r="J113">
        <v>6114034</v>
      </c>
      <c r="K113">
        <v>5958482</v>
      </c>
      <c r="L113">
        <v>5367179</v>
      </c>
      <c r="M113">
        <v>4508992</v>
      </c>
      <c r="N113">
        <v>3619090</v>
      </c>
      <c r="O113">
        <v>21041</v>
      </c>
      <c r="P113" s="1">
        <v>301145</v>
      </c>
      <c r="Q113" s="1">
        <v>10035</v>
      </c>
      <c r="R113" t="s">
        <v>433</v>
      </c>
      <c r="T113" s="2">
        <f>_xlfn.XLOOKUP(C113,'countries (2)'!C:C,'countries (2)'!P:P,"ERROR")</f>
        <v>13.83333333</v>
      </c>
      <c r="U113" s="2">
        <f>_xlfn.XLOOKUP(C113,'countries (2)'!C:C,'countries (2)'!Q:Q,"ERROR")</f>
        <v>-88.916666660000004</v>
      </c>
      <c r="W113" t="str">
        <f t="shared" si="1"/>
        <v>13,83333333;-88,91666666</v>
      </c>
    </row>
    <row r="114" spans="1:23" x14ac:dyDescent="0.3">
      <c r="A114">
        <v>112</v>
      </c>
      <c r="B114">
        <v>113</v>
      </c>
      <c r="C114" t="s">
        <v>440</v>
      </c>
      <c r="D114" t="s">
        <v>441</v>
      </c>
      <c r="E114" t="s">
        <v>441</v>
      </c>
      <c r="F114" t="s">
        <v>20</v>
      </c>
      <c r="G114">
        <v>5975689</v>
      </c>
      <c r="H114">
        <v>5909869</v>
      </c>
      <c r="I114">
        <v>5650018</v>
      </c>
      <c r="J114">
        <v>5163590</v>
      </c>
      <c r="K114">
        <v>4053602</v>
      </c>
      <c r="L114">
        <v>3022209</v>
      </c>
      <c r="M114">
        <v>2400729</v>
      </c>
      <c r="N114">
        <v>2061831</v>
      </c>
      <c r="O114">
        <v>710</v>
      </c>
      <c r="P114" s="1">
        <v>84164634</v>
      </c>
      <c r="Q114" s="1">
        <v>10058</v>
      </c>
      <c r="R114" t="s">
        <v>442</v>
      </c>
      <c r="T114" s="2">
        <f>_xlfn.XLOOKUP(C114,'countries (2)'!C:C,'countries (2)'!P:P,"ERROR")</f>
        <v>1.3666666599999999</v>
      </c>
      <c r="U114" s="2">
        <f>_xlfn.XLOOKUP(C114,'countries (2)'!C:C,'countries (2)'!Q:Q,"ERROR")</f>
        <v>103.8</v>
      </c>
      <c r="W114" t="str">
        <f t="shared" si="1"/>
        <v>1,36666666;103,8</v>
      </c>
    </row>
    <row r="115" spans="1:23" x14ac:dyDescent="0.3">
      <c r="A115">
        <v>113</v>
      </c>
      <c r="B115">
        <v>114</v>
      </c>
      <c r="C115" t="s">
        <v>443</v>
      </c>
      <c r="D115" t="s">
        <v>444</v>
      </c>
      <c r="E115" t="s">
        <v>445</v>
      </c>
      <c r="F115" t="s">
        <v>43</v>
      </c>
      <c r="G115">
        <v>5970424</v>
      </c>
      <c r="H115">
        <v>5702174</v>
      </c>
      <c r="I115">
        <v>5064386</v>
      </c>
      <c r="J115">
        <v>4437884</v>
      </c>
      <c r="K115">
        <v>3134030</v>
      </c>
      <c r="L115">
        <v>2385435</v>
      </c>
      <c r="M115">
        <v>1829256</v>
      </c>
      <c r="N115">
        <v>1396989</v>
      </c>
      <c r="O115">
        <v>342000</v>
      </c>
      <c r="P115" s="1">
        <v>174574</v>
      </c>
      <c r="Q115" s="1">
        <v>10231</v>
      </c>
      <c r="R115" t="s">
        <v>442</v>
      </c>
      <c r="T115" s="2">
        <f>_xlfn.XLOOKUP(C115,'countries (2)'!C:C,'countries (2)'!P:P,"ERROR")</f>
        <v>-1</v>
      </c>
      <c r="U115" s="2">
        <f>_xlfn.XLOOKUP(C115,'countries (2)'!C:C,'countries (2)'!Q:Q,"ERROR")</f>
        <v>15</v>
      </c>
      <c r="W115" t="str">
        <f t="shared" si="1"/>
        <v>-1;15</v>
      </c>
    </row>
    <row r="116" spans="1:23" x14ac:dyDescent="0.3">
      <c r="A116">
        <v>114</v>
      </c>
      <c r="B116">
        <v>115</v>
      </c>
      <c r="C116" t="s">
        <v>446</v>
      </c>
      <c r="D116" t="s">
        <v>447</v>
      </c>
      <c r="E116" t="s">
        <v>448</v>
      </c>
      <c r="F116" t="s">
        <v>57</v>
      </c>
      <c r="G116">
        <v>5882261</v>
      </c>
      <c r="H116">
        <v>5825641</v>
      </c>
      <c r="I116">
        <v>5677796</v>
      </c>
      <c r="J116">
        <v>5550849</v>
      </c>
      <c r="K116">
        <v>5340655</v>
      </c>
      <c r="L116">
        <v>5144623</v>
      </c>
      <c r="M116">
        <v>5125392</v>
      </c>
      <c r="N116">
        <v>4922963</v>
      </c>
      <c r="O116">
        <v>43094</v>
      </c>
      <c r="P116" s="1">
        <v>1364984</v>
      </c>
      <c r="Q116" s="1">
        <v>10048</v>
      </c>
      <c r="R116" t="s">
        <v>442</v>
      </c>
      <c r="T116" s="2">
        <f>_xlfn.XLOOKUP(C116,'countries (2)'!C:C,'countries (2)'!P:P,"ERROR")</f>
        <v>56</v>
      </c>
      <c r="U116" s="2">
        <f>_xlfn.XLOOKUP(C116,'countries (2)'!C:C,'countries (2)'!Q:Q,"ERROR")</f>
        <v>10</v>
      </c>
      <c r="W116" t="str">
        <f t="shared" si="1"/>
        <v>56;10</v>
      </c>
    </row>
    <row r="117" spans="1:23" x14ac:dyDescent="0.3">
      <c r="A117">
        <v>115</v>
      </c>
      <c r="B117">
        <v>116</v>
      </c>
      <c r="C117" t="s">
        <v>449</v>
      </c>
      <c r="D117" t="s">
        <v>450</v>
      </c>
      <c r="E117" t="s">
        <v>451</v>
      </c>
      <c r="F117" t="s">
        <v>57</v>
      </c>
      <c r="G117">
        <v>5643453</v>
      </c>
      <c r="H117">
        <v>5456681</v>
      </c>
      <c r="I117">
        <v>5424444</v>
      </c>
      <c r="J117">
        <v>5396424</v>
      </c>
      <c r="K117">
        <v>5376690</v>
      </c>
      <c r="L117">
        <v>5261305</v>
      </c>
      <c r="M117">
        <v>4973883</v>
      </c>
      <c r="N117">
        <v>4522867</v>
      </c>
      <c r="O117">
        <v>49037</v>
      </c>
      <c r="P117" s="1">
        <v>1150856</v>
      </c>
      <c r="Q117" s="1">
        <v>10359</v>
      </c>
      <c r="R117" t="s">
        <v>442</v>
      </c>
      <c r="T117" s="2">
        <f>_xlfn.XLOOKUP(C117,'countries (2)'!C:C,'countries (2)'!P:P,"ERROR")</f>
        <v>48.666666659999997</v>
      </c>
      <c r="U117" s="2">
        <f>_xlfn.XLOOKUP(C117,'countries (2)'!C:C,'countries (2)'!Q:Q,"ERROR")</f>
        <v>19.5</v>
      </c>
      <c r="W117" t="str">
        <f t="shared" si="1"/>
        <v>48,66666666;19,5</v>
      </c>
    </row>
    <row r="118" spans="1:23" x14ac:dyDescent="0.3">
      <c r="A118">
        <v>116</v>
      </c>
      <c r="B118">
        <v>117</v>
      </c>
      <c r="C118" t="s">
        <v>452</v>
      </c>
      <c r="D118" t="s">
        <v>453</v>
      </c>
      <c r="E118" t="s">
        <v>454</v>
      </c>
      <c r="F118" t="s">
        <v>43</v>
      </c>
      <c r="G118">
        <v>5579144</v>
      </c>
      <c r="H118">
        <v>5343020</v>
      </c>
      <c r="I118">
        <v>4819333</v>
      </c>
      <c r="J118">
        <v>4660067</v>
      </c>
      <c r="K118">
        <v>3759170</v>
      </c>
      <c r="L118">
        <v>2809221</v>
      </c>
      <c r="M118">
        <v>2415276</v>
      </c>
      <c r="N118">
        <v>2067356</v>
      </c>
      <c r="O118">
        <v>622984</v>
      </c>
      <c r="P118" s="1">
        <v>89555</v>
      </c>
      <c r="Q118" s="1">
        <v>10224</v>
      </c>
      <c r="R118" t="s">
        <v>442</v>
      </c>
      <c r="T118" s="2">
        <f>_xlfn.XLOOKUP(C118,'countries (2)'!C:C,'countries (2)'!P:P,"ERROR")</f>
        <v>7</v>
      </c>
      <c r="U118" s="2">
        <f>_xlfn.XLOOKUP(C118,'countries (2)'!C:C,'countries (2)'!Q:Q,"ERROR")</f>
        <v>21</v>
      </c>
      <c r="W118" t="str">
        <f t="shared" si="1"/>
        <v>7;21</v>
      </c>
    </row>
    <row r="119" spans="1:23" x14ac:dyDescent="0.3">
      <c r="A119">
        <v>117</v>
      </c>
      <c r="B119">
        <v>118</v>
      </c>
      <c r="C119" t="s">
        <v>455</v>
      </c>
      <c r="D119" t="s">
        <v>456</v>
      </c>
      <c r="E119" t="s">
        <v>457</v>
      </c>
      <c r="F119" t="s">
        <v>57</v>
      </c>
      <c r="G119">
        <v>5540745</v>
      </c>
      <c r="H119">
        <v>5529468</v>
      </c>
      <c r="I119">
        <v>5479461</v>
      </c>
      <c r="J119">
        <v>5363271</v>
      </c>
      <c r="K119">
        <v>5176209</v>
      </c>
      <c r="L119">
        <v>4986545</v>
      </c>
      <c r="M119">
        <v>4779418</v>
      </c>
      <c r="N119">
        <v>4606621</v>
      </c>
      <c r="O119">
        <v>338424</v>
      </c>
      <c r="P119" s="1">
        <v>163722</v>
      </c>
      <c r="Q119" s="1">
        <v>10009</v>
      </c>
      <c r="R119" t="s">
        <v>442</v>
      </c>
      <c r="T119" s="2">
        <f>_xlfn.XLOOKUP(C119,'countries (2)'!C:C,'countries (2)'!P:P,"ERROR")</f>
        <v>64</v>
      </c>
      <c r="U119" s="2">
        <f>_xlfn.XLOOKUP(C119,'countries (2)'!C:C,'countries (2)'!Q:Q,"ERROR")</f>
        <v>26</v>
      </c>
      <c r="W119" t="str">
        <f t="shared" si="1"/>
        <v>64;26</v>
      </c>
    </row>
    <row r="120" spans="1:23" x14ac:dyDescent="0.3">
      <c r="A120">
        <v>118</v>
      </c>
      <c r="B120">
        <v>119</v>
      </c>
      <c r="C120" t="s">
        <v>458</v>
      </c>
      <c r="D120" t="s">
        <v>459</v>
      </c>
      <c r="E120" t="s">
        <v>460</v>
      </c>
      <c r="F120" t="s">
        <v>20</v>
      </c>
      <c r="G120">
        <v>5489739</v>
      </c>
      <c r="H120">
        <v>5662923</v>
      </c>
      <c r="I120">
        <v>6398940</v>
      </c>
      <c r="J120">
        <v>4995800</v>
      </c>
      <c r="K120">
        <v>4320642</v>
      </c>
      <c r="L120">
        <v>3593700</v>
      </c>
      <c r="M120">
        <v>2963702</v>
      </c>
      <c r="N120">
        <v>2381791</v>
      </c>
      <c r="O120">
        <v>10452</v>
      </c>
      <c r="P120" s="1">
        <v>5252334</v>
      </c>
      <c r="Q120" t="s">
        <v>461</v>
      </c>
      <c r="R120" t="s">
        <v>442</v>
      </c>
      <c r="T120" s="2">
        <f>_xlfn.XLOOKUP(C120,'countries (2)'!C:C,'countries (2)'!P:P,"ERROR")</f>
        <v>33.833333330000002</v>
      </c>
      <c r="U120" s="2">
        <f>_xlfn.XLOOKUP(C120,'countries (2)'!C:C,'countries (2)'!Q:Q,"ERROR")</f>
        <v>35.833333330000002</v>
      </c>
      <c r="W120" t="str">
        <f t="shared" si="1"/>
        <v>33,83333333;35,83333333</v>
      </c>
    </row>
    <row r="121" spans="1:23" x14ac:dyDescent="0.3">
      <c r="A121">
        <v>119</v>
      </c>
      <c r="B121">
        <v>120</v>
      </c>
      <c r="C121" t="s">
        <v>462</v>
      </c>
      <c r="D121" t="s">
        <v>463</v>
      </c>
      <c r="E121" t="s">
        <v>464</v>
      </c>
      <c r="F121" t="s">
        <v>57</v>
      </c>
      <c r="G121">
        <v>5434319</v>
      </c>
      <c r="H121">
        <v>5379839</v>
      </c>
      <c r="I121">
        <v>5190356</v>
      </c>
      <c r="J121">
        <v>4889741</v>
      </c>
      <c r="K121">
        <v>4491202</v>
      </c>
      <c r="L121">
        <v>4241636</v>
      </c>
      <c r="M121">
        <v>4085776</v>
      </c>
      <c r="N121">
        <v>3875546</v>
      </c>
      <c r="O121">
        <v>323802</v>
      </c>
      <c r="P121" s="1">
        <v>167828</v>
      </c>
      <c r="Q121" s="1">
        <v>10058</v>
      </c>
      <c r="R121" t="s">
        <v>442</v>
      </c>
      <c r="T121" s="2">
        <f>_xlfn.XLOOKUP(C121,'countries (2)'!C:C,'countries (2)'!P:P,"ERROR")</f>
        <v>62</v>
      </c>
      <c r="U121" s="2">
        <f>_xlfn.XLOOKUP(C121,'countries (2)'!C:C,'countries (2)'!Q:Q,"ERROR")</f>
        <v>10</v>
      </c>
      <c r="W121" t="str">
        <f t="shared" si="1"/>
        <v>62;10</v>
      </c>
    </row>
    <row r="122" spans="1:23" x14ac:dyDescent="0.3">
      <c r="A122">
        <v>120</v>
      </c>
      <c r="B122">
        <v>121</v>
      </c>
      <c r="C122" t="s">
        <v>465</v>
      </c>
      <c r="D122" t="s">
        <v>466</v>
      </c>
      <c r="E122" t="s">
        <v>467</v>
      </c>
      <c r="F122" t="s">
        <v>43</v>
      </c>
      <c r="G122">
        <v>5302681</v>
      </c>
      <c r="H122">
        <v>5087584</v>
      </c>
      <c r="I122">
        <v>4612329</v>
      </c>
      <c r="J122">
        <v>4019956</v>
      </c>
      <c r="K122">
        <v>2895224</v>
      </c>
      <c r="L122">
        <v>2209731</v>
      </c>
      <c r="M122">
        <v>1932169</v>
      </c>
      <c r="N122">
        <v>1463563</v>
      </c>
      <c r="O122">
        <v>111369</v>
      </c>
      <c r="P122" s="1">
        <v>476136</v>
      </c>
      <c r="Q122" s="1">
        <v>1021</v>
      </c>
      <c r="R122" t="s">
        <v>442</v>
      </c>
      <c r="T122" s="2">
        <f>_xlfn.XLOOKUP(C122,'countries (2)'!C:C,'countries (2)'!P:P,"ERROR")</f>
        <v>6.5</v>
      </c>
      <c r="U122" s="2">
        <f>_xlfn.XLOOKUP(C122,'countries (2)'!C:C,'countries (2)'!Q:Q,"ERROR")</f>
        <v>-9.5</v>
      </c>
      <c r="W122" t="str">
        <f t="shared" si="1"/>
        <v>6,5;-9,5</v>
      </c>
    </row>
    <row r="123" spans="1:23" x14ac:dyDescent="0.3">
      <c r="A123">
        <v>121</v>
      </c>
      <c r="B123">
        <v>122</v>
      </c>
      <c r="C123" t="s">
        <v>468</v>
      </c>
      <c r="D123" t="s">
        <v>469</v>
      </c>
      <c r="E123" t="s">
        <v>470</v>
      </c>
      <c r="F123" t="s">
        <v>20</v>
      </c>
      <c r="G123">
        <v>5250072</v>
      </c>
      <c r="H123">
        <v>5019401</v>
      </c>
      <c r="I123">
        <v>4484614</v>
      </c>
      <c r="J123">
        <v>3992278</v>
      </c>
      <c r="K123">
        <v>3139954</v>
      </c>
      <c r="L123">
        <v>2124609</v>
      </c>
      <c r="M123">
        <v>1453620</v>
      </c>
      <c r="N123">
        <v>1118241</v>
      </c>
      <c r="O123">
        <v>6220</v>
      </c>
      <c r="P123" s="1">
        <v>844063</v>
      </c>
      <c r="Q123" s="1">
        <v>10227</v>
      </c>
      <c r="R123" t="s">
        <v>442</v>
      </c>
      <c r="T123" s="2">
        <f>_xlfn.XLOOKUP(C123,'countries (2)'!C:C,'countries (2)'!P:P,"ERROR")</f>
        <v>31.9</v>
      </c>
      <c r="U123" s="2">
        <f>_xlfn.XLOOKUP(C123,'countries (2)'!C:C,'countries (2)'!Q:Q,"ERROR")</f>
        <v>35.200000000000003</v>
      </c>
      <c r="W123" t="str">
        <f t="shared" si="1"/>
        <v>31,9;35,2</v>
      </c>
    </row>
    <row r="124" spans="1:23" x14ac:dyDescent="0.3">
      <c r="A124">
        <v>122</v>
      </c>
      <c r="B124">
        <v>123</v>
      </c>
      <c r="C124" t="s">
        <v>471</v>
      </c>
      <c r="D124" t="s">
        <v>472</v>
      </c>
      <c r="E124" t="s">
        <v>473</v>
      </c>
      <c r="F124" t="s">
        <v>239</v>
      </c>
      <c r="G124">
        <v>5185288</v>
      </c>
      <c r="H124">
        <v>5061133</v>
      </c>
      <c r="I124">
        <v>4590590</v>
      </c>
      <c r="J124">
        <v>4346338</v>
      </c>
      <c r="K124">
        <v>3855266</v>
      </c>
      <c r="L124">
        <v>3397389</v>
      </c>
      <c r="M124">
        <v>3147168</v>
      </c>
      <c r="N124">
        <v>2824061</v>
      </c>
      <c r="O124">
        <v>270467</v>
      </c>
      <c r="P124" s="1">
        <v>191716</v>
      </c>
      <c r="Q124" s="1">
        <v>10108</v>
      </c>
      <c r="R124" t="s">
        <v>442</v>
      </c>
      <c r="T124" s="2">
        <f>_xlfn.XLOOKUP(C124,'countries (2)'!C:C,'countries (2)'!P:P,"ERROR")</f>
        <v>-41</v>
      </c>
      <c r="U124" s="2">
        <f>_xlfn.XLOOKUP(C124,'countries (2)'!C:C,'countries (2)'!Q:Q,"ERROR")</f>
        <v>174</v>
      </c>
      <c r="W124" t="str">
        <f t="shared" si="1"/>
        <v>-41;174</v>
      </c>
    </row>
    <row r="125" spans="1:23" x14ac:dyDescent="0.3">
      <c r="A125">
        <v>123</v>
      </c>
      <c r="B125">
        <v>124</v>
      </c>
      <c r="C125" t="s">
        <v>474</v>
      </c>
      <c r="D125" t="s">
        <v>475</v>
      </c>
      <c r="E125" t="s">
        <v>476</v>
      </c>
      <c r="F125" t="s">
        <v>30</v>
      </c>
      <c r="G125">
        <v>5180829</v>
      </c>
      <c r="H125">
        <v>5123105</v>
      </c>
      <c r="I125">
        <v>4895242</v>
      </c>
      <c r="J125">
        <v>4622252</v>
      </c>
      <c r="K125">
        <v>3979193</v>
      </c>
      <c r="L125">
        <v>3158253</v>
      </c>
      <c r="M125">
        <v>2414303</v>
      </c>
      <c r="N125">
        <v>1855697</v>
      </c>
      <c r="O125">
        <v>51100</v>
      </c>
      <c r="P125" s="1">
        <v>1013861</v>
      </c>
      <c r="Q125" s="1">
        <v>10052</v>
      </c>
      <c r="R125" t="s">
        <v>477</v>
      </c>
      <c r="T125" s="2">
        <f>_xlfn.XLOOKUP(C125,'countries (2)'!C:C,'countries (2)'!P:P,"ERROR")</f>
        <v>10</v>
      </c>
      <c r="U125" s="2">
        <f>_xlfn.XLOOKUP(C125,'countries (2)'!C:C,'countries (2)'!Q:Q,"ERROR")</f>
        <v>-84</v>
      </c>
      <c r="W125" t="str">
        <f t="shared" si="1"/>
        <v>10;-84</v>
      </c>
    </row>
    <row r="126" spans="1:23" x14ac:dyDescent="0.3">
      <c r="A126">
        <v>124</v>
      </c>
      <c r="B126">
        <v>125</v>
      </c>
      <c r="C126" t="s">
        <v>478</v>
      </c>
      <c r="D126" t="s">
        <v>479</v>
      </c>
      <c r="E126" t="s">
        <v>480</v>
      </c>
      <c r="F126" t="s">
        <v>57</v>
      </c>
      <c r="G126">
        <v>5023109</v>
      </c>
      <c r="H126">
        <v>4946119</v>
      </c>
      <c r="I126">
        <v>4665760</v>
      </c>
      <c r="J126">
        <v>4524585</v>
      </c>
      <c r="K126">
        <v>3768950</v>
      </c>
      <c r="L126">
        <v>3485374</v>
      </c>
      <c r="M126">
        <v>3391387</v>
      </c>
      <c r="N126">
        <v>2937637</v>
      </c>
      <c r="O126">
        <v>70273</v>
      </c>
      <c r="P126" s="1">
        <v>714799</v>
      </c>
      <c r="Q126" s="1">
        <v>10073</v>
      </c>
      <c r="R126" t="s">
        <v>477</v>
      </c>
      <c r="T126" s="2">
        <f>_xlfn.XLOOKUP(C126,'countries (2)'!C:C,'countries (2)'!P:P,"ERROR")</f>
        <v>53</v>
      </c>
      <c r="U126" s="2">
        <f>_xlfn.XLOOKUP(C126,'countries (2)'!C:C,'countries (2)'!Q:Q,"ERROR")</f>
        <v>-8</v>
      </c>
      <c r="W126" t="str">
        <f t="shared" si="1"/>
        <v>53;-8</v>
      </c>
    </row>
    <row r="127" spans="1:23" x14ac:dyDescent="0.3">
      <c r="A127">
        <v>125</v>
      </c>
      <c r="B127">
        <v>126</v>
      </c>
      <c r="C127" t="s">
        <v>481</v>
      </c>
      <c r="D127" t="s">
        <v>482</v>
      </c>
      <c r="E127" t="s">
        <v>483</v>
      </c>
      <c r="F127" t="s">
        <v>43</v>
      </c>
      <c r="G127">
        <v>4736139</v>
      </c>
      <c r="H127">
        <v>4498604</v>
      </c>
      <c r="I127">
        <v>3946220</v>
      </c>
      <c r="J127">
        <v>3419461</v>
      </c>
      <c r="K127">
        <v>2695003</v>
      </c>
      <c r="L127">
        <v>2006027</v>
      </c>
      <c r="M127">
        <v>1506694</v>
      </c>
      <c r="N127">
        <v>1122198</v>
      </c>
      <c r="O127">
        <v>1030700</v>
      </c>
      <c r="P127" s="1">
        <v>45951</v>
      </c>
      <c r="Q127" s="1">
        <v>10263</v>
      </c>
      <c r="R127" t="s">
        <v>477</v>
      </c>
      <c r="T127" s="2">
        <f>_xlfn.XLOOKUP(C127,'countries (2)'!C:C,'countries (2)'!P:P,"ERROR")</f>
        <v>20</v>
      </c>
      <c r="U127" s="2">
        <f>_xlfn.XLOOKUP(C127,'countries (2)'!C:C,'countries (2)'!Q:Q,"ERROR")</f>
        <v>-12</v>
      </c>
      <c r="W127" t="str">
        <f t="shared" si="1"/>
        <v>20;-12</v>
      </c>
    </row>
    <row r="128" spans="1:23" x14ac:dyDescent="0.3">
      <c r="A128">
        <v>126</v>
      </c>
      <c r="B128">
        <v>127</v>
      </c>
      <c r="C128" t="s">
        <v>484</v>
      </c>
      <c r="D128" t="s">
        <v>485</v>
      </c>
      <c r="E128" t="s">
        <v>486</v>
      </c>
      <c r="F128" t="s">
        <v>20</v>
      </c>
      <c r="G128">
        <v>4576298</v>
      </c>
      <c r="H128">
        <v>4543399</v>
      </c>
      <c r="I128">
        <v>4191776</v>
      </c>
      <c r="J128">
        <v>2881914</v>
      </c>
      <c r="K128">
        <v>2344253</v>
      </c>
      <c r="L128">
        <v>1804524</v>
      </c>
      <c r="M128">
        <v>1017462</v>
      </c>
      <c r="N128">
        <v>670693</v>
      </c>
      <c r="O128">
        <v>309500</v>
      </c>
      <c r="P128" s="1">
        <v>147861</v>
      </c>
      <c r="Q128" s="1">
        <v>10123</v>
      </c>
      <c r="R128" t="s">
        <v>477</v>
      </c>
      <c r="T128" s="2">
        <f>_xlfn.XLOOKUP(C128,'countries (2)'!C:C,'countries (2)'!P:P,"ERROR")</f>
        <v>21</v>
      </c>
      <c r="U128" s="2">
        <f>_xlfn.XLOOKUP(C128,'countries (2)'!C:C,'countries (2)'!Q:Q,"ERROR")</f>
        <v>57</v>
      </c>
      <c r="W128" t="str">
        <f t="shared" si="1"/>
        <v>21;57</v>
      </c>
    </row>
    <row r="129" spans="1:23" x14ac:dyDescent="0.3">
      <c r="A129">
        <v>127</v>
      </c>
      <c r="B129">
        <v>128</v>
      </c>
      <c r="C129" t="s">
        <v>487</v>
      </c>
      <c r="D129" t="s">
        <v>488</v>
      </c>
      <c r="E129" t="s">
        <v>489</v>
      </c>
      <c r="F129" t="s">
        <v>30</v>
      </c>
      <c r="G129">
        <v>4408581</v>
      </c>
      <c r="H129">
        <v>4294396</v>
      </c>
      <c r="I129">
        <v>3957099</v>
      </c>
      <c r="J129">
        <v>3623617</v>
      </c>
      <c r="K129">
        <v>3001731</v>
      </c>
      <c r="L129">
        <v>2449968</v>
      </c>
      <c r="M129">
        <v>1956987</v>
      </c>
      <c r="N129">
        <v>1516188</v>
      </c>
      <c r="O129">
        <v>75417</v>
      </c>
      <c r="P129" s="1">
        <v>584561</v>
      </c>
      <c r="Q129" s="1">
        <v>10132</v>
      </c>
      <c r="R129" t="s">
        <v>477</v>
      </c>
      <c r="T129" s="2">
        <f>_xlfn.XLOOKUP(C129,'countries (2)'!C:C,'countries (2)'!P:P,"ERROR")</f>
        <v>9</v>
      </c>
      <c r="U129" s="2">
        <f>_xlfn.XLOOKUP(C129,'countries (2)'!C:C,'countries (2)'!Q:Q,"ERROR")</f>
        <v>-80</v>
      </c>
      <c r="W129" t="str">
        <f t="shared" si="1"/>
        <v>9;-80</v>
      </c>
    </row>
    <row r="130" spans="1:23" x14ac:dyDescent="0.3">
      <c r="A130">
        <v>128</v>
      </c>
      <c r="B130">
        <v>129</v>
      </c>
      <c r="C130" t="s">
        <v>490</v>
      </c>
      <c r="D130" t="s">
        <v>491</v>
      </c>
      <c r="E130" t="s">
        <v>492</v>
      </c>
      <c r="F130" t="s">
        <v>20</v>
      </c>
      <c r="G130">
        <v>4268873</v>
      </c>
      <c r="H130">
        <v>4360444</v>
      </c>
      <c r="I130">
        <v>3908743</v>
      </c>
      <c r="J130">
        <v>2943356</v>
      </c>
      <c r="K130">
        <v>1934901</v>
      </c>
      <c r="L130">
        <v>1674938</v>
      </c>
      <c r="M130">
        <v>1493870</v>
      </c>
      <c r="N130">
        <v>802786</v>
      </c>
      <c r="O130">
        <v>17818</v>
      </c>
      <c r="P130" s="1">
        <v>2395821</v>
      </c>
      <c r="Q130" s="1">
        <v>10044</v>
      </c>
      <c r="R130" t="s">
        <v>493</v>
      </c>
      <c r="T130" s="2">
        <f>_xlfn.XLOOKUP(C130,'countries (2)'!C:C,'countries (2)'!P:P,"ERROR")</f>
        <v>29.5</v>
      </c>
      <c r="U130" s="2">
        <f>_xlfn.XLOOKUP(C130,'countries (2)'!C:C,'countries (2)'!Q:Q,"ERROR")</f>
        <v>45.75</v>
      </c>
      <c r="W130" t="str">
        <f t="shared" si="1"/>
        <v>29,5;45,75</v>
      </c>
    </row>
    <row r="131" spans="1:23" x14ac:dyDescent="0.3">
      <c r="A131">
        <v>129</v>
      </c>
      <c r="B131">
        <v>130</v>
      </c>
      <c r="C131" t="s">
        <v>494</v>
      </c>
      <c r="D131" t="s">
        <v>495</v>
      </c>
      <c r="E131" t="s">
        <v>496</v>
      </c>
      <c r="F131" t="s">
        <v>57</v>
      </c>
      <c r="G131">
        <v>4030358</v>
      </c>
      <c r="H131">
        <v>4096868</v>
      </c>
      <c r="I131">
        <v>4254815</v>
      </c>
      <c r="J131">
        <v>4368682</v>
      </c>
      <c r="K131">
        <v>4548434</v>
      </c>
      <c r="L131">
        <v>4873707</v>
      </c>
      <c r="M131">
        <v>4680144</v>
      </c>
      <c r="N131">
        <v>4492638</v>
      </c>
      <c r="O131">
        <v>56594</v>
      </c>
      <c r="P131" s="1">
        <v>712153</v>
      </c>
      <c r="Q131" t="s">
        <v>497</v>
      </c>
      <c r="R131" t="s">
        <v>493</v>
      </c>
      <c r="T131" s="2">
        <f>_xlfn.XLOOKUP(C131,'countries (2)'!C:C,'countries (2)'!P:P,"ERROR")</f>
        <v>45.166666659999997</v>
      </c>
      <c r="U131" s="2">
        <f>_xlfn.XLOOKUP(C131,'countries (2)'!C:C,'countries (2)'!Q:Q,"ERROR")</f>
        <v>15.5</v>
      </c>
      <c r="W131" t="str">
        <f t="shared" ref="W131:W194" si="2">T131&amp;";"&amp;U131</f>
        <v>45,16666666;15,5</v>
      </c>
    </row>
    <row r="132" spans="1:23" x14ac:dyDescent="0.3">
      <c r="A132">
        <v>130</v>
      </c>
      <c r="B132">
        <v>131</v>
      </c>
      <c r="C132" t="s">
        <v>498</v>
      </c>
      <c r="D132" t="s">
        <v>499</v>
      </c>
      <c r="E132" t="s">
        <v>500</v>
      </c>
      <c r="F132" t="s">
        <v>20</v>
      </c>
      <c r="G132">
        <v>3744385</v>
      </c>
      <c r="H132">
        <v>3765912</v>
      </c>
      <c r="I132">
        <v>3771132</v>
      </c>
      <c r="J132">
        <v>3836831</v>
      </c>
      <c r="K132">
        <v>4265172</v>
      </c>
      <c r="L132">
        <v>5391636</v>
      </c>
      <c r="M132">
        <v>5145843</v>
      </c>
      <c r="N132">
        <v>4800426</v>
      </c>
      <c r="O132">
        <v>69700</v>
      </c>
      <c r="P132" s="1">
        <v>537214</v>
      </c>
      <c r="Q132" t="s">
        <v>501</v>
      </c>
      <c r="R132" t="s">
        <v>493</v>
      </c>
      <c r="T132" s="2">
        <f>_xlfn.XLOOKUP(C132,'countries (2)'!C:C,'countries (2)'!P:P,"ERROR")</f>
        <v>42</v>
      </c>
      <c r="U132" s="2">
        <f>_xlfn.XLOOKUP(C132,'countries (2)'!C:C,'countries (2)'!Q:Q,"ERROR")</f>
        <v>43.5</v>
      </c>
      <c r="W132" t="str">
        <f t="shared" si="2"/>
        <v>42;43,5</v>
      </c>
    </row>
    <row r="133" spans="1:23" x14ac:dyDescent="0.3">
      <c r="A133">
        <v>131</v>
      </c>
      <c r="B133">
        <v>132</v>
      </c>
      <c r="C133" t="s">
        <v>502</v>
      </c>
      <c r="D133" t="s">
        <v>503</v>
      </c>
      <c r="E133" t="s">
        <v>504</v>
      </c>
      <c r="F133" t="s">
        <v>43</v>
      </c>
      <c r="G133">
        <v>3684032</v>
      </c>
      <c r="H133">
        <v>3555868</v>
      </c>
      <c r="I133">
        <v>3340006</v>
      </c>
      <c r="J133">
        <v>3147727</v>
      </c>
      <c r="K133">
        <v>2392880</v>
      </c>
      <c r="L133">
        <v>2149960</v>
      </c>
      <c r="M133">
        <v>1657982</v>
      </c>
      <c r="N133">
        <v>1272748</v>
      </c>
      <c r="O133">
        <v>117600</v>
      </c>
      <c r="P133" s="1">
        <v>313268</v>
      </c>
      <c r="Q133" s="1">
        <v>10176</v>
      </c>
      <c r="R133" t="s">
        <v>493</v>
      </c>
      <c r="T133" s="2">
        <f>_xlfn.XLOOKUP(C133,'countries (2)'!C:C,'countries (2)'!P:P,"ERROR")</f>
        <v>15</v>
      </c>
      <c r="U133" s="2">
        <f>_xlfn.XLOOKUP(C133,'countries (2)'!C:C,'countries (2)'!Q:Q,"ERROR")</f>
        <v>39</v>
      </c>
      <c r="W133" t="str">
        <f t="shared" si="2"/>
        <v>15;39</v>
      </c>
    </row>
    <row r="134" spans="1:23" x14ac:dyDescent="0.3">
      <c r="A134">
        <v>132</v>
      </c>
      <c r="B134">
        <v>133</v>
      </c>
      <c r="C134" t="s">
        <v>505</v>
      </c>
      <c r="D134" t="s">
        <v>506</v>
      </c>
      <c r="E134" t="s">
        <v>507</v>
      </c>
      <c r="F134" t="s">
        <v>48</v>
      </c>
      <c r="G134">
        <v>3422794</v>
      </c>
      <c r="H134">
        <v>3429086</v>
      </c>
      <c r="I134">
        <v>3402818</v>
      </c>
      <c r="J134">
        <v>3352651</v>
      </c>
      <c r="K134">
        <v>3292224</v>
      </c>
      <c r="L134">
        <v>3117012</v>
      </c>
      <c r="M134">
        <v>2953750</v>
      </c>
      <c r="N134">
        <v>2790265</v>
      </c>
      <c r="O134">
        <v>181034</v>
      </c>
      <c r="P134" s="1">
        <v>189069</v>
      </c>
      <c r="Q134" t="s">
        <v>508</v>
      </c>
      <c r="R134" t="s">
        <v>509</v>
      </c>
      <c r="T134" s="2">
        <f>_xlfn.XLOOKUP(C134,'countries (2)'!C:C,'countries (2)'!P:P,"ERROR")</f>
        <v>-33</v>
      </c>
      <c r="U134" s="2">
        <f>_xlfn.XLOOKUP(C134,'countries (2)'!C:C,'countries (2)'!Q:Q,"ERROR")</f>
        <v>-56</v>
      </c>
      <c r="W134" t="str">
        <f t="shared" si="2"/>
        <v>-33;-56</v>
      </c>
    </row>
    <row r="135" spans="1:23" x14ac:dyDescent="0.3">
      <c r="A135">
        <v>133</v>
      </c>
      <c r="B135">
        <v>134</v>
      </c>
      <c r="C135" t="s">
        <v>510</v>
      </c>
      <c r="D135" t="s">
        <v>511</v>
      </c>
      <c r="E135" t="s">
        <v>512</v>
      </c>
      <c r="F135" t="s">
        <v>20</v>
      </c>
      <c r="G135">
        <v>3398366</v>
      </c>
      <c r="H135">
        <v>3294335</v>
      </c>
      <c r="I135">
        <v>2964749</v>
      </c>
      <c r="J135">
        <v>2702520</v>
      </c>
      <c r="K135">
        <v>2450979</v>
      </c>
      <c r="L135">
        <v>2161433</v>
      </c>
      <c r="M135">
        <v>1697780</v>
      </c>
      <c r="N135">
        <v>1293880</v>
      </c>
      <c r="O135">
        <v>1564110</v>
      </c>
      <c r="P135" s="1">
        <v>21727</v>
      </c>
      <c r="Q135" s="1">
        <v>10151</v>
      </c>
      <c r="R135" t="s">
        <v>509</v>
      </c>
      <c r="T135" s="2">
        <f>_xlfn.XLOOKUP(C135,'countries (2)'!C:C,'countries (2)'!P:P,"ERROR")</f>
        <v>46</v>
      </c>
      <c r="U135" s="2">
        <f>_xlfn.XLOOKUP(C135,'countries (2)'!C:C,'countries (2)'!Q:Q,"ERROR")</f>
        <v>105</v>
      </c>
      <c r="W135" t="str">
        <f t="shared" si="2"/>
        <v>46;105</v>
      </c>
    </row>
    <row r="136" spans="1:23" x14ac:dyDescent="0.3">
      <c r="A136">
        <v>134</v>
      </c>
      <c r="B136">
        <v>135</v>
      </c>
      <c r="C136" t="s">
        <v>513</v>
      </c>
      <c r="D136" t="s">
        <v>514</v>
      </c>
      <c r="E136" t="s">
        <v>515</v>
      </c>
      <c r="F136" t="s">
        <v>57</v>
      </c>
      <c r="G136">
        <v>3272996</v>
      </c>
      <c r="H136">
        <v>3084847</v>
      </c>
      <c r="I136">
        <v>3277388</v>
      </c>
      <c r="J136">
        <v>3678186</v>
      </c>
      <c r="K136">
        <v>4251573</v>
      </c>
      <c r="L136">
        <v>4480199</v>
      </c>
      <c r="M136">
        <v>4103240</v>
      </c>
      <c r="N136">
        <v>3711140</v>
      </c>
      <c r="O136">
        <v>33846</v>
      </c>
      <c r="P136" s="1">
        <v>967026</v>
      </c>
      <c r="Q136" s="1">
        <v>10691</v>
      </c>
      <c r="R136" t="s">
        <v>509</v>
      </c>
      <c r="T136" s="2">
        <f>_xlfn.XLOOKUP(C136,'countries (2)'!C:C,'countries (2)'!P:P,"ERROR")</f>
        <v>47</v>
      </c>
      <c r="U136" s="2">
        <f>_xlfn.XLOOKUP(C136,'countries (2)'!C:C,'countries (2)'!Q:Q,"ERROR")</f>
        <v>29</v>
      </c>
      <c r="W136" t="str">
        <f t="shared" si="2"/>
        <v>47;29</v>
      </c>
    </row>
    <row r="137" spans="1:23" x14ac:dyDescent="0.3">
      <c r="A137">
        <v>135</v>
      </c>
      <c r="B137">
        <v>136</v>
      </c>
      <c r="C137" t="s">
        <v>516</v>
      </c>
      <c r="D137" t="s">
        <v>517</v>
      </c>
      <c r="E137" t="s">
        <v>518</v>
      </c>
      <c r="F137" t="s">
        <v>30</v>
      </c>
      <c r="G137">
        <v>3252407</v>
      </c>
      <c r="H137">
        <v>3271564</v>
      </c>
      <c r="I137">
        <v>3497335</v>
      </c>
      <c r="J137">
        <v>3717922</v>
      </c>
      <c r="K137">
        <v>3827108</v>
      </c>
      <c r="L137">
        <v>3543776</v>
      </c>
      <c r="M137">
        <v>3214568</v>
      </c>
      <c r="N137">
        <v>2737619</v>
      </c>
      <c r="O137">
        <v>8870</v>
      </c>
      <c r="P137" s="1">
        <v>366675</v>
      </c>
      <c r="Q137" t="s">
        <v>519</v>
      </c>
      <c r="R137" t="s">
        <v>509</v>
      </c>
      <c r="T137" s="2">
        <f>_xlfn.XLOOKUP(C137,'countries (2)'!C:C,'countries (2)'!P:P,"ERROR")</f>
        <v>18.25</v>
      </c>
      <c r="U137" s="2">
        <f>_xlfn.XLOOKUP(C137,'countries (2)'!C:C,'countries (2)'!Q:Q,"ERROR")</f>
        <v>-66.5</v>
      </c>
      <c r="W137" t="str">
        <f t="shared" si="2"/>
        <v>18,25;-66,5</v>
      </c>
    </row>
    <row r="138" spans="1:23" x14ac:dyDescent="0.3">
      <c r="A138">
        <v>136</v>
      </c>
      <c r="B138">
        <v>137</v>
      </c>
      <c r="C138" t="s">
        <v>520</v>
      </c>
      <c r="D138" t="s">
        <v>521</v>
      </c>
      <c r="E138" t="s">
        <v>522</v>
      </c>
      <c r="F138" t="s">
        <v>57</v>
      </c>
      <c r="G138">
        <v>3233526</v>
      </c>
      <c r="H138">
        <v>3318407</v>
      </c>
      <c r="I138">
        <v>3524324</v>
      </c>
      <c r="J138">
        <v>3811088</v>
      </c>
      <c r="K138">
        <v>4179350</v>
      </c>
      <c r="L138">
        <v>4494310</v>
      </c>
      <c r="M138">
        <v>4199820</v>
      </c>
      <c r="N138">
        <v>3815561</v>
      </c>
      <c r="O138">
        <v>51209</v>
      </c>
      <c r="P138" s="1">
        <v>631437</v>
      </c>
      <c r="Q138" t="s">
        <v>523</v>
      </c>
      <c r="R138" t="s">
        <v>509</v>
      </c>
      <c r="T138" s="2">
        <f>_xlfn.XLOOKUP(C138,'countries (2)'!C:C,'countries (2)'!P:P,"ERROR")</f>
        <v>44</v>
      </c>
      <c r="U138" s="2">
        <f>_xlfn.XLOOKUP(C138,'countries (2)'!C:C,'countries (2)'!Q:Q,"ERROR")</f>
        <v>18</v>
      </c>
      <c r="W138" t="str">
        <f t="shared" si="2"/>
        <v>44;18</v>
      </c>
    </row>
    <row r="139" spans="1:23" x14ac:dyDescent="0.3">
      <c r="A139">
        <v>137</v>
      </c>
      <c r="B139">
        <v>138</v>
      </c>
      <c r="C139" t="s">
        <v>524</v>
      </c>
      <c r="D139" t="s">
        <v>525</v>
      </c>
      <c r="E139" t="s">
        <v>526</v>
      </c>
      <c r="F139" t="s">
        <v>57</v>
      </c>
      <c r="G139">
        <v>2842321</v>
      </c>
      <c r="H139">
        <v>2866849</v>
      </c>
      <c r="I139">
        <v>2882481</v>
      </c>
      <c r="J139">
        <v>2913399</v>
      </c>
      <c r="K139">
        <v>3182021</v>
      </c>
      <c r="L139">
        <v>3295066</v>
      </c>
      <c r="M139">
        <v>2941651</v>
      </c>
      <c r="N139">
        <v>2324731</v>
      </c>
      <c r="O139">
        <v>28748</v>
      </c>
      <c r="P139" s="1">
        <v>988702</v>
      </c>
      <c r="Q139" t="s">
        <v>527</v>
      </c>
      <c r="R139" t="s">
        <v>509</v>
      </c>
      <c r="T139" s="2">
        <f>_xlfn.XLOOKUP(C139,'countries (2)'!C:C,'countries (2)'!P:P,"ERROR")</f>
        <v>41</v>
      </c>
      <c r="U139" s="2">
        <f>_xlfn.XLOOKUP(C139,'countries (2)'!C:C,'countries (2)'!Q:Q,"ERROR")</f>
        <v>20</v>
      </c>
      <c r="W139" t="str">
        <f t="shared" si="2"/>
        <v>41;20</v>
      </c>
    </row>
    <row r="140" spans="1:23" x14ac:dyDescent="0.3">
      <c r="A140">
        <v>138</v>
      </c>
      <c r="B140">
        <v>139</v>
      </c>
      <c r="C140" t="s">
        <v>528</v>
      </c>
      <c r="D140" t="s">
        <v>529</v>
      </c>
      <c r="E140" t="s">
        <v>530</v>
      </c>
      <c r="F140" t="s">
        <v>30</v>
      </c>
      <c r="G140">
        <v>2827377</v>
      </c>
      <c r="H140">
        <v>2820436</v>
      </c>
      <c r="I140">
        <v>2794445</v>
      </c>
      <c r="J140">
        <v>2733896</v>
      </c>
      <c r="K140">
        <v>2612205</v>
      </c>
      <c r="L140">
        <v>2392030</v>
      </c>
      <c r="M140">
        <v>2135546</v>
      </c>
      <c r="N140">
        <v>1859091</v>
      </c>
      <c r="O140">
        <v>10991</v>
      </c>
      <c r="P140" s="1">
        <v>2572447</v>
      </c>
      <c r="Q140" t="s">
        <v>531</v>
      </c>
      <c r="R140" t="s">
        <v>509</v>
      </c>
      <c r="T140" s="2">
        <f>_xlfn.XLOOKUP(C140,'countries (2)'!C:C,'countries (2)'!P:P,"ERROR")</f>
        <v>18.25</v>
      </c>
      <c r="U140" s="2">
        <f>_xlfn.XLOOKUP(C140,'countries (2)'!C:C,'countries (2)'!Q:Q,"ERROR")</f>
        <v>-77.5</v>
      </c>
      <c r="W140" t="str">
        <f t="shared" si="2"/>
        <v>18,25;-77,5</v>
      </c>
    </row>
    <row r="141" spans="1:23" x14ac:dyDescent="0.3">
      <c r="A141">
        <v>139</v>
      </c>
      <c r="B141">
        <v>140</v>
      </c>
      <c r="C141" t="s">
        <v>532</v>
      </c>
      <c r="D141" t="s">
        <v>533</v>
      </c>
      <c r="E141" t="s">
        <v>534</v>
      </c>
      <c r="F141" t="s">
        <v>20</v>
      </c>
      <c r="G141">
        <v>2780469</v>
      </c>
      <c r="H141">
        <v>2805608</v>
      </c>
      <c r="I141">
        <v>2878595</v>
      </c>
      <c r="J141">
        <v>2946293</v>
      </c>
      <c r="K141">
        <v>3168523</v>
      </c>
      <c r="L141">
        <v>3556539</v>
      </c>
      <c r="M141">
        <v>3135123</v>
      </c>
      <c r="N141">
        <v>2534377</v>
      </c>
      <c r="O141">
        <v>29743</v>
      </c>
      <c r="P141" s="1">
        <v>934831</v>
      </c>
      <c r="Q141" t="s">
        <v>535</v>
      </c>
      <c r="R141" t="s">
        <v>536</v>
      </c>
      <c r="T141" s="2">
        <f>_xlfn.XLOOKUP(C141,'countries (2)'!C:C,'countries (2)'!P:P,"ERROR")</f>
        <v>40</v>
      </c>
      <c r="U141" s="2">
        <f>_xlfn.XLOOKUP(C141,'countries (2)'!C:C,'countries (2)'!Q:Q,"ERROR")</f>
        <v>45</v>
      </c>
      <c r="W141" t="str">
        <f t="shared" si="2"/>
        <v>40;45</v>
      </c>
    </row>
    <row r="142" spans="1:23" x14ac:dyDescent="0.3">
      <c r="A142">
        <v>140</v>
      </c>
      <c r="B142">
        <v>141</v>
      </c>
      <c r="C142" t="s">
        <v>537</v>
      </c>
      <c r="D142" t="s">
        <v>538</v>
      </c>
      <c r="E142" t="s">
        <v>539</v>
      </c>
      <c r="F142" t="s">
        <v>57</v>
      </c>
      <c r="G142">
        <v>2750055</v>
      </c>
      <c r="H142">
        <v>2820267</v>
      </c>
      <c r="I142">
        <v>2963765</v>
      </c>
      <c r="J142">
        <v>3139019</v>
      </c>
      <c r="K142">
        <v>3599637</v>
      </c>
      <c r="L142">
        <v>3785847</v>
      </c>
      <c r="M142">
        <v>3521206</v>
      </c>
      <c r="N142">
        <v>3210147</v>
      </c>
      <c r="O142">
        <v>65300</v>
      </c>
      <c r="P142" s="1">
        <v>421142</v>
      </c>
      <c r="Q142" t="s">
        <v>540</v>
      </c>
      <c r="R142" t="s">
        <v>536</v>
      </c>
      <c r="T142" s="2">
        <f>_xlfn.XLOOKUP(C142,'countries (2)'!C:C,'countries (2)'!P:P,"ERROR")</f>
        <v>56</v>
      </c>
      <c r="U142" s="2">
        <f>_xlfn.XLOOKUP(C142,'countries (2)'!C:C,'countries (2)'!Q:Q,"ERROR")</f>
        <v>24</v>
      </c>
      <c r="W142" t="str">
        <f t="shared" si="2"/>
        <v>56;24</v>
      </c>
    </row>
    <row r="143" spans="1:23" x14ac:dyDescent="0.3">
      <c r="A143">
        <v>141</v>
      </c>
      <c r="B143">
        <v>142</v>
      </c>
      <c r="C143" t="s">
        <v>541</v>
      </c>
      <c r="D143" t="s">
        <v>542</v>
      </c>
      <c r="E143" t="s">
        <v>543</v>
      </c>
      <c r="F143" t="s">
        <v>43</v>
      </c>
      <c r="G143">
        <v>2705992</v>
      </c>
      <c r="H143">
        <v>2573995</v>
      </c>
      <c r="I143">
        <v>2253133</v>
      </c>
      <c r="J143">
        <v>1937275</v>
      </c>
      <c r="K143">
        <v>1437539</v>
      </c>
      <c r="L143">
        <v>1040616</v>
      </c>
      <c r="M143">
        <v>718586</v>
      </c>
      <c r="N143">
        <v>528731</v>
      </c>
      <c r="O143">
        <v>10689</v>
      </c>
      <c r="P143" s="1">
        <v>2531567</v>
      </c>
      <c r="Q143" s="1">
        <v>1025</v>
      </c>
      <c r="R143" t="s">
        <v>536</v>
      </c>
      <c r="T143" s="2">
        <f>_xlfn.XLOOKUP(C143,'countries (2)'!C:C,'countries (2)'!P:P,"ERROR")</f>
        <v>13.46666666</v>
      </c>
      <c r="U143" s="2">
        <f>_xlfn.XLOOKUP(C143,'countries (2)'!C:C,'countries (2)'!Q:Q,"ERROR")</f>
        <v>-16.566666659999999</v>
      </c>
      <c r="W143" t="str">
        <f t="shared" si="2"/>
        <v>13,46666666;-16,56666666</v>
      </c>
    </row>
    <row r="144" spans="1:23" x14ac:dyDescent="0.3">
      <c r="A144">
        <v>142</v>
      </c>
      <c r="B144">
        <v>143</v>
      </c>
      <c r="C144" t="s">
        <v>544</v>
      </c>
      <c r="D144" t="s">
        <v>545</v>
      </c>
      <c r="E144" t="s">
        <v>546</v>
      </c>
      <c r="F144" t="s">
        <v>20</v>
      </c>
      <c r="G144">
        <v>2695122</v>
      </c>
      <c r="H144">
        <v>2760385</v>
      </c>
      <c r="I144">
        <v>2414573</v>
      </c>
      <c r="J144">
        <v>1713504</v>
      </c>
      <c r="K144">
        <v>645937</v>
      </c>
      <c r="L144">
        <v>441675</v>
      </c>
      <c r="M144">
        <v>277450</v>
      </c>
      <c r="N144">
        <v>118007</v>
      </c>
      <c r="O144">
        <v>11586</v>
      </c>
      <c r="P144" s="1">
        <v>2326189</v>
      </c>
      <c r="Q144" s="1">
        <v>10026</v>
      </c>
      <c r="R144" t="s">
        <v>536</v>
      </c>
      <c r="T144" s="2">
        <f>_xlfn.XLOOKUP(C144,'countries (2)'!C:C,'countries (2)'!P:P,"ERROR")</f>
        <v>25.5</v>
      </c>
      <c r="U144" s="2">
        <f>_xlfn.XLOOKUP(C144,'countries (2)'!C:C,'countries (2)'!Q:Q,"ERROR")</f>
        <v>51.25</v>
      </c>
      <c r="W144" t="str">
        <f t="shared" si="2"/>
        <v>25,5;51,25</v>
      </c>
    </row>
    <row r="145" spans="1:23" x14ac:dyDescent="0.3">
      <c r="A145">
        <v>143</v>
      </c>
      <c r="B145">
        <v>144</v>
      </c>
      <c r="C145" t="s">
        <v>547</v>
      </c>
      <c r="D145" t="s">
        <v>548</v>
      </c>
      <c r="E145" t="s">
        <v>549</v>
      </c>
      <c r="F145" t="s">
        <v>43</v>
      </c>
      <c r="G145">
        <v>2630296</v>
      </c>
      <c r="H145">
        <v>2546402</v>
      </c>
      <c r="I145">
        <v>2305171</v>
      </c>
      <c r="J145">
        <v>2091664</v>
      </c>
      <c r="K145">
        <v>1726985</v>
      </c>
      <c r="L145">
        <v>1341474</v>
      </c>
      <c r="M145">
        <v>938578</v>
      </c>
      <c r="N145">
        <v>592244</v>
      </c>
      <c r="O145">
        <v>582000</v>
      </c>
      <c r="P145" s="1">
        <v>45194</v>
      </c>
      <c r="Q145" s="1">
        <v>10162</v>
      </c>
      <c r="R145" t="s">
        <v>536</v>
      </c>
      <c r="T145" s="2">
        <f>_xlfn.XLOOKUP(C145,'countries (2)'!C:C,'countries (2)'!P:P,"ERROR")</f>
        <v>-22</v>
      </c>
      <c r="U145" s="2">
        <f>_xlfn.XLOOKUP(C145,'countries (2)'!C:C,'countries (2)'!Q:Q,"ERROR")</f>
        <v>24</v>
      </c>
      <c r="W145" t="str">
        <f t="shared" si="2"/>
        <v>-22;24</v>
      </c>
    </row>
    <row r="146" spans="1:23" x14ac:dyDescent="0.3">
      <c r="A146">
        <v>144</v>
      </c>
      <c r="B146">
        <v>145</v>
      </c>
      <c r="C146" t="s">
        <v>550</v>
      </c>
      <c r="D146" t="s">
        <v>551</v>
      </c>
      <c r="E146" t="s">
        <v>552</v>
      </c>
      <c r="F146" t="s">
        <v>43</v>
      </c>
      <c r="G146">
        <v>2567012</v>
      </c>
      <c r="H146">
        <v>2489098</v>
      </c>
      <c r="I146">
        <v>2282704</v>
      </c>
      <c r="J146">
        <v>2099271</v>
      </c>
      <c r="K146">
        <v>1819141</v>
      </c>
      <c r="L146">
        <v>1369011</v>
      </c>
      <c r="M146">
        <v>975994</v>
      </c>
      <c r="N146">
        <v>754467</v>
      </c>
      <c r="O146">
        <v>825615</v>
      </c>
      <c r="P146" s="1">
        <v>31092</v>
      </c>
      <c r="Q146" s="1">
        <v>10146</v>
      </c>
      <c r="R146" t="s">
        <v>536</v>
      </c>
      <c r="T146" s="2">
        <f>_xlfn.XLOOKUP(C146,'countries (2)'!C:C,'countries (2)'!P:P,"ERROR")</f>
        <v>-22</v>
      </c>
      <c r="U146" s="2">
        <f>_xlfn.XLOOKUP(C146,'countries (2)'!C:C,'countries (2)'!Q:Q,"ERROR")</f>
        <v>17</v>
      </c>
      <c r="W146" t="str">
        <f t="shared" si="2"/>
        <v>-22;17</v>
      </c>
    </row>
    <row r="147" spans="1:23" x14ac:dyDescent="0.3">
      <c r="A147">
        <v>145</v>
      </c>
      <c r="B147">
        <v>146</v>
      </c>
      <c r="C147" t="s">
        <v>553</v>
      </c>
      <c r="D147" t="s">
        <v>554</v>
      </c>
      <c r="E147" t="s">
        <v>555</v>
      </c>
      <c r="F147" t="s">
        <v>43</v>
      </c>
      <c r="G147">
        <v>2388992</v>
      </c>
      <c r="H147">
        <v>2292573</v>
      </c>
      <c r="I147">
        <v>2028517</v>
      </c>
      <c r="J147">
        <v>1711105</v>
      </c>
      <c r="K147">
        <v>1272935</v>
      </c>
      <c r="L147">
        <v>983028</v>
      </c>
      <c r="M147">
        <v>749078</v>
      </c>
      <c r="N147">
        <v>597192</v>
      </c>
      <c r="O147">
        <v>267668</v>
      </c>
      <c r="P147" s="1">
        <v>89252</v>
      </c>
      <c r="Q147" s="1">
        <v>10204</v>
      </c>
      <c r="R147" t="s">
        <v>536</v>
      </c>
      <c r="T147" s="2">
        <f>_xlfn.XLOOKUP(C147,'countries (2)'!C:C,'countries (2)'!P:P,"ERROR")</f>
        <v>-1</v>
      </c>
      <c r="U147" s="2">
        <f>_xlfn.XLOOKUP(C147,'countries (2)'!C:C,'countries (2)'!Q:Q,"ERROR")</f>
        <v>11.75</v>
      </c>
      <c r="W147" t="str">
        <f t="shared" si="2"/>
        <v>-1;11,75</v>
      </c>
    </row>
    <row r="148" spans="1:23" x14ac:dyDescent="0.3">
      <c r="A148">
        <v>146</v>
      </c>
      <c r="B148">
        <v>147</v>
      </c>
      <c r="C148" t="s">
        <v>556</v>
      </c>
      <c r="D148" t="s">
        <v>557</v>
      </c>
      <c r="E148" t="s">
        <v>558</v>
      </c>
      <c r="F148" t="s">
        <v>43</v>
      </c>
      <c r="G148">
        <v>2305825</v>
      </c>
      <c r="H148">
        <v>2254100</v>
      </c>
      <c r="I148">
        <v>2118521</v>
      </c>
      <c r="J148">
        <v>2022747</v>
      </c>
      <c r="K148">
        <v>1998630</v>
      </c>
      <c r="L148">
        <v>1798997</v>
      </c>
      <c r="M148">
        <v>1407672</v>
      </c>
      <c r="N148">
        <v>1023481</v>
      </c>
      <c r="O148">
        <v>30355</v>
      </c>
      <c r="P148" s="1">
        <v>75962</v>
      </c>
      <c r="Q148" s="1">
        <v>10107</v>
      </c>
      <c r="R148" t="s">
        <v>536</v>
      </c>
      <c r="T148" s="2">
        <f>_xlfn.XLOOKUP(C148,'countries (2)'!C:C,'countries (2)'!P:P,"ERROR")</f>
        <v>-29.5</v>
      </c>
      <c r="U148" s="2">
        <f>_xlfn.XLOOKUP(C148,'countries (2)'!C:C,'countries (2)'!Q:Q,"ERROR")</f>
        <v>28.5</v>
      </c>
      <c r="W148" t="str">
        <f t="shared" si="2"/>
        <v>-29,5;28,5</v>
      </c>
    </row>
    <row r="149" spans="1:23" x14ac:dyDescent="0.3">
      <c r="A149">
        <v>147</v>
      </c>
      <c r="B149">
        <v>148</v>
      </c>
      <c r="C149" t="s">
        <v>559</v>
      </c>
      <c r="D149" t="s">
        <v>560</v>
      </c>
      <c r="E149" t="s">
        <v>561</v>
      </c>
      <c r="F149" t="s">
        <v>57</v>
      </c>
      <c r="G149">
        <v>2119844</v>
      </c>
      <c r="H149">
        <v>2117641</v>
      </c>
      <c r="I149">
        <v>2080862</v>
      </c>
      <c r="J149">
        <v>2057286</v>
      </c>
      <c r="K149">
        <v>1984339</v>
      </c>
      <c r="L149">
        <v>1986024</v>
      </c>
      <c r="M149">
        <v>1901570</v>
      </c>
      <c r="N149">
        <v>1741286</v>
      </c>
      <c r="O149">
        <v>20273</v>
      </c>
      <c r="P149" s="1">
        <v>1045649</v>
      </c>
      <c r="Q149" s="1">
        <v>10002</v>
      </c>
      <c r="R149" t="s">
        <v>536</v>
      </c>
      <c r="T149" s="2">
        <f>_xlfn.XLOOKUP(C149,'countries (2)'!C:C,'countries (2)'!P:P,"ERROR")</f>
        <v>46.11666666</v>
      </c>
      <c r="U149" s="2">
        <f>_xlfn.XLOOKUP(C149,'countries (2)'!C:C,'countries (2)'!Q:Q,"ERROR")</f>
        <v>14.816666659999999</v>
      </c>
      <c r="W149" t="str">
        <f t="shared" si="2"/>
        <v>46,11666666;14,81666666</v>
      </c>
    </row>
    <row r="150" spans="1:23" x14ac:dyDescent="0.3">
      <c r="A150">
        <v>148</v>
      </c>
      <c r="B150">
        <v>149</v>
      </c>
      <c r="C150" t="s">
        <v>562</v>
      </c>
      <c r="D150" t="s">
        <v>563</v>
      </c>
      <c r="E150" t="s">
        <v>564</v>
      </c>
      <c r="F150" t="s">
        <v>43</v>
      </c>
      <c r="G150">
        <v>2105566</v>
      </c>
      <c r="H150">
        <v>2015828</v>
      </c>
      <c r="I150">
        <v>1788919</v>
      </c>
      <c r="J150">
        <v>1567220</v>
      </c>
      <c r="K150">
        <v>1230849</v>
      </c>
      <c r="L150">
        <v>973551</v>
      </c>
      <c r="M150">
        <v>831462</v>
      </c>
      <c r="N150">
        <v>591663</v>
      </c>
      <c r="O150">
        <v>36125</v>
      </c>
      <c r="P150" s="1">
        <v>582856</v>
      </c>
      <c r="Q150" s="1">
        <v>10218</v>
      </c>
      <c r="R150" t="s">
        <v>536</v>
      </c>
      <c r="T150" s="2">
        <f>_xlfn.XLOOKUP(C150,'countries (2)'!C:C,'countries (2)'!P:P,"ERROR")</f>
        <v>12</v>
      </c>
      <c r="U150" s="2">
        <f>_xlfn.XLOOKUP(C150,'countries (2)'!C:C,'countries (2)'!Q:Q,"ERROR")</f>
        <v>-15</v>
      </c>
      <c r="W150" t="str">
        <f t="shared" si="2"/>
        <v>12;-15</v>
      </c>
    </row>
    <row r="151" spans="1:23" x14ac:dyDescent="0.3">
      <c r="A151">
        <v>149</v>
      </c>
      <c r="B151">
        <v>150</v>
      </c>
      <c r="C151" t="s">
        <v>565</v>
      </c>
      <c r="D151" t="s">
        <v>566</v>
      </c>
      <c r="E151" t="s">
        <v>567</v>
      </c>
      <c r="F151" t="s">
        <v>57</v>
      </c>
      <c r="G151">
        <v>2093599</v>
      </c>
      <c r="H151">
        <v>2111072</v>
      </c>
      <c r="I151">
        <v>2107962</v>
      </c>
      <c r="J151">
        <v>2093828</v>
      </c>
      <c r="K151">
        <v>2037936</v>
      </c>
      <c r="L151">
        <v>2044174</v>
      </c>
      <c r="M151">
        <v>1907023</v>
      </c>
      <c r="N151">
        <v>1656783</v>
      </c>
      <c r="O151">
        <v>25713</v>
      </c>
      <c r="P151" s="1">
        <v>814218</v>
      </c>
      <c r="Q151" t="s">
        <v>568</v>
      </c>
      <c r="R151" t="s">
        <v>536</v>
      </c>
      <c r="T151" s="2">
        <f>_xlfn.XLOOKUP(C151,'countries (2)'!C:C,'countries (2)'!P:P,"ERROR")</f>
        <v>41.833333330000002</v>
      </c>
      <c r="U151" s="2">
        <f>_xlfn.XLOOKUP(C151,'countries (2)'!C:C,'countries (2)'!Q:Q,"ERROR")</f>
        <v>22</v>
      </c>
      <c r="W151" t="str">
        <f t="shared" si="2"/>
        <v>41,83333333;22</v>
      </c>
    </row>
    <row r="152" spans="1:23" x14ac:dyDescent="0.3">
      <c r="A152">
        <v>150</v>
      </c>
      <c r="B152">
        <v>151</v>
      </c>
      <c r="C152" t="s">
        <v>569</v>
      </c>
      <c r="D152" t="s">
        <v>570</v>
      </c>
      <c r="E152" t="s">
        <v>571</v>
      </c>
      <c r="F152" t="s">
        <v>57</v>
      </c>
      <c r="G152">
        <v>1850651</v>
      </c>
      <c r="H152">
        <v>1897052</v>
      </c>
      <c r="I152">
        <v>1991955</v>
      </c>
      <c r="J152">
        <v>2101530</v>
      </c>
      <c r="K152">
        <v>2392530</v>
      </c>
      <c r="L152">
        <v>2689391</v>
      </c>
      <c r="M152">
        <v>2572037</v>
      </c>
      <c r="N152">
        <v>2397414</v>
      </c>
      <c r="O152">
        <v>64559</v>
      </c>
      <c r="P152" s="1">
        <v>28666</v>
      </c>
      <c r="Q152" t="s">
        <v>572</v>
      </c>
      <c r="R152" t="s">
        <v>573</v>
      </c>
      <c r="T152" s="2">
        <f>_xlfn.XLOOKUP(C152,'countries (2)'!C:C,'countries (2)'!P:P,"ERROR")</f>
        <v>57</v>
      </c>
      <c r="U152" s="2">
        <f>_xlfn.XLOOKUP(C152,'countries (2)'!C:C,'countries (2)'!Q:Q,"ERROR")</f>
        <v>25</v>
      </c>
      <c r="W152" t="str">
        <f t="shared" si="2"/>
        <v>57;25</v>
      </c>
    </row>
    <row r="153" spans="1:23" x14ac:dyDescent="0.3">
      <c r="A153">
        <v>151</v>
      </c>
      <c r="B153">
        <v>152</v>
      </c>
      <c r="C153" t="s">
        <v>574</v>
      </c>
      <c r="D153" t="s">
        <v>575</v>
      </c>
      <c r="E153" t="s">
        <v>576</v>
      </c>
      <c r="F153" t="s">
        <v>43</v>
      </c>
      <c r="G153">
        <v>1674908</v>
      </c>
      <c r="H153">
        <v>1596049</v>
      </c>
      <c r="I153">
        <v>1346973</v>
      </c>
      <c r="J153">
        <v>1094524</v>
      </c>
      <c r="K153">
        <v>684977</v>
      </c>
      <c r="L153">
        <v>465549</v>
      </c>
      <c r="M153">
        <v>282509</v>
      </c>
      <c r="N153">
        <v>316955</v>
      </c>
      <c r="O153">
        <v>28051</v>
      </c>
      <c r="P153" s="1">
        <v>597094</v>
      </c>
      <c r="Q153" s="1">
        <v>10247</v>
      </c>
      <c r="R153" t="s">
        <v>573</v>
      </c>
      <c r="T153" s="2">
        <f>_xlfn.XLOOKUP(C153,'countries (2)'!C:C,'countries (2)'!P:P,"ERROR")</f>
        <v>2</v>
      </c>
      <c r="U153" s="2">
        <f>_xlfn.XLOOKUP(C153,'countries (2)'!C:C,'countries (2)'!Q:Q,"ERROR")</f>
        <v>10</v>
      </c>
      <c r="W153" t="str">
        <f t="shared" si="2"/>
        <v>2;10</v>
      </c>
    </row>
    <row r="154" spans="1:23" x14ac:dyDescent="0.3">
      <c r="A154">
        <v>152</v>
      </c>
      <c r="B154">
        <v>153</v>
      </c>
      <c r="C154" t="s">
        <v>577</v>
      </c>
      <c r="D154" t="s">
        <v>578</v>
      </c>
      <c r="E154" t="s">
        <v>579</v>
      </c>
      <c r="F154" t="s">
        <v>30</v>
      </c>
      <c r="G154">
        <v>1531044</v>
      </c>
      <c r="H154">
        <v>1518147</v>
      </c>
      <c r="I154">
        <v>1460177</v>
      </c>
      <c r="J154">
        <v>1410296</v>
      </c>
      <c r="K154">
        <v>1332203</v>
      </c>
      <c r="L154">
        <v>1266518</v>
      </c>
      <c r="M154">
        <v>1127852</v>
      </c>
      <c r="N154">
        <v>988890</v>
      </c>
      <c r="O154">
        <v>5130</v>
      </c>
      <c r="P154" s="1">
        <v>2984491</v>
      </c>
      <c r="Q154" s="1">
        <v>10035</v>
      </c>
      <c r="R154" t="s">
        <v>573</v>
      </c>
      <c r="T154" s="2">
        <f>_xlfn.XLOOKUP(C154,'countries (2)'!C:C,'countries (2)'!P:P,"ERROR")</f>
        <v>11</v>
      </c>
      <c r="U154" s="2">
        <f>_xlfn.XLOOKUP(C154,'countries (2)'!C:C,'countries (2)'!Q:Q,"ERROR")</f>
        <v>-61</v>
      </c>
      <c r="W154" t="str">
        <f t="shared" si="2"/>
        <v>11;-61</v>
      </c>
    </row>
    <row r="155" spans="1:23" x14ac:dyDescent="0.3">
      <c r="A155">
        <v>153</v>
      </c>
      <c r="B155">
        <v>154</v>
      </c>
      <c r="C155" t="s">
        <v>580</v>
      </c>
      <c r="D155" t="s">
        <v>581</v>
      </c>
      <c r="E155" t="s">
        <v>582</v>
      </c>
      <c r="F155" t="s">
        <v>20</v>
      </c>
      <c r="G155">
        <v>1472233</v>
      </c>
      <c r="H155">
        <v>1477469</v>
      </c>
      <c r="I155">
        <v>1362142</v>
      </c>
      <c r="J155">
        <v>1213645</v>
      </c>
      <c r="K155">
        <v>711442</v>
      </c>
      <c r="L155">
        <v>517418</v>
      </c>
      <c r="M155">
        <v>362595</v>
      </c>
      <c r="N155">
        <v>222555</v>
      </c>
      <c r="O155">
        <v>765</v>
      </c>
      <c r="P155" s="1">
        <v>19244876</v>
      </c>
      <c r="Q155" s="1">
        <v>10061</v>
      </c>
      <c r="R155" t="s">
        <v>573</v>
      </c>
      <c r="T155" s="2">
        <f>_xlfn.XLOOKUP(C155,'countries (2)'!C:C,'countries (2)'!P:P,"ERROR")</f>
        <v>26</v>
      </c>
      <c r="U155" s="2">
        <f>_xlfn.XLOOKUP(C155,'countries (2)'!C:C,'countries (2)'!Q:Q,"ERROR")</f>
        <v>50.55</v>
      </c>
      <c r="W155" t="str">
        <f t="shared" si="2"/>
        <v>26;50,55</v>
      </c>
    </row>
    <row r="156" spans="1:23" x14ac:dyDescent="0.3">
      <c r="A156">
        <v>154</v>
      </c>
      <c r="B156">
        <v>155</v>
      </c>
      <c r="C156" t="s">
        <v>583</v>
      </c>
      <c r="D156" t="s">
        <v>584</v>
      </c>
      <c r="E156" t="s">
        <v>585</v>
      </c>
      <c r="F156" t="s">
        <v>20</v>
      </c>
      <c r="G156">
        <v>1341296</v>
      </c>
      <c r="H156">
        <v>1299995</v>
      </c>
      <c r="I156">
        <v>1205813</v>
      </c>
      <c r="J156">
        <v>1088486</v>
      </c>
      <c r="K156">
        <v>878360</v>
      </c>
      <c r="L156">
        <v>758106</v>
      </c>
      <c r="M156">
        <v>642224</v>
      </c>
      <c r="N156">
        <v>554021</v>
      </c>
      <c r="O156">
        <v>14874</v>
      </c>
      <c r="P156" s="1">
        <v>901772</v>
      </c>
      <c r="Q156" s="1">
        <v>10154</v>
      </c>
      <c r="R156" t="s">
        <v>573</v>
      </c>
      <c r="T156" s="2">
        <f>_xlfn.XLOOKUP(C156,'countries (2)'!C:C,'countries (2)'!P:P,"ERROR")</f>
        <v>-8.8333333300000003</v>
      </c>
      <c r="U156" s="2">
        <f>_xlfn.XLOOKUP(C156,'countries (2)'!C:C,'countries (2)'!Q:Q,"ERROR")</f>
        <v>125.91666666</v>
      </c>
      <c r="W156" t="str">
        <f t="shared" si="2"/>
        <v>-8,83333333;125,91666666</v>
      </c>
    </row>
    <row r="157" spans="1:23" x14ac:dyDescent="0.3">
      <c r="A157">
        <v>155</v>
      </c>
      <c r="B157">
        <v>156</v>
      </c>
      <c r="C157" t="s">
        <v>586</v>
      </c>
      <c r="D157" t="s">
        <v>587</v>
      </c>
      <c r="E157" t="s">
        <v>588</v>
      </c>
      <c r="F157" t="s">
        <v>57</v>
      </c>
      <c r="G157">
        <v>1326062</v>
      </c>
      <c r="H157">
        <v>1329444</v>
      </c>
      <c r="I157">
        <v>1314657</v>
      </c>
      <c r="J157">
        <v>1331535</v>
      </c>
      <c r="K157">
        <v>1396877</v>
      </c>
      <c r="L157">
        <v>1570674</v>
      </c>
      <c r="M157">
        <v>1476983</v>
      </c>
      <c r="N157">
        <v>1361999</v>
      </c>
      <c r="O157">
        <v>45227</v>
      </c>
      <c r="P157" s="1">
        <v>293201</v>
      </c>
      <c r="Q157" t="s">
        <v>589</v>
      </c>
      <c r="R157" t="s">
        <v>573</v>
      </c>
      <c r="T157" s="2">
        <f>_xlfn.XLOOKUP(C157,'countries (2)'!C:C,'countries (2)'!P:P,"ERROR")</f>
        <v>59</v>
      </c>
      <c r="U157" s="2">
        <f>_xlfn.XLOOKUP(C157,'countries (2)'!C:C,'countries (2)'!Q:Q,"ERROR")</f>
        <v>26</v>
      </c>
      <c r="W157" t="str">
        <f t="shared" si="2"/>
        <v>59;26</v>
      </c>
    </row>
    <row r="158" spans="1:23" x14ac:dyDescent="0.3">
      <c r="A158">
        <v>156</v>
      </c>
      <c r="B158">
        <v>157</v>
      </c>
      <c r="C158" t="s">
        <v>590</v>
      </c>
      <c r="D158" t="s">
        <v>591</v>
      </c>
      <c r="E158" t="s">
        <v>592</v>
      </c>
      <c r="F158" t="s">
        <v>43</v>
      </c>
      <c r="G158">
        <v>1299469</v>
      </c>
      <c r="H158">
        <v>1297828</v>
      </c>
      <c r="I158">
        <v>1293153</v>
      </c>
      <c r="J158">
        <v>1283330</v>
      </c>
      <c r="K158">
        <v>1215930</v>
      </c>
      <c r="L158">
        <v>1090290</v>
      </c>
      <c r="M158">
        <v>954865</v>
      </c>
      <c r="N158">
        <v>830115</v>
      </c>
      <c r="O158">
        <v>2040</v>
      </c>
      <c r="P158" s="1">
        <v>6369946</v>
      </c>
      <c r="Q158" s="1">
        <v>10004</v>
      </c>
      <c r="R158" t="s">
        <v>573</v>
      </c>
      <c r="T158" s="2">
        <f>_xlfn.XLOOKUP(C158,'countries (2)'!C:C,'countries (2)'!P:P,"ERROR")</f>
        <v>-20.283333330000001</v>
      </c>
      <c r="U158" s="2">
        <f>_xlfn.XLOOKUP(C158,'countries (2)'!C:C,'countries (2)'!Q:Q,"ERROR")</f>
        <v>57.55</v>
      </c>
      <c r="W158" t="str">
        <f t="shared" si="2"/>
        <v>-20,28333333;57,55</v>
      </c>
    </row>
    <row r="159" spans="1:23" x14ac:dyDescent="0.3">
      <c r="A159">
        <v>157</v>
      </c>
      <c r="B159">
        <v>158</v>
      </c>
      <c r="C159" t="s">
        <v>593</v>
      </c>
      <c r="D159" t="s">
        <v>594</v>
      </c>
      <c r="E159" t="s">
        <v>595</v>
      </c>
      <c r="F159" t="s">
        <v>57</v>
      </c>
      <c r="G159">
        <v>1251488</v>
      </c>
      <c r="H159">
        <v>1237537</v>
      </c>
      <c r="I159">
        <v>1187280</v>
      </c>
      <c r="J159">
        <v>1129686</v>
      </c>
      <c r="K159">
        <v>948237</v>
      </c>
      <c r="L159">
        <v>788500</v>
      </c>
      <c r="M159">
        <v>679327</v>
      </c>
      <c r="N159">
        <v>640804</v>
      </c>
      <c r="O159">
        <v>9251</v>
      </c>
      <c r="P159" s="1">
        <v>1352814</v>
      </c>
      <c r="Q159" s="1">
        <v>10059</v>
      </c>
      <c r="R159" t="s">
        <v>573</v>
      </c>
      <c r="T159" s="2">
        <f>_xlfn.XLOOKUP(C159,'countries (2)'!C:C,'countries (2)'!P:P,"ERROR")</f>
        <v>35</v>
      </c>
      <c r="U159" s="2">
        <f>_xlfn.XLOOKUP(C159,'countries (2)'!C:C,'countries (2)'!Q:Q,"ERROR")</f>
        <v>33</v>
      </c>
      <c r="W159" t="str">
        <f t="shared" si="2"/>
        <v>35;33</v>
      </c>
    </row>
    <row r="160" spans="1:23" x14ac:dyDescent="0.3">
      <c r="A160">
        <v>158</v>
      </c>
      <c r="B160">
        <v>159</v>
      </c>
      <c r="C160" t="s">
        <v>596</v>
      </c>
      <c r="D160" t="s">
        <v>597</v>
      </c>
      <c r="E160" t="s">
        <v>598</v>
      </c>
      <c r="F160" t="s">
        <v>43</v>
      </c>
      <c r="G160">
        <v>1201670</v>
      </c>
      <c r="H160">
        <v>1180655</v>
      </c>
      <c r="I160">
        <v>1133936</v>
      </c>
      <c r="J160">
        <v>1099920</v>
      </c>
      <c r="K160">
        <v>1030496</v>
      </c>
      <c r="L160">
        <v>854011</v>
      </c>
      <c r="M160">
        <v>598564</v>
      </c>
      <c r="N160">
        <v>442865</v>
      </c>
      <c r="O160">
        <v>17364</v>
      </c>
      <c r="P160" s="1">
        <v>692047</v>
      </c>
      <c r="Q160" s="1">
        <v>10079</v>
      </c>
      <c r="R160" t="s">
        <v>573</v>
      </c>
      <c r="T160" s="2">
        <f>_xlfn.XLOOKUP(C160,'countries (2)'!C:C,'countries (2)'!P:P,"ERROR")</f>
        <v>-26.5</v>
      </c>
      <c r="U160" s="2">
        <f>_xlfn.XLOOKUP(C160,'countries (2)'!C:C,'countries (2)'!Q:Q,"ERROR")</f>
        <v>31.5</v>
      </c>
      <c r="W160" t="str">
        <f t="shared" si="2"/>
        <v>-26,5;31,5</v>
      </c>
    </row>
    <row r="161" spans="1:23" x14ac:dyDescent="0.3">
      <c r="A161">
        <v>159</v>
      </c>
      <c r="B161">
        <v>160</v>
      </c>
      <c r="C161" t="s">
        <v>599</v>
      </c>
      <c r="D161" t="s">
        <v>600</v>
      </c>
      <c r="E161" t="s">
        <v>600</v>
      </c>
      <c r="F161" t="s">
        <v>43</v>
      </c>
      <c r="G161">
        <v>1120849</v>
      </c>
      <c r="H161">
        <v>1090156</v>
      </c>
      <c r="I161">
        <v>1006259</v>
      </c>
      <c r="J161">
        <v>919199</v>
      </c>
      <c r="K161">
        <v>742033</v>
      </c>
      <c r="L161">
        <v>577173</v>
      </c>
      <c r="M161">
        <v>324121</v>
      </c>
      <c r="N161">
        <v>144379</v>
      </c>
      <c r="O161">
        <v>23200</v>
      </c>
      <c r="P161" s="1">
        <v>483125</v>
      </c>
      <c r="Q161" s="1">
        <v>10138</v>
      </c>
      <c r="R161" t="s">
        <v>601</v>
      </c>
      <c r="T161" s="2">
        <f>_xlfn.XLOOKUP(C161,'countries (2)'!C:C,'countries (2)'!P:P,"ERROR")</f>
        <v>11.5</v>
      </c>
      <c r="U161" s="2">
        <f>_xlfn.XLOOKUP(C161,'countries (2)'!C:C,'countries (2)'!Q:Q,"ERROR")</f>
        <v>43</v>
      </c>
      <c r="W161" t="str">
        <f t="shared" si="2"/>
        <v>11,5;43</v>
      </c>
    </row>
    <row r="162" spans="1:23" x14ac:dyDescent="0.3">
      <c r="A162">
        <v>160</v>
      </c>
      <c r="B162">
        <v>161</v>
      </c>
      <c r="C162" t="s">
        <v>602</v>
      </c>
      <c r="D162" t="s">
        <v>603</v>
      </c>
      <c r="E162" t="s">
        <v>604</v>
      </c>
      <c r="F162" t="s">
        <v>43</v>
      </c>
      <c r="G162">
        <v>974052</v>
      </c>
      <c r="H162">
        <v>957822</v>
      </c>
      <c r="I162">
        <v>922495</v>
      </c>
      <c r="J162">
        <v>890130</v>
      </c>
      <c r="K162">
        <v>785424</v>
      </c>
      <c r="L162">
        <v>658992</v>
      </c>
      <c r="M162">
        <v>551674</v>
      </c>
      <c r="N162">
        <v>473925</v>
      </c>
      <c r="O162">
        <v>2511</v>
      </c>
      <c r="P162" s="1">
        <v>387914</v>
      </c>
      <c r="Q162" s="1">
        <v>10082</v>
      </c>
      <c r="R162" t="s">
        <v>601</v>
      </c>
      <c r="T162" s="2">
        <f>_xlfn.XLOOKUP(C162,'countries (2)'!C:C,'countries (2)'!P:P,"ERROR")</f>
        <v>-21.15</v>
      </c>
      <c r="U162" s="2">
        <f>_xlfn.XLOOKUP(C162,'countries (2)'!C:C,'countries (2)'!Q:Q,"ERROR")</f>
        <v>55.5</v>
      </c>
      <c r="W162" t="str">
        <f t="shared" si="2"/>
        <v>-21,15;55,5</v>
      </c>
    </row>
    <row r="163" spans="1:23" x14ac:dyDescent="0.3">
      <c r="A163">
        <v>161</v>
      </c>
      <c r="B163">
        <v>162</v>
      </c>
      <c r="C163" t="s">
        <v>605</v>
      </c>
      <c r="D163" t="s">
        <v>606</v>
      </c>
      <c r="E163" t="s">
        <v>607</v>
      </c>
      <c r="F163" t="s">
        <v>239</v>
      </c>
      <c r="G163">
        <v>929766</v>
      </c>
      <c r="H163">
        <v>920422</v>
      </c>
      <c r="I163">
        <v>917200</v>
      </c>
      <c r="J163">
        <v>905169</v>
      </c>
      <c r="K163">
        <v>832509</v>
      </c>
      <c r="L163">
        <v>780430</v>
      </c>
      <c r="M163">
        <v>644582</v>
      </c>
      <c r="N163">
        <v>527634</v>
      </c>
      <c r="O163">
        <v>18272</v>
      </c>
      <c r="P163" s="1">
        <v>508847</v>
      </c>
      <c r="Q163" s="1">
        <v>10056</v>
      </c>
      <c r="R163" t="s">
        <v>601</v>
      </c>
      <c r="T163" s="2">
        <f>_xlfn.XLOOKUP(C163,'countries (2)'!C:C,'countries (2)'!P:P,"ERROR")</f>
        <v>-18</v>
      </c>
      <c r="U163" s="2">
        <f>_xlfn.XLOOKUP(C163,'countries (2)'!C:C,'countries (2)'!Q:Q,"ERROR")</f>
        <v>175</v>
      </c>
      <c r="W163" t="str">
        <f t="shared" si="2"/>
        <v>-18;175</v>
      </c>
    </row>
    <row r="164" spans="1:23" x14ac:dyDescent="0.3">
      <c r="A164">
        <v>162</v>
      </c>
      <c r="B164">
        <v>163</v>
      </c>
      <c r="C164" t="s">
        <v>608</v>
      </c>
      <c r="D164" t="s">
        <v>609</v>
      </c>
      <c r="E164" t="s">
        <v>610</v>
      </c>
      <c r="F164" t="s">
        <v>43</v>
      </c>
      <c r="G164">
        <v>836774</v>
      </c>
      <c r="H164">
        <v>806166</v>
      </c>
      <c r="I164">
        <v>730216</v>
      </c>
      <c r="J164">
        <v>656024</v>
      </c>
      <c r="K164">
        <v>536758</v>
      </c>
      <c r="L164">
        <v>431119</v>
      </c>
      <c r="M164">
        <v>328328</v>
      </c>
      <c r="N164">
        <v>242351</v>
      </c>
      <c r="O164">
        <v>1862</v>
      </c>
      <c r="P164" s="1">
        <v>4493953</v>
      </c>
      <c r="Q164" s="1">
        <v>10184</v>
      </c>
      <c r="R164" t="s">
        <v>601</v>
      </c>
      <c r="T164" s="2">
        <f>_xlfn.XLOOKUP(C164,'countries (2)'!C:C,'countries (2)'!P:P,"ERROR")</f>
        <v>-12.166666660000001</v>
      </c>
      <c r="U164" s="2">
        <f>_xlfn.XLOOKUP(C164,'countries (2)'!C:C,'countries (2)'!Q:Q,"ERROR")</f>
        <v>44.25</v>
      </c>
      <c r="W164" t="str">
        <f t="shared" si="2"/>
        <v>-12,16666666;44,25</v>
      </c>
    </row>
    <row r="165" spans="1:23" x14ac:dyDescent="0.3">
      <c r="A165">
        <v>163</v>
      </c>
      <c r="B165">
        <v>164</v>
      </c>
      <c r="C165" t="s">
        <v>611</v>
      </c>
      <c r="D165" t="s">
        <v>612</v>
      </c>
      <c r="E165" t="s">
        <v>613</v>
      </c>
      <c r="F165" t="s">
        <v>48</v>
      </c>
      <c r="G165">
        <v>808726</v>
      </c>
      <c r="H165">
        <v>797202</v>
      </c>
      <c r="I165">
        <v>755031</v>
      </c>
      <c r="J165">
        <v>747932</v>
      </c>
      <c r="K165">
        <v>759051</v>
      </c>
      <c r="L165">
        <v>747116</v>
      </c>
      <c r="M165">
        <v>778176</v>
      </c>
      <c r="N165">
        <v>705261</v>
      </c>
      <c r="O165">
        <v>214969</v>
      </c>
      <c r="P165" s="1">
        <v>37621</v>
      </c>
      <c r="Q165" s="1">
        <v>10052</v>
      </c>
      <c r="R165" t="s">
        <v>601</v>
      </c>
      <c r="T165" s="2">
        <f>_xlfn.XLOOKUP(C165,'countries (2)'!C:C,'countries (2)'!P:P,"ERROR")</f>
        <v>5</v>
      </c>
      <c r="U165" s="2">
        <f>_xlfn.XLOOKUP(C165,'countries (2)'!C:C,'countries (2)'!Q:Q,"ERROR")</f>
        <v>-59</v>
      </c>
      <c r="W165" t="str">
        <f t="shared" si="2"/>
        <v>5;-59</v>
      </c>
    </row>
    <row r="166" spans="1:23" x14ac:dyDescent="0.3">
      <c r="A166">
        <v>164</v>
      </c>
      <c r="B166">
        <v>165</v>
      </c>
      <c r="C166" t="s">
        <v>614</v>
      </c>
      <c r="D166" t="s">
        <v>615</v>
      </c>
      <c r="E166" t="s">
        <v>616</v>
      </c>
      <c r="F166" t="s">
        <v>20</v>
      </c>
      <c r="G166">
        <v>782455</v>
      </c>
      <c r="H166">
        <v>772506</v>
      </c>
      <c r="I166">
        <v>743274</v>
      </c>
      <c r="J166">
        <v>705516</v>
      </c>
      <c r="K166">
        <v>587207</v>
      </c>
      <c r="L166">
        <v>558442</v>
      </c>
      <c r="M166">
        <v>415257</v>
      </c>
      <c r="N166">
        <v>298894</v>
      </c>
      <c r="O166">
        <v>38394</v>
      </c>
      <c r="P166" s="1">
        <v>203796</v>
      </c>
      <c r="Q166" s="1">
        <v>10064</v>
      </c>
      <c r="R166" t="s">
        <v>601</v>
      </c>
      <c r="T166" s="2">
        <f>_xlfn.XLOOKUP(C166,'countries (2)'!C:C,'countries (2)'!P:P,"ERROR")</f>
        <v>27.5</v>
      </c>
      <c r="U166" s="2">
        <f>_xlfn.XLOOKUP(C166,'countries (2)'!C:C,'countries (2)'!Q:Q,"ERROR")</f>
        <v>90.5</v>
      </c>
      <c r="W166" t="str">
        <f t="shared" si="2"/>
        <v>27,5;90,5</v>
      </c>
    </row>
    <row r="167" spans="1:23" x14ac:dyDescent="0.3">
      <c r="A167">
        <v>165</v>
      </c>
      <c r="B167">
        <v>166</v>
      </c>
      <c r="C167" t="s">
        <v>617</v>
      </c>
      <c r="D167" t="s">
        <v>618</v>
      </c>
      <c r="E167" t="s">
        <v>619</v>
      </c>
      <c r="F167" t="s">
        <v>239</v>
      </c>
      <c r="G167">
        <v>724273</v>
      </c>
      <c r="H167">
        <v>691191</v>
      </c>
      <c r="I167">
        <v>612660</v>
      </c>
      <c r="J167">
        <v>540394</v>
      </c>
      <c r="K167">
        <v>429978</v>
      </c>
      <c r="L167">
        <v>324171</v>
      </c>
      <c r="M167">
        <v>233668</v>
      </c>
      <c r="N167">
        <v>172833</v>
      </c>
      <c r="O167">
        <v>28896</v>
      </c>
      <c r="P167" s="1">
        <v>250648</v>
      </c>
      <c r="Q167" s="1">
        <v>10232</v>
      </c>
      <c r="R167" t="s">
        <v>601</v>
      </c>
      <c r="T167" s="2">
        <f>_xlfn.XLOOKUP(C167,'countries (2)'!C:C,'countries (2)'!P:P,"ERROR")</f>
        <v>-8</v>
      </c>
      <c r="U167" s="2">
        <f>_xlfn.XLOOKUP(C167,'countries (2)'!C:C,'countries (2)'!Q:Q,"ERROR")</f>
        <v>159</v>
      </c>
      <c r="W167" t="str">
        <f t="shared" si="2"/>
        <v>-8;159</v>
      </c>
    </row>
    <row r="168" spans="1:23" x14ac:dyDescent="0.3">
      <c r="A168">
        <v>166</v>
      </c>
      <c r="B168">
        <v>167</v>
      </c>
      <c r="C168" t="s">
        <v>620</v>
      </c>
      <c r="D168" t="s">
        <v>621</v>
      </c>
      <c r="E168" t="s">
        <v>622</v>
      </c>
      <c r="F168" t="s">
        <v>20</v>
      </c>
      <c r="G168">
        <v>695168</v>
      </c>
      <c r="H168">
        <v>676283</v>
      </c>
      <c r="I168">
        <v>615239</v>
      </c>
      <c r="J168">
        <v>557297</v>
      </c>
      <c r="K168">
        <v>431896</v>
      </c>
      <c r="L168">
        <v>350227</v>
      </c>
      <c r="M168">
        <v>245332</v>
      </c>
      <c r="N168">
        <v>247284</v>
      </c>
      <c r="O168">
        <v>30</v>
      </c>
      <c r="P168" s="1">
        <v>231722667</v>
      </c>
      <c r="Q168" s="1">
        <v>10125</v>
      </c>
      <c r="R168" t="s">
        <v>601</v>
      </c>
      <c r="T168" s="2">
        <f>_xlfn.XLOOKUP(C168,'countries (2)'!C:C,'countries (2)'!P:P,"ERROR")</f>
        <v>22.166666660000001</v>
      </c>
      <c r="U168" s="2">
        <f>_xlfn.XLOOKUP(C168,'countries (2)'!C:C,'countries (2)'!Q:Q,"ERROR")</f>
        <v>113.55</v>
      </c>
      <c r="W168" t="str">
        <f t="shared" si="2"/>
        <v>22,16666666;113,55</v>
      </c>
    </row>
    <row r="169" spans="1:23" x14ac:dyDescent="0.3">
      <c r="A169">
        <v>167</v>
      </c>
      <c r="B169">
        <v>168</v>
      </c>
      <c r="C169" t="s">
        <v>623</v>
      </c>
      <c r="D169" t="s">
        <v>624</v>
      </c>
      <c r="E169" t="s">
        <v>624</v>
      </c>
      <c r="F169" t="s">
        <v>57</v>
      </c>
      <c r="G169">
        <v>647599</v>
      </c>
      <c r="H169">
        <v>630399</v>
      </c>
      <c r="I169">
        <v>569408</v>
      </c>
      <c r="J169">
        <v>507070</v>
      </c>
      <c r="K169">
        <v>435628</v>
      </c>
      <c r="L169">
        <v>381267</v>
      </c>
      <c r="M169">
        <v>363741</v>
      </c>
      <c r="N169">
        <v>339342</v>
      </c>
      <c r="O169">
        <v>2586</v>
      </c>
      <c r="P169" s="1">
        <v>250425</v>
      </c>
      <c r="Q169" s="1">
        <v>10129</v>
      </c>
      <c r="R169" t="s">
        <v>601</v>
      </c>
      <c r="T169" s="2">
        <f>_xlfn.XLOOKUP(C169,'countries (2)'!C:C,'countries (2)'!P:P,"ERROR")</f>
        <v>49.75</v>
      </c>
      <c r="U169" s="2">
        <f>_xlfn.XLOOKUP(C169,'countries (2)'!C:C,'countries (2)'!Q:Q,"ERROR")</f>
        <v>6.1666666599999997</v>
      </c>
      <c r="W169" t="str">
        <f t="shared" si="2"/>
        <v>49,75;6,16666666</v>
      </c>
    </row>
    <row r="170" spans="1:23" x14ac:dyDescent="0.3">
      <c r="A170">
        <v>168</v>
      </c>
      <c r="B170">
        <v>169</v>
      </c>
      <c r="C170" t="s">
        <v>625</v>
      </c>
      <c r="D170" t="s">
        <v>626</v>
      </c>
      <c r="E170" t="s">
        <v>627</v>
      </c>
      <c r="F170" t="s">
        <v>57</v>
      </c>
      <c r="G170">
        <v>627082</v>
      </c>
      <c r="H170">
        <v>629048</v>
      </c>
      <c r="I170">
        <v>633966</v>
      </c>
      <c r="J170">
        <v>631044</v>
      </c>
      <c r="K170">
        <v>633324</v>
      </c>
      <c r="L170">
        <v>621442</v>
      </c>
      <c r="M170">
        <v>589324</v>
      </c>
      <c r="N170">
        <v>530268</v>
      </c>
      <c r="O170">
        <v>13812</v>
      </c>
      <c r="P170" s="1">
        <v>454012</v>
      </c>
      <c r="Q170" t="s">
        <v>628</v>
      </c>
      <c r="R170" t="s">
        <v>601</v>
      </c>
      <c r="T170" s="2">
        <f>_xlfn.XLOOKUP(C170,'countries (2)'!C:C,'countries (2)'!P:P,"ERROR")</f>
        <v>42.5</v>
      </c>
      <c r="U170" s="2">
        <f>_xlfn.XLOOKUP(C170,'countries (2)'!C:C,'countries (2)'!Q:Q,"ERROR")</f>
        <v>19.3</v>
      </c>
      <c r="W170" t="str">
        <f t="shared" si="2"/>
        <v>42,5;19,3</v>
      </c>
    </row>
    <row r="171" spans="1:23" x14ac:dyDescent="0.3">
      <c r="A171">
        <v>169</v>
      </c>
      <c r="B171">
        <v>170</v>
      </c>
      <c r="C171" t="s">
        <v>629</v>
      </c>
      <c r="D171" t="s">
        <v>630</v>
      </c>
      <c r="E171" t="s">
        <v>631</v>
      </c>
      <c r="F171" t="s">
        <v>48</v>
      </c>
      <c r="G171">
        <v>618040</v>
      </c>
      <c r="H171">
        <v>607065</v>
      </c>
      <c r="I171">
        <v>575475</v>
      </c>
      <c r="J171">
        <v>546080</v>
      </c>
      <c r="K171">
        <v>478998</v>
      </c>
      <c r="L171">
        <v>412756</v>
      </c>
      <c r="M171">
        <v>375112</v>
      </c>
      <c r="N171">
        <v>379918</v>
      </c>
      <c r="O171">
        <v>163820</v>
      </c>
      <c r="P171" s="1">
        <v>37727</v>
      </c>
      <c r="Q171" s="1">
        <v>10082</v>
      </c>
      <c r="R171" t="s">
        <v>601</v>
      </c>
      <c r="T171" s="2">
        <f>_xlfn.XLOOKUP(C171,'countries (2)'!C:C,'countries (2)'!P:P,"ERROR")</f>
        <v>4</v>
      </c>
      <c r="U171" s="2">
        <f>_xlfn.XLOOKUP(C171,'countries (2)'!C:C,'countries (2)'!Q:Q,"ERROR")</f>
        <v>-56</v>
      </c>
      <c r="W171" t="str">
        <f t="shared" si="2"/>
        <v>4;-56</v>
      </c>
    </row>
    <row r="172" spans="1:23" x14ac:dyDescent="0.3">
      <c r="A172">
        <v>170</v>
      </c>
      <c r="B172">
        <v>171</v>
      </c>
      <c r="C172" t="s">
        <v>632</v>
      </c>
      <c r="D172" t="s">
        <v>633</v>
      </c>
      <c r="E172" t="s">
        <v>634</v>
      </c>
      <c r="F172" t="s">
        <v>43</v>
      </c>
      <c r="G172">
        <v>593149</v>
      </c>
      <c r="H172">
        <v>582640</v>
      </c>
      <c r="I172">
        <v>552166</v>
      </c>
      <c r="J172">
        <v>521212</v>
      </c>
      <c r="K172">
        <v>458251</v>
      </c>
      <c r="L172">
        <v>364563</v>
      </c>
      <c r="M172">
        <v>317234</v>
      </c>
      <c r="N172">
        <v>287262</v>
      </c>
      <c r="O172">
        <v>4033</v>
      </c>
      <c r="P172" s="1">
        <v>1470739</v>
      </c>
      <c r="Q172" s="1">
        <v>10089</v>
      </c>
      <c r="R172" t="s">
        <v>601</v>
      </c>
      <c r="T172" s="2">
        <f>_xlfn.XLOOKUP(C172,'countries (2)'!C:C,'countries (2)'!P:P,"ERROR")</f>
        <v>16</v>
      </c>
      <c r="U172" s="2">
        <f>_xlfn.XLOOKUP(C172,'countries (2)'!C:C,'countries (2)'!Q:Q,"ERROR")</f>
        <v>-24</v>
      </c>
      <c r="W172" t="str">
        <f t="shared" si="2"/>
        <v>16;-24</v>
      </c>
    </row>
    <row r="173" spans="1:23" x14ac:dyDescent="0.3">
      <c r="A173">
        <v>171</v>
      </c>
      <c r="B173">
        <v>172</v>
      </c>
      <c r="C173" t="s">
        <v>635</v>
      </c>
      <c r="D173" t="s">
        <v>636</v>
      </c>
      <c r="E173" t="s">
        <v>637</v>
      </c>
      <c r="F173" t="s">
        <v>43</v>
      </c>
      <c r="G173">
        <v>575986</v>
      </c>
      <c r="H173">
        <v>556048</v>
      </c>
      <c r="I173">
        <v>491824</v>
      </c>
      <c r="J173">
        <v>413296</v>
      </c>
      <c r="K173">
        <v>270375</v>
      </c>
      <c r="L173">
        <v>178529</v>
      </c>
      <c r="M173">
        <v>116775</v>
      </c>
      <c r="N173">
        <v>76371</v>
      </c>
      <c r="O173">
        <v>266000</v>
      </c>
      <c r="P173" s="1">
        <v>21654</v>
      </c>
      <c r="Q173" s="1">
        <v>10184</v>
      </c>
      <c r="R173" t="s">
        <v>601</v>
      </c>
      <c r="T173" s="2">
        <f>_xlfn.XLOOKUP(C173,'countries (2)'!C:C,'countries (2)'!P:P,"ERROR")</f>
        <v>24.5</v>
      </c>
      <c r="U173" s="2">
        <f>_xlfn.XLOOKUP(C173,'countries (2)'!C:C,'countries (2)'!Q:Q,"ERROR")</f>
        <v>-13</v>
      </c>
      <c r="W173" t="str">
        <f t="shared" si="2"/>
        <v>24,5;-13</v>
      </c>
    </row>
    <row r="174" spans="1:23" x14ac:dyDescent="0.3">
      <c r="A174">
        <v>172</v>
      </c>
      <c r="B174">
        <v>173</v>
      </c>
      <c r="C174" t="s">
        <v>638</v>
      </c>
      <c r="D174" t="s">
        <v>639</v>
      </c>
      <c r="E174" t="s">
        <v>640</v>
      </c>
      <c r="F174" t="s">
        <v>57</v>
      </c>
      <c r="G174">
        <v>533286</v>
      </c>
      <c r="H174">
        <v>515357</v>
      </c>
      <c r="I174">
        <v>456579</v>
      </c>
      <c r="J174">
        <v>418755</v>
      </c>
      <c r="K174">
        <v>399212</v>
      </c>
      <c r="L174">
        <v>365392</v>
      </c>
      <c r="M174">
        <v>333587</v>
      </c>
      <c r="N174">
        <v>315414</v>
      </c>
      <c r="O174">
        <v>316</v>
      </c>
      <c r="P174" s="1">
        <v>16876139</v>
      </c>
      <c r="Q174" s="1">
        <v>10124</v>
      </c>
      <c r="R174" t="s">
        <v>601</v>
      </c>
      <c r="T174" s="2">
        <f>_xlfn.XLOOKUP(C174,'countries (2)'!C:C,'countries (2)'!P:P,"ERROR")</f>
        <v>35.833333330000002</v>
      </c>
      <c r="U174" s="2">
        <f>_xlfn.XLOOKUP(C174,'countries (2)'!C:C,'countries (2)'!Q:Q,"ERROR")</f>
        <v>14.58333333</v>
      </c>
      <c r="W174" t="str">
        <f t="shared" si="2"/>
        <v>35,83333333;14,58333333</v>
      </c>
    </row>
    <row r="175" spans="1:23" x14ac:dyDescent="0.3">
      <c r="A175">
        <v>173</v>
      </c>
      <c r="B175">
        <v>174</v>
      </c>
      <c r="C175" t="s">
        <v>641</v>
      </c>
      <c r="D175" t="s">
        <v>642</v>
      </c>
      <c r="E175" t="s">
        <v>643</v>
      </c>
      <c r="F175" t="s">
        <v>20</v>
      </c>
      <c r="G175">
        <v>523787</v>
      </c>
      <c r="H175">
        <v>514438</v>
      </c>
      <c r="I175">
        <v>435582</v>
      </c>
      <c r="J175">
        <v>361575</v>
      </c>
      <c r="K175">
        <v>282507</v>
      </c>
      <c r="L175">
        <v>224957</v>
      </c>
      <c r="M175">
        <v>164887</v>
      </c>
      <c r="N175">
        <v>123243</v>
      </c>
      <c r="O175">
        <v>300</v>
      </c>
      <c r="P175" s="1">
        <v>17459567</v>
      </c>
      <c r="Q175" s="1">
        <v>10045</v>
      </c>
      <c r="R175" t="s">
        <v>601</v>
      </c>
      <c r="T175" s="2">
        <f>_xlfn.XLOOKUP(C175,'countries (2)'!C:C,'countries (2)'!P:P,"ERROR")</f>
        <v>3.25</v>
      </c>
      <c r="U175" s="2">
        <f>_xlfn.XLOOKUP(C175,'countries (2)'!C:C,'countries (2)'!Q:Q,"ERROR")</f>
        <v>73</v>
      </c>
      <c r="W175" t="str">
        <f t="shared" si="2"/>
        <v>3,25;73</v>
      </c>
    </row>
    <row r="176" spans="1:23" x14ac:dyDescent="0.3">
      <c r="A176">
        <v>174</v>
      </c>
      <c r="B176">
        <v>175</v>
      </c>
      <c r="C176" t="s">
        <v>644</v>
      </c>
      <c r="D176" t="s">
        <v>645</v>
      </c>
      <c r="E176" t="s">
        <v>646</v>
      </c>
      <c r="F176" t="s">
        <v>20</v>
      </c>
      <c r="G176">
        <v>449002</v>
      </c>
      <c r="H176">
        <v>441725</v>
      </c>
      <c r="I176">
        <v>421437</v>
      </c>
      <c r="J176">
        <v>396053</v>
      </c>
      <c r="K176">
        <v>333926</v>
      </c>
      <c r="L176">
        <v>261928</v>
      </c>
      <c r="M176">
        <v>187921</v>
      </c>
      <c r="N176">
        <v>133343</v>
      </c>
      <c r="O176">
        <v>5765</v>
      </c>
      <c r="P176" s="1">
        <v>778841</v>
      </c>
      <c r="Q176" s="1">
        <v>10081</v>
      </c>
      <c r="R176" t="s">
        <v>601</v>
      </c>
      <c r="T176" s="2">
        <f>_xlfn.XLOOKUP(C176,'countries (2)'!C:C,'countries (2)'!P:P,"ERROR")</f>
        <v>4.5</v>
      </c>
      <c r="U176" s="2">
        <f>_xlfn.XLOOKUP(C176,'countries (2)'!C:C,'countries (2)'!Q:Q,"ERROR")</f>
        <v>114.66666666</v>
      </c>
      <c r="W176" t="str">
        <f t="shared" si="2"/>
        <v>4,5;114,66666666</v>
      </c>
    </row>
    <row r="177" spans="1:23" x14ac:dyDescent="0.3">
      <c r="A177">
        <v>175</v>
      </c>
      <c r="B177">
        <v>176</v>
      </c>
      <c r="C177" t="s">
        <v>647</v>
      </c>
      <c r="D177" t="s">
        <v>648</v>
      </c>
      <c r="E177" t="s">
        <v>649</v>
      </c>
      <c r="F177" t="s">
        <v>30</v>
      </c>
      <c r="G177">
        <v>409984</v>
      </c>
      <c r="H177">
        <v>406471</v>
      </c>
      <c r="I177">
        <v>392697</v>
      </c>
      <c r="J177">
        <v>373272</v>
      </c>
      <c r="K177">
        <v>325014</v>
      </c>
      <c r="L177">
        <v>270679</v>
      </c>
      <c r="M177">
        <v>223752</v>
      </c>
      <c r="N177">
        <v>179129</v>
      </c>
      <c r="O177">
        <v>13943</v>
      </c>
      <c r="P177" s="1">
        <v>294043</v>
      </c>
      <c r="Q177" s="1">
        <v>10051</v>
      </c>
      <c r="R177" t="s">
        <v>601</v>
      </c>
      <c r="T177" s="2">
        <f>_xlfn.XLOOKUP(C177,'countries (2)'!C:C,'countries (2)'!P:P,"ERROR")</f>
        <v>24.25</v>
      </c>
      <c r="U177" s="2">
        <f>_xlfn.XLOOKUP(C177,'countries (2)'!C:C,'countries (2)'!Q:Q,"ERROR")</f>
        <v>-76</v>
      </c>
      <c r="W177" t="str">
        <f t="shared" si="2"/>
        <v>24,25;-76</v>
      </c>
    </row>
    <row r="178" spans="1:23" x14ac:dyDescent="0.3">
      <c r="A178">
        <v>176</v>
      </c>
      <c r="B178">
        <v>177</v>
      </c>
      <c r="C178" t="s">
        <v>650</v>
      </c>
      <c r="D178" t="s">
        <v>651</v>
      </c>
      <c r="E178" t="s">
        <v>652</v>
      </c>
      <c r="F178" t="s">
        <v>30</v>
      </c>
      <c r="G178">
        <v>405272</v>
      </c>
      <c r="H178">
        <v>394921</v>
      </c>
      <c r="I178">
        <v>359871</v>
      </c>
      <c r="J178">
        <v>322106</v>
      </c>
      <c r="K178">
        <v>240406</v>
      </c>
      <c r="L178">
        <v>182589</v>
      </c>
      <c r="M178">
        <v>145133</v>
      </c>
      <c r="N178">
        <v>120905</v>
      </c>
      <c r="O178">
        <v>22966</v>
      </c>
      <c r="P178" s="1">
        <v>176466</v>
      </c>
      <c r="Q178" s="1">
        <v>10131</v>
      </c>
      <c r="R178" t="s">
        <v>601</v>
      </c>
      <c r="T178" s="2">
        <f>_xlfn.XLOOKUP(C178,'countries (2)'!C:C,'countries (2)'!P:P,"ERROR")</f>
        <v>17.25</v>
      </c>
      <c r="U178" s="2">
        <f>_xlfn.XLOOKUP(C178,'countries (2)'!C:C,'countries (2)'!Q:Q,"ERROR")</f>
        <v>-88.75</v>
      </c>
      <c r="W178" t="str">
        <f t="shared" si="2"/>
        <v>17,25;-88,75</v>
      </c>
    </row>
    <row r="179" spans="1:23" x14ac:dyDescent="0.3">
      <c r="A179">
        <v>177</v>
      </c>
      <c r="B179">
        <v>178</v>
      </c>
      <c r="C179" t="s">
        <v>653</v>
      </c>
      <c r="D179" t="s">
        <v>654</v>
      </c>
      <c r="E179" t="s">
        <v>655</v>
      </c>
      <c r="F179" t="s">
        <v>30</v>
      </c>
      <c r="G179">
        <v>395752</v>
      </c>
      <c r="H179">
        <v>395642</v>
      </c>
      <c r="I179">
        <v>399089</v>
      </c>
      <c r="J179">
        <v>403072</v>
      </c>
      <c r="K179">
        <v>424067</v>
      </c>
      <c r="L179">
        <v>391951</v>
      </c>
      <c r="M179">
        <v>334234</v>
      </c>
      <c r="N179">
        <v>318310</v>
      </c>
      <c r="O179">
        <v>1628</v>
      </c>
      <c r="P179" s="1">
        <v>2430909</v>
      </c>
      <c r="Q179" t="s">
        <v>412</v>
      </c>
      <c r="R179" t="s">
        <v>656</v>
      </c>
      <c r="T179" s="2">
        <f>_xlfn.XLOOKUP(C179,'countries (2)'!C:C,'countries (2)'!P:P,"ERROR")</f>
        <v>16.25</v>
      </c>
      <c r="U179" s="2">
        <f>_xlfn.XLOOKUP(C179,'countries (2)'!C:C,'countries (2)'!Q:Q,"ERROR")</f>
        <v>-61.583333000000003</v>
      </c>
      <c r="W179" t="str">
        <f t="shared" si="2"/>
        <v>16,25;-61,583333</v>
      </c>
    </row>
    <row r="180" spans="1:23" x14ac:dyDescent="0.3">
      <c r="A180">
        <v>178</v>
      </c>
      <c r="B180">
        <v>179</v>
      </c>
      <c r="C180" t="s">
        <v>657</v>
      </c>
      <c r="D180" t="s">
        <v>658</v>
      </c>
      <c r="E180" t="s">
        <v>659</v>
      </c>
      <c r="F180" t="s">
        <v>57</v>
      </c>
      <c r="G180">
        <v>372899</v>
      </c>
      <c r="H180">
        <v>366669</v>
      </c>
      <c r="I180">
        <v>331060</v>
      </c>
      <c r="J180">
        <v>318333</v>
      </c>
      <c r="K180">
        <v>281462</v>
      </c>
      <c r="L180">
        <v>255019</v>
      </c>
      <c r="M180">
        <v>228263</v>
      </c>
      <c r="N180">
        <v>204468</v>
      </c>
      <c r="O180">
        <v>103000</v>
      </c>
      <c r="P180" s="1">
        <v>36204</v>
      </c>
      <c r="Q180" s="1">
        <v>10069</v>
      </c>
      <c r="R180" t="s">
        <v>656</v>
      </c>
      <c r="T180" s="2">
        <f>_xlfn.XLOOKUP(C180,'countries (2)'!C:C,'countries (2)'!P:P,"ERROR")</f>
        <v>65</v>
      </c>
      <c r="U180" s="2">
        <f>_xlfn.XLOOKUP(C180,'countries (2)'!C:C,'countries (2)'!Q:Q,"ERROR")</f>
        <v>-18</v>
      </c>
      <c r="W180" t="str">
        <f t="shared" si="2"/>
        <v>65;-18</v>
      </c>
    </row>
    <row r="181" spans="1:23" x14ac:dyDescent="0.3">
      <c r="A181">
        <v>179</v>
      </c>
      <c r="B181">
        <v>180</v>
      </c>
      <c r="C181" t="s">
        <v>660</v>
      </c>
      <c r="D181" t="s">
        <v>661</v>
      </c>
      <c r="E181" t="s">
        <v>662</v>
      </c>
      <c r="F181" t="s">
        <v>30</v>
      </c>
      <c r="G181">
        <v>367507</v>
      </c>
      <c r="H181">
        <v>370391</v>
      </c>
      <c r="I181">
        <v>383515</v>
      </c>
      <c r="J181">
        <v>392181</v>
      </c>
      <c r="K181">
        <v>432543</v>
      </c>
      <c r="L181">
        <v>374271</v>
      </c>
      <c r="M181">
        <v>333786</v>
      </c>
      <c r="N181">
        <v>326428</v>
      </c>
      <c r="O181">
        <v>1128</v>
      </c>
      <c r="P181" s="1">
        <v>3258041</v>
      </c>
      <c r="Q181" t="s">
        <v>663</v>
      </c>
      <c r="R181" t="s">
        <v>656</v>
      </c>
      <c r="T181" s="2">
        <f>_xlfn.XLOOKUP(C181,'countries (2)'!C:C,'countries (2)'!P:P,"ERROR")</f>
        <v>14.666667</v>
      </c>
      <c r="U181" s="2">
        <f>_xlfn.XLOOKUP(C181,'countries (2)'!C:C,'countries (2)'!Q:Q,"ERROR")</f>
        <v>-61</v>
      </c>
      <c r="W181" t="str">
        <f t="shared" si="2"/>
        <v>14,666667;-61</v>
      </c>
    </row>
    <row r="182" spans="1:23" x14ac:dyDescent="0.3">
      <c r="A182">
        <v>180</v>
      </c>
      <c r="B182">
        <v>181</v>
      </c>
      <c r="C182" t="s">
        <v>664</v>
      </c>
      <c r="D182" t="s">
        <v>665</v>
      </c>
      <c r="E182" t="s">
        <v>666</v>
      </c>
      <c r="F182" t="s">
        <v>239</v>
      </c>
      <c r="G182">
        <v>326740</v>
      </c>
      <c r="H182">
        <v>311685</v>
      </c>
      <c r="I182">
        <v>276438</v>
      </c>
      <c r="J182">
        <v>245453</v>
      </c>
      <c r="K182">
        <v>192074</v>
      </c>
      <c r="L182">
        <v>150882</v>
      </c>
      <c r="M182">
        <v>118156</v>
      </c>
      <c r="N182">
        <v>87019</v>
      </c>
      <c r="O182">
        <v>12189</v>
      </c>
      <c r="P182" s="1">
        <v>268061</v>
      </c>
      <c r="Q182" s="1">
        <v>10238</v>
      </c>
      <c r="R182" t="s">
        <v>656</v>
      </c>
      <c r="T182" s="2">
        <f>_xlfn.XLOOKUP(C182,'countries (2)'!C:C,'countries (2)'!P:P,"ERROR")</f>
        <v>-16</v>
      </c>
      <c r="U182" s="2">
        <f>_xlfn.XLOOKUP(C182,'countries (2)'!C:C,'countries (2)'!Q:Q,"ERROR")</f>
        <v>167</v>
      </c>
      <c r="W182" t="str">
        <f t="shared" si="2"/>
        <v>-16;167</v>
      </c>
    </row>
    <row r="183" spans="1:23" x14ac:dyDescent="0.3">
      <c r="A183">
        <v>181</v>
      </c>
      <c r="B183">
        <v>182</v>
      </c>
      <c r="C183" t="s">
        <v>667</v>
      </c>
      <c r="D183" t="s">
        <v>668</v>
      </c>
      <c r="E183" t="s">
        <v>669</v>
      </c>
      <c r="F183" t="s">
        <v>43</v>
      </c>
      <c r="G183">
        <v>326101</v>
      </c>
      <c r="H183">
        <v>305587</v>
      </c>
      <c r="I183">
        <v>249545</v>
      </c>
      <c r="J183">
        <v>211786</v>
      </c>
      <c r="K183">
        <v>159215</v>
      </c>
      <c r="L183">
        <v>92659</v>
      </c>
      <c r="M183">
        <v>52233</v>
      </c>
      <c r="N183">
        <v>35383</v>
      </c>
      <c r="O183">
        <v>374</v>
      </c>
      <c r="P183" s="1">
        <v>8719278</v>
      </c>
      <c r="Q183" s="1">
        <v>10319</v>
      </c>
      <c r="R183" t="s">
        <v>656</v>
      </c>
      <c r="T183" s="2">
        <f>_xlfn.XLOOKUP(C183,'countries (2)'!C:C,'countries (2)'!P:P,"ERROR")</f>
        <v>-12.83333333</v>
      </c>
      <c r="U183" s="2">
        <f>_xlfn.XLOOKUP(C183,'countries (2)'!C:C,'countries (2)'!Q:Q,"ERROR")</f>
        <v>45.166666659999997</v>
      </c>
      <c r="W183" t="str">
        <f t="shared" si="2"/>
        <v>-12,83333333;45,16666666</v>
      </c>
    </row>
    <row r="184" spans="1:23" x14ac:dyDescent="0.3">
      <c r="A184">
        <v>182</v>
      </c>
      <c r="B184">
        <v>183</v>
      </c>
      <c r="C184" t="s">
        <v>670</v>
      </c>
      <c r="D184" t="s">
        <v>671</v>
      </c>
      <c r="E184" t="s">
        <v>672</v>
      </c>
      <c r="F184" t="s">
        <v>239</v>
      </c>
      <c r="G184">
        <v>306279</v>
      </c>
      <c r="H184">
        <v>301920</v>
      </c>
      <c r="I184">
        <v>291787</v>
      </c>
      <c r="J184">
        <v>283788</v>
      </c>
      <c r="K184">
        <v>250927</v>
      </c>
      <c r="L184">
        <v>211089</v>
      </c>
      <c r="M184">
        <v>163591</v>
      </c>
      <c r="N184">
        <v>117891</v>
      </c>
      <c r="O184">
        <v>4167</v>
      </c>
      <c r="P184" s="1">
        <v>735011</v>
      </c>
      <c r="Q184" s="1">
        <v>10074</v>
      </c>
      <c r="R184" t="s">
        <v>656</v>
      </c>
      <c r="T184" s="2">
        <f>_xlfn.XLOOKUP(C184,'countries (2)'!C:C,'countries (2)'!P:P,"ERROR")</f>
        <v>-15</v>
      </c>
      <c r="U184" s="2">
        <f>_xlfn.XLOOKUP(C184,'countries (2)'!C:C,'countries (2)'!Q:Q,"ERROR")</f>
        <v>-140</v>
      </c>
      <c r="W184" t="str">
        <f t="shared" si="2"/>
        <v>-15;-140</v>
      </c>
    </row>
    <row r="185" spans="1:23" x14ac:dyDescent="0.3">
      <c r="A185">
        <v>183</v>
      </c>
      <c r="B185">
        <v>184</v>
      </c>
      <c r="C185" t="s">
        <v>673</v>
      </c>
      <c r="D185" t="s">
        <v>674</v>
      </c>
      <c r="E185" t="s">
        <v>675</v>
      </c>
      <c r="F185" t="s">
        <v>48</v>
      </c>
      <c r="G185">
        <v>304557</v>
      </c>
      <c r="H185">
        <v>290969</v>
      </c>
      <c r="I185">
        <v>257026</v>
      </c>
      <c r="J185">
        <v>228453</v>
      </c>
      <c r="K185">
        <v>164351</v>
      </c>
      <c r="L185">
        <v>113931</v>
      </c>
      <c r="M185">
        <v>66825</v>
      </c>
      <c r="N185">
        <v>46484</v>
      </c>
      <c r="O185">
        <v>83534</v>
      </c>
      <c r="P185" s="1">
        <v>36459</v>
      </c>
      <c r="Q185" s="1">
        <v>10239</v>
      </c>
      <c r="R185" t="s">
        <v>656</v>
      </c>
      <c r="T185" s="2">
        <f>_xlfn.XLOOKUP(C185,'countries (2)'!C:C,'countries (2)'!P:P,"ERROR")</f>
        <v>4</v>
      </c>
      <c r="U185" s="2">
        <f>_xlfn.XLOOKUP(C185,'countries (2)'!C:C,'countries (2)'!Q:Q,"ERROR")</f>
        <v>-53</v>
      </c>
      <c r="W185" t="str">
        <f t="shared" si="2"/>
        <v>4;-53</v>
      </c>
    </row>
    <row r="186" spans="1:23" x14ac:dyDescent="0.3">
      <c r="A186">
        <v>184</v>
      </c>
      <c r="B186">
        <v>185</v>
      </c>
      <c r="C186" t="s">
        <v>676</v>
      </c>
      <c r="D186" t="s">
        <v>677</v>
      </c>
      <c r="E186" t="s">
        <v>678</v>
      </c>
      <c r="F186" t="s">
        <v>239</v>
      </c>
      <c r="G186">
        <v>289950</v>
      </c>
      <c r="H186">
        <v>286403</v>
      </c>
      <c r="I186">
        <v>283032</v>
      </c>
      <c r="J186">
        <v>261426</v>
      </c>
      <c r="K186">
        <v>221537</v>
      </c>
      <c r="L186">
        <v>177264</v>
      </c>
      <c r="M186">
        <v>148599</v>
      </c>
      <c r="N186">
        <v>110982</v>
      </c>
      <c r="O186">
        <v>18575</v>
      </c>
      <c r="P186" s="1">
        <v>156097</v>
      </c>
      <c r="Q186" s="1">
        <v>10075</v>
      </c>
      <c r="R186" t="s">
        <v>656</v>
      </c>
      <c r="T186" s="2">
        <f>_xlfn.XLOOKUP(C186,'countries (2)'!C:C,'countries (2)'!P:P,"ERROR")</f>
        <v>-21.5</v>
      </c>
      <c r="U186" s="2">
        <f>_xlfn.XLOOKUP(C186,'countries (2)'!C:C,'countries (2)'!Q:Q,"ERROR")</f>
        <v>165.5</v>
      </c>
      <c r="W186" t="str">
        <f t="shared" si="2"/>
        <v>-21,5;165,5</v>
      </c>
    </row>
    <row r="187" spans="1:23" x14ac:dyDescent="0.3">
      <c r="A187">
        <v>185</v>
      </c>
      <c r="B187">
        <v>186</v>
      </c>
      <c r="C187" t="s">
        <v>679</v>
      </c>
      <c r="D187" t="s">
        <v>680</v>
      </c>
      <c r="E187" t="s">
        <v>681</v>
      </c>
      <c r="F187" t="s">
        <v>30</v>
      </c>
      <c r="G187">
        <v>281635</v>
      </c>
      <c r="H187">
        <v>280693</v>
      </c>
      <c r="I187">
        <v>278083</v>
      </c>
      <c r="J187">
        <v>274711</v>
      </c>
      <c r="K187">
        <v>264657</v>
      </c>
      <c r="L187">
        <v>258868</v>
      </c>
      <c r="M187">
        <v>253575</v>
      </c>
      <c r="N187">
        <v>241397</v>
      </c>
      <c r="O187">
        <v>430</v>
      </c>
      <c r="P187" s="1">
        <v>6549651</v>
      </c>
      <c r="Q187" s="1">
        <v>10015</v>
      </c>
      <c r="R187" t="s">
        <v>656</v>
      </c>
      <c r="T187" s="2">
        <f>_xlfn.XLOOKUP(C187,'countries (2)'!C:C,'countries (2)'!P:P,"ERROR")</f>
        <v>13.166666660000001</v>
      </c>
      <c r="U187" s="2">
        <f>_xlfn.XLOOKUP(C187,'countries (2)'!C:C,'countries (2)'!Q:Q,"ERROR")</f>
        <v>-59.533333329999998</v>
      </c>
      <c r="W187" t="str">
        <f t="shared" si="2"/>
        <v>13,16666666;-59,53333333</v>
      </c>
    </row>
    <row r="188" spans="1:23" x14ac:dyDescent="0.3">
      <c r="A188">
        <v>186</v>
      </c>
      <c r="B188">
        <v>187</v>
      </c>
      <c r="C188" t="s">
        <v>682</v>
      </c>
      <c r="D188" t="s">
        <v>683</v>
      </c>
      <c r="E188" t="s">
        <v>684</v>
      </c>
      <c r="F188" t="s">
        <v>43</v>
      </c>
      <c r="G188">
        <v>227380</v>
      </c>
      <c r="H188">
        <v>218641</v>
      </c>
      <c r="I188">
        <v>201124</v>
      </c>
      <c r="J188">
        <v>182138</v>
      </c>
      <c r="K188">
        <v>143714</v>
      </c>
      <c r="L188">
        <v>120343</v>
      </c>
      <c r="M188">
        <v>97210</v>
      </c>
      <c r="N188">
        <v>77583</v>
      </c>
      <c r="O188">
        <v>964</v>
      </c>
      <c r="P188" s="1">
        <v>2358714</v>
      </c>
      <c r="Q188" s="1">
        <v>10192</v>
      </c>
      <c r="R188" t="s">
        <v>656</v>
      </c>
      <c r="T188" s="2">
        <f>_xlfn.XLOOKUP(C188,'countries (2)'!C:C,'countries (2)'!P:P,"ERROR")</f>
        <v>1</v>
      </c>
      <c r="U188" s="2">
        <f>_xlfn.XLOOKUP(C188,'countries (2)'!C:C,'countries (2)'!Q:Q,"ERROR")</f>
        <v>7</v>
      </c>
      <c r="W188" t="str">
        <f t="shared" si="2"/>
        <v>1;7</v>
      </c>
    </row>
    <row r="189" spans="1:23" x14ac:dyDescent="0.3">
      <c r="A189">
        <v>187</v>
      </c>
      <c r="B189">
        <v>188</v>
      </c>
      <c r="C189" t="s">
        <v>685</v>
      </c>
      <c r="D189" t="s">
        <v>686</v>
      </c>
      <c r="E189" t="s">
        <v>687</v>
      </c>
      <c r="F189" t="s">
        <v>239</v>
      </c>
      <c r="G189">
        <v>222382</v>
      </c>
      <c r="H189">
        <v>214929</v>
      </c>
      <c r="I189">
        <v>203571</v>
      </c>
      <c r="J189">
        <v>194672</v>
      </c>
      <c r="K189">
        <v>184008</v>
      </c>
      <c r="L189">
        <v>168186</v>
      </c>
      <c r="M189">
        <v>164905</v>
      </c>
      <c r="N189">
        <v>142771</v>
      </c>
      <c r="O189">
        <v>2842</v>
      </c>
      <c r="P189" s="1">
        <v>782484</v>
      </c>
      <c r="Q189" s="1">
        <v>10165</v>
      </c>
      <c r="R189" t="s">
        <v>656</v>
      </c>
      <c r="T189" s="2">
        <f>_xlfn.XLOOKUP(C189,'countries (2)'!C:C,'countries (2)'!P:P,"ERROR")</f>
        <v>-13.58333333</v>
      </c>
      <c r="U189" s="2">
        <f>_xlfn.XLOOKUP(C189,'countries (2)'!C:C,'countries (2)'!Q:Q,"ERROR")</f>
        <v>-172.33333332999999</v>
      </c>
      <c r="W189" t="str">
        <f t="shared" si="2"/>
        <v>-13,58333333;-172,33333333</v>
      </c>
    </row>
    <row r="190" spans="1:23" x14ac:dyDescent="0.3">
      <c r="A190">
        <v>188</v>
      </c>
      <c r="B190">
        <v>189</v>
      </c>
      <c r="C190" t="s">
        <v>688</v>
      </c>
      <c r="D190" t="s">
        <v>689</v>
      </c>
      <c r="E190" t="s">
        <v>690</v>
      </c>
      <c r="F190" t="s">
        <v>30</v>
      </c>
      <c r="G190">
        <v>191163</v>
      </c>
      <c r="H190">
        <v>189288</v>
      </c>
      <c r="I190">
        <v>169572</v>
      </c>
      <c r="J190">
        <v>159380</v>
      </c>
      <c r="K190">
        <v>141424</v>
      </c>
      <c r="L190">
        <v>155446</v>
      </c>
      <c r="M190">
        <v>156851</v>
      </c>
      <c r="N190">
        <v>150385</v>
      </c>
      <c r="O190">
        <v>444</v>
      </c>
      <c r="P190" s="1">
        <v>4305473</v>
      </c>
      <c r="Q190" s="1">
        <v>10043</v>
      </c>
      <c r="R190" t="s">
        <v>656</v>
      </c>
      <c r="T190" s="2">
        <f>_xlfn.XLOOKUP(C190,'countries (2)'!C:C,'countries (2)'!P:P,"ERROR")</f>
        <v>12.116667</v>
      </c>
      <c r="U190" s="2">
        <f>_xlfn.XLOOKUP(C190,'countries (2)'!C:C,'countries (2)'!Q:Q,"ERROR")</f>
        <v>-68.933333000000005</v>
      </c>
      <c r="W190" t="str">
        <f t="shared" si="2"/>
        <v>12,116667;-68,933333</v>
      </c>
    </row>
    <row r="191" spans="1:23" x14ac:dyDescent="0.3">
      <c r="A191">
        <v>189</v>
      </c>
      <c r="B191">
        <v>190</v>
      </c>
      <c r="C191" t="s">
        <v>691</v>
      </c>
      <c r="D191" t="s">
        <v>692</v>
      </c>
      <c r="E191" t="s">
        <v>693</v>
      </c>
      <c r="F191" t="s">
        <v>30</v>
      </c>
      <c r="G191">
        <v>179857</v>
      </c>
      <c r="H191">
        <v>179237</v>
      </c>
      <c r="I191">
        <v>175623</v>
      </c>
      <c r="J191">
        <v>170935</v>
      </c>
      <c r="K191">
        <v>159500</v>
      </c>
      <c r="L191">
        <v>142301</v>
      </c>
      <c r="M191">
        <v>121633</v>
      </c>
      <c r="N191">
        <v>103090</v>
      </c>
      <c r="O191">
        <v>616</v>
      </c>
      <c r="P191" s="1">
        <v>2919756</v>
      </c>
      <c r="Q191" s="1">
        <v>10011</v>
      </c>
      <c r="R191" t="s">
        <v>656</v>
      </c>
      <c r="T191" s="2">
        <f>_xlfn.XLOOKUP(C191,'countries (2)'!C:C,'countries (2)'!P:P,"ERROR")</f>
        <v>13.883333329999999</v>
      </c>
      <c r="U191" s="2">
        <f>_xlfn.XLOOKUP(C191,'countries (2)'!C:C,'countries (2)'!Q:Q,"ERROR")</f>
        <v>-60.966666660000001</v>
      </c>
      <c r="W191" t="str">
        <f t="shared" si="2"/>
        <v>13,88333333;-60,96666666</v>
      </c>
    </row>
    <row r="192" spans="1:23" x14ac:dyDescent="0.3">
      <c r="A192">
        <v>190</v>
      </c>
      <c r="B192">
        <v>191</v>
      </c>
      <c r="C192" t="s">
        <v>694</v>
      </c>
      <c r="D192" t="s">
        <v>695</v>
      </c>
      <c r="E192" t="s">
        <v>696</v>
      </c>
      <c r="F192" t="s">
        <v>239</v>
      </c>
      <c r="G192">
        <v>171774</v>
      </c>
      <c r="H192">
        <v>169231</v>
      </c>
      <c r="I192">
        <v>167978</v>
      </c>
      <c r="J192">
        <v>164905</v>
      </c>
      <c r="K192">
        <v>160188</v>
      </c>
      <c r="L192">
        <v>138263</v>
      </c>
      <c r="M192">
        <v>110286</v>
      </c>
      <c r="N192">
        <v>88300</v>
      </c>
      <c r="O192">
        <v>549</v>
      </c>
      <c r="P192" s="1">
        <v>3128852</v>
      </c>
      <c r="Q192" s="1">
        <v>10073</v>
      </c>
      <c r="R192" t="s">
        <v>656</v>
      </c>
      <c r="T192" s="2">
        <f>_xlfn.XLOOKUP(C192,'countries (2)'!C:C,'countries (2)'!P:P,"ERROR")</f>
        <v>13.46666666</v>
      </c>
      <c r="U192" s="2">
        <f>_xlfn.XLOOKUP(C192,'countries (2)'!C:C,'countries (2)'!Q:Q,"ERROR")</f>
        <v>144.78333333</v>
      </c>
      <c r="W192" t="str">
        <f t="shared" si="2"/>
        <v>13,46666666;144,78333333</v>
      </c>
    </row>
    <row r="193" spans="1:23" x14ac:dyDescent="0.3">
      <c r="A193">
        <v>191</v>
      </c>
      <c r="B193">
        <v>192</v>
      </c>
      <c r="C193" t="s">
        <v>697</v>
      </c>
      <c r="D193" t="s">
        <v>698</v>
      </c>
      <c r="E193" t="s">
        <v>699</v>
      </c>
      <c r="F193" t="s">
        <v>239</v>
      </c>
      <c r="G193">
        <v>131232</v>
      </c>
      <c r="H193">
        <v>126463</v>
      </c>
      <c r="I193">
        <v>116707</v>
      </c>
      <c r="J193">
        <v>107995</v>
      </c>
      <c r="K193">
        <v>88826</v>
      </c>
      <c r="L193">
        <v>75124</v>
      </c>
      <c r="M193">
        <v>60813</v>
      </c>
      <c r="N193">
        <v>57437</v>
      </c>
      <c r="O193">
        <v>811</v>
      </c>
      <c r="P193" s="1">
        <v>161815</v>
      </c>
      <c r="Q193" s="1">
        <v>10183</v>
      </c>
      <c r="R193" t="s">
        <v>656</v>
      </c>
      <c r="T193" s="2">
        <f>_xlfn.XLOOKUP(C193,'countries (2)'!C:C,'countries (2)'!P:P,"ERROR")</f>
        <v>1.41666666</v>
      </c>
      <c r="U193" s="2">
        <f>_xlfn.XLOOKUP(C193,'countries (2)'!C:C,'countries (2)'!Q:Q,"ERROR")</f>
        <v>173</v>
      </c>
      <c r="W193" t="str">
        <f t="shared" si="2"/>
        <v>1,41666666;173</v>
      </c>
    </row>
    <row r="194" spans="1:23" x14ac:dyDescent="0.3">
      <c r="A194">
        <v>192</v>
      </c>
      <c r="B194">
        <v>193</v>
      </c>
      <c r="C194" t="s">
        <v>700</v>
      </c>
      <c r="D194" t="s">
        <v>701</v>
      </c>
      <c r="E194" t="s">
        <v>702</v>
      </c>
      <c r="F194" t="s">
        <v>30</v>
      </c>
      <c r="G194">
        <v>125438</v>
      </c>
      <c r="H194">
        <v>123663</v>
      </c>
      <c r="I194">
        <v>118980</v>
      </c>
      <c r="J194">
        <v>114039</v>
      </c>
      <c r="K194">
        <v>107432</v>
      </c>
      <c r="L194">
        <v>99047</v>
      </c>
      <c r="M194">
        <v>94838</v>
      </c>
      <c r="N194">
        <v>98794</v>
      </c>
      <c r="O194">
        <v>344</v>
      </c>
      <c r="P194" s="1">
        <v>3646453</v>
      </c>
      <c r="Q194" s="1">
        <v>10066</v>
      </c>
      <c r="R194" t="s">
        <v>656</v>
      </c>
      <c r="T194" s="2">
        <f>_xlfn.XLOOKUP(C194,'countries (2)'!C:C,'countries (2)'!P:P,"ERROR")</f>
        <v>12.11666666</v>
      </c>
      <c r="U194" s="2">
        <f>_xlfn.XLOOKUP(C194,'countries (2)'!C:C,'countries (2)'!Q:Q,"ERROR")</f>
        <v>-61.666666659999997</v>
      </c>
      <c r="W194" t="str">
        <f t="shared" si="2"/>
        <v>12,11666666;-61,66666666</v>
      </c>
    </row>
    <row r="195" spans="1:23" x14ac:dyDescent="0.3">
      <c r="A195">
        <v>193</v>
      </c>
      <c r="B195">
        <v>194</v>
      </c>
      <c r="C195" t="s">
        <v>703</v>
      </c>
      <c r="D195" t="s">
        <v>704</v>
      </c>
      <c r="E195" t="s">
        <v>705</v>
      </c>
      <c r="F195" t="s">
        <v>239</v>
      </c>
      <c r="G195">
        <v>114164</v>
      </c>
      <c r="H195">
        <v>112106</v>
      </c>
      <c r="I195">
        <v>109462</v>
      </c>
      <c r="J195">
        <v>107588</v>
      </c>
      <c r="K195">
        <v>111709</v>
      </c>
      <c r="L195">
        <v>98603</v>
      </c>
      <c r="M195">
        <v>76299</v>
      </c>
      <c r="N195">
        <v>58989</v>
      </c>
      <c r="O195">
        <v>702</v>
      </c>
      <c r="P195" s="1">
        <v>1626268</v>
      </c>
      <c r="Q195" s="1">
        <v>10091</v>
      </c>
      <c r="R195" t="s">
        <v>656</v>
      </c>
      <c r="T195" s="2">
        <f>_xlfn.XLOOKUP(C195,'countries (2)'!C:C,'countries (2)'!P:P,"ERROR")</f>
        <v>6.9166666599999997</v>
      </c>
      <c r="U195" s="2">
        <f>_xlfn.XLOOKUP(C195,'countries (2)'!C:C,'countries (2)'!Q:Q,"ERROR")</f>
        <v>158.25</v>
      </c>
      <c r="W195" t="str">
        <f t="shared" ref="W195:W235" si="3">T195&amp;";"&amp;U195</f>
        <v>6,91666666;158,25</v>
      </c>
    </row>
    <row r="196" spans="1:23" x14ac:dyDescent="0.3">
      <c r="A196">
        <v>194</v>
      </c>
      <c r="B196">
        <v>195</v>
      </c>
      <c r="C196" t="s">
        <v>706</v>
      </c>
      <c r="D196" t="s">
        <v>707</v>
      </c>
      <c r="E196" t="s">
        <v>708</v>
      </c>
      <c r="F196" t="s">
        <v>57</v>
      </c>
      <c r="G196">
        <v>110778</v>
      </c>
      <c r="H196">
        <v>108319</v>
      </c>
      <c r="I196">
        <v>100561</v>
      </c>
      <c r="J196">
        <v>96151</v>
      </c>
      <c r="K196">
        <v>86192</v>
      </c>
      <c r="L196">
        <v>82874</v>
      </c>
      <c r="M196">
        <v>75124</v>
      </c>
      <c r="N196">
        <v>68347</v>
      </c>
      <c r="O196">
        <v>116</v>
      </c>
      <c r="P196" s="1">
        <v>9549828</v>
      </c>
      <c r="Q196" s="1">
        <v>10106</v>
      </c>
      <c r="R196" t="s">
        <v>656</v>
      </c>
      <c r="T196" s="2">
        <f>_xlfn.XLOOKUP(C196,'countries (2)'!C:C,'countries (2)'!P:P,"ERROR")</f>
        <v>49.25</v>
      </c>
      <c r="U196" s="2">
        <f>_xlfn.XLOOKUP(C196,'countries (2)'!C:C,'countries (2)'!Q:Q,"ERROR")</f>
        <v>-2.1666666600000002</v>
      </c>
      <c r="W196" t="str">
        <f t="shared" si="3"/>
        <v>49,25;-2,16666666</v>
      </c>
    </row>
    <row r="197" spans="1:23" x14ac:dyDescent="0.3">
      <c r="A197">
        <v>195</v>
      </c>
      <c r="B197">
        <v>196</v>
      </c>
      <c r="C197" t="s">
        <v>709</v>
      </c>
      <c r="D197" t="s">
        <v>710</v>
      </c>
      <c r="E197" t="s">
        <v>711</v>
      </c>
      <c r="F197" t="s">
        <v>43</v>
      </c>
      <c r="G197">
        <v>107118</v>
      </c>
      <c r="H197">
        <v>105530</v>
      </c>
      <c r="I197">
        <v>99240</v>
      </c>
      <c r="J197">
        <v>92409</v>
      </c>
      <c r="K197">
        <v>80060</v>
      </c>
      <c r="L197">
        <v>71057</v>
      </c>
      <c r="M197">
        <v>65290</v>
      </c>
      <c r="N197">
        <v>54379</v>
      </c>
      <c r="O197">
        <v>452</v>
      </c>
      <c r="P197" s="1">
        <v>2369867</v>
      </c>
      <c r="Q197" s="1">
        <v>10061</v>
      </c>
      <c r="R197" t="s">
        <v>656</v>
      </c>
      <c r="T197" s="2">
        <f>_xlfn.XLOOKUP(C197,'countries (2)'!C:C,'countries (2)'!P:P,"ERROR")</f>
        <v>-4.5833333300000003</v>
      </c>
      <c r="U197" s="2">
        <f>_xlfn.XLOOKUP(C197,'countries (2)'!C:C,'countries (2)'!Q:Q,"ERROR")</f>
        <v>55.666666659999997</v>
      </c>
      <c r="W197" t="str">
        <f t="shared" si="3"/>
        <v>-4,58333333;55,66666666</v>
      </c>
    </row>
    <row r="198" spans="1:23" x14ac:dyDescent="0.3">
      <c r="A198">
        <v>196</v>
      </c>
      <c r="B198">
        <v>197</v>
      </c>
      <c r="C198" t="s">
        <v>712</v>
      </c>
      <c r="D198" t="s">
        <v>713</v>
      </c>
      <c r="E198" t="s">
        <v>714</v>
      </c>
      <c r="F198" t="s">
        <v>239</v>
      </c>
      <c r="G198">
        <v>106858</v>
      </c>
      <c r="H198">
        <v>105254</v>
      </c>
      <c r="I198">
        <v>106122</v>
      </c>
      <c r="J198">
        <v>107383</v>
      </c>
      <c r="K198">
        <v>102603</v>
      </c>
      <c r="L198">
        <v>98727</v>
      </c>
      <c r="M198">
        <v>96708</v>
      </c>
      <c r="N198">
        <v>86484</v>
      </c>
      <c r="O198">
        <v>747</v>
      </c>
      <c r="P198" s="1">
        <v>1430495</v>
      </c>
      <c r="Q198" s="1">
        <v>10079</v>
      </c>
      <c r="R198" t="s">
        <v>656</v>
      </c>
      <c r="T198" s="2">
        <f>_xlfn.XLOOKUP(C198,'countries (2)'!C:C,'countries (2)'!P:P,"ERROR")</f>
        <v>-20</v>
      </c>
      <c r="U198" s="2">
        <f>_xlfn.XLOOKUP(C198,'countries (2)'!C:C,'countries (2)'!Q:Q,"ERROR")</f>
        <v>-175</v>
      </c>
      <c r="W198" t="str">
        <f t="shared" si="3"/>
        <v>-20;-175</v>
      </c>
    </row>
    <row r="199" spans="1:23" x14ac:dyDescent="0.3">
      <c r="A199">
        <v>197</v>
      </c>
      <c r="B199">
        <v>198</v>
      </c>
      <c r="C199" t="s">
        <v>715</v>
      </c>
      <c r="D199" t="s">
        <v>716</v>
      </c>
      <c r="E199" t="s">
        <v>717</v>
      </c>
      <c r="F199" t="s">
        <v>30</v>
      </c>
      <c r="G199">
        <v>106445</v>
      </c>
      <c r="H199">
        <v>106585</v>
      </c>
      <c r="I199">
        <v>104257</v>
      </c>
      <c r="J199">
        <v>100341</v>
      </c>
      <c r="K199">
        <v>89101</v>
      </c>
      <c r="L199">
        <v>65712</v>
      </c>
      <c r="M199">
        <v>62267</v>
      </c>
      <c r="N199">
        <v>59106</v>
      </c>
      <c r="O199">
        <v>180</v>
      </c>
      <c r="P199" s="1">
        <v>5913611</v>
      </c>
      <c r="Q199" t="s">
        <v>718</v>
      </c>
      <c r="R199" t="s">
        <v>656</v>
      </c>
      <c r="T199" s="2">
        <f>_xlfn.XLOOKUP(C199,'countries (2)'!C:C,'countries (2)'!P:P,"ERROR")</f>
        <v>12.5</v>
      </c>
      <c r="U199" s="2">
        <f>_xlfn.XLOOKUP(C199,'countries (2)'!C:C,'countries (2)'!Q:Q,"ERROR")</f>
        <v>-69.966666660000001</v>
      </c>
      <c r="W199" t="str">
        <f t="shared" si="3"/>
        <v>12,5;-69,96666666</v>
      </c>
    </row>
    <row r="200" spans="1:23" x14ac:dyDescent="0.3">
      <c r="A200">
        <v>198</v>
      </c>
      <c r="B200">
        <v>199</v>
      </c>
      <c r="C200" t="s">
        <v>719</v>
      </c>
      <c r="D200" t="s">
        <v>720</v>
      </c>
      <c r="E200" t="s">
        <v>721</v>
      </c>
      <c r="F200" t="s">
        <v>30</v>
      </c>
      <c r="G200">
        <v>103948</v>
      </c>
      <c r="H200">
        <v>104632</v>
      </c>
      <c r="I200">
        <v>106482</v>
      </c>
      <c r="J200">
        <v>109308</v>
      </c>
      <c r="K200">
        <v>113813</v>
      </c>
      <c r="L200">
        <v>112487</v>
      </c>
      <c r="M200">
        <v>107480</v>
      </c>
      <c r="N200">
        <v>98459</v>
      </c>
      <c r="O200">
        <v>389</v>
      </c>
      <c r="P200" s="1">
        <v>2672185</v>
      </c>
      <c r="Q200" t="s">
        <v>722</v>
      </c>
      <c r="R200" t="s">
        <v>656</v>
      </c>
      <c r="T200" s="2">
        <f>_xlfn.XLOOKUP(C200,'countries (2)'!C:C,'countries (2)'!P:P,"ERROR")</f>
        <v>13.25</v>
      </c>
      <c r="U200" s="2">
        <f>_xlfn.XLOOKUP(C200,'countries (2)'!C:C,'countries (2)'!Q:Q,"ERROR")</f>
        <v>-61.2</v>
      </c>
      <c r="W200" t="str">
        <f t="shared" si="3"/>
        <v>13,25;-61,2</v>
      </c>
    </row>
    <row r="201" spans="1:23" x14ac:dyDescent="0.3">
      <c r="A201">
        <v>199</v>
      </c>
      <c r="B201">
        <v>200</v>
      </c>
      <c r="C201" t="s">
        <v>723</v>
      </c>
      <c r="D201" t="s">
        <v>724</v>
      </c>
      <c r="E201" t="s">
        <v>725</v>
      </c>
      <c r="F201" t="s">
        <v>30</v>
      </c>
      <c r="G201">
        <v>99465</v>
      </c>
      <c r="H201">
        <v>100442</v>
      </c>
      <c r="I201">
        <v>102803</v>
      </c>
      <c r="J201">
        <v>106142</v>
      </c>
      <c r="K201">
        <v>108185</v>
      </c>
      <c r="L201">
        <v>100685</v>
      </c>
      <c r="M201">
        <v>96640</v>
      </c>
      <c r="N201">
        <v>63446</v>
      </c>
      <c r="O201">
        <v>347</v>
      </c>
      <c r="P201" s="1">
        <v>2866427</v>
      </c>
      <c r="Q201" t="s">
        <v>726</v>
      </c>
      <c r="R201" t="s">
        <v>656</v>
      </c>
      <c r="T201" s="2">
        <f>_xlfn.XLOOKUP(C201,'countries (2)'!C:C,'countries (2)'!P:P,"ERROR")</f>
        <v>18.34</v>
      </c>
      <c r="U201" s="2">
        <f>_xlfn.XLOOKUP(C201,'countries (2)'!C:C,'countries (2)'!Q:Q,"ERROR")</f>
        <v>-64.930000000000007</v>
      </c>
      <c r="W201" t="str">
        <f t="shared" si="3"/>
        <v>18,34;-64,93</v>
      </c>
    </row>
    <row r="202" spans="1:23" x14ac:dyDescent="0.3">
      <c r="A202">
        <v>200</v>
      </c>
      <c r="B202">
        <v>201</v>
      </c>
      <c r="C202" t="s">
        <v>727</v>
      </c>
      <c r="D202" t="s">
        <v>728</v>
      </c>
      <c r="E202" t="s">
        <v>729</v>
      </c>
      <c r="F202" t="s">
        <v>30</v>
      </c>
      <c r="G202">
        <v>93763</v>
      </c>
      <c r="H202">
        <v>92664</v>
      </c>
      <c r="I202">
        <v>89941</v>
      </c>
      <c r="J202">
        <v>85695</v>
      </c>
      <c r="K202">
        <v>75055</v>
      </c>
      <c r="L202">
        <v>63328</v>
      </c>
      <c r="M202">
        <v>64888</v>
      </c>
      <c r="N202">
        <v>64516</v>
      </c>
      <c r="O202">
        <v>442</v>
      </c>
      <c r="P202" s="1">
        <v>2121335</v>
      </c>
      <c r="Q202" s="1">
        <v>10058</v>
      </c>
      <c r="R202" t="s">
        <v>656</v>
      </c>
      <c r="T202" s="2">
        <f>_xlfn.XLOOKUP(C202,'countries (2)'!C:C,'countries (2)'!P:P,"ERROR")</f>
        <v>17.05</v>
      </c>
      <c r="U202" s="2">
        <f>_xlfn.XLOOKUP(C202,'countries (2)'!C:C,'countries (2)'!Q:Q,"ERROR")</f>
        <v>-61.8</v>
      </c>
      <c r="W202" t="str">
        <f t="shared" si="3"/>
        <v>17,05;-61,8</v>
      </c>
    </row>
    <row r="203" spans="1:23" x14ac:dyDescent="0.3">
      <c r="A203">
        <v>201</v>
      </c>
      <c r="B203">
        <v>202</v>
      </c>
      <c r="C203" t="s">
        <v>730</v>
      </c>
      <c r="D203" t="s">
        <v>731</v>
      </c>
      <c r="E203" t="s">
        <v>732</v>
      </c>
      <c r="F203" t="s">
        <v>57</v>
      </c>
      <c r="G203">
        <v>84519</v>
      </c>
      <c r="H203">
        <v>84046</v>
      </c>
      <c r="I203">
        <v>83593</v>
      </c>
      <c r="J203">
        <v>83828</v>
      </c>
      <c r="K203">
        <v>75562</v>
      </c>
      <c r="L203">
        <v>68865</v>
      </c>
      <c r="M203">
        <v>64022</v>
      </c>
      <c r="N203">
        <v>55298</v>
      </c>
      <c r="O203">
        <v>572</v>
      </c>
      <c r="P203" s="1">
        <v>1477605</v>
      </c>
      <c r="Q203" s="1">
        <v>1003</v>
      </c>
      <c r="R203" t="s">
        <v>656</v>
      </c>
      <c r="T203" s="2">
        <f>_xlfn.XLOOKUP(C203,'countries (2)'!C:C,'countries (2)'!P:P,"ERROR")</f>
        <v>54.25</v>
      </c>
      <c r="U203" s="2">
        <f>_xlfn.XLOOKUP(C203,'countries (2)'!C:C,'countries (2)'!Q:Q,"ERROR")</f>
        <v>-4.5</v>
      </c>
      <c r="W203" t="str">
        <f t="shared" si="3"/>
        <v>54,25;-4,5</v>
      </c>
    </row>
    <row r="204" spans="1:23" x14ac:dyDescent="0.3">
      <c r="A204">
        <v>202</v>
      </c>
      <c r="B204">
        <v>203</v>
      </c>
      <c r="C204" t="s">
        <v>733</v>
      </c>
      <c r="D204" t="s">
        <v>734</v>
      </c>
      <c r="E204" t="s">
        <v>735</v>
      </c>
      <c r="F204" t="s">
        <v>57</v>
      </c>
      <c r="G204">
        <v>79824</v>
      </c>
      <c r="H204">
        <v>77700</v>
      </c>
      <c r="I204">
        <v>71746</v>
      </c>
      <c r="J204">
        <v>71519</v>
      </c>
      <c r="K204">
        <v>66097</v>
      </c>
      <c r="L204">
        <v>53569</v>
      </c>
      <c r="M204">
        <v>35611</v>
      </c>
      <c r="N204">
        <v>19860</v>
      </c>
      <c r="O204">
        <v>468</v>
      </c>
      <c r="P204" s="1">
        <v>1705641</v>
      </c>
      <c r="Q204" t="s">
        <v>342</v>
      </c>
      <c r="R204" t="s">
        <v>656</v>
      </c>
      <c r="T204" s="2">
        <f>_xlfn.XLOOKUP(C204,'countries (2)'!C:C,'countries (2)'!P:P,"ERROR")</f>
        <v>42.5</v>
      </c>
      <c r="U204" s="2">
        <f>_xlfn.XLOOKUP(C204,'countries (2)'!C:C,'countries (2)'!Q:Q,"ERROR")</f>
        <v>1.5</v>
      </c>
      <c r="W204" t="str">
        <f t="shared" si="3"/>
        <v>42,5;1,5</v>
      </c>
    </row>
    <row r="205" spans="1:23" x14ac:dyDescent="0.3">
      <c r="A205">
        <v>203</v>
      </c>
      <c r="B205">
        <v>204</v>
      </c>
      <c r="C205" t="s">
        <v>736</v>
      </c>
      <c r="D205" t="s">
        <v>737</v>
      </c>
      <c r="E205" t="s">
        <v>738</v>
      </c>
      <c r="F205" t="s">
        <v>30</v>
      </c>
      <c r="G205">
        <v>72737</v>
      </c>
      <c r="H205">
        <v>71995</v>
      </c>
      <c r="I205">
        <v>70007</v>
      </c>
      <c r="J205">
        <v>68755</v>
      </c>
      <c r="K205">
        <v>68346</v>
      </c>
      <c r="L205">
        <v>69481</v>
      </c>
      <c r="M205">
        <v>72978</v>
      </c>
      <c r="N205">
        <v>68895</v>
      </c>
      <c r="O205">
        <v>751</v>
      </c>
      <c r="P205" s="1">
        <v>968535</v>
      </c>
      <c r="Q205" s="1">
        <v>10045</v>
      </c>
      <c r="R205" t="s">
        <v>656</v>
      </c>
      <c r="T205" s="2">
        <f>_xlfn.XLOOKUP(C205,'countries (2)'!C:C,'countries (2)'!P:P,"ERROR")</f>
        <v>15.416666660000001</v>
      </c>
      <c r="U205" s="2">
        <f>_xlfn.XLOOKUP(C205,'countries (2)'!C:C,'countries (2)'!Q:Q,"ERROR")</f>
        <v>-61.333333330000002</v>
      </c>
      <c r="W205" t="str">
        <f t="shared" si="3"/>
        <v>15,41666666;-61,33333333</v>
      </c>
    </row>
    <row r="206" spans="1:23" x14ac:dyDescent="0.3">
      <c r="A206">
        <v>204</v>
      </c>
      <c r="B206">
        <v>205</v>
      </c>
      <c r="C206" t="s">
        <v>739</v>
      </c>
      <c r="D206" t="s">
        <v>740</v>
      </c>
      <c r="E206" t="s">
        <v>741</v>
      </c>
      <c r="F206" t="s">
        <v>30</v>
      </c>
      <c r="G206">
        <v>68706</v>
      </c>
      <c r="H206">
        <v>67311</v>
      </c>
      <c r="I206">
        <v>60911</v>
      </c>
      <c r="J206">
        <v>54074</v>
      </c>
      <c r="K206">
        <v>39658</v>
      </c>
      <c r="L206">
        <v>26027</v>
      </c>
      <c r="M206">
        <v>17100</v>
      </c>
      <c r="N206">
        <v>10533</v>
      </c>
      <c r="O206">
        <v>264</v>
      </c>
      <c r="P206" t="s">
        <v>742</v>
      </c>
      <c r="Q206" s="1">
        <v>10084</v>
      </c>
      <c r="R206" t="s">
        <v>656</v>
      </c>
      <c r="T206" s="2">
        <f>_xlfn.XLOOKUP(C206,'countries (2)'!C:C,'countries (2)'!P:P,"ERROR")</f>
        <v>19.5</v>
      </c>
      <c r="U206" s="2">
        <f>_xlfn.XLOOKUP(C206,'countries (2)'!C:C,'countries (2)'!Q:Q,"ERROR")</f>
        <v>-80.5</v>
      </c>
      <c r="W206" t="str">
        <f t="shared" si="3"/>
        <v>19,5;-80,5</v>
      </c>
    </row>
    <row r="207" spans="1:23" x14ac:dyDescent="0.3">
      <c r="A207">
        <v>205</v>
      </c>
      <c r="B207">
        <v>206</v>
      </c>
      <c r="C207" t="s">
        <v>743</v>
      </c>
      <c r="D207" t="s">
        <v>744</v>
      </c>
      <c r="E207" t="s">
        <v>745</v>
      </c>
      <c r="F207" t="s">
        <v>30</v>
      </c>
      <c r="G207">
        <v>64184</v>
      </c>
      <c r="H207">
        <v>64031</v>
      </c>
      <c r="I207">
        <v>63144</v>
      </c>
      <c r="J207">
        <v>63447</v>
      </c>
      <c r="K207">
        <v>61371</v>
      </c>
      <c r="L207">
        <v>57470</v>
      </c>
      <c r="M207">
        <v>53565</v>
      </c>
      <c r="N207">
        <v>52019</v>
      </c>
      <c r="O207">
        <v>54</v>
      </c>
      <c r="P207" s="1">
        <v>11885926</v>
      </c>
      <c r="Q207" t="s">
        <v>21</v>
      </c>
      <c r="R207" t="s">
        <v>656</v>
      </c>
      <c r="T207" s="2">
        <f>_xlfn.XLOOKUP(C207,'countries (2)'!C:C,'countries (2)'!P:P,"ERROR")</f>
        <v>32.333333330000002</v>
      </c>
      <c r="U207" s="2">
        <f>_xlfn.XLOOKUP(C207,'countries (2)'!C:C,'countries (2)'!Q:Q,"ERROR")</f>
        <v>-64.75</v>
      </c>
      <c r="W207" t="str">
        <f t="shared" si="3"/>
        <v>32,33333333;-64,75</v>
      </c>
    </row>
    <row r="208" spans="1:23" x14ac:dyDescent="0.3">
      <c r="A208">
        <v>206</v>
      </c>
      <c r="B208">
        <v>207</v>
      </c>
      <c r="C208" t="s">
        <v>746</v>
      </c>
      <c r="D208" t="s">
        <v>747</v>
      </c>
      <c r="E208" t="s">
        <v>748</v>
      </c>
      <c r="F208" t="s">
        <v>57</v>
      </c>
      <c r="G208">
        <v>63301</v>
      </c>
      <c r="H208">
        <v>62794</v>
      </c>
      <c r="I208">
        <v>61629</v>
      </c>
      <c r="J208">
        <v>60782</v>
      </c>
      <c r="K208">
        <v>59114</v>
      </c>
      <c r="L208">
        <v>57727</v>
      </c>
      <c r="M208">
        <v>52860</v>
      </c>
      <c r="N208">
        <v>52656</v>
      </c>
      <c r="O208">
        <v>78</v>
      </c>
      <c r="P208" s="1">
        <v>8115513</v>
      </c>
      <c r="Q208" s="1">
        <v>10037</v>
      </c>
      <c r="R208" t="s">
        <v>656</v>
      </c>
      <c r="T208" s="2">
        <f>_xlfn.XLOOKUP(C208,'countries (2)'!C:C,'countries (2)'!P:P,"ERROR")</f>
        <v>49.466666660000001</v>
      </c>
      <c r="U208" s="2">
        <f>_xlfn.XLOOKUP(C208,'countries (2)'!C:C,'countries (2)'!Q:Q,"ERROR")</f>
        <v>-2.5833333299999999</v>
      </c>
      <c r="W208" t="str">
        <f t="shared" si="3"/>
        <v>49,46666666;-2,58333333</v>
      </c>
    </row>
    <row r="209" spans="1:23" x14ac:dyDescent="0.3">
      <c r="A209">
        <v>207</v>
      </c>
      <c r="B209">
        <v>208</v>
      </c>
      <c r="C209" t="s">
        <v>749</v>
      </c>
      <c r="D209" t="s">
        <v>750</v>
      </c>
      <c r="E209" t="s">
        <v>751</v>
      </c>
      <c r="F209" t="s">
        <v>30</v>
      </c>
      <c r="G209">
        <v>56466</v>
      </c>
      <c r="H209">
        <v>56026</v>
      </c>
      <c r="I209">
        <v>55895</v>
      </c>
      <c r="J209">
        <v>56351</v>
      </c>
      <c r="K209">
        <v>56184</v>
      </c>
      <c r="L209">
        <v>55599</v>
      </c>
      <c r="M209">
        <v>50106</v>
      </c>
      <c r="N209">
        <v>45434</v>
      </c>
      <c r="O209">
        <v>2166086</v>
      </c>
      <c r="P209" t="s">
        <v>752</v>
      </c>
      <c r="Q209" s="1">
        <v>1004</v>
      </c>
      <c r="R209" t="s">
        <v>656</v>
      </c>
      <c r="T209" s="2">
        <f>_xlfn.XLOOKUP(C209,'countries (2)'!C:C,'countries (2)'!P:P,"ERROR")</f>
        <v>72</v>
      </c>
      <c r="U209" s="2">
        <f>_xlfn.XLOOKUP(C209,'countries (2)'!C:C,'countries (2)'!Q:Q,"ERROR")</f>
        <v>-40</v>
      </c>
      <c r="W209" t="str">
        <f t="shared" si="3"/>
        <v>72;-40</v>
      </c>
    </row>
    <row r="210" spans="1:23" x14ac:dyDescent="0.3">
      <c r="A210">
        <v>208</v>
      </c>
      <c r="B210">
        <v>209</v>
      </c>
      <c r="C210" t="s">
        <v>753</v>
      </c>
      <c r="D210" t="s">
        <v>754</v>
      </c>
      <c r="E210" t="s">
        <v>755</v>
      </c>
      <c r="F210" t="s">
        <v>57</v>
      </c>
      <c r="G210">
        <v>53090</v>
      </c>
      <c r="H210">
        <v>52415</v>
      </c>
      <c r="I210">
        <v>48816</v>
      </c>
      <c r="J210">
        <v>48410</v>
      </c>
      <c r="K210">
        <v>45660</v>
      </c>
      <c r="L210">
        <v>47479</v>
      </c>
      <c r="M210">
        <v>43054</v>
      </c>
      <c r="N210">
        <v>38416</v>
      </c>
      <c r="O210">
        <v>1393</v>
      </c>
      <c r="P210" s="1">
        <v>38112</v>
      </c>
      <c r="Q210" s="1">
        <v>10038</v>
      </c>
      <c r="R210" t="s">
        <v>656</v>
      </c>
      <c r="T210" s="2">
        <f>_xlfn.XLOOKUP(C210,'countries (2)'!C:C,'countries (2)'!P:P,"ERROR")</f>
        <v>62</v>
      </c>
      <c r="U210" s="2">
        <f>_xlfn.XLOOKUP(C210,'countries (2)'!C:C,'countries (2)'!Q:Q,"ERROR")</f>
        <v>-7</v>
      </c>
      <c r="W210" t="str">
        <f t="shared" si="3"/>
        <v>62;-7</v>
      </c>
    </row>
    <row r="211" spans="1:23" x14ac:dyDescent="0.3">
      <c r="A211">
        <v>209</v>
      </c>
      <c r="B211">
        <v>210</v>
      </c>
      <c r="C211" t="s">
        <v>756</v>
      </c>
      <c r="D211" t="s">
        <v>757</v>
      </c>
      <c r="E211" t="s">
        <v>758</v>
      </c>
      <c r="F211" t="s">
        <v>239</v>
      </c>
      <c r="G211">
        <v>49551</v>
      </c>
      <c r="H211">
        <v>49587</v>
      </c>
      <c r="I211">
        <v>51514</v>
      </c>
      <c r="J211">
        <v>54087</v>
      </c>
      <c r="K211">
        <v>80338</v>
      </c>
      <c r="L211">
        <v>48002</v>
      </c>
      <c r="M211">
        <v>17613</v>
      </c>
      <c r="N211">
        <v>10143</v>
      </c>
      <c r="O211">
        <v>464</v>
      </c>
      <c r="P211" s="1">
        <v>1067909</v>
      </c>
      <c r="Q211" s="1">
        <v>10014</v>
      </c>
      <c r="R211" t="s">
        <v>656</v>
      </c>
      <c r="T211" s="2">
        <f>_xlfn.XLOOKUP(C211,'countries (2)'!C:C,'countries (2)'!P:P,"ERROR")</f>
        <v>-29.033333330000001</v>
      </c>
      <c r="U211" s="2">
        <f>_xlfn.XLOOKUP(C211,'countries (2)'!C:C,'countries (2)'!Q:Q,"ERROR")</f>
        <v>167.95</v>
      </c>
      <c r="W211" t="str">
        <f t="shared" si="3"/>
        <v>-29,03333333;167,95</v>
      </c>
    </row>
    <row r="212" spans="1:23" x14ac:dyDescent="0.3">
      <c r="A212">
        <v>210</v>
      </c>
      <c r="B212">
        <v>211</v>
      </c>
      <c r="C212" t="s">
        <v>759</v>
      </c>
      <c r="D212" t="s">
        <v>760</v>
      </c>
      <c r="E212" t="s">
        <v>761</v>
      </c>
      <c r="F212" t="s">
        <v>30</v>
      </c>
      <c r="G212">
        <v>47657</v>
      </c>
      <c r="H212">
        <v>47642</v>
      </c>
      <c r="I212">
        <v>47790</v>
      </c>
      <c r="J212">
        <v>47403</v>
      </c>
      <c r="K212">
        <v>45461</v>
      </c>
      <c r="L212">
        <v>40636</v>
      </c>
      <c r="M212">
        <v>43097</v>
      </c>
      <c r="N212">
        <v>44968</v>
      </c>
      <c r="O212">
        <v>261</v>
      </c>
      <c r="P212" s="1">
        <v>1825939</v>
      </c>
      <c r="Q212" s="1">
        <v>10011</v>
      </c>
      <c r="R212" t="s">
        <v>656</v>
      </c>
      <c r="T212" s="2">
        <f>_xlfn.XLOOKUP(C212,'countries (2)'!C:C,'countries (2)'!P:P,"ERROR")</f>
        <v>17.333333329999999</v>
      </c>
      <c r="U212" s="2">
        <f>_xlfn.XLOOKUP(C212,'countries (2)'!C:C,'countries (2)'!Q:Q,"ERROR")</f>
        <v>-62.75</v>
      </c>
      <c r="W212" t="str">
        <f t="shared" si="3"/>
        <v>17,33333333;-62,75</v>
      </c>
    </row>
    <row r="213" spans="1:23" x14ac:dyDescent="0.3">
      <c r="A213">
        <v>211</v>
      </c>
      <c r="B213">
        <v>212</v>
      </c>
      <c r="C213" t="s">
        <v>762</v>
      </c>
      <c r="D213" t="s">
        <v>763</v>
      </c>
      <c r="E213" t="s">
        <v>764</v>
      </c>
      <c r="F213" t="s">
        <v>30</v>
      </c>
      <c r="G213">
        <v>45703</v>
      </c>
      <c r="H213">
        <v>44276</v>
      </c>
      <c r="I213">
        <v>36538</v>
      </c>
      <c r="J213">
        <v>29726</v>
      </c>
      <c r="K213">
        <v>18744</v>
      </c>
      <c r="L213">
        <v>11709</v>
      </c>
      <c r="M213">
        <v>7598</v>
      </c>
      <c r="N213">
        <v>5665</v>
      </c>
      <c r="O213">
        <v>948</v>
      </c>
      <c r="P213" s="1">
        <v>482099</v>
      </c>
      <c r="Q213" s="1">
        <v>10131</v>
      </c>
      <c r="R213" t="s">
        <v>656</v>
      </c>
      <c r="T213" s="2">
        <f>_xlfn.XLOOKUP(C213,'countries (2)'!C:C,'countries (2)'!P:P,"ERROR")</f>
        <v>21.75</v>
      </c>
      <c r="U213" s="2">
        <f>_xlfn.XLOOKUP(C213,'countries (2)'!C:C,'countries (2)'!Q:Q,"ERROR")</f>
        <v>-71.583333330000002</v>
      </c>
      <c r="W213" t="str">
        <f t="shared" si="3"/>
        <v>21,75;-71,58333333</v>
      </c>
    </row>
    <row r="214" spans="1:23" x14ac:dyDescent="0.3">
      <c r="A214">
        <v>212</v>
      </c>
      <c r="B214">
        <v>213</v>
      </c>
      <c r="C214" t="s">
        <v>765</v>
      </c>
      <c r="D214" t="s">
        <v>766</v>
      </c>
      <c r="E214" t="s">
        <v>767</v>
      </c>
      <c r="F214" t="s">
        <v>239</v>
      </c>
      <c r="G214">
        <v>44273</v>
      </c>
      <c r="H214">
        <v>46189</v>
      </c>
      <c r="I214">
        <v>51368</v>
      </c>
      <c r="J214">
        <v>54849</v>
      </c>
      <c r="K214">
        <v>58230</v>
      </c>
      <c r="L214">
        <v>47818</v>
      </c>
      <c r="M214">
        <v>32886</v>
      </c>
      <c r="N214">
        <v>27075</v>
      </c>
      <c r="O214">
        <v>199</v>
      </c>
      <c r="P214" s="1">
        <v>2224774</v>
      </c>
      <c r="Q214" t="s">
        <v>768</v>
      </c>
      <c r="R214" t="s">
        <v>656</v>
      </c>
      <c r="T214" s="2">
        <f>_xlfn.XLOOKUP(C214,'countries (2)'!C:C,'countries (2)'!P:P,"ERROR")</f>
        <v>-14.33333333</v>
      </c>
      <c r="U214" s="2">
        <f>_xlfn.XLOOKUP(C214,'countries (2)'!C:C,'countries (2)'!Q:Q,"ERROR")</f>
        <v>-170</v>
      </c>
      <c r="W214" t="str">
        <f t="shared" si="3"/>
        <v>-14,33333333;-170</v>
      </c>
    </row>
    <row r="215" spans="1:23" x14ac:dyDescent="0.3">
      <c r="A215">
        <v>213</v>
      </c>
      <c r="B215">
        <v>214</v>
      </c>
      <c r="C215" t="s">
        <v>769</v>
      </c>
      <c r="D215" t="s">
        <v>770</v>
      </c>
      <c r="E215" t="s">
        <v>771</v>
      </c>
      <c r="F215" t="s">
        <v>30</v>
      </c>
      <c r="G215">
        <v>44175</v>
      </c>
      <c r="H215">
        <v>43621</v>
      </c>
      <c r="I215">
        <v>40205</v>
      </c>
      <c r="J215">
        <v>33034</v>
      </c>
      <c r="K215">
        <v>30489</v>
      </c>
      <c r="L215">
        <v>27845</v>
      </c>
      <c r="M215">
        <v>12243</v>
      </c>
      <c r="N215">
        <v>6260</v>
      </c>
      <c r="O215">
        <v>34</v>
      </c>
      <c r="P215" s="1">
        <v>12992647</v>
      </c>
      <c r="Q215" s="1">
        <v>1003</v>
      </c>
      <c r="R215" t="s">
        <v>656</v>
      </c>
      <c r="T215" s="2">
        <f>_xlfn.XLOOKUP(C215,'countries (2)'!C:C,'countries (2)'!P:P,"ERROR")</f>
        <v>18.033332999999999</v>
      </c>
      <c r="U215" s="2">
        <f>_xlfn.XLOOKUP(C215,'countries (2)'!C:C,'countries (2)'!Q:Q,"ERROR")</f>
        <v>-63.05</v>
      </c>
      <c r="W215" t="str">
        <f t="shared" si="3"/>
        <v>18,033333;-63,05</v>
      </c>
    </row>
    <row r="216" spans="1:23" x14ac:dyDescent="0.3">
      <c r="A216">
        <v>214</v>
      </c>
      <c r="B216">
        <v>215</v>
      </c>
      <c r="C216" t="s">
        <v>772</v>
      </c>
      <c r="D216" t="s">
        <v>773</v>
      </c>
      <c r="E216" t="s">
        <v>774</v>
      </c>
      <c r="F216" t="s">
        <v>239</v>
      </c>
      <c r="G216">
        <v>41569</v>
      </c>
      <c r="H216">
        <v>43413</v>
      </c>
      <c r="I216">
        <v>49410</v>
      </c>
      <c r="J216">
        <v>53416</v>
      </c>
      <c r="K216">
        <v>54224</v>
      </c>
      <c r="L216">
        <v>46047</v>
      </c>
      <c r="M216">
        <v>31988</v>
      </c>
      <c r="N216">
        <v>23969</v>
      </c>
      <c r="O216">
        <v>181</v>
      </c>
      <c r="P216" s="1">
        <v>229663</v>
      </c>
      <c r="Q216" t="s">
        <v>523</v>
      </c>
      <c r="R216" t="s">
        <v>656</v>
      </c>
      <c r="T216" s="2">
        <f>_xlfn.XLOOKUP(C216,'countries (2)'!C:C,'countries (2)'!P:P,"ERROR")</f>
        <v>9</v>
      </c>
      <c r="U216" s="2">
        <f>_xlfn.XLOOKUP(C216,'countries (2)'!C:C,'countries (2)'!Q:Q,"ERROR")</f>
        <v>168</v>
      </c>
      <c r="W216" t="str">
        <f t="shared" si="3"/>
        <v>9;168</v>
      </c>
    </row>
    <row r="217" spans="1:23" x14ac:dyDescent="0.3">
      <c r="A217">
        <v>215</v>
      </c>
      <c r="B217">
        <v>216</v>
      </c>
      <c r="C217" t="s">
        <v>775</v>
      </c>
      <c r="D217" t="s">
        <v>776</v>
      </c>
      <c r="E217" t="s">
        <v>777</v>
      </c>
      <c r="F217" t="s">
        <v>57</v>
      </c>
      <c r="G217">
        <v>39327</v>
      </c>
      <c r="H217">
        <v>38756</v>
      </c>
      <c r="I217">
        <v>37355</v>
      </c>
      <c r="J217">
        <v>35926</v>
      </c>
      <c r="K217">
        <v>33026</v>
      </c>
      <c r="L217">
        <v>28765</v>
      </c>
      <c r="M217">
        <v>25003</v>
      </c>
      <c r="N217">
        <v>21089</v>
      </c>
      <c r="O217">
        <v>160</v>
      </c>
      <c r="P217" s="1">
        <v>2457937</v>
      </c>
      <c r="Q217" s="1">
        <v>10074</v>
      </c>
      <c r="R217" t="s">
        <v>656</v>
      </c>
      <c r="T217" s="2">
        <f>_xlfn.XLOOKUP(C217,'countries (2)'!C:C,'countries (2)'!P:P,"ERROR")</f>
        <v>47.266666659999999</v>
      </c>
      <c r="U217" s="2">
        <f>_xlfn.XLOOKUP(C217,'countries (2)'!C:C,'countries (2)'!Q:Q,"ERROR")</f>
        <v>9.5333333299999996</v>
      </c>
      <c r="W217" t="str">
        <f t="shared" si="3"/>
        <v>47,26666666;9,53333333</v>
      </c>
    </row>
    <row r="218" spans="1:23" x14ac:dyDescent="0.3">
      <c r="A218">
        <v>216</v>
      </c>
      <c r="B218">
        <v>217</v>
      </c>
      <c r="C218" t="s">
        <v>778</v>
      </c>
      <c r="D218" t="s">
        <v>779</v>
      </c>
      <c r="E218" t="s">
        <v>779</v>
      </c>
      <c r="F218" t="s">
        <v>57</v>
      </c>
      <c r="G218">
        <v>36469</v>
      </c>
      <c r="H218">
        <v>36922</v>
      </c>
      <c r="I218">
        <v>36760</v>
      </c>
      <c r="J218">
        <v>33178</v>
      </c>
      <c r="K218">
        <v>32465</v>
      </c>
      <c r="L218">
        <v>30329</v>
      </c>
      <c r="M218">
        <v>27076</v>
      </c>
      <c r="N218">
        <v>24270</v>
      </c>
      <c r="O218">
        <v>2</v>
      </c>
      <c r="P218" t="s">
        <v>780</v>
      </c>
      <c r="Q218" t="s">
        <v>781</v>
      </c>
      <c r="R218" t="s">
        <v>656</v>
      </c>
      <c r="T218" s="2">
        <f>_xlfn.XLOOKUP(C218,'countries (2)'!C:C,'countries (2)'!P:P,"ERROR")</f>
        <v>43.733333330000001</v>
      </c>
      <c r="U218" s="2">
        <f>_xlfn.XLOOKUP(C218,'countries (2)'!C:C,'countries (2)'!Q:Q,"ERROR")</f>
        <v>7.4</v>
      </c>
      <c r="W218" t="str">
        <f t="shared" si="3"/>
        <v>43,73333333;7,4</v>
      </c>
    </row>
    <row r="219" spans="1:23" x14ac:dyDescent="0.3">
      <c r="A219">
        <v>217</v>
      </c>
      <c r="B219">
        <v>218</v>
      </c>
      <c r="C219" t="s">
        <v>782</v>
      </c>
      <c r="D219" t="s">
        <v>783</v>
      </c>
      <c r="E219" t="s">
        <v>783</v>
      </c>
      <c r="F219" t="s">
        <v>57</v>
      </c>
      <c r="G219">
        <v>33660</v>
      </c>
      <c r="H219">
        <v>34007</v>
      </c>
      <c r="I219">
        <v>33570</v>
      </c>
      <c r="J219">
        <v>31608</v>
      </c>
      <c r="K219">
        <v>26823</v>
      </c>
      <c r="L219">
        <v>23132</v>
      </c>
      <c r="M219">
        <v>21346</v>
      </c>
      <c r="N219">
        <v>18169</v>
      </c>
      <c r="O219">
        <v>61</v>
      </c>
      <c r="P219" s="1">
        <v>5518033</v>
      </c>
      <c r="Q219" t="s">
        <v>784</v>
      </c>
      <c r="R219" t="s">
        <v>656</v>
      </c>
      <c r="T219" s="2">
        <f>_xlfn.XLOOKUP(C219,'countries (2)'!C:C,'countries (2)'!P:P,"ERROR")</f>
        <v>43.766666659999999</v>
      </c>
      <c r="U219" s="2">
        <f>_xlfn.XLOOKUP(C219,'countries (2)'!C:C,'countries (2)'!Q:Q,"ERROR")</f>
        <v>12.416666660000001</v>
      </c>
      <c r="W219" t="str">
        <f t="shared" si="3"/>
        <v>43,76666666;12,41666666</v>
      </c>
    </row>
    <row r="220" spans="1:23" x14ac:dyDescent="0.3">
      <c r="A220">
        <v>218</v>
      </c>
      <c r="B220">
        <v>219</v>
      </c>
      <c r="C220" t="s">
        <v>785</v>
      </c>
      <c r="D220" t="s">
        <v>786</v>
      </c>
      <c r="E220" t="s">
        <v>786</v>
      </c>
      <c r="F220" t="s">
        <v>57</v>
      </c>
      <c r="G220">
        <v>32649</v>
      </c>
      <c r="H220">
        <v>32709</v>
      </c>
      <c r="I220">
        <v>32520</v>
      </c>
      <c r="J220">
        <v>31262</v>
      </c>
      <c r="K220">
        <v>27741</v>
      </c>
      <c r="L220">
        <v>27317</v>
      </c>
      <c r="M220">
        <v>28734</v>
      </c>
      <c r="N220">
        <v>26685</v>
      </c>
      <c r="O220">
        <v>6</v>
      </c>
      <c r="P220" t="s">
        <v>787</v>
      </c>
      <c r="Q220" t="s">
        <v>788</v>
      </c>
      <c r="R220" t="s">
        <v>656</v>
      </c>
      <c r="T220" s="2">
        <f>_xlfn.XLOOKUP(C220,'countries (2)'!C:C,'countries (2)'!P:P,"ERROR")</f>
        <v>36.133333329999999</v>
      </c>
      <c r="U220" s="2">
        <f>_xlfn.XLOOKUP(C220,'countries (2)'!C:C,'countries (2)'!Q:Q,"ERROR")</f>
        <v>-5.35</v>
      </c>
      <c r="W220" t="str">
        <f t="shared" si="3"/>
        <v>36,13333333;-5,35</v>
      </c>
    </row>
    <row r="221" spans="1:23" x14ac:dyDescent="0.3">
      <c r="A221">
        <v>219</v>
      </c>
      <c r="B221">
        <v>220</v>
      </c>
      <c r="C221" t="s">
        <v>789</v>
      </c>
      <c r="D221" t="s">
        <v>790</v>
      </c>
      <c r="E221" t="s">
        <v>791</v>
      </c>
      <c r="F221" t="s">
        <v>30</v>
      </c>
      <c r="G221">
        <v>31791</v>
      </c>
      <c r="H221">
        <v>32552</v>
      </c>
      <c r="I221">
        <v>35020</v>
      </c>
      <c r="J221">
        <v>36458</v>
      </c>
      <c r="K221">
        <v>29610</v>
      </c>
      <c r="L221">
        <v>28127</v>
      </c>
      <c r="M221">
        <v>7776</v>
      </c>
      <c r="N221">
        <v>5802</v>
      </c>
      <c r="O221">
        <v>53</v>
      </c>
      <c r="P221" s="1">
        <v>5998302</v>
      </c>
      <c r="Q221" t="s">
        <v>792</v>
      </c>
      <c r="R221" t="s">
        <v>656</v>
      </c>
      <c r="T221" s="2">
        <f>_xlfn.XLOOKUP(C221,'countries (2)'!C:C,'countries (2)'!P:P,"ERROR")</f>
        <v>18.083333329999999</v>
      </c>
      <c r="U221" s="2">
        <f>_xlfn.XLOOKUP(C221,'countries (2)'!C:C,'countries (2)'!Q:Q,"ERROR")</f>
        <v>-63.95</v>
      </c>
      <c r="W221" t="str">
        <f t="shared" si="3"/>
        <v>18,08333333;-63,95</v>
      </c>
    </row>
    <row r="222" spans="1:23" x14ac:dyDescent="0.3">
      <c r="A222">
        <v>220</v>
      </c>
      <c r="B222">
        <v>221</v>
      </c>
      <c r="C222" t="s">
        <v>793</v>
      </c>
      <c r="D222" t="s">
        <v>794</v>
      </c>
      <c r="E222" t="s">
        <v>795</v>
      </c>
      <c r="F222" t="s">
        <v>30</v>
      </c>
      <c r="G222">
        <v>31305</v>
      </c>
      <c r="H222">
        <v>30910</v>
      </c>
      <c r="I222">
        <v>29366</v>
      </c>
      <c r="J222">
        <v>27556</v>
      </c>
      <c r="K222">
        <v>20104</v>
      </c>
      <c r="L222">
        <v>15617</v>
      </c>
      <c r="M222">
        <v>11109</v>
      </c>
      <c r="N222">
        <v>9581</v>
      </c>
      <c r="O222">
        <v>151</v>
      </c>
      <c r="P222" s="1">
        <v>2073179</v>
      </c>
      <c r="Q222" s="1">
        <v>10059</v>
      </c>
      <c r="R222" t="s">
        <v>656</v>
      </c>
      <c r="T222" s="2">
        <f>_xlfn.XLOOKUP(C222,'countries (2)'!C:C,'countries (2)'!P:P,"ERROR")</f>
        <v>18.431383</v>
      </c>
      <c r="U222" s="2">
        <f>_xlfn.XLOOKUP(C222,'countries (2)'!C:C,'countries (2)'!Q:Q,"ERROR")</f>
        <v>-64.623050000000006</v>
      </c>
      <c r="W222" t="str">
        <f t="shared" si="3"/>
        <v>18,431383;-64,62305</v>
      </c>
    </row>
    <row r="223" spans="1:23" x14ac:dyDescent="0.3">
      <c r="A223">
        <v>221</v>
      </c>
      <c r="B223">
        <v>222</v>
      </c>
      <c r="C223" t="s">
        <v>796</v>
      </c>
      <c r="D223" t="s">
        <v>797</v>
      </c>
      <c r="E223" t="s">
        <v>798</v>
      </c>
      <c r="F223" t="s">
        <v>239</v>
      </c>
      <c r="G223">
        <v>18055</v>
      </c>
      <c r="H223">
        <v>17972</v>
      </c>
      <c r="I223">
        <v>17794</v>
      </c>
      <c r="J223">
        <v>18540</v>
      </c>
      <c r="K223">
        <v>19726</v>
      </c>
      <c r="L223">
        <v>15293</v>
      </c>
      <c r="M223">
        <v>12252</v>
      </c>
      <c r="N223">
        <v>11366</v>
      </c>
      <c r="O223">
        <v>459</v>
      </c>
      <c r="P223" s="1">
        <v>393355</v>
      </c>
      <c r="Q223" s="1">
        <v>10017</v>
      </c>
      <c r="R223" t="s">
        <v>656</v>
      </c>
      <c r="T223" s="2">
        <f>_xlfn.XLOOKUP(C223,'countries (2)'!C:C,'countries (2)'!P:P,"ERROR")</f>
        <v>7.5</v>
      </c>
      <c r="U223" s="2">
        <f>_xlfn.XLOOKUP(C223,'countries (2)'!C:C,'countries (2)'!Q:Q,"ERROR")</f>
        <v>134.5</v>
      </c>
      <c r="W223" t="str">
        <f t="shared" si="3"/>
        <v>7,5;134,5</v>
      </c>
    </row>
    <row r="224" spans="1:23" x14ac:dyDescent="0.3">
      <c r="A224">
        <v>222</v>
      </c>
      <c r="B224">
        <v>223</v>
      </c>
      <c r="C224" t="s">
        <v>799</v>
      </c>
      <c r="D224" t="s">
        <v>800</v>
      </c>
      <c r="E224" t="s">
        <v>801</v>
      </c>
      <c r="F224" t="s">
        <v>239</v>
      </c>
      <c r="G224">
        <v>17011</v>
      </c>
      <c r="H224">
        <v>17029</v>
      </c>
      <c r="I224">
        <v>17695</v>
      </c>
      <c r="J224">
        <v>17212</v>
      </c>
      <c r="K224">
        <v>15897</v>
      </c>
      <c r="L224">
        <v>17123</v>
      </c>
      <c r="M224">
        <v>17651</v>
      </c>
      <c r="N224">
        <v>20470</v>
      </c>
      <c r="O224">
        <v>236</v>
      </c>
      <c r="P224" s="1">
        <v>720805</v>
      </c>
      <c r="Q224" s="1">
        <v>10005</v>
      </c>
      <c r="R224" t="s">
        <v>656</v>
      </c>
      <c r="T224" s="2">
        <f>_xlfn.XLOOKUP(C224,'countries (2)'!C:C,'countries (2)'!P:P,"ERROR")</f>
        <v>-21.233333330000001</v>
      </c>
      <c r="U224" s="2">
        <f>_xlfn.XLOOKUP(C224,'countries (2)'!C:C,'countries (2)'!Q:Q,"ERROR")</f>
        <v>-159.76666666</v>
      </c>
      <c r="W224" t="str">
        <f t="shared" si="3"/>
        <v>-21,23333333;-159,76666666</v>
      </c>
    </row>
    <row r="225" spans="1:23" x14ac:dyDescent="0.3">
      <c r="A225">
        <v>223</v>
      </c>
      <c r="B225">
        <v>224</v>
      </c>
      <c r="C225" t="s">
        <v>802</v>
      </c>
      <c r="D225" t="s">
        <v>803</v>
      </c>
      <c r="E225" t="s">
        <v>804</v>
      </c>
      <c r="F225" t="s">
        <v>30</v>
      </c>
      <c r="G225">
        <v>15857</v>
      </c>
      <c r="H225">
        <v>15585</v>
      </c>
      <c r="I225">
        <v>14525</v>
      </c>
      <c r="J225">
        <v>13172</v>
      </c>
      <c r="K225">
        <v>11047</v>
      </c>
      <c r="L225">
        <v>8316</v>
      </c>
      <c r="M225">
        <v>6560</v>
      </c>
      <c r="N225">
        <v>6283</v>
      </c>
      <c r="O225">
        <v>91</v>
      </c>
      <c r="P225" s="1">
        <v>1742527</v>
      </c>
      <c r="Q225" s="1">
        <v>10066</v>
      </c>
      <c r="R225" t="s">
        <v>656</v>
      </c>
      <c r="T225" s="2">
        <f>_xlfn.XLOOKUP(C225,'countries (2)'!C:C,'countries (2)'!P:P,"ERROR")</f>
        <v>18.25</v>
      </c>
      <c r="U225" s="2">
        <f>_xlfn.XLOOKUP(C225,'countries (2)'!C:C,'countries (2)'!Q:Q,"ERROR")</f>
        <v>-63.166666659999997</v>
      </c>
      <c r="W225" t="str">
        <f t="shared" si="3"/>
        <v>18,25;-63,16666666</v>
      </c>
    </row>
    <row r="226" spans="1:23" x14ac:dyDescent="0.3">
      <c r="A226">
        <v>224</v>
      </c>
      <c r="B226">
        <v>225</v>
      </c>
      <c r="C226" t="s">
        <v>805</v>
      </c>
      <c r="D226" t="s">
        <v>806</v>
      </c>
      <c r="E226" t="s">
        <v>807</v>
      </c>
      <c r="F226" t="s">
        <v>239</v>
      </c>
      <c r="G226">
        <v>12668</v>
      </c>
      <c r="H226">
        <v>12315</v>
      </c>
      <c r="I226">
        <v>11185</v>
      </c>
      <c r="J226">
        <v>10241</v>
      </c>
      <c r="K226">
        <v>10377</v>
      </c>
      <c r="L226">
        <v>9598</v>
      </c>
      <c r="M226">
        <v>7635</v>
      </c>
      <c r="N226">
        <v>6663</v>
      </c>
      <c r="O226">
        <v>21</v>
      </c>
      <c r="P226" s="1">
        <v>6032381</v>
      </c>
      <c r="Q226" s="1">
        <v>10125</v>
      </c>
      <c r="R226" t="s">
        <v>656</v>
      </c>
      <c r="T226" s="2">
        <f>_xlfn.XLOOKUP(C226,'countries (2)'!C:C,'countries (2)'!P:P,"ERROR")</f>
        <v>-0.53333333000000005</v>
      </c>
      <c r="U226" s="2">
        <f>_xlfn.XLOOKUP(C226,'countries (2)'!C:C,'countries (2)'!Q:Q,"ERROR")</f>
        <v>166.91666666</v>
      </c>
      <c r="W226" t="str">
        <f t="shared" si="3"/>
        <v>-0,53333333;166,91666666</v>
      </c>
    </row>
    <row r="227" spans="1:23" x14ac:dyDescent="0.3">
      <c r="A227">
        <v>225</v>
      </c>
      <c r="B227">
        <v>226</v>
      </c>
      <c r="C227" t="s">
        <v>808</v>
      </c>
      <c r="D227" t="s">
        <v>809</v>
      </c>
      <c r="E227" t="s">
        <v>810</v>
      </c>
      <c r="F227" t="s">
        <v>239</v>
      </c>
      <c r="G227">
        <v>11572</v>
      </c>
      <c r="H227">
        <v>11655</v>
      </c>
      <c r="I227">
        <v>12182</v>
      </c>
      <c r="J227">
        <v>13142</v>
      </c>
      <c r="K227">
        <v>14723</v>
      </c>
      <c r="L227">
        <v>13454</v>
      </c>
      <c r="M227">
        <v>11315</v>
      </c>
      <c r="N227">
        <v>9377</v>
      </c>
      <c r="O227">
        <v>142</v>
      </c>
      <c r="P227" s="1">
        <v>81493</v>
      </c>
      <c r="Q227" t="s">
        <v>811</v>
      </c>
      <c r="R227" t="s">
        <v>656</v>
      </c>
      <c r="T227" s="2">
        <f>_xlfn.XLOOKUP(C227,'countries (2)'!C:C,'countries (2)'!P:P,"ERROR")</f>
        <v>-13.3</v>
      </c>
      <c r="U227" s="2">
        <f>_xlfn.XLOOKUP(C227,'countries (2)'!C:C,'countries (2)'!Q:Q,"ERROR")</f>
        <v>-176.2</v>
      </c>
      <c r="W227" t="str">
        <f t="shared" si="3"/>
        <v>-13,3;-176,2</v>
      </c>
    </row>
    <row r="228" spans="1:23" x14ac:dyDescent="0.3">
      <c r="A228">
        <v>226</v>
      </c>
      <c r="B228">
        <v>227</v>
      </c>
      <c r="C228" t="s">
        <v>812</v>
      </c>
      <c r="D228" t="s">
        <v>813</v>
      </c>
      <c r="E228" t="s">
        <v>814</v>
      </c>
      <c r="F228" t="s">
        <v>239</v>
      </c>
      <c r="G228">
        <v>11312</v>
      </c>
      <c r="H228">
        <v>11069</v>
      </c>
      <c r="I228">
        <v>10877</v>
      </c>
      <c r="J228">
        <v>10550</v>
      </c>
      <c r="K228">
        <v>9638</v>
      </c>
      <c r="L228">
        <v>9182</v>
      </c>
      <c r="M228">
        <v>7731</v>
      </c>
      <c r="N228">
        <v>5814</v>
      </c>
      <c r="O228">
        <v>26</v>
      </c>
      <c r="P228" s="1">
        <v>4350769</v>
      </c>
      <c r="Q228" s="1">
        <v>10096</v>
      </c>
      <c r="R228" t="s">
        <v>656</v>
      </c>
      <c r="T228" s="2">
        <f>_xlfn.XLOOKUP(C228,'countries (2)'!C:C,'countries (2)'!P:P,"ERROR")</f>
        <v>-8</v>
      </c>
      <c r="U228" s="2">
        <f>_xlfn.XLOOKUP(C228,'countries (2)'!C:C,'countries (2)'!Q:Q,"ERROR")</f>
        <v>178</v>
      </c>
      <c r="W228" t="str">
        <f t="shared" si="3"/>
        <v>-8;178</v>
      </c>
    </row>
    <row r="229" spans="1:23" x14ac:dyDescent="0.3">
      <c r="A229">
        <v>227</v>
      </c>
      <c r="B229">
        <v>228</v>
      </c>
      <c r="C229" t="s">
        <v>815</v>
      </c>
      <c r="D229" t="s">
        <v>816</v>
      </c>
      <c r="E229" t="s">
        <v>817</v>
      </c>
      <c r="F229" t="s">
        <v>30</v>
      </c>
      <c r="G229">
        <v>10967</v>
      </c>
      <c r="H229">
        <v>10681</v>
      </c>
      <c r="I229">
        <v>9643</v>
      </c>
      <c r="J229">
        <v>8988</v>
      </c>
      <c r="K229">
        <v>7082</v>
      </c>
      <c r="L229">
        <v>5168</v>
      </c>
      <c r="M229">
        <v>2983</v>
      </c>
      <c r="N229">
        <v>2417</v>
      </c>
      <c r="O229">
        <v>21</v>
      </c>
      <c r="P229" s="1">
        <v>5222381</v>
      </c>
      <c r="Q229" s="1">
        <v>10098</v>
      </c>
      <c r="R229" t="s">
        <v>656</v>
      </c>
      <c r="T229" s="2">
        <f>_xlfn.XLOOKUP(C229,'countries (2)'!C:C,'countries (2)'!P:P,"ERROR")</f>
        <v>18.5</v>
      </c>
      <c r="U229" s="2">
        <f>_xlfn.XLOOKUP(C229,'countries (2)'!C:C,'countries (2)'!Q:Q,"ERROR")</f>
        <v>-63.416666659999997</v>
      </c>
      <c r="W229" t="str">
        <f t="shared" si="3"/>
        <v>18,5;-63,41666666</v>
      </c>
    </row>
    <row r="230" spans="1:23" x14ac:dyDescent="0.3">
      <c r="A230">
        <v>228</v>
      </c>
      <c r="B230">
        <v>229</v>
      </c>
      <c r="C230" t="s">
        <v>818</v>
      </c>
      <c r="D230" t="s">
        <v>819</v>
      </c>
      <c r="E230" t="s">
        <v>820</v>
      </c>
      <c r="F230" t="s">
        <v>30</v>
      </c>
      <c r="G230">
        <v>5862</v>
      </c>
      <c r="H230">
        <v>5906</v>
      </c>
      <c r="I230">
        <v>5978</v>
      </c>
      <c r="J230">
        <v>6052</v>
      </c>
      <c r="K230">
        <v>6274</v>
      </c>
      <c r="L230">
        <v>6324</v>
      </c>
      <c r="M230">
        <v>6106</v>
      </c>
      <c r="N230">
        <v>5537</v>
      </c>
      <c r="O230">
        <v>242</v>
      </c>
      <c r="P230" s="1">
        <v>242231</v>
      </c>
      <c r="Q230" t="s">
        <v>501</v>
      </c>
      <c r="R230" t="s">
        <v>656</v>
      </c>
      <c r="T230" s="2">
        <f>_xlfn.XLOOKUP(C230,'countries (2)'!C:C,'countries (2)'!P:P,"ERROR")</f>
        <v>46.833333330000002</v>
      </c>
      <c r="U230" s="2">
        <f>_xlfn.XLOOKUP(C230,'countries (2)'!C:C,'countries (2)'!Q:Q,"ERROR")</f>
        <v>-56.333333330000002</v>
      </c>
      <c r="W230" t="str">
        <f t="shared" si="3"/>
        <v>46,83333333;-56,33333333</v>
      </c>
    </row>
    <row r="231" spans="1:23" x14ac:dyDescent="0.3">
      <c r="A231">
        <v>229</v>
      </c>
      <c r="B231">
        <v>230</v>
      </c>
      <c r="C231" t="s">
        <v>821</v>
      </c>
      <c r="D231" t="s">
        <v>822</v>
      </c>
      <c r="E231" t="s">
        <v>823</v>
      </c>
      <c r="F231" t="s">
        <v>30</v>
      </c>
      <c r="G231">
        <v>4390</v>
      </c>
      <c r="H231">
        <v>4500</v>
      </c>
      <c r="I231">
        <v>5059</v>
      </c>
      <c r="J231">
        <v>4938</v>
      </c>
      <c r="K231">
        <v>5138</v>
      </c>
      <c r="L231">
        <v>10805</v>
      </c>
      <c r="M231">
        <v>11452</v>
      </c>
      <c r="N231">
        <v>11402</v>
      </c>
      <c r="O231">
        <v>102</v>
      </c>
      <c r="P231" s="1">
        <v>430392</v>
      </c>
      <c r="Q231" t="s">
        <v>824</v>
      </c>
      <c r="R231" t="s">
        <v>656</v>
      </c>
      <c r="T231" s="2">
        <f>_xlfn.XLOOKUP(C231,'countries (2)'!C:C,'countries (2)'!P:P,"ERROR")</f>
        <v>16.75</v>
      </c>
      <c r="U231" s="2">
        <f>_xlfn.XLOOKUP(C231,'countries (2)'!C:C,'countries (2)'!Q:Q,"ERROR")</f>
        <v>-62.2</v>
      </c>
      <c r="W231" t="str">
        <f t="shared" si="3"/>
        <v>16,75;-62,2</v>
      </c>
    </row>
    <row r="232" spans="1:23" x14ac:dyDescent="0.3">
      <c r="A232">
        <v>230</v>
      </c>
      <c r="B232">
        <v>231</v>
      </c>
      <c r="C232" t="s">
        <v>825</v>
      </c>
      <c r="D232" t="s">
        <v>826</v>
      </c>
      <c r="E232" t="s">
        <v>827</v>
      </c>
      <c r="F232" t="s">
        <v>48</v>
      </c>
      <c r="G232">
        <v>3780</v>
      </c>
      <c r="H232">
        <v>3747</v>
      </c>
      <c r="I232">
        <v>3408</v>
      </c>
      <c r="J232">
        <v>3187</v>
      </c>
      <c r="K232">
        <v>3080</v>
      </c>
      <c r="L232">
        <v>2332</v>
      </c>
      <c r="M232">
        <v>2240</v>
      </c>
      <c r="N232">
        <v>2274</v>
      </c>
      <c r="O232">
        <v>12173</v>
      </c>
      <c r="P232" t="s">
        <v>828</v>
      </c>
      <c r="Q232" s="1">
        <v>10043</v>
      </c>
      <c r="R232" t="s">
        <v>656</v>
      </c>
      <c r="T232" s="2">
        <f>_xlfn.XLOOKUP(C232,'countries (2)'!C:C,'countries (2)'!P:P,"ERROR")</f>
        <v>-51.75</v>
      </c>
      <c r="U232" s="2">
        <f>_xlfn.XLOOKUP(C232,'countries (2)'!C:C,'countries (2)'!Q:Q,"ERROR")</f>
        <v>-59</v>
      </c>
      <c r="W232" t="str">
        <f t="shared" si="3"/>
        <v>-51,75;-59</v>
      </c>
    </row>
    <row r="233" spans="1:23" x14ac:dyDescent="0.3">
      <c r="A233">
        <v>231</v>
      </c>
      <c r="B233">
        <v>232</v>
      </c>
      <c r="C233" t="s">
        <v>829</v>
      </c>
      <c r="D233" t="s">
        <v>830</v>
      </c>
      <c r="E233" t="s">
        <v>831</v>
      </c>
      <c r="F233" t="s">
        <v>239</v>
      </c>
      <c r="G233">
        <v>1934</v>
      </c>
      <c r="H233">
        <v>1942</v>
      </c>
      <c r="I233">
        <v>1847</v>
      </c>
      <c r="J233">
        <v>1812</v>
      </c>
      <c r="K233">
        <v>2074</v>
      </c>
      <c r="L233">
        <v>2533</v>
      </c>
      <c r="M233">
        <v>3637</v>
      </c>
      <c r="N233">
        <v>5185</v>
      </c>
      <c r="O233">
        <v>260</v>
      </c>
      <c r="P233" s="1">
        <v>74385</v>
      </c>
      <c r="Q233" t="s">
        <v>832</v>
      </c>
      <c r="R233" t="s">
        <v>656</v>
      </c>
      <c r="T233" s="2">
        <f>_xlfn.XLOOKUP(C233,'countries (2)'!C:C,'countries (2)'!P:P,"ERROR")</f>
        <v>-19.033333330000001</v>
      </c>
      <c r="U233" s="2">
        <f>_xlfn.XLOOKUP(C233,'countries (2)'!C:C,'countries (2)'!Q:Q,"ERROR")</f>
        <v>-169.86666665999999</v>
      </c>
      <c r="W233" t="str">
        <f t="shared" si="3"/>
        <v>-19,03333333;-169,86666666</v>
      </c>
    </row>
    <row r="234" spans="1:23" x14ac:dyDescent="0.3">
      <c r="A234">
        <v>232</v>
      </c>
      <c r="B234">
        <v>233</v>
      </c>
      <c r="C234" t="s">
        <v>833</v>
      </c>
      <c r="D234" t="s">
        <v>834</v>
      </c>
      <c r="E234" t="s">
        <v>835</v>
      </c>
      <c r="F234" t="s">
        <v>239</v>
      </c>
      <c r="G234">
        <v>1871</v>
      </c>
      <c r="H234">
        <v>1827</v>
      </c>
      <c r="I234">
        <v>1454</v>
      </c>
      <c r="J234">
        <v>1367</v>
      </c>
      <c r="K234">
        <v>1666</v>
      </c>
      <c r="L234">
        <v>1669</v>
      </c>
      <c r="M234">
        <v>1647</v>
      </c>
      <c r="N234">
        <v>1714</v>
      </c>
      <c r="O234">
        <v>12</v>
      </c>
      <c r="P234" s="1">
        <v>1559167</v>
      </c>
      <c r="Q234" s="1">
        <v>10119</v>
      </c>
      <c r="R234" t="s">
        <v>656</v>
      </c>
      <c r="T234" s="2">
        <f>_xlfn.XLOOKUP(C234,'countries (2)'!C:C,'countries (2)'!P:P,"ERROR")</f>
        <v>-9</v>
      </c>
      <c r="U234" s="2">
        <f>_xlfn.XLOOKUP(C234,'countries (2)'!C:C,'countries (2)'!Q:Q,"ERROR")</f>
        <v>-172</v>
      </c>
      <c r="W234" t="str">
        <f t="shared" si="3"/>
        <v>-9;-172</v>
      </c>
    </row>
    <row r="235" spans="1:23" x14ac:dyDescent="0.3">
      <c r="A235">
        <v>233</v>
      </c>
      <c r="B235">
        <v>234</v>
      </c>
      <c r="C235" t="s">
        <v>836</v>
      </c>
      <c r="D235" t="s">
        <v>837</v>
      </c>
      <c r="E235" t="s">
        <v>837</v>
      </c>
      <c r="F235" t="s">
        <v>57</v>
      </c>
      <c r="G235">
        <v>510</v>
      </c>
      <c r="H235">
        <v>520</v>
      </c>
      <c r="I235">
        <v>564</v>
      </c>
      <c r="J235">
        <v>596</v>
      </c>
      <c r="K235">
        <v>651</v>
      </c>
      <c r="L235">
        <v>700</v>
      </c>
      <c r="M235">
        <v>733</v>
      </c>
      <c r="N235">
        <v>752</v>
      </c>
      <c r="O235">
        <v>1</v>
      </c>
      <c r="P235" t="s">
        <v>838</v>
      </c>
      <c r="Q235" t="s">
        <v>589</v>
      </c>
      <c r="R235" t="s">
        <v>656</v>
      </c>
      <c r="T235" s="2">
        <f>_xlfn.XLOOKUP(C235,'countries (2)'!C:C,'countries (2)'!P:P,"ERROR")</f>
        <v>41.9</v>
      </c>
      <c r="U235" s="2">
        <f>_xlfn.XLOOKUP(C235,'countries (2)'!C:C,'countries (2)'!Q:Q,"ERROR")</f>
        <v>12.45</v>
      </c>
      <c r="W235" t="str">
        <f t="shared" si="3"/>
        <v>41,9;12,45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331C-9FF9-448A-8B73-11ACE00B8CCB}">
  <dimension ref="A1:F185"/>
  <sheetViews>
    <sheetView topLeftCell="A37" workbookViewId="0">
      <selection activeCell="A40" sqref="A40"/>
    </sheetView>
  </sheetViews>
  <sheetFormatPr baseColWidth="10" defaultRowHeight="14.4" x14ac:dyDescent="0.3"/>
  <cols>
    <col min="1" max="1" width="30" bestFit="1" customWidth="1"/>
  </cols>
  <sheetData>
    <row r="1" spans="1:5" x14ac:dyDescent="0.3">
      <c r="A1" t="s">
        <v>2</v>
      </c>
      <c r="B1" t="s">
        <v>839</v>
      </c>
      <c r="C1" t="s">
        <v>840</v>
      </c>
      <c r="D1" t="s">
        <v>841</v>
      </c>
      <c r="E1" t="s">
        <v>842</v>
      </c>
    </row>
    <row r="2" spans="1:5" x14ac:dyDescent="0.3">
      <c r="A2" t="s">
        <v>166</v>
      </c>
      <c r="B2">
        <v>0.74702748283731402</v>
      </c>
      <c r="C2">
        <v>0</v>
      </c>
      <c r="D2">
        <v>33.768006499999998</v>
      </c>
      <c r="E2">
        <v>66.238513900000001</v>
      </c>
    </row>
    <row r="3" spans="1:5" x14ac:dyDescent="0.3">
      <c r="A3" t="s">
        <v>525</v>
      </c>
      <c r="B3">
        <v>0.72791179889373603</v>
      </c>
      <c r="C3">
        <v>0</v>
      </c>
      <c r="D3">
        <v>41.000028</v>
      </c>
      <c r="E3">
        <v>19.999961899999999</v>
      </c>
    </row>
    <row r="4" spans="1:5" x14ac:dyDescent="0.3">
      <c r="A4" t="s">
        <v>159</v>
      </c>
      <c r="B4">
        <v>0.75831902506982196</v>
      </c>
      <c r="C4">
        <v>0</v>
      </c>
      <c r="D4">
        <v>28.000027200000002</v>
      </c>
      <c r="E4">
        <v>2.9999825000000002</v>
      </c>
    </row>
    <row r="5" spans="1:5" x14ac:dyDescent="0.3">
      <c r="A5" t="s">
        <v>734</v>
      </c>
      <c r="B5">
        <v>0.77950039455785802</v>
      </c>
      <c r="C5">
        <v>0</v>
      </c>
      <c r="D5">
        <v>42.540716699999997</v>
      </c>
      <c r="E5">
        <v>1.5732033000000001</v>
      </c>
    </row>
    <row r="6" spans="1:5" x14ac:dyDescent="0.3">
      <c r="A6" t="s">
        <v>190</v>
      </c>
      <c r="B6">
        <v>0.83111761760462799</v>
      </c>
      <c r="C6">
        <v>0</v>
      </c>
      <c r="D6">
        <v>-11.8775768</v>
      </c>
      <c r="E6">
        <v>17.5691241</v>
      </c>
    </row>
    <row r="7" spans="1:5" x14ac:dyDescent="0.3">
      <c r="A7" t="s">
        <v>728</v>
      </c>
      <c r="B7">
        <v>0.93436304314464602</v>
      </c>
      <c r="C7">
        <v>0</v>
      </c>
      <c r="D7">
        <v>17.223472099999999</v>
      </c>
      <c r="E7">
        <v>-61.955460799999997</v>
      </c>
    </row>
    <row r="8" spans="1:5" x14ac:dyDescent="0.3">
      <c r="A8" t="s">
        <v>155</v>
      </c>
      <c r="B8">
        <v>0.92010419456169001</v>
      </c>
      <c r="C8">
        <v>0</v>
      </c>
      <c r="D8">
        <v>-34.996496299999997</v>
      </c>
      <c r="E8">
        <v>-64.967281700000001</v>
      </c>
    </row>
    <row r="9" spans="1:5" x14ac:dyDescent="0.3">
      <c r="A9" t="s">
        <v>533</v>
      </c>
      <c r="B9">
        <v>0.731601485333361</v>
      </c>
      <c r="C9">
        <v>0</v>
      </c>
      <c r="D9">
        <v>40.769627200000002</v>
      </c>
      <c r="E9">
        <v>44.673664600000002</v>
      </c>
    </row>
    <row r="10" spans="1:5" x14ac:dyDescent="0.3">
      <c r="A10" t="s">
        <v>237</v>
      </c>
      <c r="B10">
        <v>0.96213506391511106</v>
      </c>
      <c r="C10">
        <v>0</v>
      </c>
      <c r="D10">
        <v>-24.776108600000001</v>
      </c>
      <c r="E10">
        <v>134.755</v>
      </c>
    </row>
    <row r="11" spans="1:5" x14ac:dyDescent="0.3">
      <c r="A11" t="s">
        <v>395</v>
      </c>
      <c r="B11">
        <v>0.82304387416412506</v>
      </c>
      <c r="C11">
        <v>0</v>
      </c>
      <c r="D11">
        <v>47.2000338</v>
      </c>
      <c r="E11">
        <v>13.199959</v>
      </c>
    </row>
    <row r="12" spans="1:5" x14ac:dyDescent="0.3">
      <c r="A12" t="s">
        <v>367</v>
      </c>
      <c r="B12">
        <v>0.74093096996944596</v>
      </c>
      <c r="C12">
        <v>0</v>
      </c>
      <c r="D12">
        <v>40.393629400000002</v>
      </c>
      <c r="E12">
        <v>47.787250800000002</v>
      </c>
    </row>
    <row r="13" spans="1:5" x14ac:dyDescent="0.3">
      <c r="A13" t="s">
        <v>648</v>
      </c>
      <c r="B13">
        <v>0.77490934290258895</v>
      </c>
      <c r="C13">
        <v>0</v>
      </c>
      <c r="D13">
        <v>24.7736546</v>
      </c>
      <c r="E13">
        <v>-78.000054700000007</v>
      </c>
    </row>
    <row r="14" spans="1:5" x14ac:dyDescent="0.3">
      <c r="A14" t="s">
        <v>581</v>
      </c>
      <c r="B14">
        <v>0.68158784563573505</v>
      </c>
      <c r="C14">
        <v>0</v>
      </c>
      <c r="D14">
        <v>26.155124900000001</v>
      </c>
      <c r="E14">
        <v>50.534460600000003</v>
      </c>
    </row>
    <row r="15" spans="1:5" x14ac:dyDescent="0.3">
      <c r="A15" t="s">
        <v>51</v>
      </c>
      <c r="B15">
        <v>0.71800597162318303</v>
      </c>
      <c r="C15">
        <v>0</v>
      </c>
      <c r="D15">
        <v>24.476878299999999</v>
      </c>
      <c r="E15">
        <v>90.293242599999999</v>
      </c>
    </row>
    <row r="16" spans="1:5" x14ac:dyDescent="0.3">
      <c r="A16" t="s">
        <v>680</v>
      </c>
      <c r="B16">
        <v>0.76954741259372095</v>
      </c>
      <c r="C16">
        <v>0</v>
      </c>
      <c r="D16">
        <v>13.1500331</v>
      </c>
      <c r="E16">
        <v>-59.5250305</v>
      </c>
    </row>
    <row r="17" spans="1:5" x14ac:dyDescent="0.3">
      <c r="A17" t="s">
        <v>384</v>
      </c>
      <c r="B17">
        <v>0.75689629632890199</v>
      </c>
      <c r="C17">
        <v>0</v>
      </c>
      <c r="D17">
        <v>53.425060500000001</v>
      </c>
      <c r="E17">
        <v>27.697135800000002</v>
      </c>
    </row>
    <row r="18" spans="1:5" x14ac:dyDescent="0.3">
      <c r="A18" t="s">
        <v>330</v>
      </c>
      <c r="B18">
        <v>0.81906055235730002</v>
      </c>
      <c r="C18">
        <v>0</v>
      </c>
      <c r="D18">
        <v>50.6402809</v>
      </c>
      <c r="E18">
        <v>4.6667145000000003</v>
      </c>
    </row>
    <row r="19" spans="1:5" x14ac:dyDescent="0.3">
      <c r="A19" t="s">
        <v>651</v>
      </c>
      <c r="B19">
        <v>0.77089798284695898</v>
      </c>
      <c r="C19">
        <v>0</v>
      </c>
      <c r="D19">
        <v>16.8259793</v>
      </c>
      <c r="E19">
        <v>-88.760092700000001</v>
      </c>
    </row>
    <row r="20" spans="1:5" x14ac:dyDescent="0.3">
      <c r="A20" t="s">
        <v>316</v>
      </c>
      <c r="B20">
        <v>0.66761330861813595</v>
      </c>
      <c r="C20">
        <v>0</v>
      </c>
      <c r="D20">
        <v>9.5293472000000001</v>
      </c>
      <c r="E20">
        <v>2.2584407999999998</v>
      </c>
    </row>
    <row r="21" spans="1:5" x14ac:dyDescent="0.3">
      <c r="A21" t="s">
        <v>615</v>
      </c>
      <c r="B21">
        <v>0.65875553280119703</v>
      </c>
      <c r="C21">
        <v>0</v>
      </c>
      <c r="D21">
        <v>27.549510999999999</v>
      </c>
      <c r="E21">
        <v>90.511927299999996</v>
      </c>
    </row>
    <row r="22" spans="1:5" x14ac:dyDescent="0.3">
      <c r="A22" t="s">
        <v>327</v>
      </c>
      <c r="B22">
        <v>0.84335494092766405</v>
      </c>
      <c r="C22">
        <v>0</v>
      </c>
      <c r="D22">
        <v>-17.056869599999999</v>
      </c>
      <c r="E22">
        <v>-64.991228599999999</v>
      </c>
    </row>
    <row r="23" spans="1:5" x14ac:dyDescent="0.3">
      <c r="A23" t="s">
        <v>521</v>
      </c>
      <c r="B23">
        <v>0.74397298544466794</v>
      </c>
      <c r="C23">
        <v>0</v>
      </c>
      <c r="D23">
        <v>44.305347599999997</v>
      </c>
      <c r="E23">
        <v>17.596146699999998</v>
      </c>
    </row>
    <row r="24" spans="1:5" x14ac:dyDescent="0.3">
      <c r="A24" t="s">
        <v>548</v>
      </c>
      <c r="B24">
        <v>0.77981132495999705</v>
      </c>
      <c r="C24">
        <v>0</v>
      </c>
      <c r="D24">
        <v>-23.1681782</v>
      </c>
      <c r="E24">
        <v>24.592874200000001</v>
      </c>
    </row>
    <row r="25" spans="1:5" x14ac:dyDescent="0.3">
      <c r="A25" t="s">
        <v>46</v>
      </c>
      <c r="B25">
        <v>0.84557734230611603</v>
      </c>
      <c r="C25">
        <v>0</v>
      </c>
      <c r="D25">
        <v>-10.3333333</v>
      </c>
      <c r="E25">
        <v>-53.2</v>
      </c>
    </row>
    <row r="26" spans="1:5" x14ac:dyDescent="0.3">
      <c r="A26" t="s">
        <v>645</v>
      </c>
      <c r="B26">
        <v>0.77008349405270105</v>
      </c>
      <c r="C26">
        <v>0</v>
      </c>
      <c r="D26">
        <v>4.4137155000000003</v>
      </c>
      <c r="E26">
        <v>114.5653908</v>
      </c>
    </row>
    <row r="27" spans="1:5" x14ac:dyDescent="0.3">
      <c r="A27" t="s">
        <v>424</v>
      </c>
      <c r="B27">
        <v>0.78538824788059702</v>
      </c>
      <c r="C27">
        <v>0</v>
      </c>
      <c r="D27">
        <v>42.607397499999998</v>
      </c>
      <c r="E27">
        <v>25.485661700000001</v>
      </c>
    </row>
    <row r="28" spans="1:5" x14ac:dyDescent="0.3">
      <c r="A28" t="s">
        <v>248</v>
      </c>
      <c r="B28">
        <v>0.88049122448148898</v>
      </c>
      <c r="C28">
        <v>0</v>
      </c>
      <c r="D28">
        <v>12.0753083</v>
      </c>
      <c r="E28">
        <v>-1.6880314000000001</v>
      </c>
    </row>
    <row r="29" spans="1:5" x14ac:dyDescent="0.3">
      <c r="A29" t="s">
        <v>843</v>
      </c>
      <c r="B29">
        <v>0.70160293453830902</v>
      </c>
      <c r="C29">
        <v>0</v>
      </c>
      <c r="D29">
        <v>17.1750495</v>
      </c>
      <c r="E29">
        <v>95.999965200000005</v>
      </c>
    </row>
    <row r="30" spans="1:5" x14ac:dyDescent="0.3">
      <c r="A30" t="s">
        <v>319</v>
      </c>
      <c r="B30">
        <v>0.76963338873008602</v>
      </c>
      <c r="C30">
        <v>0</v>
      </c>
      <c r="D30">
        <v>-3.3634357000000001</v>
      </c>
      <c r="E30">
        <v>29.887057500000001</v>
      </c>
    </row>
    <row r="31" spans="1:5" x14ac:dyDescent="0.3">
      <c r="A31" t="s">
        <v>844</v>
      </c>
      <c r="B31">
        <v>0.857468696317777</v>
      </c>
      <c r="C31">
        <v>0</v>
      </c>
      <c r="D31">
        <v>16.000055199999998</v>
      </c>
      <c r="E31">
        <v>-24.0083947</v>
      </c>
    </row>
    <row r="32" spans="1:5" x14ac:dyDescent="0.3">
      <c r="A32" t="s">
        <v>301</v>
      </c>
      <c r="B32">
        <v>0.695583245164627</v>
      </c>
      <c r="C32">
        <v>0</v>
      </c>
      <c r="D32">
        <v>13.506639399999999</v>
      </c>
      <c r="E32">
        <v>104.869423</v>
      </c>
    </row>
    <row r="33" spans="1:5" x14ac:dyDescent="0.3">
      <c r="A33" t="s">
        <v>230</v>
      </c>
      <c r="B33">
        <v>0.71926680525702802</v>
      </c>
      <c r="C33">
        <v>0</v>
      </c>
      <c r="D33">
        <v>4.6125521999999997</v>
      </c>
      <c r="E33">
        <v>13.1535811</v>
      </c>
    </row>
    <row r="34" spans="1:5" x14ac:dyDescent="0.3">
      <c r="A34" t="s">
        <v>178</v>
      </c>
      <c r="B34">
        <v>0.97612591096540802</v>
      </c>
      <c r="C34">
        <v>0</v>
      </c>
      <c r="D34">
        <v>61.066692199999999</v>
      </c>
      <c r="E34">
        <v>-107.9917071</v>
      </c>
    </row>
    <row r="35" spans="1:5" x14ac:dyDescent="0.3">
      <c r="A35" t="s">
        <v>453</v>
      </c>
      <c r="B35">
        <v>0.66981015014800405</v>
      </c>
      <c r="C35">
        <v>0</v>
      </c>
      <c r="D35">
        <v>7.0323598</v>
      </c>
      <c r="E35">
        <v>19.9981227</v>
      </c>
    </row>
    <row r="36" spans="1:5" x14ac:dyDescent="0.3">
      <c r="A36" t="s">
        <v>289</v>
      </c>
      <c r="B36">
        <v>0.76246228308102104</v>
      </c>
      <c r="C36">
        <v>0</v>
      </c>
      <c r="D36">
        <v>15.613413700000001</v>
      </c>
      <c r="E36">
        <v>19.015617200000001</v>
      </c>
    </row>
    <row r="37" spans="1:5" x14ac:dyDescent="0.3">
      <c r="A37" t="s">
        <v>274</v>
      </c>
      <c r="B37">
        <v>0.88834210834697003</v>
      </c>
      <c r="C37">
        <v>0</v>
      </c>
      <c r="D37">
        <v>-31.761336499999999</v>
      </c>
      <c r="E37">
        <v>-71.318769700000004</v>
      </c>
    </row>
    <row r="38" spans="1:5" x14ac:dyDescent="0.3">
      <c r="A38" t="s">
        <v>18</v>
      </c>
      <c r="B38">
        <v>0.87882659637802996</v>
      </c>
      <c r="C38">
        <v>0</v>
      </c>
      <c r="D38">
        <v>35.000073999999998</v>
      </c>
      <c r="E38">
        <v>104.999927</v>
      </c>
    </row>
    <row r="39" spans="1:5" x14ac:dyDescent="0.3">
      <c r="A39" t="s">
        <v>135</v>
      </c>
      <c r="B39">
        <v>0.88970864693657004</v>
      </c>
      <c r="C39">
        <v>0</v>
      </c>
      <c r="D39">
        <v>2.8894434000000002</v>
      </c>
      <c r="E39">
        <v>-73.783891999999994</v>
      </c>
    </row>
    <row r="40" spans="1:5" x14ac:dyDescent="0.3">
      <c r="A40" t="s">
        <v>81</v>
      </c>
      <c r="B40">
        <v>0.77741576479908903</v>
      </c>
      <c r="C40">
        <v>0</v>
      </c>
      <c r="D40">
        <v>-0.72643270000000004</v>
      </c>
      <c r="E40">
        <v>15.6419155</v>
      </c>
    </row>
    <row r="41" spans="1:5" x14ac:dyDescent="0.3">
      <c r="A41" t="s">
        <v>845</v>
      </c>
      <c r="B41">
        <v>0.822405117667525</v>
      </c>
      <c r="C41">
        <v>0</v>
      </c>
      <c r="D41">
        <v>-2.9814343999999999</v>
      </c>
      <c r="E41">
        <v>23.822263599999999</v>
      </c>
    </row>
    <row r="42" spans="1:5" x14ac:dyDescent="0.3">
      <c r="A42" t="s">
        <v>475</v>
      </c>
      <c r="B42">
        <v>0.91645480724467099</v>
      </c>
      <c r="C42">
        <v>0</v>
      </c>
      <c r="D42">
        <v>10.273563299999999</v>
      </c>
      <c r="E42">
        <v>-84.0739102</v>
      </c>
    </row>
    <row r="43" spans="1:5" x14ac:dyDescent="0.3">
      <c r="A43" t="s">
        <v>846</v>
      </c>
      <c r="B43">
        <v>0.90385204918839301</v>
      </c>
      <c r="C43">
        <v>0</v>
      </c>
      <c r="D43">
        <v>7.9897371000000001</v>
      </c>
      <c r="E43">
        <v>-5.5679458000000004</v>
      </c>
    </row>
    <row r="44" spans="1:5" x14ac:dyDescent="0.3">
      <c r="A44" t="s">
        <v>495</v>
      </c>
      <c r="B44">
        <v>0.78368574302787297</v>
      </c>
      <c r="C44">
        <v>0</v>
      </c>
      <c r="D44">
        <v>45.564344200000001</v>
      </c>
      <c r="E44">
        <v>17.0118954</v>
      </c>
    </row>
    <row r="45" spans="1:5" x14ac:dyDescent="0.3">
      <c r="A45" t="s">
        <v>344</v>
      </c>
      <c r="B45">
        <v>0.85483905169079499</v>
      </c>
      <c r="C45">
        <v>0</v>
      </c>
      <c r="D45">
        <v>23.013133799999999</v>
      </c>
      <c r="E45">
        <v>-80.832874799999999</v>
      </c>
    </row>
    <row r="46" spans="1:5" x14ac:dyDescent="0.3">
      <c r="A46" t="s">
        <v>594</v>
      </c>
      <c r="B46">
        <v>0.72054724977061801</v>
      </c>
      <c r="C46">
        <v>0</v>
      </c>
      <c r="D46">
        <v>34.982301800000002</v>
      </c>
      <c r="E46">
        <v>33.145128499999998</v>
      </c>
    </row>
    <row r="47" spans="1:5" x14ac:dyDescent="0.3">
      <c r="A47" t="s">
        <v>847</v>
      </c>
      <c r="B47">
        <v>0.810148442865958</v>
      </c>
      <c r="C47">
        <v>0</v>
      </c>
      <c r="D47">
        <v>49.816700300000001</v>
      </c>
      <c r="E47">
        <v>15.4749544</v>
      </c>
    </row>
    <row r="48" spans="1:5" x14ac:dyDescent="0.3">
      <c r="A48" t="s">
        <v>447</v>
      </c>
      <c r="B48">
        <v>0.80680586469174997</v>
      </c>
      <c r="C48">
        <v>0</v>
      </c>
      <c r="D48">
        <v>55.670248999999998</v>
      </c>
      <c r="E48">
        <v>10.3333283</v>
      </c>
    </row>
    <row r="49" spans="1:5" x14ac:dyDescent="0.3">
      <c r="A49" t="s">
        <v>848</v>
      </c>
      <c r="B49">
        <v>0.20100000000000001</v>
      </c>
      <c r="C49">
        <v>0</v>
      </c>
      <c r="D49">
        <v>53.895358399999999</v>
      </c>
      <c r="E49">
        <v>27.555407800000001</v>
      </c>
    </row>
    <row r="50" spans="1:5" x14ac:dyDescent="0.3">
      <c r="A50" t="s">
        <v>600</v>
      </c>
      <c r="B50">
        <v>0.75263824825260905</v>
      </c>
      <c r="C50">
        <v>0</v>
      </c>
      <c r="D50">
        <v>11.8145966</v>
      </c>
      <c r="E50">
        <v>42.845306100000002</v>
      </c>
    </row>
    <row r="51" spans="1:5" x14ac:dyDescent="0.3">
      <c r="A51" t="s">
        <v>737</v>
      </c>
      <c r="B51">
        <v>0.80823659944044302</v>
      </c>
      <c r="C51">
        <v>0</v>
      </c>
      <c r="D51">
        <v>19.097403100000001</v>
      </c>
      <c r="E51">
        <v>-70.302802600000007</v>
      </c>
    </row>
    <row r="52" spans="1:5" x14ac:dyDescent="0.3">
      <c r="A52" t="s">
        <v>340</v>
      </c>
      <c r="B52">
        <v>0.80823659944044302</v>
      </c>
      <c r="C52">
        <v>0</v>
      </c>
      <c r="D52">
        <v>19.097403100000001</v>
      </c>
      <c r="E52">
        <v>-70.302802600000007</v>
      </c>
    </row>
    <row r="53" spans="1:5" x14ac:dyDescent="0.3">
      <c r="A53" t="s">
        <v>281</v>
      </c>
      <c r="B53">
        <v>0.84928860368988002</v>
      </c>
      <c r="C53">
        <v>0</v>
      </c>
      <c r="D53">
        <v>-1.3397668</v>
      </c>
      <c r="E53">
        <v>-79.366696500000003</v>
      </c>
    </row>
    <row r="54" spans="1:5" x14ac:dyDescent="0.3">
      <c r="A54" t="s">
        <v>77</v>
      </c>
      <c r="B54">
        <v>0.78516395823323404</v>
      </c>
      <c r="C54">
        <v>0</v>
      </c>
      <c r="D54">
        <v>26.254049299999998</v>
      </c>
      <c r="E54">
        <v>29.267546899999999</v>
      </c>
    </row>
    <row r="55" spans="1:5" x14ac:dyDescent="0.3">
      <c r="A55" t="s">
        <v>438</v>
      </c>
      <c r="B55">
        <v>0.88651002038136895</v>
      </c>
      <c r="C55">
        <v>0</v>
      </c>
      <c r="D55">
        <v>13.800038199999999</v>
      </c>
      <c r="E55">
        <v>-88.914068299999997</v>
      </c>
    </row>
    <row r="56" spans="1:5" x14ac:dyDescent="0.3">
      <c r="A56" t="s">
        <v>575</v>
      </c>
      <c r="B56">
        <v>0.75104377065022998</v>
      </c>
      <c r="C56">
        <v>0</v>
      </c>
      <c r="D56">
        <v>1.6131720000000001</v>
      </c>
      <c r="E56">
        <v>10.517035699999999</v>
      </c>
    </row>
    <row r="57" spans="1:5" x14ac:dyDescent="0.3">
      <c r="A57" t="s">
        <v>503</v>
      </c>
      <c r="B57">
        <v>0.76158247180488303</v>
      </c>
      <c r="C57">
        <v>0</v>
      </c>
      <c r="D57">
        <v>15.950031900000001</v>
      </c>
      <c r="E57">
        <v>37.999966800000003</v>
      </c>
    </row>
    <row r="58" spans="1:5" x14ac:dyDescent="0.3">
      <c r="A58" t="s">
        <v>587</v>
      </c>
      <c r="B58">
        <v>0.75142309377025396</v>
      </c>
      <c r="C58">
        <v>0</v>
      </c>
      <c r="D58">
        <v>58.752377799999998</v>
      </c>
      <c r="E58">
        <v>25.3319078</v>
      </c>
    </row>
    <row r="59" spans="1:5" x14ac:dyDescent="0.3">
      <c r="A59" t="s">
        <v>597</v>
      </c>
      <c r="B59">
        <v>0.72164085673235201</v>
      </c>
      <c r="C59">
        <v>0</v>
      </c>
      <c r="D59">
        <v>-26.562480600000001</v>
      </c>
      <c r="E59">
        <v>31.399131700000002</v>
      </c>
    </row>
    <row r="60" spans="1:5" x14ac:dyDescent="0.3">
      <c r="A60" t="s">
        <v>70</v>
      </c>
      <c r="B60">
        <v>0.71931365418927995</v>
      </c>
      <c r="C60">
        <v>0</v>
      </c>
      <c r="D60">
        <v>10.2116702</v>
      </c>
      <c r="E60">
        <v>38.6521203</v>
      </c>
    </row>
    <row r="61" spans="1:5" x14ac:dyDescent="0.3">
      <c r="A61" t="s">
        <v>606</v>
      </c>
      <c r="B61">
        <v>0.68187830015884798</v>
      </c>
      <c r="C61">
        <v>0</v>
      </c>
      <c r="D61">
        <v>-18.123969599999999</v>
      </c>
      <c r="E61">
        <v>179.01227370000001</v>
      </c>
    </row>
    <row r="62" spans="1:5" x14ac:dyDescent="0.3">
      <c r="A62" t="s">
        <v>456</v>
      </c>
      <c r="B62">
        <v>0.807327503568528</v>
      </c>
      <c r="C62">
        <v>0</v>
      </c>
      <c r="D62">
        <v>63.246777700000003</v>
      </c>
      <c r="E62">
        <v>25.920916399999999</v>
      </c>
    </row>
    <row r="63" spans="1:5" x14ac:dyDescent="0.3">
      <c r="A63" t="s">
        <v>115</v>
      </c>
      <c r="B63">
        <v>1.0233264437396501</v>
      </c>
      <c r="C63">
        <v>0</v>
      </c>
      <c r="D63">
        <v>46.603354000000003</v>
      </c>
      <c r="E63">
        <v>1.8883335000000001</v>
      </c>
    </row>
    <row r="64" spans="1:5" x14ac:dyDescent="0.3">
      <c r="A64" t="s">
        <v>554</v>
      </c>
      <c r="B64">
        <v>0.78759698196552497</v>
      </c>
      <c r="C64">
        <v>0</v>
      </c>
      <c r="D64">
        <v>-0.89996949999999998</v>
      </c>
      <c r="E64">
        <v>11.689969899999999</v>
      </c>
    </row>
    <row r="65" spans="1:5" x14ac:dyDescent="0.3">
      <c r="A65" t="s">
        <v>542</v>
      </c>
      <c r="B65">
        <v>0.76224269823178403</v>
      </c>
      <c r="C65">
        <v>0</v>
      </c>
      <c r="D65">
        <v>13.470062</v>
      </c>
      <c r="E65">
        <v>-15.490046400000001</v>
      </c>
    </row>
    <row r="66" spans="1:5" x14ac:dyDescent="0.3">
      <c r="A66" t="s">
        <v>499</v>
      </c>
      <c r="B66">
        <v>0.83957789712254505</v>
      </c>
      <c r="C66">
        <v>0</v>
      </c>
      <c r="D66">
        <v>32.329380899999997</v>
      </c>
      <c r="E66">
        <v>-83.113736599999996</v>
      </c>
    </row>
    <row r="67" spans="1:5" x14ac:dyDescent="0.3">
      <c r="A67" t="s">
        <v>97</v>
      </c>
      <c r="B67">
        <v>0.88968148917225398</v>
      </c>
      <c r="C67">
        <v>0</v>
      </c>
      <c r="D67">
        <v>51.083419599999999</v>
      </c>
      <c r="E67">
        <v>10.4234469</v>
      </c>
    </row>
    <row r="68" spans="1:5" x14ac:dyDescent="0.3">
      <c r="A68" t="s">
        <v>208</v>
      </c>
      <c r="B68">
        <v>0.82202914068052502</v>
      </c>
      <c r="C68">
        <v>0</v>
      </c>
      <c r="D68">
        <v>8.0300284000000008</v>
      </c>
      <c r="E68">
        <v>-1.0800270999999999</v>
      </c>
    </row>
    <row r="69" spans="1:5" x14ac:dyDescent="0.3">
      <c r="A69" t="s">
        <v>362</v>
      </c>
      <c r="B69">
        <v>0.79899610198437099</v>
      </c>
      <c r="C69">
        <v>0</v>
      </c>
      <c r="D69">
        <v>38.995368300000003</v>
      </c>
      <c r="E69">
        <v>21.987713200000002</v>
      </c>
    </row>
    <row r="70" spans="1:5" x14ac:dyDescent="0.3">
      <c r="A70" t="s">
        <v>701</v>
      </c>
      <c r="B70">
        <v>0.751827051688713</v>
      </c>
      <c r="C70">
        <v>0</v>
      </c>
      <c r="D70">
        <v>12.136037399999999</v>
      </c>
      <c r="E70">
        <v>-61.6904045</v>
      </c>
    </row>
    <row r="71" spans="1:5" x14ac:dyDescent="0.3">
      <c r="A71" t="s">
        <v>285</v>
      </c>
      <c r="B71">
        <v>0.82070928738231796</v>
      </c>
      <c r="C71">
        <v>0</v>
      </c>
      <c r="D71">
        <v>15.6356088</v>
      </c>
      <c r="E71">
        <v>-89.898808700000004</v>
      </c>
    </row>
    <row r="72" spans="1:5" x14ac:dyDescent="0.3">
      <c r="A72" t="s">
        <v>309</v>
      </c>
      <c r="B72">
        <v>0.67471435834936799</v>
      </c>
      <c r="C72">
        <v>0</v>
      </c>
      <c r="D72">
        <v>10.722622599999999</v>
      </c>
      <c r="E72">
        <v>-10.7083587</v>
      </c>
    </row>
    <row r="73" spans="1:5" x14ac:dyDescent="0.3">
      <c r="A73" t="s">
        <v>563</v>
      </c>
      <c r="B73">
        <v>0.74767500574231505</v>
      </c>
      <c r="C73">
        <v>0</v>
      </c>
      <c r="D73">
        <v>12.100035</v>
      </c>
      <c r="E73">
        <v>-14.9000214</v>
      </c>
    </row>
    <row r="74" spans="1:5" x14ac:dyDescent="0.3">
      <c r="A74" t="s">
        <v>612</v>
      </c>
      <c r="B74">
        <v>0.783822608371328</v>
      </c>
      <c r="C74">
        <v>0</v>
      </c>
      <c r="D74">
        <v>4.8417097</v>
      </c>
      <c r="E74">
        <v>-58.641689100000001</v>
      </c>
    </row>
    <row r="75" spans="1:5" x14ac:dyDescent="0.3">
      <c r="A75" t="s">
        <v>333</v>
      </c>
      <c r="B75">
        <v>0.68945868117193998</v>
      </c>
      <c r="C75">
        <v>0</v>
      </c>
      <c r="D75">
        <v>19.139995200000001</v>
      </c>
      <c r="E75">
        <v>-72.357097199999998</v>
      </c>
    </row>
    <row r="76" spans="1:5" x14ac:dyDescent="0.3">
      <c r="A76" t="s">
        <v>849</v>
      </c>
      <c r="B76">
        <v>0.36446337893388397</v>
      </c>
      <c r="C76">
        <v>0</v>
      </c>
      <c r="D76">
        <v>38.924724400000002</v>
      </c>
      <c r="E76">
        <v>-77.065727326901495</v>
      </c>
    </row>
    <row r="77" spans="1:5" x14ac:dyDescent="0.3">
      <c r="A77" t="s">
        <v>359</v>
      </c>
      <c r="B77">
        <v>0.81142382661044099</v>
      </c>
      <c r="C77">
        <v>0</v>
      </c>
      <c r="D77">
        <v>15.2572432</v>
      </c>
      <c r="E77">
        <v>-86.075514499999997</v>
      </c>
    </row>
    <row r="78" spans="1:5" x14ac:dyDescent="0.3">
      <c r="A78" t="s">
        <v>377</v>
      </c>
      <c r="B78">
        <v>0.80828459526304697</v>
      </c>
      <c r="C78">
        <v>0</v>
      </c>
      <c r="D78">
        <v>47.181758500000001</v>
      </c>
      <c r="E78">
        <v>19.506093700000001</v>
      </c>
    </row>
    <row r="79" spans="1:5" x14ac:dyDescent="0.3">
      <c r="A79" t="s">
        <v>658</v>
      </c>
      <c r="B79">
        <v>0.73568757825039799</v>
      </c>
      <c r="C79">
        <v>0</v>
      </c>
      <c r="D79">
        <v>64.984182099999998</v>
      </c>
      <c r="E79">
        <v>-18.105901299999999</v>
      </c>
    </row>
    <row r="80" spans="1:5" x14ac:dyDescent="0.3">
      <c r="A80" t="s">
        <v>24</v>
      </c>
      <c r="B80">
        <v>0.94768913588098702</v>
      </c>
      <c r="C80">
        <v>0</v>
      </c>
      <c r="D80">
        <v>22.351114800000001</v>
      </c>
      <c r="E80">
        <v>78.667742799999999</v>
      </c>
    </row>
    <row r="81" spans="1:6" x14ac:dyDescent="0.3">
      <c r="A81" t="s">
        <v>33</v>
      </c>
      <c r="B81">
        <v>0.92558204054868198</v>
      </c>
      <c r="C81">
        <v>0</v>
      </c>
      <c r="D81">
        <v>-2.4833826000000001</v>
      </c>
      <c r="E81">
        <v>117.8902853</v>
      </c>
    </row>
    <row r="82" spans="1:6" x14ac:dyDescent="0.3">
      <c r="A82" t="s">
        <v>89</v>
      </c>
      <c r="B82">
        <v>0.82470270361522502</v>
      </c>
      <c r="C82">
        <v>0</v>
      </c>
      <c r="D82">
        <v>32.647531399999998</v>
      </c>
      <c r="E82">
        <v>54.564351600000002</v>
      </c>
    </row>
    <row r="83" spans="1:6" x14ac:dyDescent="0.3">
      <c r="A83" t="s">
        <v>163</v>
      </c>
      <c r="B83">
        <v>0.746511820604847</v>
      </c>
      <c r="C83">
        <v>0</v>
      </c>
      <c r="D83">
        <v>33.095579299999997</v>
      </c>
      <c r="E83">
        <v>44.174977499999997</v>
      </c>
    </row>
    <row r="84" spans="1:6" x14ac:dyDescent="0.3">
      <c r="A84" t="s">
        <v>479</v>
      </c>
      <c r="B84">
        <v>0.88384578739284303</v>
      </c>
      <c r="C84">
        <v>0</v>
      </c>
      <c r="D84">
        <v>52.865195999999997</v>
      </c>
      <c r="E84">
        <v>-7.9794599000000002</v>
      </c>
    </row>
    <row r="85" spans="1:6" x14ac:dyDescent="0.3">
      <c r="A85" t="s">
        <v>391</v>
      </c>
      <c r="B85">
        <v>0.79160200365850297</v>
      </c>
      <c r="C85">
        <v>0</v>
      </c>
      <c r="D85">
        <v>31.531311299999999</v>
      </c>
      <c r="E85">
        <v>34.866765399999998</v>
      </c>
    </row>
    <row r="86" spans="1:6" x14ac:dyDescent="0.3">
      <c r="A86" t="s">
        <v>123</v>
      </c>
      <c r="B86">
        <v>0.88310190314405501</v>
      </c>
      <c r="C86">
        <v>0</v>
      </c>
      <c r="D86">
        <v>42.638426099999997</v>
      </c>
      <c r="E86">
        <v>12.674296999999999</v>
      </c>
    </row>
    <row r="87" spans="1:6" x14ac:dyDescent="0.3">
      <c r="A87" t="s">
        <v>529</v>
      </c>
      <c r="B87">
        <v>0.81726156169449804</v>
      </c>
      <c r="C87">
        <v>0</v>
      </c>
      <c r="D87">
        <v>18.115295799999998</v>
      </c>
      <c r="E87">
        <v>-77.159845461016801</v>
      </c>
    </row>
    <row r="88" spans="1:6" x14ac:dyDescent="0.3">
      <c r="A88" t="s">
        <v>65</v>
      </c>
      <c r="B88">
        <v>0.87101332654624497</v>
      </c>
      <c r="C88">
        <v>0</v>
      </c>
      <c r="D88">
        <v>36.5748441</v>
      </c>
      <c r="E88">
        <v>139.23941790000001</v>
      </c>
    </row>
    <row r="89" spans="1:6" x14ac:dyDescent="0.3">
      <c r="A89" t="s">
        <v>336</v>
      </c>
      <c r="B89">
        <v>0.71622177134683795</v>
      </c>
      <c r="C89">
        <v>0</v>
      </c>
      <c r="D89">
        <v>31.166704899999999</v>
      </c>
      <c r="E89">
        <v>36.941628000000001</v>
      </c>
    </row>
    <row r="90" spans="1:6" x14ac:dyDescent="0.3">
      <c r="A90" t="s">
        <v>277</v>
      </c>
      <c r="B90">
        <v>0.76251957733809295</v>
      </c>
      <c r="C90">
        <v>0</v>
      </c>
      <c r="D90">
        <v>47.228608600000001</v>
      </c>
      <c r="E90">
        <v>65.209319699999995</v>
      </c>
    </row>
    <row r="91" spans="1:6" x14ac:dyDescent="0.3">
      <c r="A91" t="s">
        <v>132</v>
      </c>
      <c r="B91">
        <v>0.83648859838362499</v>
      </c>
      <c r="C91">
        <v>0</v>
      </c>
      <c r="D91">
        <v>1.4419683000000001</v>
      </c>
      <c r="E91">
        <v>38.431397500000003</v>
      </c>
    </row>
    <row r="92" spans="1:6" x14ac:dyDescent="0.3">
      <c r="A92" t="s">
        <v>850</v>
      </c>
      <c r="B92" t="s">
        <v>851</v>
      </c>
      <c r="C92">
        <v>0.802419592147395</v>
      </c>
      <c r="D92">
        <v>0</v>
      </c>
      <c r="E92">
        <v>35.772418500000001</v>
      </c>
      <c r="F92">
        <v>127.796543463056</v>
      </c>
    </row>
    <row r="93" spans="1:6" x14ac:dyDescent="0.3">
      <c r="A93" t="s">
        <v>852</v>
      </c>
      <c r="B93">
        <v>0.78030621188266502</v>
      </c>
      <c r="C93">
        <v>0</v>
      </c>
      <c r="D93">
        <v>42.5869578</v>
      </c>
      <c r="E93">
        <v>20.902123100000001</v>
      </c>
    </row>
    <row r="94" spans="1:6" x14ac:dyDescent="0.3">
      <c r="A94" t="s">
        <v>491</v>
      </c>
      <c r="B94">
        <v>0.69560180215366396</v>
      </c>
      <c r="C94">
        <v>0</v>
      </c>
      <c r="D94">
        <v>29.273396399999999</v>
      </c>
      <c r="E94">
        <v>47.497947600000003</v>
      </c>
    </row>
    <row r="95" spans="1:6" x14ac:dyDescent="0.3">
      <c r="A95" t="s">
        <v>431</v>
      </c>
      <c r="B95">
        <v>0.699471525334593</v>
      </c>
      <c r="C95">
        <v>0</v>
      </c>
      <c r="D95">
        <v>41.508932399999999</v>
      </c>
      <c r="E95">
        <v>74.724091000000001</v>
      </c>
    </row>
    <row r="96" spans="1:6" x14ac:dyDescent="0.3">
      <c r="A96" t="s">
        <v>407</v>
      </c>
      <c r="B96">
        <v>0.68741720648159499</v>
      </c>
      <c r="C96">
        <v>0</v>
      </c>
      <c r="D96">
        <v>20.017110899999999</v>
      </c>
      <c r="E96">
        <v>103.378253</v>
      </c>
    </row>
    <row r="97" spans="1:5" x14ac:dyDescent="0.3">
      <c r="A97" t="s">
        <v>570</v>
      </c>
      <c r="B97">
        <v>0.74456720049759595</v>
      </c>
      <c r="C97">
        <v>0</v>
      </c>
      <c r="D97">
        <v>56.840649399999997</v>
      </c>
      <c r="E97">
        <v>24.753764499999999</v>
      </c>
    </row>
    <row r="98" spans="1:5" x14ac:dyDescent="0.3">
      <c r="A98" t="s">
        <v>459</v>
      </c>
      <c r="B98">
        <v>0.73380537970460102</v>
      </c>
      <c r="C98">
        <v>0</v>
      </c>
      <c r="D98">
        <v>33.875062900000003</v>
      </c>
      <c r="E98">
        <v>35.843409000000001</v>
      </c>
    </row>
    <row r="99" spans="1:5" x14ac:dyDescent="0.3">
      <c r="A99" t="s">
        <v>466</v>
      </c>
      <c r="B99">
        <v>0.77493857339783001</v>
      </c>
      <c r="C99">
        <v>0</v>
      </c>
      <c r="D99">
        <v>5.7499720999999999</v>
      </c>
      <c r="E99">
        <v>-9.3658523999999996</v>
      </c>
    </row>
    <row r="100" spans="1:5" x14ac:dyDescent="0.3">
      <c r="A100" t="s">
        <v>421</v>
      </c>
      <c r="B100">
        <v>0.70410242177042104</v>
      </c>
      <c r="C100">
        <v>0</v>
      </c>
      <c r="D100">
        <v>26.8234472</v>
      </c>
      <c r="E100">
        <v>18.123672299999999</v>
      </c>
    </row>
    <row r="101" spans="1:5" x14ac:dyDescent="0.3">
      <c r="A101" t="s">
        <v>776</v>
      </c>
      <c r="B101">
        <v>0.77728126826842003</v>
      </c>
      <c r="C101">
        <v>0</v>
      </c>
      <c r="D101">
        <v>47.1416307</v>
      </c>
      <c r="E101">
        <v>9.5531527000000001</v>
      </c>
    </row>
    <row r="102" spans="1:5" x14ac:dyDescent="0.3">
      <c r="A102" t="s">
        <v>538</v>
      </c>
      <c r="B102">
        <v>0.75555871220381099</v>
      </c>
      <c r="C102">
        <v>0</v>
      </c>
      <c r="D102">
        <v>55.350000299999998</v>
      </c>
      <c r="E102">
        <v>23.7499997</v>
      </c>
    </row>
    <row r="103" spans="1:5" x14ac:dyDescent="0.3">
      <c r="A103" t="s">
        <v>624</v>
      </c>
      <c r="B103">
        <v>0.72827867579403904</v>
      </c>
      <c r="C103">
        <v>0</v>
      </c>
      <c r="D103">
        <v>49.815868299999998</v>
      </c>
      <c r="E103">
        <v>6.1296751</v>
      </c>
    </row>
    <row r="104" spans="1:5" x14ac:dyDescent="0.3">
      <c r="A104" t="s">
        <v>853</v>
      </c>
      <c r="B104">
        <v>0.21099999999999999</v>
      </c>
      <c r="C104">
        <v>0</v>
      </c>
      <c r="D104">
        <v>52.438769600000001</v>
      </c>
      <c r="E104">
        <v>4.8185292999999998</v>
      </c>
    </row>
    <row r="105" spans="1:5" x14ac:dyDescent="0.3">
      <c r="A105" t="s">
        <v>219</v>
      </c>
      <c r="B105">
        <v>0.82003218530066702</v>
      </c>
      <c r="C105">
        <v>0</v>
      </c>
      <c r="D105">
        <v>-18.9249604</v>
      </c>
      <c r="E105">
        <v>46.441642199999997</v>
      </c>
    </row>
    <row r="106" spans="1:5" x14ac:dyDescent="0.3">
      <c r="A106" t="s">
        <v>262</v>
      </c>
      <c r="B106">
        <v>0.77011925088475797</v>
      </c>
      <c r="C106">
        <v>0</v>
      </c>
      <c r="D106">
        <v>-13.268720399999999</v>
      </c>
      <c r="E106">
        <v>33.930196299999999</v>
      </c>
    </row>
    <row r="107" spans="1:5" x14ac:dyDescent="0.3">
      <c r="A107" t="s">
        <v>201</v>
      </c>
      <c r="B107">
        <v>0.87748750887431604</v>
      </c>
      <c r="C107">
        <v>0</v>
      </c>
      <c r="D107">
        <v>4.5693754000000002</v>
      </c>
      <c r="E107">
        <v>102.26568229999999</v>
      </c>
    </row>
    <row r="108" spans="1:5" x14ac:dyDescent="0.3">
      <c r="A108" t="s">
        <v>642</v>
      </c>
      <c r="B108">
        <v>0.65052065239171197</v>
      </c>
      <c r="C108">
        <v>0</v>
      </c>
      <c r="D108">
        <v>4.7064351999999996</v>
      </c>
      <c r="E108">
        <v>73.328785300000007</v>
      </c>
    </row>
    <row r="109" spans="1:5" x14ac:dyDescent="0.3">
      <c r="A109" t="s">
        <v>252</v>
      </c>
      <c r="B109">
        <v>0.80078108892941302</v>
      </c>
      <c r="C109">
        <v>0</v>
      </c>
      <c r="D109">
        <v>16.370035900000001</v>
      </c>
      <c r="E109">
        <v>-2.2900239</v>
      </c>
    </row>
    <row r="110" spans="1:5" x14ac:dyDescent="0.3">
      <c r="A110" t="s">
        <v>639</v>
      </c>
      <c r="B110">
        <v>0.82275036063936202</v>
      </c>
      <c r="C110">
        <v>0</v>
      </c>
      <c r="D110">
        <v>35.888599300000003</v>
      </c>
      <c r="E110">
        <v>14.4476911</v>
      </c>
    </row>
    <row r="111" spans="1:5" x14ac:dyDescent="0.3">
      <c r="A111" t="s">
        <v>482</v>
      </c>
      <c r="B111">
        <v>0.66704949117625301</v>
      </c>
      <c r="C111">
        <v>0</v>
      </c>
      <c r="D111">
        <v>20.2540382</v>
      </c>
      <c r="E111">
        <v>-9.2399263000000005</v>
      </c>
    </row>
    <row r="112" spans="1:5" x14ac:dyDescent="0.3">
      <c r="A112" t="s">
        <v>591</v>
      </c>
      <c r="B112">
        <v>0.77983129333838996</v>
      </c>
      <c r="C112">
        <v>0</v>
      </c>
      <c r="D112">
        <v>-20.275945100000001</v>
      </c>
      <c r="E112">
        <v>57.570356599999997</v>
      </c>
    </row>
    <row r="113" spans="1:5" x14ac:dyDescent="0.3">
      <c r="A113" t="s">
        <v>61</v>
      </c>
      <c r="B113">
        <v>0.839923932441764</v>
      </c>
      <c r="C113">
        <v>0</v>
      </c>
      <c r="D113">
        <v>19.432629599999999</v>
      </c>
      <c r="E113">
        <v>-99.1331785</v>
      </c>
    </row>
    <row r="114" spans="1:5" x14ac:dyDescent="0.3">
      <c r="A114" t="s">
        <v>514</v>
      </c>
      <c r="B114">
        <v>0.820647543596845</v>
      </c>
      <c r="C114">
        <v>0</v>
      </c>
      <c r="D114">
        <v>47.2879608</v>
      </c>
      <c r="E114">
        <v>28.567094099999998</v>
      </c>
    </row>
    <row r="115" spans="1:5" x14ac:dyDescent="0.3">
      <c r="A115" t="s">
        <v>779</v>
      </c>
      <c r="B115">
        <v>0.79964459849705805</v>
      </c>
      <c r="C115">
        <v>0</v>
      </c>
      <c r="D115">
        <v>43.732349200000002</v>
      </c>
      <c r="E115">
        <v>7.4276831999999997</v>
      </c>
    </row>
    <row r="116" spans="1:5" x14ac:dyDescent="0.3">
      <c r="A116" t="s">
        <v>511</v>
      </c>
      <c r="B116">
        <v>0.712716402748512</v>
      </c>
      <c r="C116">
        <v>0</v>
      </c>
      <c r="D116">
        <v>46.825038800000002</v>
      </c>
      <c r="E116">
        <v>103.8499736</v>
      </c>
    </row>
    <row r="117" spans="1:5" x14ac:dyDescent="0.3">
      <c r="A117" t="s">
        <v>626</v>
      </c>
      <c r="B117">
        <v>0.71073348375679701</v>
      </c>
      <c r="C117">
        <v>0</v>
      </c>
      <c r="D117">
        <v>42.986885299999997</v>
      </c>
      <c r="E117">
        <v>19.518099200000002</v>
      </c>
    </row>
    <row r="118" spans="1:5" x14ac:dyDescent="0.3">
      <c r="A118" t="s">
        <v>182</v>
      </c>
      <c r="B118">
        <v>0.78107471798694295</v>
      </c>
      <c r="C118">
        <v>0</v>
      </c>
      <c r="D118">
        <v>31.1728205</v>
      </c>
      <c r="E118">
        <v>-7.3362482</v>
      </c>
    </row>
    <row r="119" spans="1:5" x14ac:dyDescent="0.3">
      <c r="A119" t="s">
        <v>211</v>
      </c>
      <c r="B119">
        <v>0.69086964004232598</v>
      </c>
      <c r="C119">
        <v>0</v>
      </c>
      <c r="D119">
        <v>-19.302233000000001</v>
      </c>
      <c r="E119">
        <v>34.914497699999998</v>
      </c>
    </row>
    <row r="120" spans="1:5" x14ac:dyDescent="0.3">
      <c r="A120" t="s">
        <v>551</v>
      </c>
      <c r="B120">
        <v>0.79742338636307597</v>
      </c>
      <c r="C120">
        <v>0</v>
      </c>
      <c r="D120">
        <v>-23.2335499</v>
      </c>
      <c r="E120">
        <v>17.323110700000001</v>
      </c>
    </row>
    <row r="121" spans="1:5" x14ac:dyDescent="0.3">
      <c r="A121" t="s">
        <v>215</v>
      </c>
      <c r="B121">
        <v>0.70976981503243497</v>
      </c>
      <c r="C121">
        <v>0</v>
      </c>
      <c r="D121">
        <v>28.108392899999998</v>
      </c>
      <c r="E121">
        <v>84.091713900000002</v>
      </c>
    </row>
    <row r="122" spans="1:5" x14ac:dyDescent="0.3">
      <c r="A122" t="s">
        <v>295</v>
      </c>
      <c r="B122">
        <v>0.82941689536909402</v>
      </c>
      <c r="C122">
        <v>0</v>
      </c>
      <c r="D122">
        <v>52.500169800000002</v>
      </c>
      <c r="E122">
        <v>5.7480821000000004</v>
      </c>
    </row>
    <row r="123" spans="1:5" x14ac:dyDescent="0.3">
      <c r="A123" t="s">
        <v>472</v>
      </c>
      <c r="B123">
        <v>0.99171117295934696</v>
      </c>
      <c r="C123">
        <v>0</v>
      </c>
      <c r="D123">
        <v>-41.500083099999998</v>
      </c>
      <c r="E123">
        <v>172.83440770000001</v>
      </c>
    </row>
    <row r="124" spans="1:5" x14ac:dyDescent="0.3">
      <c r="A124" t="s">
        <v>418</v>
      </c>
      <c r="B124">
        <v>0.80500206700493404</v>
      </c>
      <c r="C124">
        <v>0</v>
      </c>
      <c r="D124">
        <v>12.6090157</v>
      </c>
      <c r="E124">
        <v>-85.293691100000004</v>
      </c>
    </row>
    <row r="125" spans="1:5" x14ac:dyDescent="0.3">
      <c r="A125" t="s">
        <v>233</v>
      </c>
      <c r="B125">
        <v>0.77218769169302004</v>
      </c>
      <c r="C125">
        <v>0</v>
      </c>
      <c r="D125">
        <v>17.735621399999999</v>
      </c>
      <c r="E125">
        <v>9.3238432000000007</v>
      </c>
    </row>
    <row r="126" spans="1:5" x14ac:dyDescent="0.3">
      <c r="A126" t="s">
        <v>41</v>
      </c>
      <c r="B126">
        <v>0.84781716705295596</v>
      </c>
      <c r="C126">
        <v>0</v>
      </c>
      <c r="D126">
        <v>9.6000359</v>
      </c>
      <c r="E126">
        <v>7.9999720999999999</v>
      </c>
    </row>
    <row r="127" spans="1:5" x14ac:dyDescent="0.3">
      <c r="A127" t="s">
        <v>566</v>
      </c>
      <c r="B127">
        <v>0.70010643621496904</v>
      </c>
      <c r="C127">
        <v>0</v>
      </c>
      <c r="D127">
        <v>41.617121400000002</v>
      </c>
      <c r="E127">
        <v>21.7168387</v>
      </c>
    </row>
    <row r="128" spans="1:5" x14ac:dyDescent="0.3">
      <c r="A128" t="s">
        <v>463</v>
      </c>
      <c r="B128">
        <v>0.81469652197847098</v>
      </c>
      <c r="C128">
        <v>0</v>
      </c>
      <c r="D128">
        <v>64.573153700000006</v>
      </c>
      <c r="E128">
        <v>11.528036439548099</v>
      </c>
    </row>
    <row r="129" spans="1:5" x14ac:dyDescent="0.3">
      <c r="A129" t="s">
        <v>485</v>
      </c>
      <c r="B129">
        <v>0.68032602587051405</v>
      </c>
      <c r="C129">
        <v>0</v>
      </c>
      <c r="D129">
        <v>21.000028700000001</v>
      </c>
      <c r="E129">
        <v>57.0036901</v>
      </c>
    </row>
    <row r="130" spans="1:5" x14ac:dyDescent="0.3">
      <c r="A130" t="s">
        <v>37</v>
      </c>
      <c r="B130">
        <v>0.76290936726462699</v>
      </c>
      <c r="C130">
        <v>0</v>
      </c>
      <c r="D130">
        <v>30.3308401</v>
      </c>
      <c r="E130">
        <v>71.247499000000005</v>
      </c>
    </row>
    <row r="131" spans="1:5" x14ac:dyDescent="0.3">
      <c r="A131" t="s">
        <v>488</v>
      </c>
      <c r="B131">
        <v>0.71418741013211795</v>
      </c>
      <c r="C131">
        <v>0</v>
      </c>
      <c r="D131">
        <v>8.5595590000000001</v>
      </c>
      <c r="E131">
        <v>-81.130843400000003</v>
      </c>
    </row>
    <row r="132" spans="1:5" x14ac:dyDescent="0.3">
      <c r="A132" t="s">
        <v>374</v>
      </c>
      <c r="B132">
        <v>0.78832950376104605</v>
      </c>
      <c r="C132">
        <v>0</v>
      </c>
      <c r="D132">
        <v>-5.6816069000000002</v>
      </c>
      <c r="E132">
        <v>144.24890809999999</v>
      </c>
    </row>
    <row r="133" spans="1:5" x14ac:dyDescent="0.3">
      <c r="A133" t="s">
        <v>428</v>
      </c>
      <c r="B133">
        <v>0.82465340091551598</v>
      </c>
      <c r="C133">
        <v>0</v>
      </c>
      <c r="D133">
        <v>-23.3165935</v>
      </c>
      <c r="E133">
        <v>-58.169344500000001</v>
      </c>
    </row>
    <row r="134" spans="1:5" x14ac:dyDescent="0.3">
      <c r="A134" t="s">
        <v>198</v>
      </c>
      <c r="B134">
        <v>0.76240592392532602</v>
      </c>
      <c r="C134">
        <v>0</v>
      </c>
      <c r="D134">
        <v>-6.8699697000000004</v>
      </c>
      <c r="E134">
        <v>-75.045851499999998</v>
      </c>
    </row>
    <row r="135" spans="1:5" x14ac:dyDescent="0.3">
      <c r="A135" t="s">
        <v>73</v>
      </c>
      <c r="B135">
        <v>0.87952146588060498</v>
      </c>
      <c r="C135">
        <v>0</v>
      </c>
      <c r="D135">
        <v>12.750348600000001</v>
      </c>
      <c r="E135">
        <v>122.7312101</v>
      </c>
    </row>
    <row r="136" spans="1:5" x14ac:dyDescent="0.3">
      <c r="A136" t="s">
        <v>170</v>
      </c>
      <c r="B136">
        <v>0.852585547719658</v>
      </c>
      <c r="C136">
        <v>0</v>
      </c>
      <c r="D136">
        <v>52.215933</v>
      </c>
      <c r="E136">
        <v>19.134422000000001</v>
      </c>
    </row>
    <row r="137" spans="1:5" x14ac:dyDescent="0.3">
      <c r="A137" t="s">
        <v>370</v>
      </c>
      <c r="B137">
        <v>0.91400427346458502</v>
      </c>
      <c r="C137">
        <v>0</v>
      </c>
      <c r="D137">
        <v>40.033262899999997</v>
      </c>
      <c r="E137">
        <v>-7.8896262999999998</v>
      </c>
    </row>
    <row r="138" spans="1:5" x14ac:dyDescent="0.3">
      <c r="A138" t="s">
        <v>545</v>
      </c>
      <c r="B138">
        <v>0.70341160502436295</v>
      </c>
      <c r="C138">
        <v>0</v>
      </c>
      <c r="D138">
        <v>25.333698399999999</v>
      </c>
      <c r="E138">
        <v>51.229529499999998</v>
      </c>
    </row>
    <row r="139" spans="1:5" x14ac:dyDescent="0.3">
      <c r="A139" t="s">
        <v>271</v>
      </c>
      <c r="B139">
        <v>0.80534617982888201</v>
      </c>
      <c r="C139">
        <v>0</v>
      </c>
      <c r="D139">
        <v>45.985212900000001</v>
      </c>
      <c r="E139">
        <v>24.6859225</v>
      </c>
    </row>
    <row r="140" spans="1:5" x14ac:dyDescent="0.3">
      <c r="A140" t="s">
        <v>55</v>
      </c>
      <c r="B140">
        <v>0.85219236207858895</v>
      </c>
      <c r="C140">
        <v>0</v>
      </c>
      <c r="D140">
        <v>64.686313600000005</v>
      </c>
      <c r="E140">
        <v>97.745306099999993</v>
      </c>
    </row>
    <row r="141" spans="1:5" x14ac:dyDescent="0.3">
      <c r="A141" t="s">
        <v>313</v>
      </c>
      <c r="B141">
        <v>0.77620082610171404</v>
      </c>
      <c r="C141">
        <v>0</v>
      </c>
      <c r="D141">
        <v>-1.9646631000000001</v>
      </c>
      <c r="E141">
        <v>30.064435799999998</v>
      </c>
    </row>
    <row r="142" spans="1:5" x14ac:dyDescent="0.3">
      <c r="A142" t="s">
        <v>760</v>
      </c>
      <c r="B142">
        <v>1.0217511321460599</v>
      </c>
      <c r="C142">
        <v>0</v>
      </c>
      <c r="D142">
        <v>17.250512000000001</v>
      </c>
      <c r="E142">
        <v>-62.6725973</v>
      </c>
    </row>
    <row r="143" spans="1:5" x14ac:dyDescent="0.3">
      <c r="A143" t="s">
        <v>692</v>
      </c>
      <c r="B143">
        <v>0.83464221549487105</v>
      </c>
      <c r="C143">
        <v>0</v>
      </c>
      <c r="D143">
        <v>13.825048900000001</v>
      </c>
      <c r="E143">
        <v>-60.975036000000003</v>
      </c>
    </row>
    <row r="144" spans="1:5" x14ac:dyDescent="0.3">
      <c r="A144" t="s">
        <v>720</v>
      </c>
      <c r="B144">
        <v>1.1237130048902599</v>
      </c>
      <c r="C144">
        <v>0</v>
      </c>
      <c r="D144">
        <v>12.90447</v>
      </c>
      <c r="E144">
        <v>-61.276556900000003</v>
      </c>
    </row>
    <row r="145" spans="1:5" x14ac:dyDescent="0.3">
      <c r="A145" t="s">
        <v>783</v>
      </c>
      <c r="B145">
        <v>0.85932637565851799</v>
      </c>
      <c r="C145">
        <v>0</v>
      </c>
      <c r="D145">
        <v>43.945862300000002</v>
      </c>
      <c r="E145">
        <v>12.458306</v>
      </c>
    </row>
    <row r="146" spans="1:5" x14ac:dyDescent="0.3">
      <c r="A146" t="s">
        <v>683</v>
      </c>
      <c r="B146">
        <v>0.62453645893284404</v>
      </c>
      <c r="C146">
        <v>0</v>
      </c>
      <c r="D146">
        <v>0.88754980000000006</v>
      </c>
      <c r="E146">
        <v>6.9648718000000001</v>
      </c>
    </row>
    <row r="147" spans="1:5" x14ac:dyDescent="0.3">
      <c r="A147" t="s">
        <v>186</v>
      </c>
      <c r="B147">
        <v>0.73526251715987201</v>
      </c>
      <c r="C147">
        <v>0</v>
      </c>
      <c r="D147">
        <v>25.624261799999999</v>
      </c>
      <c r="E147">
        <v>42.352832800000002</v>
      </c>
    </row>
    <row r="148" spans="1:5" x14ac:dyDescent="0.3">
      <c r="A148" t="s">
        <v>298</v>
      </c>
      <c r="B148">
        <v>0.70114323341979901</v>
      </c>
      <c r="C148">
        <v>0</v>
      </c>
      <c r="D148">
        <v>14.4750607</v>
      </c>
      <c r="E148">
        <v>-14.452961200000001</v>
      </c>
    </row>
    <row r="149" spans="1:5" x14ac:dyDescent="0.3">
      <c r="A149" t="s">
        <v>414</v>
      </c>
      <c r="B149">
        <v>0.87725364601547495</v>
      </c>
      <c r="C149">
        <v>0</v>
      </c>
      <c r="D149">
        <v>44.024322849999997</v>
      </c>
      <c r="E149">
        <v>21.076574332099</v>
      </c>
    </row>
    <row r="150" spans="1:5" x14ac:dyDescent="0.3">
      <c r="A150" t="s">
        <v>710</v>
      </c>
      <c r="B150">
        <v>0.64710029322989904</v>
      </c>
      <c r="C150">
        <v>0</v>
      </c>
      <c r="D150">
        <v>-4.6574977000000004</v>
      </c>
      <c r="E150">
        <v>55.454014600000001</v>
      </c>
    </row>
    <row r="151" spans="1:5" x14ac:dyDescent="0.3">
      <c r="A151" t="s">
        <v>404</v>
      </c>
      <c r="B151">
        <v>0.86689571917960695</v>
      </c>
      <c r="C151">
        <v>0</v>
      </c>
      <c r="D151">
        <v>8.6400348999999999</v>
      </c>
      <c r="E151">
        <v>-11.8400269</v>
      </c>
    </row>
    <row r="152" spans="1:5" x14ac:dyDescent="0.3">
      <c r="A152" t="s">
        <v>441</v>
      </c>
      <c r="B152">
        <v>0.85327675510590495</v>
      </c>
      <c r="C152">
        <v>0</v>
      </c>
      <c r="D152">
        <v>1.3571070000000001</v>
      </c>
      <c r="E152">
        <v>103.8194992</v>
      </c>
    </row>
    <row r="153" spans="1:5" x14ac:dyDescent="0.3">
      <c r="A153" t="s">
        <v>450</v>
      </c>
      <c r="B153">
        <v>0.77703478270499504</v>
      </c>
      <c r="C153">
        <v>0</v>
      </c>
      <c r="D153">
        <v>48.741152200000002</v>
      </c>
      <c r="E153">
        <v>19.452864600000002</v>
      </c>
    </row>
    <row r="154" spans="1:5" x14ac:dyDescent="0.3">
      <c r="A154" t="s">
        <v>560</v>
      </c>
      <c r="B154">
        <v>0.76826713705682703</v>
      </c>
      <c r="C154">
        <v>0</v>
      </c>
      <c r="D154">
        <v>45.813311300000002</v>
      </c>
      <c r="E154">
        <v>14.4808369</v>
      </c>
    </row>
    <row r="155" spans="1:5" x14ac:dyDescent="0.3">
      <c r="A155" t="s">
        <v>292</v>
      </c>
      <c r="B155">
        <v>0.68123943562240397</v>
      </c>
      <c r="C155">
        <v>0</v>
      </c>
      <c r="D155">
        <v>8.3676770999999999</v>
      </c>
      <c r="E155">
        <v>49.083416</v>
      </c>
    </row>
    <row r="156" spans="1:5" x14ac:dyDescent="0.3">
      <c r="A156" t="s">
        <v>119</v>
      </c>
      <c r="B156">
        <v>0.98290762770306594</v>
      </c>
      <c r="C156">
        <v>0</v>
      </c>
      <c r="D156">
        <v>-28.8166236</v>
      </c>
      <c r="E156">
        <v>24.991638999999999</v>
      </c>
    </row>
    <row r="157" spans="1:5" x14ac:dyDescent="0.3">
      <c r="A157" t="s">
        <v>348</v>
      </c>
      <c r="B157">
        <v>0.84197117788693798</v>
      </c>
      <c r="C157">
        <v>0</v>
      </c>
      <c r="D157">
        <v>7.8699431000000004</v>
      </c>
      <c r="E157">
        <v>29.666789699999999</v>
      </c>
    </row>
    <row r="158" spans="1:5" x14ac:dyDescent="0.3">
      <c r="A158" t="s">
        <v>143</v>
      </c>
      <c r="B158">
        <v>0.86555250451802501</v>
      </c>
      <c r="C158">
        <v>0</v>
      </c>
      <c r="D158">
        <v>39.326234499999998</v>
      </c>
      <c r="E158">
        <v>-4.8380649</v>
      </c>
    </row>
    <row r="159" spans="1:5" x14ac:dyDescent="0.3">
      <c r="A159" t="s">
        <v>258</v>
      </c>
      <c r="B159">
        <v>0.730312094018578</v>
      </c>
      <c r="C159">
        <v>0</v>
      </c>
      <c r="D159">
        <v>7.5554942</v>
      </c>
      <c r="E159">
        <v>80.713784700000005</v>
      </c>
    </row>
    <row r="160" spans="1:5" x14ac:dyDescent="0.3">
      <c r="A160" t="s">
        <v>152</v>
      </c>
      <c r="B160">
        <v>0.69640672292993699</v>
      </c>
      <c r="C160">
        <v>0</v>
      </c>
      <c r="D160">
        <v>14.584444400000001</v>
      </c>
      <c r="E160">
        <v>29.491769099999999</v>
      </c>
    </row>
    <row r="161" spans="1:5" x14ac:dyDescent="0.3">
      <c r="A161" t="s">
        <v>630</v>
      </c>
      <c r="B161">
        <v>0.77172864255696905</v>
      </c>
      <c r="C161">
        <v>0</v>
      </c>
      <c r="D161">
        <v>4.1413025000000001</v>
      </c>
      <c r="E161">
        <v>-56.0771187</v>
      </c>
    </row>
    <row r="162" spans="1:5" x14ac:dyDescent="0.3">
      <c r="A162" t="s">
        <v>351</v>
      </c>
      <c r="B162">
        <v>0.84163245433823997</v>
      </c>
      <c r="C162">
        <v>0</v>
      </c>
      <c r="D162">
        <v>59.674971200000002</v>
      </c>
      <c r="E162">
        <v>14.5208584</v>
      </c>
    </row>
    <row r="163" spans="1:5" x14ac:dyDescent="0.3">
      <c r="A163" t="s">
        <v>401</v>
      </c>
      <c r="B163">
        <v>0.82648517157525103</v>
      </c>
      <c r="C163">
        <v>0</v>
      </c>
      <c r="D163">
        <v>46.798562400000002</v>
      </c>
      <c r="E163">
        <v>8.2319735999999999</v>
      </c>
    </row>
    <row r="164" spans="1:5" x14ac:dyDescent="0.3">
      <c r="A164" t="s">
        <v>255</v>
      </c>
      <c r="B164">
        <v>0.752519619259582</v>
      </c>
      <c r="C164">
        <v>0</v>
      </c>
      <c r="D164">
        <v>34.640186100000001</v>
      </c>
      <c r="E164">
        <v>39.049410600000002</v>
      </c>
    </row>
    <row r="165" spans="1:5" x14ac:dyDescent="0.3">
      <c r="A165" t="s">
        <v>854</v>
      </c>
      <c r="B165">
        <v>0.74941979178131202</v>
      </c>
      <c r="C165">
        <v>0</v>
      </c>
      <c r="D165">
        <v>23.973937400000001</v>
      </c>
      <c r="E165">
        <v>120.9820179</v>
      </c>
    </row>
    <row r="166" spans="1:5" x14ac:dyDescent="0.3">
      <c r="A166" t="s">
        <v>110</v>
      </c>
      <c r="B166">
        <v>0.81684812238493898</v>
      </c>
      <c r="C166">
        <v>0</v>
      </c>
      <c r="D166">
        <v>-6.5247123</v>
      </c>
      <c r="E166">
        <v>35.787843799999997</v>
      </c>
    </row>
    <row r="167" spans="1:5" x14ac:dyDescent="0.3">
      <c r="A167" t="s">
        <v>102</v>
      </c>
      <c r="B167">
        <v>0.76262728915553901</v>
      </c>
      <c r="C167">
        <v>0</v>
      </c>
      <c r="D167">
        <v>14.8971921</v>
      </c>
      <c r="E167">
        <v>100.83273</v>
      </c>
    </row>
    <row r="168" spans="1:5" x14ac:dyDescent="0.3">
      <c r="A168" t="s">
        <v>584</v>
      </c>
      <c r="B168">
        <v>0.65142648811014003</v>
      </c>
      <c r="C168">
        <v>0</v>
      </c>
      <c r="D168">
        <v>-8.5151979000000004</v>
      </c>
      <c r="E168">
        <v>125.83757559999999</v>
      </c>
    </row>
    <row r="169" spans="1:5" x14ac:dyDescent="0.3">
      <c r="A169" t="s">
        <v>398</v>
      </c>
      <c r="B169">
        <v>0.76999263343273405</v>
      </c>
      <c r="C169">
        <v>0</v>
      </c>
      <c r="D169">
        <v>8.7800265</v>
      </c>
      <c r="E169">
        <v>1.0199765000000001</v>
      </c>
    </row>
    <row r="170" spans="1:5" x14ac:dyDescent="0.3">
      <c r="A170" t="s">
        <v>578</v>
      </c>
      <c r="B170">
        <v>0.975753620834238</v>
      </c>
      <c r="C170">
        <v>0</v>
      </c>
      <c r="D170">
        <v>10.867784500000001</v>
      </c>
      <c r="E170">
        <v>-60.982106700000003</v>
      </c>
    </row>
    <row r="171" spans="1:5" x14ac:dyDescent="0.3">
      <c r="A171" t="s">
        <v>323</v>
      </c>
      <c r="B171">
        <v>0.73400678006166398</v>
      </c>
      <c r="C171">
        <v>0</v>
      </c>
      <c r="D171">
        <v>33.843940799999999</v>
      </c>
      <c r="E171">
        <v>9.4001380000000001</v>
      </c>
    </row>
    <row r="172" spans="1:5" x14ac:dyDescent="0.3">
      <c r="A172" t="s">
        <v>93</v>
      </c>
      <c r="B172">
        <v>0.812289652418408</v>
      </c>
      <c r="C172">
        <v>0</v>
      </c>
      <c r="D172">
        <v>38.959759400000003</v>
      </c>
      <c r="E172">
        <v>34.924965299999997</v>
      </c>
    </row>
    <row r="173" spans="1:5" x14ac:dyDescent="0.3">
      <c r="A173" t="s">
        <v>28</v>
      </c>
      <c r="B173">
        <v>0.93569136745758796</v>
      </c>
      <c r="C173">
        <v>0</v>
      </c>
      <c r="D173">
        <v>39.783730400000003</v>
      </c>
      <c r="E173">
        <v>-100.4458825</v>
      </c>
    </row>
    <row r="174" spans="1:5" x14ac:dyDescent="0.3">
      <c r="A174" t="s">
        <v>147</v>
      </c>
      <c r="B174">
        <v>0.80702096784426602</v>
      </c>
      <c r="C174">
        <v>0</v>
      </c>
      <c r="D174">
        <v>1.5333554</v>
      </c>
      <c r="E174">
        <v>32.2166578</v>
      </c>
    </row>
    <row r="175" spans="1:5" x14ac:dyDescent="0.3">
      <c r="A175" t="s">
        <v>174</v>
      </c>
      <c r="B175">
        <v>0.81644424391641601</v>
      </c>
      <c r="C175">
        <v>0</v>
      </c>
      <c r="D175">
        <v>49.4871968</v>
      </c>
      <c r="E175">
        <v>31.271832100000001</v>
      </c>
    </row>
    <row r="176" spans="1:5" x14ac:dyDescent="0.3">
      <c r="A176" t="s">
        <v>388</v>
      </c>
      <c r="B176">
        <v>0.71527734454392999</v>
      </c>
      <c r="C176">
        <v>0</v>
      </c>
      <c r="D176">
        <v>24.000248800000001</v>
      </c>
      <c r="E176">
        <v>53.999482899999997</v>
      </c>
    </row>
    <row r="177" spans="1:5" x14ac:dyDescent="0.3">
      <c r="A177" t="s">
        <v>106</v>
      </c>
      <c r="B177">
        <v>1.0723780132837299</v>
      </c>
      <c r="C177">
        <v>0</v>
      </c>
      <c r="D177">
        <v>54.702354499999998</v>
      </c>
      <c r="E177">
        <v>-3.2765753000000002</v>
      </c>
    </row>
    <row r="178" spans="1:5" x14ac:dyDescent="0.3">
      <c r="A178" t="s">
        <v>506</v>
      </c>
      <c r="B178">
        <v>0.84550900492357595</v>
      </c>
      <c r="C178">
        <v>0</v>
      </c>
      <c r="D178">
        <v>-32.875554800000003</v>
      </c>
      <c r="E178">
        <v>-56.020152500000002</v>
      </c>
    </row>
    <row r="179" spans="1:5" x14ac:dyDescent="0.3">
      <c r="A179" t="s">
        <v>194</v>
      </c>
      <c r="B179">
        <v>0.70975568402254396</v>
      </c>
      <c r="C179">
        <v>0</v>
      </c>
      <c r="D179">
        <v>41.323729999999998</v>
      </c>
      <c r="E179">
        <v>63.952809799999997</v>
      </c>
    </row>
    <row r="180" spans="1:5" x14ac:dyDescent="0.3">
      <c r="A180" t="s">
        <v>223</v>
      </c>
      <c r="B180">
        <v>0.86730302766161105</v>
      </c>
      <c r="C180">
        <v>0</v>
      </c>
      <c r="D180">
        <v>8.0018709000000001</v>
      </c>
      <c r="E180">
        <v>-66.110931800000003</v>
      </c>
    </row>
    <row r="181" spans="1:5" x14ac:dyDescent="0.3">
      <c r="A181" t="s">
        <v>85</v>
      </c>
      <c r="B181">
        <v>0.75119452733351399</v>
      </c>
      <c r="C181">
        <v>0</v>
      </c>
      <c r="D181">
        <v>13.2904027</v>
      </c>
      <c r="E181">
        <v>108.4265113</v>
      </c>
    </row>
    <row r="182" spans="1:5" x14ac:dyDescent="0.3">
      <c r="A182" t="s">
        <v>856</v>
      </c>
      <c r="B182">
        <v>0.60784369035465602</v>
      </c>
      <c r="C182">
        <v>0</v>
      </c>
      <c r="D182">
        <v>31.4331663</v>
      </c>
      <c r="E182">
        <v>34.377928500000003</v>
      </c>
    </row>
    <row r="183" spans="1:5" x14ac:dyDescent="0.3">
      <c r="A183" t="s">
        <v>636</v>
      </c>
      <c r="B183">
        <v>0.60677489363949899</v>
      </c>
      <c r="C183">
        <v>0</v>
      </c>
      <c r="D183">
        <v>24.179732399999999</v>
      </c>
      <c r="E183">
        <v>-13.7667848</v>
      </c>
    </row>
    <row r="184" spans="1:5" x14ac:dyDescent="0.3">
      <c r="A184" t="s">
        <v>267</v>
      </c>
      <c r="B184">
        <v>0.79492269201686006</v>
      </c>
      <c r="C184">
        <v>0</v>
      </c>
      <c r="D184">
        <v>-14.5186239</v>
      </c>
      <c r="E184">
        <v>27.559916399999999</v>
      </c>
    </row>
    <row r="185" spans="1:5" x14ac:dyDescent="0.3">
      <c r="A185" t="s">
        <v>305</v>
      </c>
      <c r="B185">
        <v>0.80789712687918602</v>
      </c>
      <c r="C185">
        <v>0</v>
      </c>
      <c r="D185">
        <v>-18.4554963</v>
      </c>
      <c r="E185">
        <v>29.746841400000001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2A7A2-546F-4740-974B-1B470644FAFA}">
  <dimension ref="A1:S251"/>
  <sheetViews>
    <sheetView workbookViewId="0">
      <selection activeCell="P1" sqref="P1:Q1"/>
    </sheetView>
  </sheetViews>
  <sheetFormatPr baseColWidth="10" defaultRowHeight="14.4" x14ac:dyDescent="0.3"/>
  <sheetData>
    <row r="1" spans="1:19" x14ac:dyDescent="0.3">
      <c r="A1" t="s">
        <v>857</v>
      </c>
      <c r="B1" t="s">
        <v>858</v>
      </c>
      <c r="C1" t="s">
        <v>859</v>
      </c>
      <c r="D1" t="s">
        <v>860</v>
      </c>
      <c r="E1" t="s">
        <v>861</v>
      </c>
      <c r="F1" t="s">
        <v>862</v>
      </c>
      <c r="G1" t="s">
        <v>863</v>
      </c>
      <c r="H1" t="s">
        <v>864</v>
      </c>
      <c r="I1" t="s">
        <v>865</v>
      </c>
      <c r="J1" t="s">
        <v>866</v>
      </c>
      <c r="K1" t="s">
        <v>867</v>
      </c>
      <c r="L1" t="s">
        <v>868</v>
      </c>
      <c r="M1" t="s">
        <v>869</v>
      </c>
      <c r="N1" t="s">
        <v>870</v>
      </c>
      <c r="O1" t="s">
        <v>871</v>
      </c>
      <c r="P1" t="s">
        <v>872</v>
      </c>
      <c r="Q1" t="s">
        <v>873</v>
      </c>
      <c r="R1" t="s">
        <v>874</v>
      </c>
      <c r="S1" t="s">
        <v>875</v>
      </c>
    </row>
    <row r="2" spans="1:19" x14ac:dyDescent="0.3">
      <c r="A2">
        <v>1</v>
      </c>
      <c r="B2" t="s">
        <v>166</v>
      </c>
      <c r="C2" t="s">
        <v>165</v>
      </c>
      <c r="D2" t="s">
        <v>876</v>
      </c>
      <c r="E2">
        <v>4</v>
      </c>
      <c r="F2">
        <v>93</v>
      </c>
      <c r="G2" t="s">
        <v>167</v>
      </c>
      <c r="H2" t="s">
        <v>877</v>
      </c>
      <c r="I2" t="s">
        <v>878</v>
      </c>
      <c r="J2" t="s">
        <v>879</v>
      </c>
      <c r="K2" t="s">
        <v>880</v>
      </c>
      <c r="L2" t="s">
        <v>881</v>
      </c>
      <c r="M2" t="s">
        <v>20</v>
      </c>
      <c r="N2" t="s">
        <v>882</v>
      </c>
      <c r="O2" t="s">
        <v>883</v>
      </c>
      <c r="P2">
        <v>33</v>
      </c>
      <c r="Q2">
        <v>65</v>
      </c>
      <c r="R2" t="s">
        <v>884</v>
      </c>
      <c r="S2" t="s">
        <v>885</v>
      </c>
    </row>
    <row r="3" spans="1:19" x14ac:dyDescent="0.3">
      <c r="A3">
        <v>2</v>
      </c>
      <c r="B3" t="s">
        <v>886</v>
      </c>
      <c r="C3" t="s">
        <v>887</v>
      </c>
      <c r="D3" t="s">
        <v>888</v>
      </c>
      <c r="E3">
        <v>248</v>
      </c>
      <c r="F3">
        <f>358-18</f>
        <v>340</v>
      </c>
      <c r="G3" t="s">
        <v>889</v>
      </c>
      <c r="H3" t="s">
        <v>890</v>
      </c>
      <c r="I3" t="s">
        <v>891</v>
      </c>
      <c r="J3" t="s">
        <v>892</v>
      </c>
      <c r="K3" t="s">
        <v>893</v>
      </c>
      <c r="L3" t="s">
        <v>894</v>
      </c>
      <c r="M3" t="s">
        <v>57</v>
      </c>
      <c r="N3" t="s">
        <v>895</v>
      </c>
      <c r="O3" t="s">
        <v>896</v>
      </c>
      <c r="P3">
        <v>60.116667</v>
      </c>
      <c r="Q3">
        <v>19.899999999999999</v>
      </c>
      <c r="R3" t="s">
        <v>897</v>
      </c>
      <c r="S3" t="s">
        <v>898</v>
      </c>
    </row>
    <row r="4" spans="1:19" x14ac:dyDescent="0.3">
      <c r="A4">
        <v>3</v>
      </c>
      <c r="B4" t="s">
        <v>525</v>
      </c>
      <c r="C4" t="s">
        <v>524</v>
      </c>
      <c r="D4" t="s">
        <v>899</v>
      </c>
      <c r="E4">
        <v>8</v>
      </c>
      <c r="F4">
        <v>355</v>
      </c>
      <c r="G4" t="s">
        <v>526</v>
      </c>
      <c r="H4" t="s">
        <v>900</v>
      </c>
      <c r="I4" t="s">
        <v>901</v>
      </c>
      <c r="J4" t="s">
        <v>902</v>
      </c>
      <c r="K4" t="s">
        <v>903</v>
      </c>
      <c r="L4" t="s">
        <v>904</v>
      </c>
      <c r="M4" t="s">
        <v>57</v>
      </c>
      <c r="N4" t="s">
        <v>905</v>
      </c>
      <c r="O4" t="s">
        <v>906</v>
      </c>
      <c r="P4">
        <v>41</v>
      </c>
      <c r="Q4">
        <v>20</v>
      </c>
      <c r="R4" t="s">
        <v>907</v>
      </c>
      <c r="S4" t="s">
        <v>908</v>
      </c>
    </row>
    <row r="5" spans="1:19" x14ac:dyDescent="0.3">
      <c r="A5">
        <v>4</v>
      </c>
      <c r="B5" t="s">
        <v>159</v>
      </c>
      <c r="C5" t="s">
        <v>158</v>
      </c>
      <c r="D5" t="s">
        <v>909</v>
      </c>
      <c r="E5">
        <v>12</v>
      </c>
      <c r="F5">
        <v>213</v>
      </c>
      <c r="G5" t="s">
        <v>160</v>
      </c>
      <c r="H5" t="s">
        <v>910</v>
      </c>
      <c r="I5" t="s">
        <v>911</v>
      </c>
      <c r="J5" t="s">
        <v>912</v>
      </c>
      <c r="K5" t="s">
        <v>913</v>
      </c>
      <c r="L5" t="s">
        <v>914</v>
      </c>
      <c r="M5" t="s">
        <v>43</v>
      </c>
      <c r="N5" t="s">
        <v>915</v>
      </c>
      <c r="O5" t="s">
        <v>916</v>
      </c>
      <c r="P5">
        <v>28</v>
      </c>
      <c r="Q5">
        <v>3</v>
      </c>
      <c r="R5" t="s">
        <v>917</v>
      </c>
      <c r="S5" t="s">
        <v>918</v>
      </c>
    </row>
    <row r="6" spans="1:19" x14ac:dyDescent="0.3">
      <c r="A6">
        <v>5</v>
      </c>
      <c r="B6" t="s">
        <v>766</v>
      </c>
      <c r="C6" t="s">
        <v>765</v>
      </c>
      <c r="D6" t="s">
        <v>919</v>
      </c>
      <c r="E6">
        <v>16</v>
      </c>
      <c r="F6">
        <f>1-684</f>
        <v>-683</v>
      </c>
      <c r="G6" t="s">
        <v>767</v>
      </c>
      <c r="H6" t="s">
        <v>920</v>
      </c>
      <c r="I6" t="s">
        <v>921</v>
      </c>
      <c r="J6" t="s">
        <v>922</v>
      </c>
      <c r="K6" t="s">
        <v>923</v>
      </c>
      <c r="L6" t="s">
        <v>766</v>
      </c>
      <c r="M6" t="s">
        <v>239</v>
      </c>
      <c r="N6" t="s">
        <v>924</v>
      </c>
      <c r="O6" t="s">
        <v>925</v>
      </c>
      <c r="P6">
        <v>-14.33333333</v>
      </c>
      <c r="Q6">
        <v>-170</v>
      </c>
      <c r="R6" t="s">
        <v>926</v>
      </c>
      <c r="S6" t="s">
        <v>927</v>
      </c>
    </row>
    <row r="7" spans="1:19" x14ac:dyDescent="0.3">
      <c r="A7">
        <v>6</v>
      </c>
      <c r="B7" t="s">
        <v>734</v>
      </c>
      <c r="C7" t="s">
        <v>733</v>
      </c>
      <c r="D7" t="s">
        <v>928</v>
      </c>
      <c r="E7">
        <v>20</v>
      </c>
      <c r="F7">
        <v>376</v>
      </c>
      <c r="G7" t="s">
        <v>735</v>
      </c>
      <c r="H7" t="s">
        <v>890</v>
      </c>
      <c r="I7" t="s">
        <v>891</v>
      </c>
      <c r="J7" t="s">
        <v>892</v>
      </c>
      <c r="K7" t="s">
        <v>929</v>
      </c>
      <c r="L7" t="s">
        <v>734</v>
      </c>
      <c r="M7" t="s">
        <v>57</v>
      </c>
      <c r="N7" t="s">
        <v>905</v>
      </c>
      <c r="O7" t="s">
        <v>930</v>
      </c>
      <c r="P7">
        <v>42.5</v>
      </c>
      <c r="Q7">
        <v>1.5</v>
      </c>
      <c r="R7" t="s">
        <v>931</v>
      </c>
      <c r="S7" t="s">
        <v>932</v>
      </c>
    </row>
    <row r="8" spans="1:19" x14ac:dyDescent="0.3">
      <c r="A8">
        <v>7</v>
      </c>
      <c r="B8" t="s">
        <v>190</v>
      </c>
      <c r="C8" t="s">
        <v>189</v>
      </c>
      <c r="D8" t="s">
        <v>933</v>
      </c>
      <c r="E8">
        <v>24</v>
      </c>
      <c r="F8">
        <v>244</v>
      </c>
      <c r="G8" t="s">
        <v>191</v>
      </c>
      <c r="H8" t="s">
        <v>934</v>
      </c>
      <c r="I8" t="s">
        <v>935</v>
      </c>
      <c r="J8" t="s">
        <v>936</v>
      </c>
      <c r="K8" t="s">
        <v>937</v>
      </c>
      <c r="L8" t="s">
        <v>190</v>
      </c>
      <c r="M8" t="s">
        <v>43</v>
      </c>
      <c r="N8" t="s">
        <v>938</v>
      </c>
      <c r="O8" t="s">
        <v>939</v>
      </c>
      <c r="P8">
        <v>-12.5</v>
      </c>
      <c r="Q8">
        <v>18.5</v>
      </c>
      <c r="R8" t="s">
        <v>940</v>
      </c>
      <c r="S8" t="s">
        <v>941</v>
      </c>
    </row>
    <row r="9" spans="1:19" x14ac:dyDescent="0.3">
      <c r="A9">
        <v>8</v>
      </c>
      <c r="B9" t="s">
        <v>803</v>
      </c>
      <c r="C9" t="s">
        <v>802</v>
      </c>
      <c r="D9" t="s">
        <v>942</v>
      </c>
      <c r="E9">
        <v>660</v>
      </c>
      <c r="F9">
        <f>1-264</f>
        <v>-263</v>
      </c>
      <c r="G9" t="s">
        <v>804</v>
      </c>
      <c r="H9" t="s">
        <v>943</v>
      </c>
      <c r="I9" t="s">
        <v>944</v>
      </c>
      <c r="J9" t="s">
        <v>922</v>
      </c>
      <c r="K9" t="s">
        <v>945</v>
      </c>
      <c r="L9" t="s">
        <v>803</v>
      </c>
      <c r="M9" t="s">
        <v>946</v>
      </c>
      <c r="N9" t="s">
        <v>947</v>
      </c>
      <c r="O9" t="s">
        <v>948</v>
      </c>
      <c r="P9">
        <v>18.25</v>
      </c>
      <c r="Q9">
        <v>-63.166666659999997</v>
      </c>
      <c r="R9" t="s">
        <v>949</v>
      </c>
      <c r="S9" t="s">
        <v>950</v>
      </c>
    </row>
    <row r="10" spans="1:19" x14ac:dyDescent="0.3">
      <c r="A10">
        <v>9</v>
      </c>
      <c r="B10" t="s">
        <v>951</v>
      </c>
      <c r="C10" t="s">
        <v>952</v>
      </c>
      <c r="D10" t="s">
        <v>953</v>
      </c>
      <c r="E10">
        <v>10</v>
      </c>
      <c r="F10">
        <v>672</v>
      </c>
      <c r="H10" t="s">
        <v>954</v>
      </c>
      <c r="I10" t="s">
        <v>955</v>
      </c>
      <c r="J10" t="s">
        <v>922</v>
      </c>
      <c r="K10" t="s">
        <v>956</v>
      </c>
      <c r="L10" t="s">
        <v>951</v>
      </c>
      <c r="M10" t="s">
        <v>957</v>
      </c>
      <c r="O10" t="s">
        <v>958</v>
      </c>
      <c r="P10">
        <v>-74.650000000000006</v>
      </c>
      <c r="Q10">
        <v>4.4800000000000004</v>
      </c>
      <c r="R10" t="s">
        <v>959</v>
      </c>
      <c r="S10" t="s">
        <v>960</v>
      </c>
    </row>
    <row r="11" spans="1:19" x14ac:dyDescent="0.3">
      <c r="A11">
        <v>10</v>
      </c>
      <c r="B11" t="s">
        <v>961</v>
      </c>
      <c r="C11" t="s">
        <v>727</v>
      </c>
      <c r="D11" t="s">
        <v>962</v>
      </c>
      <c r="E11">
        <v>28</v>
      </c>
      <c r="F11">
        <f>1-268</f>
        <v>-267</v>
      </c>
      <c r="G11" t="s">
        <v>963</v>
      </c>
      <c r="H11" t="s">
        <v>943</v>
      </c>
      <c r="I11" t="s">
        <v>964</v>
      </c>
      <c r="J11" t="s">
        <v>922</v>
      </c>
      <c r="K11" t="s">
        <v>965</v>
      </c>
      <c r="L11" t="s">
        <v>728</v>
      </c>
      <c r="M11" t="s">
        <v>946</v>
      </c>
      <c r="N11" t="s">
        <v>947</v>
      </c>
      <c r="O11" t="s">
        <v>966</v>
      </c>
      <c r="P11">
        <v>17.05</v>
      </c>
      <c r="Q11">
        <v>-61.8</v>
      </c>
      <c r="R11" t="s">
        <v>967</v>
      </c>
      <c r="S11" t="s">
        <v>968</v>
      </c>
    </row>
    <row r="12" spans="1:19" x14ac:dyDescent="0.3">
      <c r="A12">
        <v>11</v>
      </c>
      <c r="B12" t="s">
        <v>155</v>
      </c>
      <c r="C12" t="s">
        <v>154</v>
      </c>
      <c r="D12" t="s">
        <v>969</v>
      </c>
      <c r="E12">
        <v>32</v>
      </c>
      <c r="F12">
        <v>54</v>
      </c>
      <c r="G12" t="s">
        <v>156</v>
      </c>
      <c r="H12" t="s">
        <v>970</v>
      </c>
      <c r="I12" t="s">
        <v>971</v>
      </c>
      <c r="J12" t="s">
        <v>922</v>
      </c>
      <c r="K12" t="s">
        <v>972</v>
      </c>
      <c r="L12" t="s">
        <v>155</v>
      </c>
      <c r="M12" t="s">
        <v>946</v>
      </c>
      <c r="N12" t="s">
        <v>48</v>
      </c>
      <c r="O12" t="s">
        <v>973</v>
      </c>
      <c r="P12">
        <v>-34</v>
      </c>
      <c r="Q12">
        <v>-64</v>
      </c>
      <c r="R12" t="s">
        <v>974</v>
      </c>
      <c r="S12" t="s">
        <v>975</v>
      </c>
    </row>
    <row r="13" spans="1:19" x14ac:dyDescent="0.3">
      <c r="A13">
        <v>12</v>
      </c>
      <c r="B13" t="s">
        <v>533</v>
      </c>
      <c r="C13" t="s">
        <v>532</v>
      </c>
      <c r="D13" t="s">
        <v>976</v>
      </c>
      <c r="E13">
        <v>51</v>
      </c>
      <c r="F13">
        <v>374</v>
      </c>
      <c r="G13" t="s">
        <v>534</v>
      </c>
      <c r="H13" t="s">
        <v>977</v>
      </c>
      <c r="I13" t="s">
        <v>978</v>
      </c>
      <c r="J13" t="s">
        <v>979</v>
      </c>
      <c r="K13" t="s">
        <v>980</v>
      </c>
      <c r="L13" t="s">
        <v>981</v>
      </c>
      <c r="M13" t="s">
        <v>20</v>
      </c>
      <c r="N13" t="s">
        <v>982</v>
      </c>
      <c r="O13" t="s">
        <v>983</v>
      </c>
      <c r="P13">
        <v>40</v>
      </c>
      <c r="Q13">
        <v>45</v>
      </c>
      <c r="R13" t="s">
        <v>984</v>
      </c>
      <c r="S13" t="s">
        <v>985</v>
      </c>
    </row>
    <row r="14" spans="1:19" x14ac:dyDescent="0.3">
      <c r="A14">
        <v>13</v>
      </c>
      <c r="B14" t="s">
        <v>716</v>
      </c>
      <c r="C14" t="s">
        <v>715</v>
      </c>
      <c r="D14" t="s">
        <v>986</v>
      </c>
      <c r="E14">
        <v>533</v>
      </c>
      <c r="F14">
        <v>297</v>
      </c>
      <c r="G14" t="s">
        <v>717</v>
      </c>
      <c r="H14" t="s">
        <v>987</v>
      </c>
      <c r="I14" t="s">
        <v>988</v>
      </c>
      <c r="J14" t="s">
        <v>989</v>
      </c>
      <c r="K14" t="s">
        <v>990</v>
      </c>
      <c r="L14" t="s">
        <v>716</v>
      </c>
      <c r="M14" t="s">
        <v>946</v>
      </c>
      <c r="N14" t="s">
        <v>947</v>
      </c>
      <c r="O14" t="s">
        <v>991</v>
      </c>
      <c r="P14">
        <v>12.5</v>
      </c>
      <c r="Q14">
        <v>-69.966666660000001</v>
      </c>
      <c r="R14" t="s">
        <v>992</v>
      </c>
      <c r="S14" t="s">
        <v>993</v>
      </c>
    </row>
    <row r="15" spans="1:19" x14ac:dyDescent="0.3">
      <c r="A15">
        <v>14</v>
      </c>
      <c r="B15" t="s">
        <v>237</v>
      </c>
      <c r="C15" t="s">
        <v>236</v>
      </c>
      <c r="D15" t="s">
        <v>994</v>
      </c>
      <c r="E15">
        <v>36</v>
      </c>
      <c r="F15">
        <v>61</v>
      </c>
      <c r="G15" t="s">
        <v>238</v>
      </c>
      <c r="H15" t="s">
        <v>995</v>
      </c>
      <c r="I15" t="s">
        <v>996</v>
      </c>
      <c r="J15" t="s">
        <v>922</v>
      </c>
      <c r="K15" t="s">
        <v>997</v>
      </c>
      <c r="L15" t="s">
        <v>237</v>
      </c>
      <c r="M15" t="s">
        <v>239</v>
      </c>
      <c r="N15" t="s">
        <v>998</v>
      </c>
      <c r="O15" t="s">
        <v>999</v>
      </c>
      <c r="P15">
        <v>-27</v>
      </c>
      <c r="Q15">
        <v>133</v>
      </c>
      <c r="R15" t="s">
        <v>1000</v>
      </c>
      <c r="S15" t="s">
        <v>1001</v>
      </c>
    </row>
    <row r="16" spans="1:19" x14ac:dyDescent="0.3">
      <c r="A16">
        <v>15</v>
      </c>
      <c r="B16" t="s">
        <v>395</v>
      </c>
      <c r="C16" t="s">
        <v>394</v>
      </c>
      <c r="D16" t="s">
        <v>1002</v>
      </c>
      <c r="E16">
        <v>40</v>
      </c>
      <c r="F16">
        <v>43</v>
      </c>
      <c r="G16" t="s">
        <v>396</v>
      </c>
      <c r="H16" t="s">
        <v>890</v>
      </c>
      <c r="I16" t="s">
        <v>891</v>
      </c>
      <c r="J16" t="s">
        <v>892</v>
      </c>
      <c r="K16" t="s">
        <v>1003</v>
      </c>
      <c r="L16" t="s">
        <v>1004</v>
      </c>
      <c r="M16" t="s">
        <v>57</v>
      </c>
      <c r="N16" t="s">
        <v>1005</v>
      </c>
      <c r="O16" t="s">
        <v>1006</v>
      </c>
      <c r="P16">
        <v>47.333333330000002</v>
      </c>
      <c r="Q16">
        <v>13.33333333</v>
      </c>
      <c r="R16" t="s">
        <v>1007</v>
      </c>
      <c r="S16" t="s">
        <v>1008</v>
      </c>
    </row>
    <row r="17" spans="1:19" x14ac:dyDescent="0.3">
      <c r="A17">
        <v>16</v>
      </c>
      <c r="B17" t="s">
        <v>367</v>
      </c>
      <c r="C17" t="s">
        <v>366</v>
      </c>
      <c r="D17" t="s">
        <v>1009</v>
      </c>
      <c r="E17">
        <v>31</v>
      </c>
      <c r="F17">
        <v>994</v>
      </c>
      <c r="G17" t="s">
        <v>368</v>
      </c>
      <c r="H17" t="s">
        <v>1010</v>
      </c>
      <c r="I17" t="s">
        <v>1011</v>
      </c>
      <c r="J17" t="s">
        <v>1012</v>
      </c>
      <c r="K17" t="s">
        <v>1013</v>
      </c>
      <c r="L17" t="s">
        <v>1014</v>
      </c>
      <c r="M17" t="s">
        <v>20</v>
      </c>
      <c r="N17" t="s">
        <v>982</v>
      </c>
      <c r="O17" t="s">
        <v>1015</v>
      </c>
      <c r="P17">
        <v>40.5</v>
      </c>
      <c r="Q17">
        <v>47.5</v>
      </c>
      <c r="R17" t="s">
        <v>1016</v>
      </c>
      <c r="S17" t="s">
        <v>1017</v>
      </c>
    </row>
    <row r="18" spans="1:19" x14ac:dyDescent="0.3">
      <c r="A18">
        <v>17</v>
      </c>
      <c r="B18" t="s">
        <v>1018</v>
      </c>
      <c r="C18" t="s">
        <v>647</v>
      </c>
      <c r="D18" t="s">
        <v>1019</v>
      </c>
      <c r="E18">
        <v>44</v>
      </c>
      <c r="F18">
        <f>1-242</f>
        <v>-241</v>
      </c>
      <c r="G18" t="s">
        <v>649</v>
      </c>
      <c r="H18" t="s">
        <v>1020</v>
      </c>
      <c r="I18" t="s">
        <v>1021</v>
      </c>
      <c r="J18" t="s">
        <v>1022</v>
      </c>
      <c r="K18" t="s">
        <v>1023</v>
      </c>
      <c r="L18" t="s">
        <v>648</v>
      </c>
      <c r="M18" t="s">
        <v>946</v>
      </c>
      <c r="N18" t="s">
        <v>947</v>
      </c>
      <c r="O18" t="s">
        <v>1024</v>
      </c>
      <c r="P18">
        <v>24.25</v>
      </c>
      <c r="Q18">
        <v>-76</v>
      </c>
      <c r="R18" t="s">
        <v>1025</v>
      </c>
      <c r="S18" t="s">
        <v>1026</v>
      </c>
    </row>
    <row r="19" spans="1:19" x14ac:dyDescent="0.3">
      <c r="A19">
        <v>18</v>
      </c>
      <c r="B19" t="s">
        <v>581</v>
      </c>
      <c r="C19" t="s">
        <v>580</v>
      </c>
      <c r="D19" t="s">
        <v>1027</v>
      </c>
      <c r="E19">
        <v>48</v>
      </c>
      <c r="F19">
        <v>973</v>
      </c>
      <c r="G19" t="s">
        <v>582</v>
      </c>
      <c r="H19" t="s">
        <v>1028</v>
      </c>
      <c r="I19" t="s">
        <v>1029</v>
      </c>
      <c r="J19" t="s">
        <v>1030</v>
      </c>
      <c r="K19" t="s">
        <v>1031</v>
      </c>
      <c r="L19" t="s">
        <v>1032</v>
      </c>
      <c r="M19" t="s">
        <v>20</v>
      </c>
      <c r="N19" t="s">
        <v>982</v>
      </c>
      <c r="O19" t="s">
        <v>1033</v>
      </c>
      <c r="P19">
        <v>26</v>
      </c>
      <c r="Q19">
        <v>50.55</v>
      </c>
      <c r="R19" t="s">
        <v>1034</v>
      </c>
      <c r="S19" t="s">
        <v>1035</v>
      </c>
    </row>
    <row r="20" spans="1:19" x14ac:dyDescent="0.3">
      <c r="A20">
        <v>19</v>
      </c>
      <c r="B20" t="s">
        <v>51</v>
      </c>
      <c r="C20" t="s">
        <v>50</v>
      </c>
      <c r="D20" t="s">
        <v>1036</v>
      </c>
      <c r="E20">
        <v>50</v>
      </c>
      <c r="F20">
        <v>880</v>
      </c>
      <c r="G20" t="s">
        <v>52</v>
      </c>
      <c r="H20" t="s">
        <v>1037</v>
      </c>
      <c r="I20" t="s">
        <v>1038</v>
      </c>
      <c r="J20" t="s">
        <v>1039</v>
      </c>
      <c r="K20" t="s">
        <v>1040</v>
      </c>
      <c r="L20" t="s">
        <v>51</v>
      </c>
      <c r="M20" t="s">
        <v>20</v>
      </c>
      <c r="N20" t="s">
        <v>882</v>
      </c>
      <c r="O20" t="s">
        <v>1041</v>
      </c>
      <c r="P20">
        <v>24</v>
      </c>
      <c r="Q20">
        <v>90</v>
      </c>
      <c r="R20" t="s">
        <v>1042</v>
      </c>
      <c r="S20" t="s">
        <v>1043</v>
      </c>
    </row>
    <row r="21" spans="1:19" x14ac:dyDescent="0.3">
      <c r="A21">
        <v>20</v>
      </c>
      <c r="B21" t="s">
        <v>680</v>
      </c>
      <c r="C21" t="s">
        <v>679</v>
      </c>
      <c r="D21" t="s">
        <v>1044</v>
      </c>
      <c r="E21">
        <v>52</v>
      </c>
      <c r="F21">
        <f>1-246</f>
        <v>-245</v>
      </c>
      <c r="G21" t="s">
        <v>681</v>
      </c>
      <c r="H21" t="s">
        <v>1045</v>
      </c>
      <c r="I21" t="s">
        <v>1046</v>
      </c>
      <c r="J21" t="s">
        <v>1047</v>
      </c>
      <c r="K21" t="s">
        <v>1048</v>
      </c>
      <c r="L21" t="s">
        <v>680</v>
      </c>
      <c r="M21" t="s">
        <v>946</v>
      </c>
      <c r="N21" t="s">
        <v>947</v>
      </c>
      <c r="O21" t="s">
        <v>1049</v>
      </c>
      <c r="P21">
        <v>13.166666660000001</v>
      </c>
      <c r="Q21">
        <v>-59.533333329999998</v>
      </c>
      <c r="R21" t="s">
        <v>1050</v>
      </c>
      <c r="S21" t="s">
        <v>1051</v>
      </c>
    </row>
    <row r="22" spans="1:19" x14ac:dyDescent="0.3">
      <c r="A22">
        <v>21</v>
      </c>
      <c r="B22" t="s">
        <v>384</v>
      </c>
      <c r="C22" t="s">
        <v>383</v>
      </c>
      <c r="D22" t="s">
        <v>1052</v>
      </c>
      <c r="E22">
        <v>112</v>
      </c>
      <c r="F22">
        <v>375</v>
      </c>
      <c r="G22" t="s">
        <v>385</v>
      </c>
      <c r="H22" t="s">
        <v>1053</v>
      </c>
      <c r="I22" t="s">
        <v>1054</v>
      </c>
      <c r="J22" t="s">
        <v>1055</v>
      </c>
      <c r="K22" t="s">
        <v>1056</v>
      </c>
      <c r="L22" t="s">
        <v>1057</v>
      </c>
      <c r="M22" t="s">
        <v>57</v>
      </c>
      <c r="N22" t="s">
        <v>1058</v>
      </c>
      <c r="O22" t="s">
        <v>1059</v>
      </c>
      <c r="P22">
        <v>53</v>
      </c>
      <c r="Q22">
        <v>28</v>
      </c>
      <c r="R22" t="s">
        <v>1060</v>
      </c>
      <c r="S22" t="s">
        <v>1061</v>
      </c>
    </row>
    <row r="23" spans="1:19" x14ac:dyDescent="0.3">
      <c r="A23">
        <v>22</v>
      </c>
      <c r="B23" t="s">
        <v>330</v>
      </c>
      <c r="C23" t="s">
        <v>329</v>
      </c>
      <c r="D23" t="s">
        <v>1062</v>
      </c>
      <c r="E23">
        <v>56</v>
      </c>
      <c r="F23">
        <v>32</v>
      </c>
      <c r="G23" t="s">
        <v>331</v>
      </c>
      <c r="H23" t="s">
        <v>890</v>
      </c>
      <c r="I23" t="s">
        <v>891</v>
      </c>
      <c r="J23" t="s">
        <v>892</v>
      </c>
      <c r="K23" t="s">
        <v>1063</v>
      </c>
      <c r="L23" t="s">
        <v>1064</v>
      </c>
      <c r="M23" t="s">
        <v>57</v>
      </c>
      <c r="N23" t="s">
        <v>1005</v>
      </c>
      <c r="O23" t="s">
        <v>1065</v>
      </c>
      <c r="P23">
        <v>50.833333330000002</v>
      </c>
      <c r="Q23">
        <v>4</v>
      </c>
      <c r="R23" t="s">
        <v>1066</v>
      </c>
      <c r="S23" t="s">
        <v>1067</v>
      </c>
    </row>
    <row r="24" spans="1:19" x14ac:dyDescent="0.3">
      <c r="A24">
        <v>23</v>
      </c>
      <c r="B24" t="s">
        <v>651</v>
      </c>
      <c r="C24" t="s">
        <v>650</v>
      </c>
      <c r="D24" t="s">
        <v>1068</v>
      </c>
      <c r="E24">
        <v>84</v>
      </c>
      <c r="F24">
        <v>501</v>
      </c>
      <c r="G24" t="s">
        <v>652</v>
      </c>
      <c r="H24" t="s">
        <v>1069</v>
      </c>
      <c r="I24" t="s">
        <v>1070</v>
      </c>
      <c r="J24" t="s">
        <v>922</v>
      </c>
      <c r="K24" t="s">
        <v>1071</v>
      </c>
      <c r="L24" t="s">
        <v>651</v>
      </c>
      <c r="M24" t="s">
        <v>946</v>
      </c>
      <c r="N24" t="s">
        <v>1072</v>
      </c>
      <c r="O24" t="s">
        <v>1073</v>
      </c>
      <c r="P24">
        <v>17.25</v>
      </c>
      <c r="Q24">
        <v>-88.75</v>
      </c>
      <c r="R24" t="s">
        <v>1074</v>
      </c>
      <c r="S24" t="s">
        <v>1075</v>
      </c>
    </row>
    <row r="25" spans="1:19" x14ac:dyDescent="0.3">
      <c r="A25">
        <v>24</v>
      </c>
      <c r="B25" t="s">
        <v>316</v>
      </c>
      <c r="C25" t="s">
        <v>315</v>
      </c>
      <c r="D25" t="s">
        <v>1076</v>
      </c>
      <c r="E25">
        <v>204</v>
      </c>
      <c r="F25">
        <v>229</v>
      </c>
      <c r="G25" t="s">
        <v>317</v>
      </c>
      <c r="H25" t="s">
        <v>1077</v>
      </c>
      <c r="I25" t="s">
        <v>1078</v>
      </c>
      <c r="J25" t="s">
        <v>1079</v>
      </c>
      <c r="K25" t="s">
        <v>1080</v>
      </c>
      <c r="L25" t="s">
        <v>1081</v>
      </c>
      <c r="M25" t="s">
        <v>43</v>
      </c>
      <c r="N25" t="s">
        <v>1082</v>
      </c>
      <c r="O25" t="s">
        <v>1083</v>
      </c>
      <c r="P25">
        <v>9.5</v>
      </c>
      <c r="Q25">
        <v>2.25</v>
      </c>
      <c r="R25" t="s">
        <v>1084</v>
      </c>
      <c r="S25" t="s">
        <v>1085</v>
      </c>
    </row>
    <row r="26" spans="1:19" x14ac:dyDescent="0.3">
      <c r="A26">
        <v>25</v>
      </c>
      <c r="B26" t="s">
        <v>744</v>
      </c>
      <c r="C26" t="s">
        <v>743</v>
      </c>
      <c r="D26" t="s">
        <v>1086</v>
      </c>
      <c r="E26">
        <v>60</v>
      </c>
      <c r="F26">
        <f>1-441</f>
        <v>-440</v>
      </c>
      <c r="G26" t="s">
        <v>745</v>
      </c>
      <c r="H26" t="s">
        <v>1087</v>
      </c>
      <c r="I26" t="s">
        <v>1088</v>
      </c>
      <c r="J26" t="s">
        <v>922</v>
      </c>
      <c r="K26" t="s">
        <v>1089</v>
      </c>
      <c r="L26" t="s">
        <v>744</v>
      </c>
      <c r="M26" t="s">
        <v>946</v>
      </c>
      <c r="N26" t="s">
        <v>1090</v>
      </c>
      <c r="O26" t="s">
        <v>1091</v>
      </c>
      <c r="P26">
        <v>32.333333330000002</v>
      </c>
      <c r="Q26">
        <v>-64.75</v>
      </c>
      <c r="R26" t="s">
        <v>1092</v>
      </c>
      <c r="S26" t="s">
        <v>1093</v>
      </c>
    </row>
    <row r="27" spans="1:19" x14ac:dyDescent="0.3">
      <c r="A27">
        <v>26</v>
      </c>
      <c r="B27" t="s">
        <v>615</v>
      </c>
      <c r="C27" t="s">
        <v>614</v>
      </c>
      <c r="D27" t="s">
        <v>1094</v>
      </c>
      <c r="E27">
        <v>64</v>
      </c>
      <c r="F27">
        <v>975</v>
      </c>
      <c r="G27" t="s">
        <v>616</v>
      </c>
      <c r="H27" t="s">
        <v>614</v>
      </c>
      <c r="I27" t="s">
        <v>1095</v>
      </c>
      <c r="J27" t="s">
        <v>1096</v>
      </c>
      <c r="K27" t="s">
        <v>1097</v>
      </c>
      <c r="L27" t="s">
        <v>1098</v>
      </c>
      <c r="M27" t="s">
        <v>20</v>
      </c>
      <c r="N27" t="s">
        <v>882</v>
      </c>
      <c r="O27" t="s">
        <v>1099</v>
      </c>
      <c r="P27">
        <v>27.5</v>
      </c>
      <c r="Q27">
        <v>90.5</v>
      </c>
      <c r="R27" t="s">
        <v>1100</v>
      </c>
      <c r="S27" t="s">
        <v>1101</v>
      </c>
    </row>
    <row r="28" spans="1:19" x14ac:dyDescent="0.3">
      <c r="A28">
        <v>27</v>
      </c>
      <c r="B28" t="s">
        <v>327</v>
      </c>
      <c r="C28" t="s">
        <v>326</v>
      </c>
      <c r="D28" t="s">
        <v>1102</v>
      </c>
      <c r="E28">
        <v>68</v>
      </c>
      <c r="F28">
        <v>591</v>
      </c>
      <c r="G28" t="s">
        <v>328</v>
      </c>
      <c r="H28" t="s">
        <v>1103</v>
      </c>
      <c r="I28" t="s">
        <v>1104</v>
      </c>
      <c r="J28" t="s">
        <v>1105</v>
      </c>
      <c r="K28" t="s">
        <v>1106</v>
      </c>
      <c r="L28" t="s">
        <v>327</v>
      </c>
      <c r="M28" t="s">
        <v>946</v>
      </c>
      <c r="N28" t="s">
        <v>48</v>
      </c>
      <c r="O28" t="s">
        <v>1107</v>
      </c>
      <c r="P28">
        <v>-17</v>
      </c>
      <c r="Q28">
        <v>-65</v>
      </c>
      <c r="R28" t="s">
        <v>1108</v>
      </c>
      <c r="S28" t="s">
        <v>1109</v>
      </c>
    </row>
    <row r="29" spans="1:19" x14ac:dyDescent="0.3">
      <c r="A29">
        <v>155</v>
      </c>
      <c r="B29" t="s">
        <v>1110</v>
      </c>
      <c r="C29" t="s">
        <v>1111</v>
      </c>
      <c r="D29" t="s">
        <v>1112</v>
      </c>
      <c r="E29">
        <v>535</v>
      </c>
      <c r="F29">
        <v>599</v>
      </c>
      <c r="G29" t="s">
        <v>1113</v>
      </c>
      <c r="H29" t="s">
        <v>920</v>
      </c>
      <c r="I29" t="s">
        <v>1114</v>
      </c>
      <c r="J29" t="s">
        <v>922</v>
      </c>
      <c r="K29" t="s">
        <v>1115</v>
      </c>
      <c r="L29" t="s">
        <v>1116</v>
      </c>
      <c r="M29" t="s">
        <v>946</v>
      </c>
      <c r="N29" t="s">
        <v>947</v>
      </c>
      <c r="O29" t="s">
        <v>948</v>
      </c>
      <c r="P29">
        <v>12.15</v>
      </c>
      <c r="Q29">
        <v>-68.266666999999998</v>
      </c>
      <c r="R29" t="s">
        <v>1117</v>
      </c>
      <c r="S29" t="s">
        <v>1118</v>
      </c>
    </row>
    <row r="30" spans="1:19" x14ac:dyDescent="0.3">
      <c r="A30">
        <v>28</v>
      </c>
      <c r="B30" t="s">
        <v>521</v>
      </c>
      <c r="C30" t="s">
        <v>520</v>
      </c>
      <c r="D30" t="s">
        <v>1119</v>
      </c>
      <c r="E30">
        <v>70</v>
      </c>
      <c r="F30">
        <v>387</v>
      </c>
      <c r="G30" t="s">
        <v>522</v>
      </c>
      <c r="H30" t="s">
        <v>1120</v>
      </c>
      <c r="I30" t="s">
        <v>1121</v>
      </c>
      <c r="J30" t="s">
        <v>1122</v>
      </c>
      <c r="K30" t="s">
        <v>1123</v>
      </c>
      <c r="L30" t="s">
        <v>1124</v>
      </c>
      <c r="M30" t="s">
        <v>57</v>
      </c>
      <c r="N30" t="s">
        <v>905</v>
      </c>
      <c r="O30" t="s">
        <v>1125</v>
      </c>
      <c r="P30">
        <v>44</v>
      </c>
      <c r="Q30">
        <v>18</v>
      </c>
      <c r="R30" t="s">
        <v>1126</v>
      </c>
      <c r="S30" t="s">
        <v>1127</v>
      </c>
    </row>
    <row r="31" spans="1:19" x14ac:dyDescent="0.3">
      <c r="A31">
        <v>29</v>
      </c>
      <c r="B31" t="s">
        <v>548</v>
      </c>
      <c r="C31" t="s">
        <v>547</v>
      </c>
      <c r="D31" t="s">
        <v>1128</v>
      </c>
      <c r="E31">
        <v>72</v>
      </c>
      <c r="F31">
        <v>267</v>
      </c>
      <c r="G31" t="s">
        <v>549</v>
      </c>
      <c r="H31" t="s">
        <v>1129</v>
      </c>
      <c r="I31" t="s">
        <v>1130</v>
      </c>
      <c r="J31" t="s">
        <v>1131</v>
      </c>
      <c r="K31" t="s">
        <v>1132</v>
      </c>
      <c r="L31" t="s">
        <v>548</v>
      </c>
      <c r="M31" t="s">
        <v>43</v>
      </c>
      <c r="N31" t="s">
        <v>1133</v>
      </c>
      <c r="O31" t="s">
        <v>1134</v>
      </c>
      <c r="P31">
        <v>-22</v>
      </c>
      <c r="Q31">
        <v>24</v>
      </c>
      <c r="R31" t="s">
        <v>1135</v>
      </c>
      <c r="S31" t="s">
        <v>1136</v>
      </c>
    </row>
    <row r="32" spans="1:19" x14ac:dyDescent="0.3">
      <c r="A32">
        <v>30</v>
      </c>
      <c r="B32" t="s">
        <v>1137</v>
      </c>
      <c r="C32" t="s">
        <v>1138</v>
      </c>
      <c r="D32" t="s">
        <v>1139</v>
      </c>
      <c r="E32">
        <v>74</v>
      </c>
      <c r="F32">
        <v>55</v>
      </c>
      <c r="H32" t="s">
        <v>1140</v>
      </c>
      <c r="I32" t="s">
        <v>1141</v>
      </c>
      <c r="J32" t="s">
        <v>1142</v>
      </c>
      <c r="K32" t="s">
        <v>1143</v>
      </c>
      <c r="L32" t="s">
        <v>1144</v>
      </c>
      <c r="O32" t="s">
        <v>1145</v>
      </c>
      <c r="P32">
        <v>-54.433333330000004</v>
      </c>
      <c r="Q32">
        <v>3.4</v>
      </c>
      <c r="R32" t="s">
        <v>1146</v>
      </c>
      <c r="S32" t="s">
        <v>1147</v>
      </c>
    </row>
    <row r="33" spans="1:19" x14ac:dyDescent="0.3">
      <c r="A33">
        <v>31</v>
      </c>
      <c r="B33" t="s">
        <v>46</v>
      </c>
      <c r="C33" t="s">
        <v>45</v>
      </c>
      <c r="D33" t="s">
        <v>1148</v>
      </c>
      <c r="E33">
        <v>76</v>
      </c>
      <c r="F33">
        <v>55</v>
      </c>
      <c r="G33" t="s">
        <v>47</v>
      </c>
      <c r="H33" t="s">
        <v>1149</v>
      </c>
      <c r="I33" t="s">
        <v>1150</v>
      </c>
      <c r="J33" t="s">
        <v>1151</v>
      </c>
      <c r="K33" t="s">
        <v>1152</v>
      </c>
      <c r="L33" t="s">
        <v>1153</v>
      </c>
      <c r="M33" t="s">
        <v>946</v>
      </c>
      <c r="N33" t="s">
        <v>48</v>
      </c>
      <c r="O33" t="s">
        <v>1154</v>
      </c>
      <c r="P33">
        <v>-10</v>
      </c>
      <c r="Q33">
        <v>-55</v>
      </c>
      <c r="R33" t="s">
        <v>1155</v>
      </c>
      <c r="S33" t="s">
        <v>1156</v>
      </c>
    </row>
    <row r="34" spans="1:19" x14ac:dyDescent="0.3">
      <c r="A34">
        <v>32</v>
      </c>
      <c r="B34" t="s">
        <v>1157</v>
      </c>
      <c r="C34" t="s">
        <v>1158</v>
      </c>
      <c r="D34" t="s">
        <v>1159</v>
      </c>
      <c r="E34">
        <v>86</v>
      </c>
      <c r="F34">
        <v>246</v>
      </c>
      <c r="G34" t="s">
        <v>1160</v>
      </c>
      <c r="H34" t="s">
        <v>920</v>
      </c>
      <c r="I34" t="s">
        <v>1114</v>
      </c>
      <c r="J34" t="s">
        <v>922</v>
      </c>
      <c r="K34" t="s">
        <v>1161</v>
      </c>
      <c r="L34" t="s">
        <v>1157</v>
      </c>
      <c r="M34" t="s">
        <v>43</v>
      </c>
      <c r="N34" t="s">
        <v>1162</v>
      </c>
      <c r="O34" t="s">
        <v>1163</v>
      </c>
      <c r="P34">
        <v>-6</v>
      </c>
      <c r="Q34">
        <v>71.5</v>
      </c>
      <c r="R34" t="s">
        <v>1164</v>
      </c>
      <c r="S34" t="s">
        <v>1165</v>
      </c>
    </row>
    <row r="35" spans="1:19" x14ac:dyDescent="0.3">
      <c r="A35">
        <v>33</v>
      </c>
      <c r="B35" t="s">
        <v>645</v>
      </c>
      <c r="C35" t="s">
        <v>644</v>
      </c>
      <c r="D35" t="s">
        <v>1166</v>
      </c>
      <c r="E35">
        <v>96</v>
      </c>
      <c r="F35">
        <v>673</v>
      </c>
      <c r="G35" t="s">
        <v>646</v>
      </c>
      <c r="H35" t="s">
        <v>1167</v>
      </c>
      <c r="I35" t="s">
        <v>1168</v>
      </c>
      <c r="J35" t="s">
        <v>1022</v>
      </c>
      <c r="K35" t="s">
        <v>1169</v>
      </c>
      <c r="L35" t="s">
        <v>1170</v>
      </c>
      <c r="M35" t="s">
        <v>20</v>
      </c>
      <c r="N35" t="s">
        <v>1171</v>
      </c>
      <c r="O35" t="s">
        <v>1172</v>
      </c>
      <c r="P35">
        <v>4.5</v>
      </c>
      <c r="Q35">
        <v>114.66666666</v>
      </c>
      <c r="R35" t="s">
        <v>1173</v>
      </c>
      <c r="S35" t="s">
        <v>1174</v>
      </c>
    </row>
    <row r="36" spans="1:19" x14ac:dyDescent="0.3">
      <c r="A36">
        <v>34</v>
      </c>
      <c r="B36" t="s">
        <v>424</v>
      </c>
      <c r="C36" t="s">
        <v>423</v>
      </c>
      <c r="D36" t="s">
        <v>1175</v>
      </c>
      <c r="E36">
        <v>100</v>
      </c>
      <c r="F36">
        <v>359</v>
      </c>
      <c r="G36" t="s">
        <v>425</v>
      </c>
      <c r="H36" t="s">
        <v>1176</v>
      </c>
      <c r="I36" t="s">
        <v>1177</v>
      </c>
      <c r="J36" t="s">
        <v>1178</v>
      </c>
      <c r="K36" t="s">
        <v>1179</v>
      </c>
      <c r="L36" t="s">
        <v>1180</v>
      </c>
      <c r="M36" t="s">
        <v>57</v>
      </c>
      <c r="N36" t="s">
        <v>1058</v>
      </c>
      <c r="O36" t="s">
        <v>1181</v>
      </c>
      <c r="P36">
        <v>43</v>
      </c>
      <c r="Q36">
        <v>25</v>
      </c>
      <c r="R36" t="s">
        <v>1182</v>
      </c>
      <c r="S36" t="s">
        <v>1183</v>
      </c>
    </row>
    <row r="37" spans="1:19" x14ac:dyDescent="0.3">
      <c r="A37">
        <v>35</v>
      </c>
      <c r="B37" t="s">
        <v>248</v>
      </c>
      <c r="C37" t="s">
        <v>247</v>
      </c>
      <c r="D37" t="s">
        <v>1184</v>
      </c>
      <c r="E37">
        <v>854</v>
      </c>
      <c r="F37">
        <v>226</v>
      </c>
      <c r="G37" t="s">
        <v>249</v>
      </c>
      <c r="H37" t="s">
        <v>1077</v>
      </c>
      <c r="I37" t="s">
        <v>1078</v>
      </c>
      <c r="J37" t="s">
        <v>1079</v>
      </c>
      <c r="K37" t="s">
        <v>1185</v>
      </c>
      <c r="L37" t="s">
        <v>248</v>
      </c>
      <c r="M37" t="s">
        <v>43</v>
      </c>
      <c r="N37" t="s">
        <v>1082</v>
      </c>
      <c r="O37" t="s">
        <v>1186</v>
      </c>
      <c r="P37">
        <v>13</v>
      </c>
      <c r="Q37">
        <v>-2</v>
      </c>
      <c r="R37" t="s">
        <v>1187</v>
      </c>
      <c r="S37" t="s">
        <v>1188</v>
      </c>
    </row>
    <row r="38" spans="1:19" x14ac:dyDescent="0.3">
      <c r="A38">
        <v>36</v>
      </c>
      <c r="B38" t="s">
        <v>319</v>
      </c>
      <c r="C38" t="s">
        <v>318</v>
      </c>
      <c r="D38" t="s">
        <v>1189</v>
      </c>
      <c r="E38">
        <v>108</v>
      </c>
      <c r="F38">
        <v>257</v>
      </c>
      <c r="G38" t="s">
        <v>320</v>
      </c>
      <c r="H38" t="s">
        <v>1190</v>
      </c>
      <c r="I38" t="s">
        <v>1191</v>
      </c>
      <c r="J38" t="s">
        <v>1192</v>
      </c>
      <c r="K38" t="s">
        <v>1193</v>
      </c>
      <c r="L38" t="s">
        <v>319</v>
      </c>
      <c r="M38" t="s">
        <v>43</v>
      </c>
      <c r="N38" t="s">
        <v>1162</v>
      </c>
      <c r="O38" t="s">
        <v>1194</v>
      </c>
      <c r="P38">
        <v>-3.5</v>
      </c>
      <c r="Q38">
        <v>30</v>
      </c>
      <c r="R38" t="s">
        <v>1195</v>
      </c>
      <c r="S38" t="s">
        <v>1196</v>
      </c>
    </row>
    <row r="39" spans="1:19" x14ac:dyDescent="0.3">
      <c r="A39">
        <v>37</v>
      </c>
      <c r="B39" t="s">
        <v>301</v>
      </c>
      <c r="C39" t="s">
        <v>300</v>
      </c>
      <c r="D39" t="s">
        <v>1197</v>
      </c>
      <c r="E39">
        <v>116</v>
      </c>
      <c r="F39">
        <v>855</v>
      </c>
      <c r="G39" t="s">
        <v>302</v>
      </c>
      <c r="H39" t="s">
        <v>1198</v>
      </c>
      <c r="I39" t="s">
        <v>1199</v>
      </c>
      <c r="J39" t="s">
        <v>1198</v>
      </c>
      <c r="K39" t="s">
        <v>1200</v>
      </c>
      <c r="L39" t="s">
        <v>1201</v>
      </c>
      <c r="M39" t="s">
        <v>20</v>
      </c>
      <c r="N39" t="s">
        <v>1171</v>
      </c>
      <c r="O39" t="s">
        <v>1202</v>
      </c>
      <c r="P39">
        <v>13</v>
      </c>
      <c r="Q39">
        <v>105</v>
      </c>
      <c r="R39" t="s">
        <v>1203</v>
      </c>
      <c r="S39" t="s">
        <v>1204</v>
      </c>
    </row>
    <row r="40" spans="1:19" x14ac:dyDescent="0.3">
      <c r="A40">
        <v>38</v>
      </c>
      <c r="B40" t="s">
        <v>230</v>
      </c>
      <c r="C40" t="s">
        <v>229</v>
      </c>
      <c r="D40" t="s">
        <v>1205</v>
      </c>
      <c r="E40">
        <v>120</v>
      </c>
      <c r="F40">
        <v>237</v>
      </c>
      <c r="G40" t="s">
        <v>231</v>
      </c>
      <c r="H40" t="s">
        <v>1206</v>
      </c>
      <c r="I40" t="s">
        <v>1207</v>
      </c>
      <c r="J40" t="s">
        <v>1208</v>
      </c>
      <c r="K40" t="s">
        <v>1209</v>
      </c>
      <c r="L40" t="s">
        <v>230</v>
      </c>
      <c r="M40" t="s">
        <v>43</v>
      </c>
      <c r="N40" t="s">
        <v>938</v>
      </c>
      <c r="O40" t="s">
        <v>1210</v>
      </c>
      <c r="P40">
        <v>6</v>
      </c>
      <c r="Q40">
        <v>12</v>
      </c>
      <c r="R40" t="s">
        <v>1211</v>
      </c>
      <c r="S40" t="s">
        <v>1212</v>
      </c>
    </row>
    <row r="41" spans="1:19" x14ac:dyDescent="0.3">
      <c r="A41">
        <v>39</v>
      </c>
      <c r="B41" t="s">
        <v>178</v>
      </c>
      <c r="C41" t="s">
        <v>177</v>
      </c>
      <c r="D41" t="s">
        <v>1213</v>
      </c>
      <c r="E41">
        <v>124</v>
      </c>
      <c r="F41">
        <v>1</v>
      </c>
      <c r="G41" t="s">
        <v>179</v>
      </c>
      <c r="H41" t="s">
        <v>1214</v>
      </c>
      <c r="I41" t="s">
        <v>1215</v>
      </c>
      <c r="J41" t="s">
        <v>922</v>
      </c>
      <c r="K41" t="s">
        <v>1216</v>
      </c>
      <c r="L41" t="s">
        <v>178</v>
      </c>
      <c r="M41" t="s">
        <v>946</v>
      </c>
      <c r="N41" t="s">
        <v>1090</v>
      </c>
      <c r="O41" t="s">
        <v>1217</v>
      </c>
      <c r="P41">
        <v>60</v>
      </c>
      <c r="Q41">
        <v>-95</v>
      </c>
      <c r="R41" t="s">
        <v>1218</v>
      </c>
      <c r="S41" t="s">
        <v>1219</v>
      </c>
    </row>
    <row r="42" spans="1:19" x14ac:dyDescent="0.3">
      <c r="A42">
        <v>40</v>
      </c>
      <c r="B42" t="s">
        <v>633</v>
      </c>
      <c r="C42" t="s">
        <v>632</v>
      </c>
      <c r="D42" t="s">
        <v>1220</v>
      </c>
      <c r="E42">
        <v>132</v>
      </c>
      <c r="F42">
        <v>238</v>
      </c>
      <c r="G42" t="s">
        <v>634</v>
      </c>
      <c r="H42" t="s">
        <v>1221</v>
      </c>
      <c r="I42" t="s">
        <v>1222</v>
      </c>
      <c r="J42" t="s">
        <v>922</v>
      </c>
      <c r="K42" t="s">
        <v>1223</v>
      </c>
      <c r="L42" t="s">
        <v>844</v>
      </c>
      <c r="M42" t="s">
        <v>43</v>
      </c>
      <c r="N42" t="s">
        <v>1082</v>
      </c>
      <c r="O42" t="s">
        <v>1224</v>
      </c>
      <c r="P42">
        <v>16</v>
      </c>
      <c r="Q42">
        <v>-24</v>
      </c>
      <c r="R42" t="s">
        <v>1225</v>
      </c>
      <c r="S42" t="s">
        <v>1226</v>
      </c>
    </row>
    <row r="43" spans="1:19" x14ac:dyDescent="0.3">
      <c r="A43">
        <v>41</v>
      </c>
      <c r="B43" t="s">
        <v>740</v>
      </c>
      <c r="C43" t="s">
        <v>739</v>
      </c>
      <c r="D43" t="s">
        <v>1227</v>
      </c>
      <c r="E43">
        <v>136</v>
      </c>
      <c r="F43">
        <f>1-345</f>
        <v>-344</v>
      </c>
      <c r="G43" t="s">
        <v>741</v>
      </c>
      <c r="H43" t="s">
        <v>1228</v>
      </c>
      <c r="I43" t="s">
        <v>1229</v>
      </c>
      <c r="J43" t="s">
        <v>922</v>
      </c>
      <c r="K43" t="s">
        <v>1230</v>
      </c>
      <c r="L43" t="s">
        <v>740</v>
      </c>
      <c r="M43" t="s">
        <v>946</v>
      </c>
      <c r="N43" t="s">
        <v>947</v>
      </c>
      <c r="O43" t="s">
        <v>1231</v>
      </c>
      <c r="P43">
        <v>19.5</v>
      </c>
      <c r="Q43">
        <v>-80.5</v>
      </c>
      <c r="R43" t="s">
        <v>1232</v>
      </c>
      <c r="S43" t="s">
        <v>1233</v>
      </c>
    </row>
    <row r="44" spans="1:19" x14ac:dyDescent="0.3">
      <c r="A44">
        <v>42</v>
      </c>
      <c r="B44" t="s">
        <v>453</v>
      </c>
      <c r="C44" t="s">
        <v>452</v>
      </c>
      <c r="D44" t="s">
        <v>1234</v>
      </c>
      <c r="E44">
        <v>140</v>
      </c>
      <c r="F44">
        <v>236</v>
      </c>
      <c r="G44" t="s">
        <v>454</v>
      </c>
      <c r="H44" t="s">
        <v>1206</v>
      </c>
      <c r="I44" t="s">
        <v>1207</v>
      </c>
      <c r="J44" t="s">
        <v>1208</v>
      </c>
      <c r="K44" t="s">
        <v>1235</v>
      </c>
      <c r="L44" t="s">
        <v>1236</v>
      </c>
      <c r="M44" t="s">
        <v>43</v>
      </c>
      <c r="N44" t="s">
        <v>938</v>
      </c>
      <c r="O44" t="s">
        <v>1237</v>
      </c>
      <c r="P44">
        <v>7</v>
      </c>
      <c r="Q44">
        <v>21</v>
      </c>
      <c r="R44" t="s">
        <v>1238</v>
      </c>
      <c r="S44" t="s">
        <v>1239</v>
      </c>
    </row>
    <row r="45" spans="1:19" x14ac:dyDescent="0.3">
      <c r="A45">
        <v>43</v>
      </c>
      <c r="B45" t="s">
        <v>289</v>
      </c>
      <c r="C45" t="s">
        <v>288</v>
      </c>
      <c r="D45" t="s">
        <v>1240</v>
      </c>
      <c r="E45">
        <v>148</v>
      </c>
      <c r="F45">
        <v>235</v>
      </c>
      <c r="G45" t="s">
        <v>290</v>
      </c>
      <c r="H45" t="s">
        <v>1206</v>
      </c>
      <c r="I45" t="s">
        <v>1207</v>
      </c>
      <c r="J45" t="s">
        <v>1208</v>
      </c>
      <c r="K45" t="s">
        <v>1241</v>
      </c>
      <c r="L45" t="s">
        <v>1242</v>
      </c>
      <c r="M45" t="s">
        <v>43</v>
      </c>
      <c r="N45" t="s">
        <v>938</v>
      </c>
      <c r="O45" t="s">
        <v>1243</v>
      </c>
      <c r="P45">
        <v>15</v>
      </c>
      <c r="Q45">
        <v>19</v>
      </c>
      <c r="R45" t="s">
        <v>1244</v>
      </c>
      <c r="S45" t="s">
        <v>1245</v>
      </c>
    </row>
    <row r="46" spans="1:19" x14ac:dyDescent="0.3">
      <c r="A46">
        <v>44</v>
      </c>
      <c r="B46" t="s">
        <v>274</v>
      </c>
      <c r="C46" t="s">
        <v>273</v>
      </c>
      <c r="D46" t="s">
        <v>1246</v>
      </c>
      <c r="E46">
        <v>152</v>
      </c>
      <c r="F46">
        <v>56</v>
      </c>
      <c r="G46" t="s">
        <v>275</v>
      </c>
      <c r="H46" t="s">
        <v>1247</v>
      </c>
      <c r="I46" t="s">
        <v>1248</v>
      </c>
      <c r="J46" t="s">
        <v>922</v>
      </c>
      <c r="K46" t="s">
        <v>1249</v>
      </c>
      <c r="L46" t="s">
        <v>274</v>
      </c>
      <c r="M46" t="s">
        <v>946</v>
      </c>
      <c r="N46" t="s">
        <v>48</v>
      </c>
      <c r="O46" t="s">
        <v>1250</v>
      </c>
      <c r="P46">
        <v>-30</v>
      </c>
      <c r="Q46">
        <v>-71</v>
      </c>
      <c r="R46" t="s">
        <v>1251</v>
      </c>
      <c r="S46" t="s">
        <v>1252</v>
      </c>
    </row>
    <row r="47" spans="1:19" x14ac:dyDescent="0.3">
      <c r="A47">
        <v>45</v>
      </c>
      <c r="B47" t="s">
        <v>18</v>
      </c>
      <c r="C47" t="s">
        <v>17</v>
      </c>
      <c r="D47" t="s">
        <v>1253</v>
      </c>
      <c r="E47">
        <v>156</v>
      </c>
      <c r="F47">
        <v>86</v>
      </c>
      <c r="G47" t="s">
        <v>19</v>
      </c>
      <c r="H47" t="s">
        <v>1254</v>
      </c>
      <c r="I47" t="s">
        <v>1255</v>
      </c>
      <c r="J47" t="s">
        <v>1256</v>
      </c>
      <c r="K47" t="s">
        <v>1257</v>
      </c>
      <c r="L47" t="s">
        <v>1258</v>
      </c>
      <c r="M47" t="s">
        <v>20</v>
      </c>
      <c r="N47" t="s">
        <v>1259</v>
      </c>
      <c r="O47" t="s">
        <v>1260</v>
      </c>
      <c r="P47">
        <v>35</v>
      </c>
      <c r="Q47">
        <v>105</v>
      </c>
      <c r="R47" t="s">
        <v>1261</v>
      </c>
      <c r="S47" t="s">
        <v>1262</v>
      </c>
    </row>
    <row r="48" spans="1:19" x14ac:dyDescent="0.3">
      <c r="A48">
        <v>46</v>
      </c>
      <c r="B48" t="s">
        <v>1263</v>
      </c>
      <c r="C48" t="s">
        <v>1264</v>
      </c>
      <c r="D48" t="s">
        <v>1265</v>
      </c>
      <c r="E48">
        <v>162</v>
      </c>
      <c r="F48">
        <v>61</v>
      </c>
      <c r="G48" t="s">
        <v>1266</v>
      </c>
      <c r="H48" t="s">
        <v>995</v>
      </c>
      <c r="I48" t="s">
        <v>996</v>
      </c>
      <c r="J48" t="s">
        <v>922</v>
      </c>
      <c r="K48" t="s">
        <v>1267</v>
      </c>
      <c r="L48" t="s">
        <v>1263</v>
      </c>
      <c r="M48" t="s">
        <v>239</v>
      </c>
      <c r="N48" t="s">
        <v>998</v>
      </c>
      <c r="O48" t="s">
        <v>1268</v>
      </c>
      <c r="P48">
        <v>-10.5</v>
      </c>
      <c r="Q48">
        <v>105.66666666</v>
      </c>
      <c r="R48" t="s">
        <v>1269</v>
      </c>
      <c r="S48" t="s">
        <v>1270</v>
      </c>
    </row>
    <row r="49" spans="1:19" x14ac:dyDescent="0.3">
      <c r="A49">
        <v>47</v>
      </c>
      <c r="B49" t="s">
        <v>1271</v>
      </c>
      <c r="C49" t="s">
        <v>1272</v>
      </c>
      <c r="D49" t="s">
        <v>1273</v>
      </c>
      <c r="E49">
        <v>166</v>
      </c>
      <c r="F49">
        <v>61</v>
      </c>
      <c r="G49" t="s">
        <v>1274</v>
      </c>
      <c r="H49" t="s">
        <v>995</v>
      </c>
      <c r="I49" t="s">
        <v>996</v>
      </c>
      <c r="J49" t="s">
        <v>922</v>
      </c>
      <c r="K49" t="s">
        <v>1275</v>
      </c>
      <c r="L49" t="s">
        <v>1271</v>
      </c>
      <c r="M49" t="s">
        <v>239</v>
      </c>
      <c r="N49" t="s">
        <v>998</v>
      </c>
      <c r="O49" t="s">
        <v>1276</v>
      </c>
      <c r="P49">
        <v>-12.5</v>
      </c>
      <c r="Q49">
        <v>96.833333330000002</v>
      </c>
      <c r="R49" t="s">
        <v>1277</v>
      </c>
      <c r="S49" t="s">
        <v>1278</v>
      </c>
    </row>
    <row r="50" spans="1:19" x14ac:dyDescent="0.3">
      <c r="A50">
        <v>48</v>
      </c>
      <c r="B50" t="s">
        <v>135</v>
      </c>
      <c r="C50" t="s">
        <v>134</v>
      </c>
      <c r="D50" t="s">
        <v>1279</v>
      </c>
      <c r="E50">
        <v>170</v>
      </c>
      <c r="F50">
        <v>57</v>
      </c>
      <c r="G50" t="s">
        <v>1280</v>
      </c>
      <c r="H50" t="s">
        <v>1281</v>
      </c>
      <c r="I50" t="s">
        <v>1282</v>
      </c>
      <c r="J50" t="s">
        <v>922</v>
      </c>
      <c r="K50" t="s">
        <v>1283</v>
      </c>
      <c r="L50" t="s">
        <v>135</v>
      </c>
      <c r="M50" t="s">
        <v>946</v>
      </c>
      <c r="N50" t="s">
        <v>48</v>
      </c>
      <c r="O50" t="s">
        <v>1284</v>
      </c>
      <c r="P50">
        <v>4</v>
      </c>
      <c r="Q50">
        <v>-72</v>
      </c>
      <c r="R50" t="s">
        <v>1285</v>
      </c>
      <c r="S50" t="s">
        <v>1286</v>
      </c>
    </row>
    <row r="51" spans="1:19" x14ac:dyDescent="0.3">
      <c r="A51">
        <v>49</v>
      </c>
      <c r="B51" t="s">
        <v>609</v>
      </c>
      <c r="C51" t="s">
        <v>608</v>
      </c>
      <c r="D51" t="s">
        <v>1122</v>
      </c>
      <c r="E51">
        <v>174</v>
      </c>
      <c r="F51">
        <v>269</v>
      </c>
      <c r="G51" t="s">
        <v>610</v>
      </c>
      <c r="H51" t="s">
        <v>1287</v>
      </c>
      <c r="I51" t="s">
        <v>1288</v>
      </c>
      <c r="J51" t="s">
        <v>1234</v>
      </c>
      <c r="K51" t="s">
        <v>1289</v>
      </c>
      <c r="L51" t="s">
        <v>1290</v>
      </c>
      <c r="M51" t="s">
        <v>43</v>
      </c>
      <c r="N51" t="s">
        <v>1162</v>
      </c>
      <c r="O51" t="s">
        <v>1291</v>
      </c>
      <c r="P51">
        <v>-12.166666660000001</v>
      </c>
      <c r="Q51">
        <v>44.25</v>
      </c>
      <c r="R51" t="s">
        <v>1292</v>
      </c>
      <c r="S51" t="s">
        <v>1293</v>
      </c>
    </row>
    <row r="52" spans="1:19" x14ac:dyDescent="0.3">
      <c r="A52">
        <v>50</v>
      </c>
      <c r="B52" t="s">
        <v>1294</v>
      </c>
      <c r="C52" t="s">
        <v>443</v>
      </c>
      <c r="D52" t="s">
        <v>1295</v>
      </c>
      <c r="E52">
        <v>178</v>
      </c>
      <c r="F52">
        <v>242</v>
      </c>
      <c r="G52" t="s">
        <v>445</v>
      </c>
      <c r="H52" t="s">
        <v>1206</v>
      </c>
      <c r="I52" t="s">
        <v>1207</v>
      </c>
      <c r="J52" t="s">
        <v>1296</v>
      </c>
      <c r="K52" t="s">
        <v>1297</v>
      </c>
      <c r="L52" t="s">
        <v>1298</v>
      </c>
      <c r="M52" t="s">
        <v>43</v>
      </c>
      <c r="N52" t="s">
        <v>938</v>
      </c>
      <c r="O52" t="s">
        <v>1299</v>
      </c>
      <c r="P52">
        <v>-1</v>
      </c>
      <c r="Q52">
        <v>15</v>
      </c>
      <c r="R52" t="s">
        <v>1300</v>
      </c>
      <c r="S52" t="s">
        <v>1301</v>
      </c>
    </row>
    <row r="53" spans="1:19" x14ac:dyDescent="0.3">
      <c r="A53">
        <v>52</v>
      </c>
      <c r="B53" t="s">
        <v>800</v>
      </c>
      <c r="C53" t="s">
        <v>799</v>
      </c>
      <c r="D53" t="s">
        <v>1302</v>
      </c>
      <c r="E53">
        <v>184</v>
      </c>
      <c r="F53">
        <v>682</v>
      </c>
      <c r="G53" t="s">
        <v>801</v>
      </c>
      <c r="H53" t="s">
        <v>1303</v>
      </c>
      <c r="I53" t="s">
        <v>1304</v>
      </c>
      <c r="J53" t="s">
        <v>922</v>
      </c>
      <c r="K53" t="s">
        <v>1305</v>
      </c>
      <c r="L53" t="s">
        <v>800</v>
      </c>
      <c r="M53" t="s">
        <v>239</v>
      </c>
      <c r="N53" t="s">
        <v>924</v>
      </c>
      <c r="O53" t="s">
        <v>1306</v>
      </c>
      <c r="P53">
        <v>-21.233333330000001</v>
      </c>
      <c r="Q53">
        <v>-159.76666666</v>
      </c>
      <c r="R53" t="s">
        <v>1307</v>
      </c>
      <c r="S53" t="s">
        <v>1308</v>
      </c>
    </row>
    <row r="54" spans="1:19" x14ac:dyDescent="0.3">
      <c r="A54">
        <v>53</v>
      </c>
      <c r="B54" t="s">
        <v>475</v>
      </c>
      <c r="C54" t="s">
        <v>474</v>
      </c>
      <c r="D54" t="s">
        <v>1309</v>
      </c>
      <c r="E54">
        <v>188</v>
      </c>
      <c r="F54">
        <v>506</v>
      </c>
      <c r="G54" t="s">
        <v>1310</v>
      </c>
      <c r="H54" t="s">
        <v>1311</v>
      </c>
      <c r="I54" t="s">
        <v>1312</v>
      </c>
      <c r="J54" t="s">
        <v>1313</v>
      </c>
      <c r="K54" t="s">
        <v>1314</v>
      </c>
      <c r="L54" t="s">
        <v>475</v>
      </c>
      <c r="M54" t="s">
        <v>946</v>
      </c>
      <c r="N54" t="s">
        <v>1072</v>
      </c>
      <c r="O54" t="s">
        <v>1315</v>
      </c>
      <c r="P54">
        <v>10</v>
      </c>
      <c r="Q54">
        <v>-84</v>
      </c>
      <c r="R54" t="s">
        <v>1316</v>
      </c>
      <c r="S54" t="s">
        <v>1317</v>
      </c>
    </row>
    <row r="55" spans="1:19" x14ac:dyDescent="0.3">
      <c r="A55">
        <v>54</v>
      </c>
      <c r="B55" t="s">
        <v>1318</v>
      </c>
      <c r="C55" t="s">
        <v>226</v>
      </c>
      <c r="D55" t="s">
        <v>1319</v>
      </c>
      <c r="E55">
        <v>384</v>
      </c>
      <c r="F55">
        <v>225</v>
      </c>
      <c r="G55" t="s">
        <v>228</v>
      </c>
      <c r="H55" t="s">
        <v>1077</v>
      </c>
      <c r="I55" t="s">
        <v>1078</v>
      </c>
      <c r="J55" t="s">
        <v>1079</v>
      </c>
      <c r="K55" t="s">
        <v>1320</v>
      </c>
      <c r="M55" t="s">
        <v>43</v>
      </c>
      <c r="N55" t="s">
        <v>1082</v>
      </c>
      <c r="O55" t="s">
        <v>1321</v>
      </c>
      <c r="P55">
        <v>8</v>
      </c>
      <c r="Q55">
        <v>-5</v>
      </c>
      <c r="R55" t="s">
        <v>1322</v>
      </c>
      <c r="S55" t="s">
        <v>1323</v>
      </c>
    </row>
    <row r="56" spans="1:19" x14ac:dyDescent="0.3">
      <c r="A56">
        <v>55</v>
      </c>
      <c r="B56" t="s">
        <v>495</v>
      </c>
      <c r="C56" t="s">
        <v>494</v>
      </c>
      <c r="D56" t="s">
        <v>1324</v>
      </c>
      <c r="E56">
        <v>191</v>
      </c>
      <c r="F56">
        <v>385</v>
      </c>
      <c r="G56" t="s">
        <v>496</v>
      </c>
      <c r="H56" t="s">
        <v>1325</v>
      </c>
      <c r="I56" t="s">
        <v>1326</v>
      </c>
      <c r="J56" t="s">
        <v>1327</v>
      </c>
      <c r="K56" t="s">
        <v>1328</v>
      </c>
      <c r="L56" t="s">
        <v>1329</v>
      </c>
      <c r="M56" t="s">
        <v>57</v>
      </c>
      <c r="N56" t="s">
        <v>905</v>
      </c>
      <c r="O56" t="s">
        <v>1330</v>
      </c>
      <c r="P56">
        <v>45.166666659999997</v>
      </c>
      <c r="Q56">
        <v>15.5</v>
      </c>
      <c r="R56" t="s">
        <v>1331</v>
      </c>
      <c r="S56" t="s">
        <v>1332</v>
      </c>
    </row>
    <row r="57" spans="1:19" x14ac:dyDescent="0.3">
      <c r="A57">
        <v>56</v>
      </c>
      <c r="B57" t="s">
        <v>344</v>
      </c>
      <c r="C57" t="s">
        <v>343</v>
      </c>
      <c r="D57" t="s">
        <v>1333</v>
      </c>
      <c r="E57">
        <v>192</v>
      </c>
      <c r="F57">
        <v>53</v>
      </c>
      <c r="G57" t="s">
        <v>345</v>
      </c>
      <c r="H57" t="s">
        <v>1334</v>
      </c>
      <c r="I57" t="s">
        <v>1335</v>
      </c>
      <c r="J57" t="s">
        <v>922</v>
      </c>
      <c r="K57" t="s">
        <v>1336</v>
      </c>
      <c r="L57" t="s">
        <v>344</v>
      </c>
      <c r="M57" t="s">
        <v>946</v>
      </c>
      <c r="N57" t="s">
        <v>947</v>
      </c>
      <c r="O57" t="s">
        <v>1337</v>
      </c>
      <c r="P57">
        <v>21.5</v>
      </c>
      <c r="Q57">
        <v>-80</v>
      </c>
      <c r="R57" t="s">
        <v>1338</v>
      </c>
      <c r="S57" t="s">
        <v>1339</v>
      </c>
    </row>
    <row r="58" spans="1:19" x14ac:dyDescent="0.3">
      <c r="A58">
        <v>249</v>
      </c>
      <c r="B58" t="s">
        <v>1340</v>
      </c>
      <c r="C58" t="s">
        <v>688</v>
      </c>
      <c r="D58" t="s">
        <v>1341</v>
      </c>
      <c r="E58">
        <v>531</v>
      </c>
      <c r="F58">
        <v>599</v>
      </c>
      <c r="G58" t="s">
        <v>690</v>
      </c>
      <c r="H58" t="s">
        <v>1342</v>
      </c>
      <c r="I58" t="s">
        <v>1343</v>
      </c>
      <c r="J58" t="s">
        <v>989</v>
      </c>
      <c r="K58" t="s">
        <v>1344</v>
      </c>
      <c r="L58" t="s">
        <v>1340</v>
      </c>
      <c r="M58" t="s">
        <v>946</v>
      </c>
      <c r="N58" t="s">
        <v>947</v>
      </c>
      <c r="O58" t="s">
        <v>1345</v>
      </c>
      <c r="P58">
        <v>12.116667</v>
      </c>
      <c r="Q58">
        <v>-68.933333000000005</v>
      </c>
      <c r="R58" t="s">
        <v>1346</v>
      </c>
      <c r="S58" t="s">
        <v>1347</v>
      </c>
    </row>
    <row r="59" spans="1:19" x14ac:dyDescent="0.3">
      <c r="A59">
        <v>57</v>
      </c>
      <c r="B59" t="s">
        <v>594</v>
      </c>
      <c r="C59" t="s">
        <v>593</v>
      </c>
      <c r="D59" t="s">
        <v>1348</v>
      </c>
      <c r="E59">
        <v>196</v>
      </c>
      <c r="F59">
        <v>357</v>
      </c>
      <c r="G59" t="s">
        <v>595</v>
      </c>
      <c r="H59" t="s">
        <v>890</v>
      </c>
      <c r="I59" t="s">
        <v>891</v>
      </c>
      <c r="J59" t="s">
        <v>892</v>
      </c>
      <c r="K59" t="s">
        <v>1349</v>
      </c>
      <c r="L59" t="s">
        <v>1350</v>
      </c>
      <c r="M59" t="s">
        <v>57</v>
      </c>
      <c r="N59" t="s">
        <v>905</v>
      </c>
      <c r="O59" t="s">
        <v>1351</v>
      </c>
      <c r="P59">
        <v>35</v>
      </c>
      <c r="Q59">
        <v>33</v>
      </c>
      <c r="R59" t="s">
        <v>1352</v>
      </c>
      <c r="S59" t="s">
        <v>1353</v>
      </c>
    </row>
    <row r="60" spans="1:19" x14ac:dyDescent="0.3">
      <c r="A60">
        <v>58</v>
      </c>
      <c r="B60" t="s">
        <v>355</v>
      </c>
      <c r="C60" t="s">
        <v>354</v>
      </c>
      <c r="D60" t="s">
        <v>1354</v>
      </c>
      <c r="E60">
        <v>203</v>
      </c>
      <c r="F60">
        <v>420</v>
      </c>
      <c r="G60" t="s">
        <v>356</v>
      </c>
      <c r="H60" t="s">
        <v>1355</v>
      </c>
      <c r="I60" t="s">
        <v>1356</v>
      </c>
      <c r="J60" t="s">
        <v>1357</v>
      </c>
      <c r="K60" t="s">
        <v>1358</v>
      </c>
      <c r="L60" t="s">
        <v>1359</v>
      </c>
      <c r="M60" t="s">
        <v>57</v>
      </c>
      <c r="N60" t="s">
        <v>1058</v>
      </c>
      <c r="O60" t="s">
        <v>1360</v>
      </c>
      <c r="P60">
        <v>49.75</v>
      </c>
      <c r="Q60">
        <v>15.5</v>
      </c>
      <c r="R60" t="s">
        <v>1361</v>
      </c>
      <c r="S60" t="s">
        <v>1362</v>
      </c>
    </row>
    <row r="61" spans="1:19" x14ac:dyDescent="0.3">
      <c r="A61">
        <v>51</v>
      </c>
      <c r="B61" t="s">
        <v>1363</v>
      </c>
      <c r="C61" t="s">
        <v>80</v>
      </c>
      <c r="D61" t="s">
        <v>1364</v>
      </c>
      <c r="E61">
        <v>180</v>
      </c>
      <c r="F61">
        <v>243</v>
      </c>
      <c r="G61" t="s">
        <v>82</v>
      </c>
      <c r="H61" t="s">
        <v>1365</v>
      </c>
      <c r="I61" t="s">
        <v>1366</v>
      </c>
      <c r="J61" t="s">
        <v>1296</v>
      </c>
      <c r="K61" t="s">
        <v>1367</v>
      </c>
      <c r="L61" t="s">
        <v>1368</v>
      </c>
      <c r="M61" t="s">
        <v>43</v>
      </c>
      <c r="N61" t="s">
        <v>938</v>
      </c>
      <c r="O61" t="s">
        <v>1369</v>
      </c>
      <c r="P61">
        <v>0</v>
      </c>
      <c r="Q61">
        <v>25</v>
      </c>
      <c r="R61" t="s">
        <v>1370</v>
      </c>
      <c r="S61" t="s">
        <v>1371</v>
      </c>
    </row>
    <row r="62" spans="1:19" x14ac:dyDescent="0.3">
      <c r="A62">
        <v>59</v>
      </c>
      <c r="B62" t="s">
        <v>447</v>
      </c>
      <c r="C62" t="s">
        <v>446</v>
      </c>
      <c r="D62" t="s">
        <v>1372</v>
      </c>
      <c r="E62">
        <v>208</v>
      </c>
      <c r="F62">
        <v>45</v>
      </c>
      <c r="G62" t="s">
        <v>448</v>
      </c>
      <c r="H62" t="s">
        <v>1373</v>
      </c>
      <c r="I62" t="s">
        <v>1374</v>
      </c>
      <c r="J62" t="s">
        <v>1375</v>
      </c>
      <c r="K62" t="s">
        <v>1376</v>
      </c>
      <c r="L62" t="s">
        <v>1377</v>
      </c>
      <c r="M62" t="s">
        <v>57</v>
      </c>
      <c r="N62" t="s">
        <v>895</v>
      </c>
      <c r="O62" t="s">
        <v>1378</v>
      </c>
      <c r="P62">
        <v>56</v>
      </c>
      <c r="Q62">
        <v>10</v>
      </c>
      <c r="R62" t="s">
        <v>1379</v>
      </c>
      <c r="S62" t="s">
        <v>1380</v>
      </c>
    </row>
    <row r="63" spans="1:19" x14ac:dyDescent="0.3">
      <c r="A63">
        <v>60</v>
      </c>
      <c r="B63" t="s">
        <v>600</v>
      </c>
      <c r="C63" t="s">
        <v>599</v>
      </c>
      <c r="D63" t="s">
        <v>1381</v>
      </c>
      <c r="E63">
        <v>262</v>
      </c>
      <c r="F63">
        <v>253</v>
      </c>
      <c r="G63" t="s">
        <v>600</v>
      </c>
      <c r="H63" t="s">
        <v>1382</v>
      </c>
      <c r="I63" t="s">
        <v>1383</v>
      </c>
      <c r="J63" t="s">
        <v>1384</v>
      </c>
      <c r="K63" t="s">
        <v>1385</v>
      </c>
      <c r="L63" t="s">
        <v>600</v>
      </c>
      <c r="M63" t="s">
        <v>43</v>
      </c>
      <c r="N63" t="s">
        <v>1162</v>
      </c>
      <c r="O63" t="s">
        <v>1386</v>
      </c>
      <c r="P63">
        <v>11.5</v>
      </c>
      <c r="Q63">
        <v>43</v>
      </c>
      <c r="R63" t="s">
        <v>1387</v>
      </c>
      <c r="S63" t="s">
        <v>1388</v>
      </c>
    </row>
    <row r="64" spans="1:19" x14ac:dyDescent="0.3">
      <c r="A64">
        <v>61</v>
      </c>
      <c r="B64" t="s">
        <v>737</v>
      </c>
      <c r="C64" t="s">
        <v>736</v>
      </c>
      <c r="D64" t="s">
        <v>1389</v>
      </c>
      <c r="E64">
        <v>212</v>
      </c>
      <c r="F64">
        <f>1-767</f>
        <v>-766</v>
      </c>
      <c r="G64" t="s">
        <v>738</v>
      </c>
      <c r="H64" t="s">
        <v>943</v>
      </c>
      <c r="I64" t="s">
        <v>964</v>
      </c>
      <c r="J64" t="s">
        <v>922</v>
      </c>
      <c r="K64" t="s">
        <v>1390</v>
      </c>
      <c r="L64" t="s">
        <v>737</v>
      </c>
      <c r="M64" t="s">
        <v>946</v>
      </c>
      <c r="N64" t="s">
        <v>947</v>
      </c>
      <c r="O64" t="s">
        <v>1391</v>
      </c>
      <c r="P64">
        <v>15.416666660000001</v>
      </c>
      <c r="Q64">
        <v>-61.333333330000002</v>
      </c>
      <c r="R64" t="s">
        <v>1392</v>
      </c>
      <c r="S64" t="s">
        <v>1393</v>
      </c>
    </row>
    <row r="65" spans="1:19" x14ac:dyDescent="0.3">
      <c r="A65">
        <v>62</v>
      </c>
      <c r="B65" t="s">
        <v>340</v>
      </c>
      <c r="C65" t="s">
        <v>339</v>
      </c>
      <c r="D65" t="s">
        <v>1394</v>
      </c>
      <c r="E65">
        <v>214</v>
      </c>
      <c r="F65" t="s">
        <v>1395</v>
      </c>
      <c r="G65" t="s">
        <v>341</v>
      </c>
      <c r="H65" t="s">
        <v>1396</v>
      </c>
      <c r="I65" t="s">
        <v>1397</v>
      </c>
      <c r="J65" t="s">
        <v>922</v>
      </c>
      <c r="K65" t="s">
        <v>1398</v>
      </c>
      <c r="L65" t="s">
        <v>1399</v>
      </c>
      <c r="M65" t="s">
        <v>946</v>
      </c>
      <c r="N65" t="s">
        <v>947</v>
      </c>
      <c r="O65" t="s">
        <v>1400</v>
      </c>
      <c r="P65">
        <v>19</v>
      </c>
      <c r="Q65">
        <v>-70.666666660000004</v>
      </c>
      <c r="R65" t="s">
        <v>1401</v>
      </c>
      <c r="S65" t="s">
        <v>1402</v>
      </c>
    </row>
    <row r="66" spans="1:19" x14ac:dyDescent="0.3">
      <c r="A66">
        <v>63</v>
      </c>
      <c r="B66" t="s">
        <v>1403</v>
      </c>
      <c r="C66" t="s">
        <v>583</v>
      </c>
      <c r="D66" t="s">
        <v>1404</v>
      </c>
      <c r="E66">
        <v>626</v>
      </c>
      <c r="F66">
        <v>670</v>
      </c>
      <c r="G66" t="s">
        <v>585</v>
      </c>
      <c r="H66" t="s">
        <v>920</v>
      </c>
      <c r="I66" t="s">
        <v>1114</v>
      </c>
      <c r="J66" t="s">
        <v>922</v>
      </c>
      <c r="K66" t="s">
        <v>1405</v>
      </c>
      <c r="L66" t="s">
        <v>584</v>
      </c>
      <c r="M66" t="s">
        <v>20</v>
      </c>
      <c r="N66" t="s">
        <v>1171</v>
      </c>
      <c r="O66" t="s">
        <v>1406</v>
      </c>
      <c r="P66">
        <v>-8.8333333300000003</v>
      </c>
      <c r="Q66">
        <v>125.91666666</v>
      </c>
      <c r="R66" t="s">
        <v>1407</v>
      </c>
      <c r="S66" t="s">
        <v>1408</v>
      </c>
    </row>
    <row r="67" spans="1:19" x14ac:dyDescent="0.3">
      <c r="A67">
        <v>64</v>
      </c>
      <c r="B67" t="s">
        <v>281</v>
      </c>
      <c r="C67" t="s">
        <v>280</v>
      </c>
      <c r="D67" t="s">
        <v>1409</v>
      </c>
      <c r="E67">
        <v>218</v>
      </c>
      <c r="F67">
        <v>593</v>
      </c>
      <c r="G67" t="s">
        <v>282</v>
      </c>
      <c r="H67" t="s">
        <v>920</v>
      </c>
      <c r="I67" t="s">
        <v>1114</v>
      </c>
      <c r="J67" t="s">
        <v>922</v>
      </c>
      <c r="K67" t="s">
        <v>1410</v>
      </c>
      <c r="L67" t="s">
        <v>281</v>
      </c>
      <c r="M67" t="s">
        <v>946</v>
      </c>
      <c r="N67" t="s">
        <v>48</v>
      </c>
      <c r="O67" t="s">
        <v>1411</v>
      </c>
      <c r="P67">
        <v>-2</v>
      </c>
      <c r="Q67">
        <v>-77.5</v>
      </c>
      <c r="R67" t="s">
        <v>1412</v>
      </c>
      <c r="S67" t="s">
        <v>1413</v>
      </c>
    </row>
    <row r="68" spans="1:19" x14ac:dyDescent="0.3">
      <c r="A68">
        <v>65</v>
      </c>
      <c r="B68" t="s">
        <v>77</v>
      </c>
      <c r="C68" t="s">
        <v>76</v>
      </c>
      <c r="D68" t="s">
        <v>1414</v>
      </c>
      <c r="E68">
        <v>818</v>
      </c>
      <c r="F68">
        <v>20</v>
      </c>
      <c r="G68" t="s">
        <v>78</v>
      </c>
      <c r="H68" t="s">
        <v>1415</v>
      </c>
      <c r="I68" t="s">
        <v>1416</v>
      </c>
      <c r="J68" t="s">
        <v>1417</v>
      </c>
      <c r="K68" t="s">
        <v>1418</v>
      </c>
      <c r="L68" t="s">
        <v>1419</v>
      </c>
      <c r="M68" t="s">
        <v>43</v>
      </c>
      <c r="N68" t="s">
        <v>915</v>
      </c>
      <c r="O68" t="s">
        <v>1420</v>
      </c>
      <c r="P68">
        <v>27</v>
      </c>
      <c r="Q68">
        <v>30</v>
      </c>
      <c r="R68" t="s">
        <v>1421</v>
      </c>
      <c r="S68" t="s">
        <v>1422</v>
      </c>
    </row>
    <row r="69" spans="1:19" x14ac:dyDescent="0.3">
      <c r="A69">
        <v>66</v>
      </c>
      <c r="B69" t="s">
        <v>438</v>
      </c>
      <c r="C69" t="s">
        <v>437</v>
      </c>
      <c r="D69" t="s">
        <v>1423</v>
      </c>
      <c r="E69">
        <v>222</v>
      </c>
      <c r="F69">
        <v>503</v>
      </c>
      <c r="G69" t="s">
        <v>439</v>
      </c>
      <c r="H69" t="s">
        <v>920</v>
      </c>
      <c r="I69" t="s">
        <v>1114</v>
      </c>
      <c r="J69" t="s">
        <v>922</v>
      </c>
      <c r="K69" t="s">
        <v>1424</v>
      </c>
      <c r="L69" t="s">
        <v>438</v>
      </c>
      <c r="M69" t="s">
        <v>946</v>
      </c>
      <c r="N69" t="s">
        <v>1072</v>
      </c>
      <c r="O69" t="s">
        <v>1425</v>
      </c>
      <c r="P69">
        <v>13.83333333</v>
      </c>
      <c r="Q69">
        <v>-88.916666660000004</v>
      </c>
      <c r="R69" t="s">
        <v>1426</v>
      </c>
      <c r="S69" t="s">
        <v>1427</v>
      </c>
    </row>
    <row r="70" spans="1:19" x14ac:dyDescent="0.3">
      <c r="A70">
        <v>67</v>
      </c>
      <c r="B70" t="s">
        <v>575</v>
      </c>
      <c r="C70" t="s">
        <v>574</v>
      </c>
      <c r="D70" t="s">
        <v>1428</v>
      </c>
      <c r="E70">
        <v>226</v>
      </c>
      <c r="F70">
        <v>240</v>
      </c>
      <c r="G70" t="s">
        <v>576</v>
      </c>
      <c r="H70" t="s">
        <v>1206</v>
      </c>
      <c r="I70" t="s">
        <v>1207</v>
      </c>
      <c r="J70" t="s">
        <v>1208</v>
      </c>
      <c r="K70" t="s">
        <v>1429</v>
      </c>
      <c r="L70" t="s">
        <v>1430</v>
      </c>
      <c r="M70" t="s">
        <v>43</v>
      </c>
      <c r="N70" t="s">
        <v>938</v>
      </c>
      <c r="O70" t="s">
        <v>1431</v>
      </c>
      <c r="P70">
        <v>2</v>
      </c>
      <c r="Q70">
        <v>10</v>
      </c>
      <c r="R70" t="s">
        <v>1432</v>
      </c>
      <c r="S70" t="s">
        <v>1433</v>
      </c>
    </row>
    <row r="71" spans="1:19" x14ac:dyDescent="0.3">
      <c r="A71">
        <v>68</v>
      </c>
      <c r="B71" t="s">
        <v>503</v>
      </c>
      <c r="C71" t="s">
        <v>502</v>
      </c>
      <c r="D71" t="s">
        <v>1434</v>
      </c>
      <c r="E71">
        <v>232</v>
      </c>
      <c r="F71">
        <v>291</v>
      </c>
      <c r="G71" t="s">
        <v>504</v>
      </c>
      <c r="H71" t="s">
        <v>1435</v>
      </c>
      <c r="I71" t="s">
        <v>1436</v>
      </c>
      <c r="J71" t="s">
        <v>1437</v>
      </c>
      <c r="K71" t="s">
        <v>1438</v>
      </c>
      <c r="L71" t="s">
        <v>1439</v>
      </c>
      <c r="M71" t="s">
        <v>43</v>
      </c>
      <c r="N71" t="s">
        <v>1162</v>
      </c>
      <c r="O71" t="s">
        <v>1440</v>
      </c>
      <c r="P71">
        <v>15</v>
      </c>
      <c r="Q71">
        <v>39</v>
      </c>
      <c r="R71" t="s">
        <v>1441</v>
      </c>
      <c r="S71" t="s">
        <v>1442</v>
      </c>
    </row>
    <row r="72" spans="1:19" x14ac:dyDescent="0.3">
      <c r="A72">
        <v>69</v>
      </c>
      <c r="B72" t="s">
        <v>587</v>
      </c>
      <c r="C72" t="s">
        <v>586</v>
      </c>
      <c r="D72" t="s">
        <v>1443</v>
      </c>
      <c r="E72">
        <v>233</v>
      </c>
      <c r="F72">
        <v>372</v>
      </c>
      <c r="G72" t="s">
        <v>588</v>
      </c>
      <c r="H72" t="s">
        <v>890</v>
      </c>
      <c r="I72" t="s">
        <v>891</v>
      </c>
      <c r="J72" t="s">
        <v>892</v>
      </c>
      <c r="K72" t="s">
        <v>1444</v>
      </c>
      <c r="L72" t="s">
        <v>1445</v>
      </c>
      <c r="M72" t="s">
        <v>57</v>
      </c>
      <c r="N72" t="s">
        <v>895</v>
      </c>
      <c r="O72" t="s">
        <v>1446</v>
      </c>
      <c r="P72">
        <v>59</v>
      </c>
      <c r="Q72">
        <v>26</v>
      </c>
      <c r="R72" t="s">
        <v>1447</v>
      </c>
      <c r="S72" t="s">
        <v>1448</v>
      </c>
    </row>
    <row r="73" spans="1:19" x14ac:dyDescent="0.3">
      <c r="A73">
        <v>70</v>
      </c>
      <c r="B73" t="s">
        <v>70</v>
      </c>
      <c r="C73" t="s">
        <v>69</v>
      </c>
      <c r="D73" t="s">
        <v>1449</v>
      </c>
      <c r="E73">
        <v>231</v>
      </c>
      <c r="F73">
        <v>251</v>
      </c>
      <c r="G73" t="s">
        <v>71</v>
      </c>
      <c r="H73" t="s">
        <v>1450</v>
      </c>
      <c r="I73" t="s">
        <v>1451</v>
      </c>
      <c r="J73" t="s">
        <v>1452</v>
      </c>
      <c r="K73" t="s">
        <v>1453</v>
      </c>
      <c r="L73" t="s">
        <v>1454</v>
      </c>
      <c r="M73" t="s">
        <v>43</v>
      </c>
      <c r="N73" t="s">
        <v>1162</v>
      </c>
      <c r="O73" t="s">
        <v>1455</v>
      </c>
      <c r="P73">
        <v>8</v>
      </c>
      <c r="Q73">
        <v>38</v>
      </c>
      <c r="R73" t="s">
        <v>1456</v>
      </c>
      <c r="S73" t="s">
        <v>1457</v>
      </c>
    </row>
    <row r="74" spans="1:19" x14ac:dyDescent="0.3">
      <c r="A74">
        <v>71</v>
      </c>
      <c r="B74" t="s">
        <v>826</v>
      </c>
      <c r="C74" t="s">
        <v>825</v>
      </c>
      <c r="D74" t="s">
        <v>1458</v>
      </c>
      <c r="E74">
        <v>238</v>
      </c>
      <c r="F74">
        <v>500</v>
      </c>
      <c r="G74" t="s">
        <v>827</v>
      </c>
      <c r="H74" t="s">
        <v>1459</v>
      </c>
      <c r="I74" t="s">
        <v>1460</v>
      </c>
      <c r="J74" t="s">
        <v>1461</v>
      </c>
      <c r="K74" t="s">
        <v>1462</v>
      </c>
      <c r="L74" t="s">
        <v>826</v>
      </c>
      <c r="M74" t="s">
        <v>946</v>
      </c>
      <c r="N74" t="s">
        <v>48</v>
      </c>
      <c r="O74" t="s">
        <v>1463</v>
      </c>
      <c r="P74">
        <v>-51.75</v>
      </c>
      <c r="Q74">
        <v>-59</v>
      </c>
      <c r="R74" t="s">
        <v>1464</v>
      </c>
      <c r="S74" t="s">
        <v>1465</v>
      </c>
    </row>
    <row r="75" spans="1:19" x14ac:dyDescent="0.3">
      <c r="A75">
        <v>72</v>
      </c>
      <c r="B75" t="s">
        <v>754</v>
      </c>
      <c r="C75" t="s">
        <v>753</v>
      </c>
      <c r="D75" t="s">
        <v>1466</v>
      </c>
      <c r="E75">
        <v>234</v>
      </c>
      <c r="F75">
        <v>298</v>
      </c>
      <c r="G75" t="s">
        <v>1467</v>
      </c>
      <c r="H75" t="s">
        <v>1373</v>
      </c>
      <c r="I75" t="s">
        <v>1374</v>
      </c>
      <c r="J75" t="s">
        <v>1375</v>
      </c>
      <c r="K75" t="s">
        <v>1468</v>
      </c>
      <c r="L75" t="s">
        <v>1469</v>
      </c>
      <c r="M75" t="s">
        <v>57</v>
      </c>
      <c r="N75" t="s">
        <v>895</v>
      </c>
      <c r="O75" t="s">
        <v>1470</v>
      </c>
      <c r="P75">
        <v>62</v>
      </c>
      <c r="Q75">
        <v>-7</v>
      </c>
      <c r="R75" t="s">
        <v>1471</v>
      </c>
      <c r="S75" t="s">
        <v>1472</v>
      </c>
    </row>
    <row r="76" spans="1:19" x14ac:dyDescent="0.3">
      <c r="A76">
        <v>73</v>
      </c>
      <c r="B76" t="s">
        <v>1473</v>
      </c>
      <c r="C76" t="s">
        <v>605</v>
      </c>
      <c r="D76" t="s">
        <v>1474</v>
      </c>
      <c r="E76">
        <v>242</v>
      </c>
      <c r="F76">
        <v>679</v>
      </c>
      <c r="G76" t="s">
        <v>607</v>
      </c>
      <c r="H76" t="s">
        <v>1475</v>
      </c>
      <c r="I76" t="s">
        <v>1476</v>
      </c>
      <c r="J76" t="s">
        <v>1477</v>
      </c>
      <c r="K76" t="s">
        <v>1478</v>
      </c>
      <c r="L76" t="s">
        <v>606</v>
      </c>
      <c r="M76" t="s">
        <v>239</v>
      </c>
      <c r="N76" t="s">
        <v>1479</v>
      </c>
      <c r="O76" t="s">
        <v>1480</v>
      </c>
      <c r="P76">
        <v>-18</v>
      </c>
      <c r="Q76">
        <v>175</v>
      </c>
      <c r="R76" t="s">
        <v>1481</v>
      </c>
      <c r="S76" t="s">
        <v>1482</v>
      </c>
    </row>
    <row r="77" spans="1:19" x14ac:dyDescent="0.3">
      <c r="A77">
        <v>74</v>
      </c>
      <c r="B77" t="s">
        <v>456</v>
      </c>
      <c r="C77" t="s">
        <v>455</v>
      </c>
      <c r="D77" t="s">
        <v>1483</v>
      </c>
      <c r="E77">
        <v>246</v>
      </c>
      <c r="F77">
        <v>358</v>
      </c>
      <c r="G77" t="s">
        <v>457</v>
      </c>
      <c r="H77" t="s">
        <v>890</v>
      </c>
      <c r="I77" t="s">
        <v>891</v>
      </c>
      <c r="J77" t="s">
        <v>892</v>
      </c>
      <c r="K77" t="s">
        <v>1484</v>
      </c>
      <c r="L77" t="s">
        <v>1485</v>
      </c>
      <c r="M77" t="s">
        <v>57</v>
      </c>
      <c r="N77" t="s">
        <v>895</v>
      </c>
      <c r="O77" t="s">
        <v>1486</v>
      </c>
      <c r="P77">
        <v>64</v>
      </c>
      <c r="Q77">
        <v>26</v>
      </c>
      <c r="R77" t="s">
        <v>1487</v>
      </c>
      <c r="S77" t="s">
        <v>1488</v>
      </c>
    </row>
    <row r="78" spans="1:19" x14ac:dyDescent="0.3">
      <c r="A78">
        <v>75</v>
      </c>
      <c r="B78" t="s">
        <v>115</v>
      </c>
      <c r="C78" t="s">
        <v>114</v>
      </c>
      <c r="D78" t="s">
        <v>1489</v>
      </c>
      <c r="E78">
        <v>250</v>
      </c>
      <c r="F78">
        <v>33</v>
      </c>
      <c r="G78" t="s">
        <v>116</v>
      </c>
      <c r="H78" t="s">
        <v>890</v>
      </c>
      <c r="I78" t="s">
        <v>891</v>
      </c>
      <c r="J78" t="s">
        <v>892</v>
      </c>
      <c r="K78" t="s">
        <v>1490</v>
      </c>
      <c r="L78" t="s">
        <v>115</v>
      </c>
      <c r="M78" t="s">
        <v>57</v>
      </c>
      <c r="N78" t="s">
        <v>1005</v>
      </c>
      <c r="O78" t="s">
        <v>1491</v>
      </c>
      <c r="P78">
        <v>46</v>
      </c>
      <c r="Q78">
        <v>2</v>
      </c>
      <c r="R78" t="s">
        <v>1492</v>
      </c>
      <c r="S78" t="s">
        <v>1493</v>
      </c>
    </row>
    <row r="79" spans="1:19" x14ac:dyDescent="0.3">
      <c r="A79">
        <v>76</v>
      </c>
      <c r="B79" t="s">
        <v>674</v>
      </c>
      <c r="C79" t="s">
        <v>673</v>
      </c>
      <c r="D79" t="s">
        <v>1494</v>
      </c>
      <c r="E79">
        <v>254</v>
      </c>
      <c r="F79">
        <v>594</v>
      </c>
      <c r="G79" t="s">
        <v>675</v>
      </c>
      <c r="H79" t="s">
        <v>890</v>
      </c>
      <c r="I79" t="s">
        <v>891</v>
      </c>
      <c r="J79" t="s">
        <v>892</v>
      </c>
      <c r="K79" t="s">
        <v>1495</v>
      </c>
      <c r="L79" t="s">
        <v>1496</v>
      </c>
      <c r="M79" t="s">
        <v>946</v>
      </c>
      <c r="N79" t="s">
        <v>48</v>
      </c>
      <c r="O79" t="s">
        <v>1497</v>
      </c>
      <c r="P79">
        <v>4</v>
      </c>
      <c r="Q79">
        <v>-53</v>
      </c>
      <c r="R79" t="s">
        <v>1498</v>
      </c>
      <c r="S79" t="s">
        <v>1499</v>
      </c>
    </row>
    <row r="80" spans="1:19" x14ac:dyDescent="0.3">
      <c r="A80">
        <v>77</v>
      </c>
      <c r="B80" t="s">
        <v>671</v>
      </c>
      <c r="C80" t="s">
        <v>670</v>
      </c>
      <c r="D80" t="s">
        <v>1500</v>
      </c>
      <c r="E80">
        <v>258</v>
      </c>
      <c r="F80">
        <v>689</v>
      </c>
      <c r="G80" t="s">
        <v>672</v>
      </c>
      <c r="H80" t="s">
        <v>1501</v>
      </c>
      <c r="I80" t="s">
        <v>1502</v>
      </c>
      <c r="J80" t="s">
        <v>1503</v>
      </c>
      <c r="K80" t="s">
        <v>1504</v>
      </c>
      <c r="L80" t="s">
        <v>1505</v>
      </c>
      <c r="M80" t="s">
        <v>239</v>
      </c>
      <c r="N80" t="s">
        <v>924</v>
      </c>
      <c r="O80" t="s">
        <v>1506</v>
      </c>
      <c r="P80">
        <v>-15</v>
      </c>
      <c r="Q80">
        <v>-140</v>
      </c>
      <c r="R80" t="s">
        <v>1507</v>
      </c>
      <c r="S80" t="s">
        <v>1508</v>
      </c>
    </row>
    <row r="81" spans="1:19" x14ac:dyDescent="0.3">
      <c r="A81">
        <v>78</v>
      </c>
      <c r="B81" t="s">
        <v>1509</v>
      </c>
      <c r="C81" t="s">
        <v>1510</v>
      </c>
      <c r="D81" t="s">
        <v>1511</v>
      </c>
      <c r="E81">
        <v>260</v>
      </c>
      <c r="F81">
        <v>262</v>
      </c>
      <c r="G81" t="s">
        <v>1512</v>
      </c>
      <c r="H81" t="s">
        <v>890</v>
      </c>
      <c r="I81" t="s">
        <v>891</v>
      </c>
      <c r="J81" t="s">
        <v>892</v>
      </c>
      <c r="K81" t="s">
        <v>1513</v>
      </c>
      <c r="L81" t="s">
        <v>1514</v>
      </c>
      <c r="M81" t="s">
        <v>43</v>
      </c>
      <c r="N81" t="s">
        <v>1133</v>
      </c>
      <c r="O81" t="s">
        <v>1515</v>
      </c>
      <c r="P81">
        <v>-49.25</v>
      </c>
      <c r="Q81">
        <v>69.167000000000002</v>
      </c>
      <c r="R81" t="s">
        <v>1516</v>
      </c>
      <c r="S81" t="s">
        <v>1517</v>
      </c>
    </row>
    <row r="82" spans="1:19" x14ac:dyDescent="0.3">
      <c r="A82">
        <v>79</v>
      </c>
      <c r="B82" t="s">
        <v>554</v>
      </c>
      <c r="C82" t="s">
        <v>553</v>
      </c>
      <c r="D82" t="s">
        <v>1518</v>
      </c>
      <c r="E82">
        <v>266</v>
      </c>
      <c r="F82">
        <v>241</v>
      </c>
      <c r="G82" t="s">
        <v>555</v>
      </c>
      <c r="H82" t="s">
        <v>1206</v>
      </c>
      <c r="I82" t="s">
        <v>1207</v>
      </c>
      <c r="J82" t="s">
        <v>1208</v>
      </c>
      <c r="K82" t="s">
        <v>1519</v>
      </c>
      <c r="L82" t="s">
        <v>554</v>
      </c>
      <c r="M82" t="s">
        <v>43</v>
      </c>
      <c r="N82" t="s">
        <v>938</v>
      </c>
      <c r="O82" t="s">
        <v>1520</v>
      </c>
      <c r="P82">
        <v>-1</v>
      </c>
      <c r="Q82">
        <v>11.75</v>
      </c>
      <c r="R82" t="s">
        <v>1521</v>
      </c>
      <c r="S82" t="s">
        <v>1522</v>
      </c>
    </row>
    <row r="83" spans="1:19" x14ac:dyDescent="0.3">
      <c r="A83">
        <v>80</v>
      </c>
      <c r="B83" t="s">
        <v>1523</v>
      </c>
      <c r="C83" t="s">
        <v>541</v>
      </c>
      <c r="D83" t="s">
        <v>1524</v>
      </c>
      <c r="E83">
        <v>270</v>
      </c>
      <c r="F83">
        <v>220</v>
      </c>
      <c r="G83" t="s">
        <v>543</v>
      </c>
      <c r="H83" t="s">
        <v>1525</v>
      </c>
      <c r="I83" t="s">
        <v>1526</v>
      </c>
      <c r="J83" t="s">
        <v>1527</v>
      </c>
      <c r="K83" t="s">
        <v>1528</v>
      </c>
      <c r="L83" t="s">
        <v>542</v>
      </c>
      <c r="M83" t="s">
        <v>43</v>
      </c>
      <c r="N83" t="s">
        <v>1082</v>
      </c>
      <c r="O83" t="s">
        <v>1529</v>
      </c>
      <c r="P83">
        <v>13.46666666</v>
      </c>
      <c r="Q83">
        <v>-16.566666659999999</v>
      </c>
      <c r="R83" t="s">
        <v>1530</v>
      </c>
      <c r="S83" t="s">
        <v>1531</v>
      </c>
    </row>
    <row r="84" spans="1:19" x14ac:dyDescent="0.3">
      <c r="A84">
        <v>81</v>
      </c>
      <c r="B84" t="s">
        <v>499</v>
      </c>
      <c r="C84" t="s">
        <v>498</v>
      </c>
      <c r="D84" t="s">
        <v>1532</v>
      </c>
      <c r="E84">
        <v>268</v>
      </c>
      <c r="F84">
        <v>995</v>
      </c>
      <c r="G84" t="s">
        <v>500</v>
      </c>
      <c r="H84" t="s">
        <v>1533</v>
      </c>
      <c r="I84" t="s">
        <v>1534</v>
      </c>
      <c r="J84" t="s">
        <v>1535</v>
      </c>
      <c r="K84" t="s">
        <v>1536</v>
      </c>
      <c r="L84" t="s">
        <v>1537</v>
      </c>
      <c r="M84" t="s">
        <v>20</v>
      </c>
      <c r="N84" t="s">
        <v>982</v>
      </c>
      <c r="O84" t="s">
        <v>1538</v>
      </c>
      <c r="P84">
        <v>42</v>
      </c>
      <c r="Q84">
        <v>43.5</v>
      </c>
      <c r="R84" t="s">
        <v>1539</v>
      </c>
      <c r="S84" t="s">
        <v>1540</v>
      </c>
    </row>
    <row r="85" spans="1:19" x14ac:dyDescent="0.3">
      <c r="A85">
        <v>82</v>
      </c>
      <c r="B85" t="s">
        <v>97</v>
      </c>
      <c r="C85" t="s">
        <v>96</v>
      </c>
      <c r="D85" t="s">
        <v>1541</v>
      </c>
      <c r="E85">
        <v>276</v>
      </c>
      <c r="F85">
        <v>49</v>
      </c>
      <c r="G85" t="s">
        <v>98</v>
      </c>
      <c r="H85" t="s">
        <v>890</v>
      </c>
      <c r="I85" t="s">
        <v>891</v>
      </c>
      <c r="J85" t="s">
        <v>892</v>
      </c>
      <c r="K85" t="s">
        <v>1542</v>
      </c>
      <c r="L85" t="s">
        <v>1543</v>
      </c>
      <c r="M85" t="s">
        <v>57</v>
      </c>
      <c r="N85" t="s">
        <v>1005</v>
      </c>
      <c r="O85" t="s">
        <v>1544</v>
      </c>
      <c r="P85">
        <v>51</v>
      </c>
      <c r="Q85">
        <v>9</v>
      </c>
      <c r="R85" t="s">
        <v>1545</v>
      </c>
      <c r="S85" t="s">
        <v>1546</v>
      </c>
    </row>
    <row r="86" spans="1:19" x14ac:dyDescent="0.3">
      <c r="A86">
        <v>83</v>
      </c>
      <c r="B86" t="s">
        <v>208</v>
      </c>
      <c r="C86" t="s">
        <v>207</v>
      </c>
      <c r="D86" t="s">
        <v>1547</v>
      </c>
      <c r="E86">
        <v>288</v>
      </c>
      <c r="F86">
        <v>233</v>
      </c>
      <c r="G86" t="s">
        <v>209</v>
      </c>
      <c r="H86" t="s">
        <v>1548</v>
      </c>
      <c r="I86" t="s">
        <v>1549</v>
      </c>
      <c r="J86" t="s">
        <v>1550</v>
      </c>
      <c r="K86" t="s">
        <v>1551</v>
      </c>
      <c r="L86" t="s">
        <v>208</v>
      </c>
      <c r="M86" t="s">
        <v>43</v>
      </c>
      <c r="N86" t="s">
        <v>1082</v>
      </c>
      <c r="O86" t="s">
        <v>1552</v>
      </c>
      <c r="P86">
        <v>8</v>
      </c>
      <c r="Q86">
        <v>-2</v>
      </c>
      <c r="R86" t="s">
        <v>1553</v>
      </c>
      <c r="S86" t="s">
        <v>1554</v>
      </c>
    </row>
    <row r="87" spans="1:19" x14ac:dyDescent="0.3">
      <c r="A87">
        <v>84</v>
      </c>
      <c r="B87" t="s">
        <v>786</v>
      </c>
      <c r="C87" t="s">
        <v>785</v>
      </c>
      <c r="D87" t="s">
        <v>1555</v>
      </c>
      <c r="E87">
        <v>292</v>
      </c>
      <c r="F87">
        <v>350</v>
      </c>
      <c r="G87" t="s">
        <v>786</v>
      </c>
      <c r="H87" t="s">
        <v>1556</v>
      </c>
      <c r="I87" t="s">
        <v>1557</v>
      </c>
      <c r="J87" t="s">
        <v>1461</v>
      </c>
      <c r="K87" t="s">
        <v>1558</v>
      </c>
      <c r="L87" t="s">
        <v>786</v>
      </c>
      <c r="M87" t="s">
        <v>57</v>
      </c>
      <c r="N87" t="s">
        <v>905</v>
      </c>
      <c r="O87" t="s">
        <v>1559</v>
      </c>
      <c r="P87">
        <v>36.133333329999999</v>
      </c>
      <c r="Q87">
        <v>-5.35</v>
      </c>
      <c r="R87" t="s">
        <v>1560</v>
      </c>
      <c r="S87" t="s">
        <v>1561</v>
      </c>
    </row>
    <row r="88" spans="1:19" x14ac:dyDescent="0.3">
      <c r="A88">
        <v>85</v>
      </c>
      <c r="B88" t="s">
        <v>362</v>
      </c>
      <c r="C88" t="s">
        <v>361</v>
      </c>
      <c r="D88" t="s">
        <v>1562</v>
      </c>
      <c r="E88">
        <v>300</v>
      </c>
      <c r="F88">
        <v>30</v>
      </c>
      <c r="G88" t="s">
        <v>363</v>
      </c>
      <c r="H88" t="s">
        <v>890</v>
      </c>
      <c r="I88" t="s">
        <v>891</v>
      </c>
      <c r="J88" t="s">
        <v>892</v>
      </c>
      <c r="K88" t="s">
        <v>1563</v>
      </c>
      <c r="L88" t="s">
        <v>1564</v>
      </c>
      <c r="M88" t="s">
        <v>57</v>
      </c>
      <c r="N88" t="s">
        <v>905</v>
      </c>
      <c r="O88" t="s">
        <v>1565</v>
      </c>
      <c r="P88">
        <v>39</v>
      </c>
      <c r="Q88">
        <v>22</v>
      </c>
      <c r="R88" t="s">
        <v>1566</v>
      </c>
      <c r="S88" t="s">
        <v>1567</v>
      </c>
    </row>
    <row r="89" spans="1:19" x14ac:dyDescent="0.3">
      <c r="A89">
        <v>86</v>
      </c>
      <c r="B89" t="s">
        <v>750</v>
      </c>
      <c r="C89" t="s">
        <v>749</v>
      </c>
      <c r="D89" t="s">
        <v>1568</v>
      </c>
      <c r="E89">
        <v>304</v>
      </c>
      <c r="F89">
        <v>299</v>
      </c>
      <c r="G89" t="s">
        <v>751</v>
      </c>
      <c r="H89" t="s">
        <v>1373</v>
      </c>
      <c r="I89" t="s">
        <v>1374</v>
      </c>
      <c r="J89" t="s">
        <v>1375</v>
      </c>
      <c r="K89" t="s">
        <v>1569</v>
      </c>
      <c r="L89" t="s">
        <v>1570</v>
      </c>
      <c r="M89" t="s">
        <v>946</v>
      </c>
      <c r="N89" t="s">
        <v>1090</v>
      </c>
      <c r="O89" t="s">
        <v>1571</v>
      </c>
      <c r="P89">
        <v>72</v>
      </c>
      <c r="Q89">
        <v>-40</v>
      </c>
      <c r="R89" t="s">
        <v>1572</v>
      </c>
      <c r="S89" t="s">
        <v>1573</v>
      </c>
    </row>
    <row r="90" spans="1:19" x14ac:dyDescent="0.3">
      <c r="A90">
        <v>87</v>
      </c>
      <c r="B90" t="s">
        <v>701</v>
      </c>
      <c r="C90" t="s">
        <v>700</v>
      </c>
      <c r="D90" t="s">
        <v>1574</v>
      </c>
      <c r="E90">
        <v>308</v>
      </c>
      <c r="F90">
        <f>1-473</f>
        <v>-472</v>
      </c>
      <c r="G90" t="s">
        <v>1575</v>
      </c>
      <c r="H90" t="s">
        <v>943</v>
      </c>
      <c r="I90" t="s">
        <v>964</v>
      </c>
      <c r="J90" t="s">
        <v>922</v>
      </c>
      <c r="K90" t="s">
        <v>1576</v>
      </c>
      <c r="L90" t="s">
        <v>701</v>
      </c>
      <c r="M90" t="s">
        <v>946</v>
      </c>
      <c r="N90" t="s">
        <v>947</v>
      </c>
      <c r="O90" t="s">
        <v>1577</v>
      </c>
      <c r="P90">
        <v>12.11666666</v>
      </c>
      <c r="Q90">
        <v>-61.666666659999997</v>
      </c>
      <c r="R90" t="s">
        <v>1578</v>
      </c>
      <c r="S90" t="s">
        <v>1579</v>
      </c>
    </row>
    <row r="91" spans="1:19" x14ac:dyDescent="0.3">
      <c r="A91">
        <v>88</v>
      </c>
      <c r="B91" t="s">
        <v>654</v>
      </c>
      <c r="C91" t="s">
        <v>653</v>
      </c>
      <c r="D91" t="s">
        <v>1580</v>
      </c>
      <c r="E91">
        <v>312</v>
      </c>
      <c r="F91">
        <v>590</v>
      </c>
      <c r="G91" t="s">
        <v>655</v>
      </c>
      <c r="H91" t="s">
        <v>890</v>
      </c>
      <c r="I91" t="s">
        <v>891</v>
      </c>
      <c r="J91" t="s">
        <v>892</v>
      </c>
      <c r="K91" t="s">
        <v>1581</v>
      </c>
      <c r="L91" t="s">
        <v>654</v>
      </c>
      <c r="M91" t="s">
        <v>946</v>
      </c>
      <c r="N91" t="s">
        <v>947</v>
      </c>
      <c r="O91" t="s">
        <v>1582</v>
      </c>
      <c r="P91">
        <v>16.25</v>
      </c>
      <c r="Q91">
        <v>-61.583333000000003</v>
      </c>
      <c r="R91" t="s">
        <v>1583</v>
      </c>
      <c r="S91" t="s">
        <v>1584</v>
      </c>
    </row>
    <row r="92" spans="1:19" x14ac:dyDescent="0.3">
      <c r="A92">
        <v>89</v>
      </c>
      <c r="B92" t="s">
        <v>695</v>
      </c>
      <c r="C92" t="s">
        <v>694</v>
      </c>
      <c r="D92" t="s">
        <v>1585</v>
      </c>
      <c r="E92">
        <v>316</v>
      </c>
      <c r="F92">
        <f>1-671</f>
        <v>-670</v>
      </c>
      <c r="G92" t="s">
        <v>1586</v>
      </c>
      <c r="H92" t="s">
        <v>920</v>
      </c>
      <c r="I92" t="s">
        <v>921</v>
      </c>
      <c r="J92" t="s">
        <v>922</v>
      </c>
      <c r="K92" t="s">
        <v>1587</v>
      </c>
      <c r="L92" t="s">
        <v>695</v>
      </c>
      <c r="M92" t="s">
        <v>239</v>
      </c>
      <c r="N92" t="s">
        <v>704</v>
      </c>
      <c r="O92" t="s">
        <v>1588</v>
      </c>
      <c r="P92">
        <v>13.46666666</v>
      </c>
      <c r="Q92">
        <v>144.78333333</v>
      </c>
      <c r="R92" t="s">
        <v>1589</v>
      </c>
      <c r="S92" t="s">
        <v>1590</v>
      </c>
    </row>
    <row r="93" spans="1:19" x14ac:dyDescent="0.3">
      <c r="A93">
        <v>90</v>
      </c>
      <c r="B93" t="s">
        <v>285</v>
      </c>
      <c r="C93" t="s">
        <v>284</v>
      </c>
      <c r="D93" t="s">
        <v>1591</v>
      </c>
      <c r="E93">
        <v>320</v>
      </c>
      <c r="F93">
        <v>502</v>
      </c>
      <c r="G93" t="s">
        <v>286</v>
      </c>
      <c r="H93" t="s">
        <v>1592</v>
      </c>
      <c r="I93" t="s">
        <v>1593</v>
      </c>
      <c r="J93" t="s">
        <v>1594</v>
      </c>
      <c r="K93" t="s">
        <v>1595</v>
      </c>
      <c r="L93" t="s">
        <v>285</v>
      </c>
      <c r="M93" t="s">
        <v>946</v>
      </c>
      <c r="N93" t="s">
        <v>1072</v>
      </c>
      <c r="O93" t="s">
        <v>1596</v>
      </c>
      <c r="P93">
        <v>15.5</v>
      </c>
      <c r="Q93">
        <v>-90.25</v>
      </c>
      <c r="R93" t="s">
        <v>1597</v>
      </c>
      <c r="S93" t="s">
        <v>1598</v>
      </c>
    </row>
    <row r="94" spans="1:19" x14ac:dyDescent="0.3">
      <c r="A94">
        <v>91</v>
      </c>
      <c r="B94" t="s">
        <v>1599</v>
      </c>
      <c r="C94" t="s">
        <v>746</v>
      </c>
      <c r="D94" t="s">
        <v>1600</v>
      </c>
      <c r="E94">
        <v>831</v>
      </c>
      <c r="F94">
        <f>44-1481</f>
        <v>-1437</v>
      </c>
      <c r="G94" t="s">
        <v>1601</v>
      </c>
      <c r="H94" t="s">
        <v>1602</v>
      </c>
      <c r="I94" t="s">
        <v>1603</v>
      </c>
      <c r="J94" t="s">
        <v>1461</v>
      </c>
      <c r="K94" t="s">
        <v>1604</v>
      </c>
      <c r="L94" t="s">
        <v>747</v>
      </c>
      <c r="M94" t="s">
        <v>57</v>
      </c>
      <c r="N94" t="s">
        <v>895</v>
      </c>
      <c r="O94" t="s">
        <v>1605</v>
      </c>
      <c r="P94">
        <v>49.466666660000001</v>
      </c>
      <c r="Q94">
        <v>-2.5833333299999999</v>
      </c>
      <c r="R94" t="s">
        <v>1606</v>
      </c>
      <c r="S94" t="s">
        <v>1607</v>
      </c>
    </row>
    <row r="95" spans="1:19" x14ac:dyDescent="0.3">
      <c r="A95">
        <v>92</v>
      </c>
      <c r="B95" t="s">
        <v>309</v>
      </c>
      <c r="C95" t="s">
        <v>308</v>
      </c>
      <c r="D95" t="s">
        <v>1608</v>
      </c>
      <c r="E95">
        <v>324</v>
      </c>
      <c r="F95">
        <v>224</v>
      </c>
      <c r="G95" t="s">
        <v>310</v>
      </c>
      <c r="H95" t="s">
        <v>1609</v>
      </c>
      <c r="I95" t="s">
        <v>1610</v>
      </c>
      <c r="J95" t="s">
        <v>1611</v>
      </c>
      <c r="K95" t="s">
        <v>1612</v>
      </c>
      <c r="L95" t="s">
        <v>1613</v>
      </c>
      <c r="M95" t="s">
        <v>43</v>
      </c>
      <c r="N95" t="s">
        <v>1082</v>
      </c>
      <c r="O95" t="s">
        <v>1614</v>
      </c>
      <c r="P95">
        <v>11</v>
      </c>
      <c r="Q95">
        <v>-10</v>
      </c>
      <c r="R95" t="s">
        <v>1615</v>
      </c>
      <c r="S95" t="s">
        <v>1616</v>
      </c>
    </row>
    <row r="96" spans="1:19" x14ac:dyDescent="0.3">
      <c r="A96">
        <v>93</v>
      </c>
      <c r="B96" t="s">
        <v>563</v>
      </c>
      <c r="C96" t="s">
        <v>562</v>
      </c>
      <c r="D96" t="s">
        <v>1617</v>
      </c>
      <c r="E96">
        <v>624</v>
      </c>
      <c r="F96">
        <v>245</v>
      </c>
      <c r="G96" t="s">
        <v>564</v>
      </c>
      <c r="H96" t="s">
        <v>1077</v>
      </c>
      <c r="I96" t="s">
        <v>1078</v>
      </c>
      <c r="J96" t="s">
        <v>1079</v>
      </c>
      <c r="K96" t="s">
        <v>1618</v>
      </c>
      <c r="L96" t="s">
        <v>1619</v>
      </c>
      <c r="M96" t="s">
        <v>43</v>
      </c>
      <c r="N96" t="s">
        <v>1082</v>
      </c>
      <c r="O96" t="s">
        <v>1620</v>
      </c>
      <c r="P96">
        <v>12</v>
      </c>
      <c r="Q96">
        <v>-15</v>
      </c>
      <c r="R96" t="s">
        <v>1621</v>
      </c>
      <c r="S96" t="s">
        <v>1622</v>
      </c>
    </row>
    <row r="97" spans="1:19" x14ac:dyDescent="0.3">
      <c r="A97">
        <v>94</v>
      </c>
      <c r="B97" t="s">
        <v>612</v>
      </c>
      <c r="C97" t="s">
        <v>611</v>
      </c>
      <c r="D97" t="s">
        <v>1623</v>
      </c>
      <c r="E97">
        <v>328</v>
      </c>
      <c r="F97">
        <v>592</v>
      </c>
      <c r="G97" t="s">
        <v>613</v>
      </c>
      <c r="H97" t="s">
        <v>1624</v>
      </c>
      <c r="I97" t="s">
        <v>1625</v>
      </c>
      <c r="J97" t="s">
        <v>922</v>
      </c>
      <c r="K97" t="s">
        <v>1626</v>
      </c>
      <c r="L97" t="s">
        <v>612</v>
      </c>
      <c r="M97" t="s">
        <v>946</v>
      </c>
      <c r="N97" t="s">
        <v>48</v>
      </c>
      <c r="O97" t="s">
        <v>1627</v>
      </c>
      <c r="P97">
        <v>5</v>
      </c>
      <c r="Q97">
        <v>-59</v>
      </c>
      <c r="R97" t="s">
        <v>1628</v>
      </c>
      <c r="S97" t="s">
        <v>1629</v>
      </c>
    </row>
    <row r="98" spans="1:19" x14ac:dyDescent="0.3">
      <c r="A98">
        <v>95</v>
      </c>
      <c r="B98" t="s">
        <v>333</v>
      </c>
      <c r="C98" t="s">
        <v>332</v>
      </c>
      <c r="D98" t="s">
        <v>1630</v>
      </c>
      <c r="E98">
        <v>332</v>
      </c>
      <c r="F98">
        <v>509</v>
      </c>
      <c r="G98" t="s">
        <v>334</v>
      </c>
      <c r="H98" t="s">
        <v>1631</v>
      </c>
      <c r="I98" t="s">
        <v>1632</v>
      </c>
      <c r="J98" t="s">
        <v>1633</v>
      </c>
      <c r="K98" t="s">
        <v>1634</v>
      </c>
      <c r="L98" t="s">
        <v>1635</v>
      </c>
      <c r="M98" t="s">
        <v>946</v>
      </c>
      <c r="N98" t="s">
        <v>947</v>
      </c>
      <c r="O98" t="s">
        <v>1636</v>
      </c>
      <c r="P98">
        <v>19</v>
      </c>
      <c r="Q98">
        <v>-72.416666660000004</v>
      </c>
      <c r="R98" t="s">
        <v>1637</v>
      </c>
      <c r="S98" t="s">
        <v>1638</v>
      </c>
    </row>
    <row r="99" spans="1:19" x14ac:dyDescent="0.3">
      <c r="A99">
        <v>96</v>
      </c>
      <c r="B99" t="s">
        <v>1639</v>
      </c>
      <c r="C99" t="s">
        <v>1640</v>
      </c>
      <c r="D99" t="s">
        <v>1641</v>
      </c>
      <c r="E99">
        <v>334</v>
      </c>
      <c r="F99">
        <v>672</v>
      </c>
      <c r="H99" t="s">
        <v>995</v>
      </c>
      <c r="I99" t="s">
        <v>996</v>
      </c>
      <c r="J99" t="s">
        <v>922</v>
      </c>
      <c r="K99" t="s">
        <v>1642</v>
      </c>
      <c r="L99" t="s">
        <v>1639</v>
      </c>
      <c r="O99" t="s">
        <v>1515</v>
      </c>
      <c r="P99">
        <v>-53.1</v>
      </c>
      <c r="Q99">
        <v>72.516666659999999</v>
      </c>
      <c r="R99" t="s">
        <v>1643</v>
      </c>
      <c r="S99" t="s">
        <v>1644</v>
      </c>
    </row>
    <row r="100" spans="1:19" x14ac:dyDescent="0.3">
      <c r="A100">
        <v>97</v>
      </c>
      <c r="B100" t="s">
        <v>359</v>
      </c>
      <c r="C100" t="s">
        <v>358</v>
      </c>
      <c r="D100" t="s">
        <v>1645</v>
      </c>
      <c r="E100">
        <v>340</v>
      </c>
      <c r="F100">
        <v>504</v>
      </c>
      <c r="G100" t="s">
        <v>360</v>
      </c>
      <c r="H100" t="s">
        <v>1646</v>
      </c>
      <c r="I100" t="s">
        <v>1647</v>
      </c>
      <c r="J100" t="s">
        <v>1648</v>
      </c>
      <c r="K100" t="s">
        <v>1649</v>
      </c>
      <c r="L100" t="s">
        <v>359</v>
      </c>
      <c r="M100" t="s">
        <v>946</v>
      </c>
      <c r="N100" t="s">
        <v>1072</v>
      </c>
      <c r="O100" t="s">
        <v>1650</v>
      </c>
      <c r="P100">
        <v>15</v>
      </c>
      <c r="Q100">
        <v>-86.5</v>
      </c>
      <c r="R100" t="s">
        <v>1651</v>
      </c>
      <c r="S100" t="s">
        <v>1652</v>
      </c>
    </row>
    <row r="101" spans="1:19" x14ac:dyDescent="0.3">
      <c r="A101">
        <v>98</v>
      </c>
      <c r="B101" t="s">
        <v>1653</v>
      </c>
      <c r="C101" t="s">
        <v>410</v>
      </c>
      <c r="D101" t="s">
        <v>1654</v>
      </c>
      <c r="E101">
        <v>344</v>
      </c>
      <c r="F101">
        <v>852</v>
      </c>
      <c r="G101" t="s">
        <v>411</v>
      </c>
      <c r="H101" t="s">
        <v>1655</v>
      </c>
      <c r="I101" t="s">
        <v>1656</v>
      </c>
      <c r="J101" t="s">
        <v>922</v>
      </c>
      <c r="K101" t="s">
        <v>1657</v>
      </c>
      <c r="L101" t="s">
        <v>1658</v>
      </c>
      <c r="M101" t="s">
        <v>20</v>
      </c>
      <c r="N101" t="s">
        <v>1259</v>
      </c>
      <c r="O101" t="s">
        <v>1659</v>
      </c>
      <c r="P101">
        <v>22.25</v>
      </c>
      <c r="Q101">
        <v>114.16666666</v>
      </c>
      <c r="R101" t="s">
        <v>1660</v>
      </c>
      <c r="S101" t="s">
        <v>1661</v>
      </c>
    </row>
    <row r="102" spans="1:19" x14ac:dyDescent="0.3">
      <c r="A102">
        <v>99</v>
      </c>
      <c r="B102" t="s">
        <v>377</v>
      </c>
      <c r="C102" t="s">
        <v>376</v>
      </c>
      <c r="D102" t="s">
        <v>1662</v>
      </c>
      <c r="E102">
        <v>348</v>
      </c>
      <c r="F102">
        <v>36</v>
      </c>
      <c r="G102" t="s">
        <v>378</v>
      </c>
      <c r="H102" t="s">
        <v>1663</v>
      </c>
      <c r="I102" t="s">
        <v>1664</v>
      </c>
      <c r="J102" t="s">
        <v>1665</v>
      </c>
      <c r="K102" t="s">
        <v>1666</v>
      </c>
      <c r="L102" t="s">
        <v>1667</v>
      </c>
      <c r="M102" t="s">
        <v>57</v>
      </c>
      <c r="N102" t="s">
        <v>1058</v>
      </c>
      <c r="O102" t="s">
        <v>1668</v>
      </c>
      <c r="P102">
        <v>47</v>
      </c>
      <c r="Q102">
        <v>20</v>
      </c>
      <c r="R102" t="s">
        <v>1669</v>
      </c>
      <c r="S102" t="s">
        <v>1670</v>
      </c>
    </row>
    <row r="103" spans="1:19" x14ac:dyDescent="0.3">
      <c r="A103">
        <v>100</v>
      </c>
      <c r="B103" t="s">
        <v>658</v>
      </c>
      <c r="C103" t="s">
        <v>657</v>
      </c>
      <c r="D103" t="s">
        <v>1671</v>
      </c>
      <c r="E103">
        <v>352</v>
      </c>
      <c r="F103">
        <v>354</v>
      </c>
      <c r="G103" t="s">
        <v>1672</v>
      </c>
      <c r="H103" t="s">
        <v>1673</v>
      </c>
      <c r="I103" t="s">
        <v>1674</v>
      </c>
      <c r="J103" t="s">
        <v>1142</v>
      </c>
      <c r="K103" t="s">
        <v>1675</v>
      </c>
      <c r="L103" t="s">
        <v>1676</v>
      </c>
      <c r="M103" t="s">
        <v>57</v>
      </c>
      <c r="N103" t="s">
        <v>895</v>
      </c>
      <c r="O103" t="s">
        <v>1677</v>
      </c>
      <c r="P103">
        <v>65</v>
      </c>
      <c r="Q103">
        <v>-18</v>
      </c>
      <c r="R103" t="s">
        <v>1678</v>
      </c>
      <c r="S103" t="s">
        <v>1679</v>
      </c>
    </row>
    <row r="104" spans="1:19" x14ac:dyDescent="0.3">
      <c r="A104">
        <v>101</v>
      </c>
      <c r="B104" t="s">
        <v>24</v>
      </c>
      <c r="C104" t="s">
        <v>23</v>
      </c>
      <c r="D104" t="s">
        <v>1680</v>
      </c>
      <c r="E104">
        <v>356</v>
      </c>
      <c r="F104">
        <v>91</v>
      </c>
      <c r="G104" t="s">
        <v>25</v>
      </c>
      <c r="H104" t="s">
        <v>1681</v>
      </c>
      <c r="I104" t="s">
        <v>1682</v>
      </c>
      <c r="J104" t="s">
        <v>1683</v>
      </c>
      <c r="K104" t="s">
        <v>1684</v>
      </c>
      <c r="L104" t="s">
        <v>1685</v>
      </c>
      <c r="M104" t="s">
        <v>20</v>
      </c>
      <c r="N104" t="s">
        <v>882</v>
      </c>
      <c r="O104" t="s">
        <v>1686</v>
      </c>
      <c r="P104">
        <v>20</v>
      </c>
      <c r="Q104">
        <v>77</v>
      </c>
      <c r="R104" t="s">
        <v>1687</v>
      </c>
      <c r="S104" t="s">
        <v>1688</v>
      </c>
    </row>
    <row r="105" spans="1:19" x14ac:dyDescent="0.3">
      <c r="A105">
        <v>102</v>
      </c>
      <c r="B105" t="s">
        <v>33</v>
      </c>
      <c r="C105" t="s">
        <v>32</v>
      </c>
      <c r="D105" t="s">
        <v>1689</v>
      </c>
      <c r="E105">
        <v>360</v>
      </c>
      <c r="F105">
        <v>62</v>
      </c>
      <c r="G105" t="s">
        <v>34</v>
      </c>
      <c r="H105" t="s">
        <v>1690</v>
      </c>
      <c r="I105" t="s">
        <v>1691</v>
      </c>
      <c r="J105" t="s">
        <v>1692</v>
      </c>
      <c r="K105" t="s">
        <v>1693</v>
      </c>
      <c r="L105" t="s">
        <v>33</v>
      </c>
      <c r="M105" t="s">
        <v>20</v>
      </c>
      <c r="N105" t="s">
        <v>1171</v>
      </c>
      <c r="O105" t="s">
        <v>1694</v>
      </c>
      <c r="P105">
        <v>-5</v>
      </c>
      <c r="Q105">
        <v>120</v>
      </c>
      <c r="R105" t="s">
        <v>1695</v>
      </c>
      <c r="S105" t="s">
        <v>1696</v>
      </c>
    </row>
    <row r="106" spans="1:19" x14ac:dyDescent="0.3">
      <c r="A106">
        <v>103</v>
      </c>
      <c r="B106" t="s">
        <v>89</v>
      </c>
      <c r="C106" t="s">
        <v>88</v>
      </c>
      <c r="D106" t="s">
        <v>1697</v>
      </c>
      <c r="E106">
        <v>364</v>
      </c>
      <c r="F106">
        <v>98</v>
      </c>
      <c r="G106" t="s">
        <v>90</v>
      </c>
      <c r="H106" t="s">
        <v>1698</v>
      </c>
      <c r="I106" t="s">
        <v>1699</v>
      </c>
      <c r="J106" t="s">
        <v>1700</v>
      </c>
      <c r="K106" t="s">
        <v>1701</v>
      </c>
      <c r="L106" t="s">
        <v>1702</v>
      </c>
      <c r="M106" t="s">
        <v>20</v>
      </c>
      <c r="N106" t="s">
        <v>882</v>
      </c>
      <c r="O106" t="s">
        <v>1703</v>
      </c>
      <c r="P106">
        <v>32</v>
      </c>
      <c r="Q106">
        <v>53</v>
      </c>
      <c r="R106" t="s">
        <v>1704</v>
      </c>
      <c r="S106" t="s">
        <v>1705</v>
      </c>
    </row>
    <row r="107" spans="1:19" x14ac:dyDescent="0.3">
      <c r="A107">
        <v>104</v>
      </c>
      <c r="B107" t="s">
        <v>163</v>
      </c>
      <c r="C107" t="s">
        <v>162</v>
      </c>
      <c r="D107" t="s">
        <v>1706</v>
      </c>
      <c r="E107">
        <v>368</v>
      </c>
      <c r="F107">
        <v>964</v>
      </c>
      <c r="G107" t="s">
        <v>164</v>
      </c>
      <c r="H107" t="s">
        <v>1707</v>
      </c>
      <c r="I107" t="s">
        <v>1708</v>
      </c>
      <c r="J107" t="s">
        <v>1709</v>
      </c>
      <c r="K107" t="s">
        <v>1710</v>
      </c>
      <c r="L107" t="s">
        <v>1711</v>
      </c>
      <c r="M107" t="s">
        <v>20</v>
      </c>
      <c r="N107" t="s">
        <v>982</v>
      </c>
      <c r="O107" t="s">
        <v>1712</v>
      </c>
      <c r="P107">
        <v>33</v>
      </c>
      <c r="Q107">
        <v>44</v>
      </c>
      <c r="R107" t="s">
        <v>1713</v>
      </c>
      <c r="S107" t="s">
        <v>1714</v>
      </c>
    </row>
    <row r="108" spans="1:19" x14ac:dyDescent="0.3">
      <c r="A108">
        <v>105</v>
      </c>
      <c r="B108" t="s">
        <v>479</v>
      </c>
      <c r="C108" t="s">
        <v>478</v>
      </c>
      <c r="D108" t="s">
        <v>1715</v>
      </c>
      <c r="E108">
        <v>372</v>
      </c>
      <c r="F108">
        <v>353</v>
      </c>
      <c r="G108" t="s">
        <v>480</v>
      </c>
      <c r="H108" t="s">
        <v>890</v>
      </c>
      <c r="I108" t="s">
        <v>891</v>
      </c>
      <c r="J108" t="s">
        <v>892</v>
      </c>
      <c r="K108" t="s">
        <v>1716</v>
      </c>
      <c r="L108" t="s">
        <v>1717</v>
      </c>
      <c r="M108" t="s">
        <v>57</v>
      </c>
      <c r="N108" t="s">
        <v>895</v>
      </c>
      <c r="O108" t="s">
        <v>1718</v>
      </c>
      <c r="P108">
        <v>53</v>
      </c>
      <c r="Q108">
        <v>-8</v>
      </c>
      <c r="R108" t="s">
        <v>1719</v>
      </c>
      <c r="S108" t="s">
        <v>1720</v>
      </c>
    </row>
    <row r="109" spans="1:19" x14ac:dyDescent="0.3">
      <c r="A109">
        <v>106</v>
      </c>
      <c r="B109" t="s">
        <v>391</v>
      </c>
      <c r="C109" t="s">
        <v>390</v>
      </c>
      <c r="D109" t="s">
        <v>1721</v>
      </c>
      <c r="E109">
        <v>376</v>
      </c>
      <c r="F109">
        <v>972</v>
      </c>
      <c r="G109" t="s">
        <v>392</v>
      </c>
      <c r="H109" t="s">
        <v>1722</v>
      </c>
      <c r="I109" t="s">
        <v>1723</v>
      </c>
      <c r="J109" t="s">
        <v>1724</v>
      </c>
      <c r="K109" t="s">
        <v>1725</v>
      </c>
      <c r="L109" t="s">
        <v>1726</v>
      </c>
      <c r="M109" t="s">
        <v>20</v>
      </c>
      <c r="N109" t="s">
        <v>982</v>
      </c>
      <c r="O109" t="s">
        <v>1727</v>
      </c>
      <c r="P109">
        <v>31.5</v>
      </c>
      <c r="Q109">
        <v>34.75</v>
      </c>
      <c r="R109" t="s">
        <v>1728</v>
      </c>
      <c r="S109" t="s">
        <v>1729</v>
      </c>
    </row>
    <row r="110" spans="1:19" x14ac:dyDescent="0.3">
      <c r="A110">
        <v>107</v>
      </c>
      <c r="B110" t="s">
        <v>123</v>
      </c>
      <c r="C110" t="s">
        <v>122</v>
      </c>
      <c r="D110" t="s">
        <v>1730</v>
      </c>
      <c r="E110">
        <v>380</v>
      </c>
      <c r="F110">
        <v>39</v>
      </c>
      <c r="G110" t="s">
        <v>124</v>
      </c>
      <c r="H110" t="s">
        <v>890</v>
      </c>
      <c r="I110" t="s">
        <v>891</v>
      </c>
      <c r="J110" t="s">
        <v>892</v>
      </c>
      <c r="K110" t="s">
        <v>1731</v>
      </c>
      <c r="L110" t="s">
        <v>1732</v>
      </c>
      <c r="M110" t="s">
        <v>57</v>
      </c>
      <c r="N110" t="s">
        <v>905</v>
      </c>
      <c r="O110" t="s">
        <v>1733</v>
      </c>
      <c r="P110">
        <v>42.833333330000002</v>
      </c>
      <c r="Q110">
        <v>12.83333333</v>
      </c>
      <c r="R110" t="s">
        <v>1734</v>
      </c>
      <c r="S110" t="s">
        <v>1735</v>
      </c>
    </row>
    <row r="111" spans="1:19" x14ac:dyDescent="0.3">
      <c r="A111">
        <v>108</v>
      </c>
      <c r="B111" t="s">
        <v>529</v>
      </c>
      <c r="C111" t="s">
        <v>528</v>
      </c>
      <c r="D111" t="s">
        <v>1736</v>
      </c>
      <c r="E111">
        <v>388</v>
      </c>
      <c r="F111">
        <f>1-876</f>
        <v>-875</v>
      </c>
      <c r="G111" t="s">
        <v>530</v>
      </c>
      <c r="H111" t="s">
        <v>1737</v>
      </c>
      <c r="I111" t="s">
        <v>1738</v>
      </c>
      <c r="J111" t="s">
        <v>1739</v>
      </c>
      <c r="K111" t="s">
        <v>1740</v>
      </c>
      <c r="L111" t="s">
        <v>529</v>
      </c>
      <c r="M111" t="s">
        <v>946</v>
      </c>
      <c r="N111" t="s">
        <v>947</v>
      </c>
      <c r="O111" t="s">
        <v>1741</v>
      </c>
      <c r="P111">
        <v>18.25</v>
      </c>
      <c r="Q111">
        <v>-77.5</v>
      </c>
      <c r="R111" t="s">
        <v>1742</v>
      </c>
      <c r="S111" t="s">
        <v>1743</v>
      </c>
    </row>
    <row r="112" spans="1:19" x14ac:dyDescent="0.3">
      <c r="A112">
        <v>109</v>
      </c>
      <c r="B112" t="s">
        <v>65</v>
      </c>
      <c r="C112" t="s">
        <v>64</v>
      </c>
      <c r="D112" t="s">
        <v>1744</v>
      </c>
      <c r="E112">
        <v>392</v>
      </c>
      <c r="F112">
        <v>81</v>
      </c>
      <c r="G112" t="s">
        <v>66</v>
      </c>
      <c r="H112" t="s">
        <v>1745</v>
      </c>
      <c r="I112" t="s">
        <v>1746</v>
      </c>
      <c r="J112" t="s">
        <v>1256</v>
      </c>
      <c r="K112" t="s">
        <v>1747</v>
      </c>
      <c r="L112" t="s">
        <v>1748</v>
      </c>
      <c r="M112" t="s">
        <v>20</v>
      </c>
      <c r="N112" t="s">
        <v>1259</v>
      </c>
      <c r="O112" t="s">
        <v>1749</v>
      </c>
      <c r="P112">
        <v>36</v>
      </c>
      <c r="Q112">
        <v>138</v>
      </c>
      <c r="R112" t="s">
        <v>1750</v>
      </c>
      <c r="S112" t="s">
        <v>1751</v>
      </c>
    </row>
    <row r="113" spans="1:19" x14ac:dyDescent="0.3">
      <c r="A113">
        <v>110</v>
      </c>
      <c r="B113" t="s">
        <v>707</v>
      </c>
      <c r="C113" t="s">
        <v>706</v>
      </c>
      <c r="D113" t="s">
        <v>1752</v>
      </c>
      <c r="E113">
        <v>832</v>
      </c>
      <c r="F113">
        <f>44-1534</f>
        <v>-1490</v>
      </c>
      <c r="G113" t="s">
        <v>708</v>
      </c>
      <c r="H113" t="s">
        <v>1602</v>
      </c>
      <c r="I113" t="s">
        <v>1603</v>
      </c>
      <c r="J113" t="s">
        <v>1461</v>
      </c>
      <c r="K113" t="s">
        <v>1753</v>
      </c>
      <c r="L113" t="s">
        <v>707</v>
      </c>
      <c r="M113" t="s">
        <v>57</v>
      </c>
      <c r="N113" t="s">
        <v>895</v>
      </c>
      <c r="O113" t="s">
        <v>1754</v>
      </c>
      <c r="P113">
        <v>49.25</v>
      </c>
      <c r="Q113">
        <v>-2.1666666600000002</v>
      </c>
      <c r="R113" t="s">
        <v>1755</v>
      </c>
      <c r="S113" t="s">
        <v>1756</v>
      </c>
    </row>
    <row r="114" spans="1:19" x14ac:dyDescent="0.3">
      <c r="A114">
        <v>111</v>
      </c>
      <c r="B114" t="s">
        <v>336</v>
      </c>
      <c r="C114" t="s">
        <v>335</v>
      </c>
      <c r="D114" t="s">
        <v>1757</v>
      </c>
      <c r="E114">
        <v>400</v>
      </c>
      <c r="F114">
        <v>962</v>
      </c>
      <c r="G114" t="s">
        <v>337</v>
      </c>
      <c r="H114" t="s">
        <v>1758</v>
      </c>
      <c r="I114" t="s">
        <v>1759</v>
      </c>
      <c r="J114" t="s">
        <v>1760</v>
      </c>
      <c r="K114" t="s">
        <v>1761</v>
      </c>
      <c r="L114" t="s">
        <v>1762</v>
      </c>
      <c r="M114" t="s">
        <v>20</v>
      </c>
      <c r="N114" t="s">
        <v>982</v>
      </c>
      <c r="O114" t="s">
        <v>1763</v>
      </c>
      <c r="P114">
        <v>31</v>
      </c>
      <c r="Q114">
        <v>36</v>
      </c>
      <c r="R114" t="s">
        <v>1764</v>
      </c>
      <c r="S114" t="s">
        <v>1765</v>
      </c>
    </row>
    <row r="115" spans="1:19" x14ac:dyDescent="0.3">
      <c r="A115">
        <v>112</v>
      </c>
      <c r="B115" t="s">
        <v>277</v>
      </c>
      <c r="C115" t="s">
        <v>276</v>
      </c>
      <c r="D115" t="s">
        <v>1766</v>
      </c>
      <c r="E115">
        <v>398</v>
      </c>
      <c r="F115">
        <v>7</v>
      </c>
      <c r="G115" t="s">
        <v>1767</v>
      </c>
      <c r="H115" t="s">
        <v>1768</v>
      </c>
      <c r="I115" t="s">
        <v>1769</v>
      </c>
      <c r="J115" t="s">
        <v>1770</v>
      </c>
      <c r="K115" t="s">
        <v>1771</v>
      </c>
      <c r="L115" t="s">
        <v>1772</v>
      </c>
      <c r="M115" t="s">
        <v>20</v>
      </c>
      <c r="N115" t="s">
        <v>1773</v>
      </c>
      <c r="O115" t="s">
        <v>1774</v>
      </c>
      <c r="P115">
        <v>48</v>
      </c>
      <c r="Q115">
        <v>68</v>
      </c>
      <c r="R115" t="s">
        <v>1775</v>
      </c>
      <c r="S115" t="s">
        <v>1776</v>
      </c>
    </row>
    <row r="116" spans="1:19" x14ac:dyDescent="0.3">
      <c r="A116">
        <v>113</v>
      </c>
      <c r="B116" t="s">
        <v>132</v>
      </c>
      <c r="C116" t="s">
        <v>131</v>
      </c>
      <c r="D116" t="s">
        <v>1777</v>
      </c>
      <c r="E116">
        <v>404</v>
      </c>
      <c r="F116">
        <v>254</v>
      </c>
      <c r="G116" t="s">
        <v>133</v>
      </c>
      <c r="H116" t="s">
        <v>1778</v>
      </c>
      <c r="I116" t="s">
        <v>1779</v>
      </c>
      <c r="J116" t="s">
        <v>1780</v>
      </c>
      <c r="K116" t="s">
        <v>1781</v>
      </c>
      <c r="L116" t="s">
        <v>132</v>
      </c>
      <c r="M116" t="s">
        <v>43</v>
      </c>
      <c r="N116" t="s">
        <v>1162</v>
      </c>
      <c r="O116" t="s">
        <v>1782</v>
      </c>
      <c r="P116">
        <v>1</v>
      </c>
      <c r="Q116">
        <v>38</v>
      </c>
      <c r="R116" t="s">
        <v>1783</v>
      </c>
      <c r="S116" t="s">
        <v>1784</v>
      </c>
    </row>
    <row r="117" spans="1:19" x14ac:dyDescent="0.3">
      <c r="A117">
        <v>114</v>
      </c>
      <c r="B117" t="s">
        <v>698</v>
      </c>
      <c r="C117" t="s">
        <v>697</v>
      </c>
      <c r="D117" t="s">
        <v>1785</v>
      </c>
      <c r="E117">
        <v>296</v>
      </c>
      <c r="F117">
        <v>686</v>
      </c>
      <c r="G117" t="s">
        <v>699</v>
      </c>
      <c r="H117" t="s">
        <v>995</v>
      </c>
      <c r="I117" t="s">
        <v>996</v>
      </c>
      <c r="J117" t="s">
        <v>922</v>
      </c>
      <c r="K117" t="s">
        <v>1786</v>
      </c>
      <c r="L117" t="s">
        <v>698</v>
      </c>
      <c r="M117" t="s">
        <v>239</v>
      </c>
      <c r="N117" t="s">
        <v>704</v>
      </c>
      <c r="O117" t="s">
        <v>1787</v>
      </c>
      <c r="P117">
        <v>1.41666666</v>
      </c>
      <c r="Q117">
        <v>173</v>
      </c>
      <c r="R117" t="s">
        <v>1788</v>
      </c>
      <c r="S117" t="s">
        <v>1789</v>
      </c>
    </row>
    <row r="118" spans="1:19" x14ac:dyDescent="0.3">
      <c r="A118">
        <v>248</v>
      </c>
      <c r="B118" t="s">
        <v>852</v>
      </c>
      <c r="C118" t="s">
        <v>1790</v>
      </c>
      <c r="D118" t="s">
        <v>1791</v>
      </c>
      <c r="E118">
        <v>926</v>
      </c>
      <c r="F118">
        <v>383</v>
      </c>
      <c r="G118" t="s">
        <v>1792</v>
      </c>
      <c r="H118" t="s">
        <v>890</v>
      </c>
      <c r="I118" t="s">
        <v>891</v>
      </c>
      <c r="J118" t="s">
        <v>892</v>
      </c>
      <c r="K118" t="s">
        <v>1793</v>
      </c>
      <c r="L118" t="s">
        <v>1794</v>
      </c>
      <c r="M118" t="s">
        <v>57</v>
      </c>
      <c r="N118" t="s">
        <v>1058</v>
      </c>
      <c r="O118" t="s">
        <v>1795</v>
      </c>
      <c r="P118">
        <v>42.561290900000003</v>
      </c>
      <c r="Q118">
        <v>20.340303500000001</v>
      </c>
      <c r="R118" t="s">
        <v>1796</v>
      </c>
      <c r="S118" t="s">
        <v>1797</v>
      </c>
    </row>
    <row r="119" spans="1:19" x14ac:dyDescent="0.3">
      <c r="A119">
        <v>117</v>
      </c>
      <c r="B119" t="s">
        <v>491</v>
      </c>
      <c r="C119" t="s">
        <v>490</v>
      </c>
      <c r="D119" t="s">
        <v>1798</v>
      </c>
      <c r="E119">
        <v>414</v>
      </c>
      <c r="F119">
        <v>965</v>
      </c>
      <c r="G119" t="s">
        <v>492</v>
      </c>
      <c r="H119" t="s">
        <v>1799</v>
      </c>
      <c r="I119" t="s">
        <v>1800</v>
      </c>
      <c r="J119" t="s">
        <v>1801</v>
      </c>
      <c r="K119" t="s">
        <v>1802</v>
      </c>
      <c r="L119" t="s">
        <v>1803</v>
      </c>
      <c r="M119" t="s">
        <v>20</v>
      </c>
      <c r="N119" t="s">
        <v>982</v>
      </c>
      <c r="O119" t="s">
        <v>1804</v>
      </c>
      <c r="P119">
        <v>29.5</v>
      </c>
      <c r="Q119">
        <v>45.75</v>
      </c>
      <c r="R119" t="s">
        <v>1805</v>
      </c>
      <c r="S119" t="s">
        <v>1806</v>
      </c>
    </row>
    <row r="120" spans="1:19" x14ac:dyDescent="0.3">
      <c r="A120">
        <v>118</v>
      </c>
      <c r="B120" t="s">
        <v>431</v>
      </c>
      <c r="C120" t="s">
        <v>430</v>
      </c>
      <c r="D120" t="s">
        <v>1807</v>
      </c>
      <c r="E120">
        <v>417</v>
      </c>
      <c r="F120">
        <v>996</v>
      </c>
      <c r="G120" t="s">
        <v>432</v>
      </c>
      <c r="H120" t="s">
        <v>1808</v>
      </c>
      <c r="I120" t="s">
        <v>1809</v>
      </c>
      <c r="J120" t="s">
        <v>1770</v>
      </c>
      <c r="K120" t="s">
        <v>1810</v>
      </c>
      <c r="L120" t="s">
        <v>1811</v>
      </c>
      <c r="M120" t="s">
        <v>20</v>
      </c>
      <c r="N120" t="s">
        <v>1773</v>
      </c>
      <c r="O120" t="s">
        <v>1812</v>
      </c>
      <c r="P120">
        <v>41</v>
      </c>
      <c r="Q120">
        <v>75</v>
      </c>
      <c r="R120" t="s">
        <v>1813</v>
      </c>
      <c r="S120" t="s">
        <v>1814</v>
      </c>
    </row>
    <row r="121" spans="1:19" x14ac:dyDescent="0.3">
      <c r="A121">
        <v>119</v>
      </c>
      <c r="B121" t="s">
        <v>407</v>
      </c>
      <c r="C121" t="s">
        <v>406</v>
      </c>
      <c r="D121" t="s">
        <v>1815</v>
      </c>
      <c r="E121">
        <v>418</v>
      </c>
      <c r="F121">
        <v>856</v>
      </c>
      <c r="G121" t="s">
        <v>408</v>
      </c>
      <c r="H121" t="s">
        <v>1816</v>
      </c>
      <c r="I121" t="s">
        <v>1817</v>
      </c>
      <c r="J121" t="s">
        <v>1818</v>
      </c>
      <c r="K121" t="s">
        <v>1819</v>
      </c>
      <c r="L121" t="s">
        <v>1820</v>
      </c>
      <c r="M121" t="s">
        <v>20</v>
      </c>
      <c r="N121" t="s">
        <v>1171</v>
      </c>
      <c r="O121" t="s">
        <v>1821</v>
      </c>
      <c r="P121">
        <v>18</v>
      </c>
      <c r="Q121">
        <v>105</v>
      </c>
      <c r="R121" t="s">
        <v>1822</v>
      </c>
      <c r="S121" t="s">
        <v>1823</v>
      </c>
    </row>
    <row r="122" spans="1:19" x14ac:dyDescent="0.3">
      <c r="A122">
        <v>120</v>
      </c>
      <c r="B122" t="s">
        <v>570</v>
      </c>
      <c r="C122" t="s">
        <v>569</v>
      </c>
      <c r="D122" t="s">
        <v>1824</v>
      </c>
      <c r="E122">
        <v>428</v>
      </c>
      <c r="F122">
        <v>371</v>
      </c>
      <c r="G122" t="s">
        <v>571</v>
      </c>
      <c r="H122" t="s">
        <v>890</v>
      </c>
      <c r="I122" t="s">
        <v>891</v>
      </c>
      <c r="J122" t="s">
        <v>892</v>
      </c>
      <c r="K122" t="s">
        <v>1825</v>
      </c>
      <c r="L122" t="s">
        <v>1826</v>
      </c>
      <c r="M122" t="s">
        <v>57</v>
      </c>
      <c r="N122" t="s">
        <v>895</v>
      </c>
      <c r="O122" t="s">
        <v>1827</v>
      </c>
      <c r="P122">
        <v>57</v>
      </c>
      <c r="Q122">
        <v>25</v>
      </c>
      <c r="R122" t="s">
        <v>1828</v>
      </c>
      <c r="S122" t="s">
        <v>1829</v>
      </c>
    </row>
    <row r="123" spans="1:19" x14ac:dyDescent="0.3">
      <c r="A123">
        <v>121</v>
      </c>
      <c r="B123" t="s">
        <v>459</v>
      </c>
      <c r="C123" t="s">
        <v>458</v>
      </c>
      <c r="D123" t="s">
        <v>1830</v>
      </c>
      <c r="E123">
        <v>422</v>
      </c>
      <c r="F123">
        <v>961</v>
      </c>
      <c r="G123" t="s">
        <v>460</v>
      </c>
      <c r="H123" t="s">
        <v>1831</v>
      </c>
      <c r="I123" t="s">
        <v>1832</v>
      </c>
      <c r="J123" t="s">
        <v>1461</v>
      </c>
      <c r="K123" t="s">
        <v>1833</v>
      </c>
      <c r="L123" t="s">
        <v>1834</v>
      </c>
      <c r="M123" t="s">
        <v>20</v>
      </c>
      <c r="N123" t="s">
        <v>982</v>
      </c>
      <c r="O123" t="s">
        <v>1835</v>
      </c>
      <c r="P123">
        <v>33.833333330000002</v>
      </c>
      <c r="Q123">
        <v>35.833333330000002</v>
      </c>
      <c r="R123" t="s">
        <v>1836</v>
      </c>
      <c r="S123" t="s">
        <v>1837</v>
      </c>
    </row>
    <row r="124" spans="1:19" x14ac:dyDescent="0.3">
      <c r="A124">
        <v>122</v>
      </c>
      <c r="B124" t="s">
        <v>557</v>
      </c>
      <c r="C124" t="s">
        <v>556</v>
      </c>
      <c r="D124" t="s">
        <v>1838</v>
      </c>
      <c r="E124">
        <v>426</v>
      </c>
      <c r="F124">
        <v>266</v>
      </c>
      <c r="G124" t="s">
        <v>558</v>
      </c>
      <c r="H124" t="s">
        <v>1839</v>
      </c>
      <c r="I124" t="s">
        <v>1840</v>
      </c>
      <c r="J124" t="s">
        <v>1648</v>
      </c>
      <c r="K124" t="s">
        <v>1841</v>
      </c>
      <c r="L124" t="s">
        <v>557</v>
      </c>
      <c r="M124" t="s">
        <v>43</v>
      </c>
      <c r="N124" t="s">
        <v>1133</v>
      </c>
      <c r="O124" t="s">
        <v>1842</v>
      </c>
      <c r="P124">
        <v>-29.5</v>
      </c>
      <c r="Q124">
        <v>28.5</v>
      </c>
      <c r="R124" t="s">
        <v>1843</v>
      </c>
      <c r="S124" t="s">
        <v>1844</v>
      </c>
    </row>
    <row r="125" spans="1:19" x14ac:dyDescent="0.3">
      <c r="A125">
        <v>123</v>
      </c>
      <c r="B125" t="s">
        <v>466</v>
      </c>
      <c r="C125" t="s">
        <v>465</v>
      </c>
      <c r="D125" t="s">
        <v>1845</v>
      </c>
      <c r="E125">
        <v>430</v>
      </c>
      <c r="F125">
        <v>231</v>
      </c>
      <c r="G125" t="s">
        <v>467</v>
      </c>
      <c r="H125" t="s">
        <v>1846</v>
      </c>
      <c r="I125" t="s">
        <v>1847</v>
      </c>
      <c r="J125" t="s">
        <v>922</v>
      </c>
      <c r="K125" t="s">
        <v>1848</v>
      </c>
      <c r="L125" t="s">
        <v>466</v>
      </c>
      <c r="M125" t="s">
        <v>43</v>
      </c>
      <c r="N125" t="s">
        <v>1082</v>
      </c>
      <c r="O125" t="s">
        <v>1849</v>
      </c>
      <c r="P125">
        <v>6.5</v>
      </c>
      <c r="Q125">
        <v>-9.5</v>
      </c>
      <c r="R125" t="s">
        <v>1850</v>
      </c>
      <c r="S125" t="s">
        <v>1851</v>
      </c>
    </row>
    <row r="126" spans="1:19" x14ac:dyDescent="0.3">
      <c r="A126">
        <v>124</v>
      </c>
      <c r="B126" t="s">
        <v>421</v>
      </c>
      <c r="C126" t="s">
        <v>420</v>
      </c>
      <c r="D126" t="s">
        <v>1852</v>
      </c>
      <c r="E126">
        <v>434</v>
      </c>
      <c r="F126">
        <v>218</v>
      </c>
      <c r="G126" t="s">
        <v>1853</v>
      </c>
      <c r="H126" t="s">
        <v>1854</v>
      </c>
      <c r="I126" t="s">
        <v>1855</v>
      </c>
      <c r="J126" t="s">
        <v>1856</v>
      </c>
      <c r="K126" t="s">
        <v>1857</v>
      </c>
      <c r="L126" t="s">
        <v>1858</v>
      </c>
      <c r="M126" t="s">
        <v>43</v>
      </c>
      <c r="N126" t="s">
        <v>915</v>
      </c>
      <c r="O126" t="s">
        <v>1859</v>
      </c>
      <c r="P126">
        <v>25</v>
      </c>
      <c r="Q126">
        <v>17</v>
      </c>
      <c r="R126" t="s">
        <v>1860</v>
      </c>
      <c r="S126" t="s">
        <v>1861</v>
      </c>
    </row>
    <row r="127" spans="1:19" x14ac:dyDescent="0.3">
      <c r="A127">
        <v>125</v>
      </c>
      <c r="B127" t="s">
        <v>776</v>
      </c>
      <c r="C127" t="s">
        <v>775</v>
      </c>
      <c r="D127" t="s">
        <v>1862</v>
      </c>
      <c r="E127">
        <v>438</v>
      </c>
      <c r="F127">
        <v>423</v>
      </c>
      <c r="G127" t="s">
        <v>777</v>
      </c>
      <c r="H127" t="s">
        <v>1863</v>
      </c>
      <c r="I127" t="s">
        <v>1864</v>
      </c>
      <c r="J127" t="s">
        <v>1865</v>
      </c>
      <c r="K127" t="s">
        <v>1866</v>
      </c>
      <c r="L127" t="s">
        <v>776</v>
      </c>
      <c r="M127" t="s">
        <v>57</v>
      </c>
      <c r="N127" t="s">
        <v>1005</v>
      </c>
      <c r="O127" t="s">
        <v>1867</v>
      </c>
      <c r="P127">
        <v>47.266666659999999</v>
      </c>
      <c r="Q127">
        <v>9.5333333299999996</v>
      </c>
      <c r="R127" t="s">
        <v>1868</v>
      </c>
      <c r="S127" t="s">
        <v>1869</v>
      </c>
    </row>
    <row r="128" spans="1:19" x14ac:dyDescent="0.3">
      <c r="A128">
        <v>126</v>
      </c>
      <c r="B128" t="s">
        <v>538</v>
      </c>
      <c r="C128" t="s">
        <v>537</v>
      </c>
      <c r="D128" t="s">
        <v>1870</v>
      </c>
      <c r="E128">
        <v>440</v>
      </c>
      <c r="F128">
        <v>370</v>
      </c>
      <c r="G128" t="s">
        <v>539</v>
      </c>
      <c r="H128" t="s">
        <v>890</v>
      </c>
      <c r="I128" t="s">
        <v>891</v>
      </c>
      <c r="J128" t="s">
        <v>892</v>
      </c>
      <c r="K128" t="s">
        <v>1871</v>
      </c>
      <c r="L128" t="s">
        <v>1872</v>
      </c>
      <c r="M128" t="s">
        <v>57</v>
      </c>
      <c r="N128" t="s">
        <v>895</v>
      </c>
      <c r="O128" t="s">
        <v>1873</v>
      </c>
      <c r="P128">
        <v>56</v>
      </c>
      <c r="Q128">
        <v>24</v>
      </c>
      <c r="R128" t="s">
        <v>1874</v>
      </c>
      <c r="S128" t="s">
        <v>1875</v>
      </c>
    </row>
    <row r="129" spans="1:19" x14ac:dyDescent="0.3">
      <c r="A129">
        <v>127</v>
      </c>
      <c r="B129" t="s">
        <v>624</v>
      </c>
      <c r="C129" t="s">
        <v>623</v>
      </c>
      <c r="D129" t="s">
        <v>1876</v>
      </c>
      <c r="E129">
        <v>442</v>
      </c>
      <c r="F129">
        <v>352</v>
      </c>
      <c r="G129" t="s">
        <v>624</v>
      </c>
      <c r="H129" t="s">
        <v>890</v>
      </c>
      <c r="I129" t="s">
        <v>891</v>
      </c>
      <c r="J129" t="s">
        <v>892</v>
      </c>
      <c r="K129" t="s">
        <v>1877</v>
      </c>
      <c r="L129" t="s">
        <v>624</v>
      </c>
      <c r="M129" t="s">
        <v>57</v>
      </c>
      <c r="N129" t="s">
        <v>1005</v>
      </c>
      <c r="O129" t="s">
        <v>1878</v>
      </c>
      <c r="P129">
        <v>49.75</v>
      </c>
      <c r="Q129">
        <v>6.1666666599999997</v>
      </c>
      <c r="R129" t="s">
        <v>1879</v>
      </c>
      <c r="S129" t="s">
        <v>1880</v>
      </c>
    </row>
    <row r="130" spans="1:19" x14ac:dyDescent="0.3">
      <c r="A130">
        <v>128</v>
      </c>
      <c r="B130" t="s">
        <v>1881</v>
      </c>
      <c r="C130" t="s">
        <v>620</v>
      </c>
      <c r="D130" t="s">
        <v>1882</v>
      </c>
      <c r="E130">
        <v>446</v>
      </c>
      <c r="F130">
        <v>853</v>
      </c>
      <c r="G130" t="s">
        <v>1883</v>
      </c>
      <c r="H130" t="s">
        <v>1884</v>
      </c>
      <c r="I130" t="s">
        <v>1885</v>
      </c>
      <c r="J130" t="s">
        <v>922</v>
      </c>
      <c r="K130" t="s">
        <v>1886</v>
      </c>
      <c r="L130" t="s">
        <v>1887</v>
      </c>
      <c r="M130" t="s">
        <v>20</v>
      </c>
      <c r="N130" t="s">
        <v>1259</v>
      </c>
      <c r="O130" t="s">
        <v>1888</v>
      </c>
      <c r="P130">
        <v>22.166666660000001</v>
      </c>
      <c r="Q130">
        <v>113.55</v>
      </c>
      <c r="R130" t="s">
        <v>1889</v>
      </c>
      <c r="S130" t="s">
        <v>1890</v>
      </c>
    </row>
    <row r="131" spans="1:19" x14ac:dyDescent="0.3">
      <c r="A131">
        <v>129</v>
      </c>
      <c r="B131" t="s">
        <v>1891</v>
      </c>
      <c r="C131" t="s">
        <v>565</v>
      </c>
      <c r="D131" t="s">
        <v>1892</v>
      </c>
      <c r="E131">
        <v>807</v>
      </c>
      <c r="F131">
        <v>389</v>
      </c>
      <c r="G131" t="s">
        <v>567</v>
      </c>
      <c r="H131" t="s">
        <v>565</v>
      </c>
      <c r="I131" t="s">
        <v>1893</v>
      </c>
      <c r="J131" t="s">
        <v>1894</v>
      </c>
      <c r="K131" t="s">
        <v>1895</v>
      </c>
      <c r="L131" t="s">
        <v>1896</v>
      </c>
      <c r="M131" t="s">
        <v>57</v>
      </c>
      <c r="N131" t="s">
        <v>905</v>
      </c>
      <c r="O131" t="s">
        <v>1897</v>
      </c>
      <c r="P131">
        <v>41.833333330000002</v>
      </c>
      <c r="Q131">
        <v>22</v>
      </c>
      <c r="R131" t="s">
        <v>1898</v>
      </c>
      <c r="S131" t="s">
        <v>1899</v>
      </c>
    </row>
    <row r="132" spans="1:19" x14ac:dyDescent="0.3">
      <c r="A132">
        <v>130</v>
      </c>
      <c r="B132" t="s">
        <v>219</v>
      </c>
      <c r="C132" t="s">
        <v>218</v>
      </c>
      <c r="D132" t="s">
        <v>1900</v>
      </c>
      <c r="E132">
        <v>450</v>
      </c>
      <c r="F132">
        <v>261</v>
      </c>
      <c r="G132" t="s">
        <v>220</v>
      </c>
      <c r="H132" t="s">
        <v>1901</v>
      </c>
      <c r="I132" t="s">
        <v>1902</v>
      </c>
      <c r="J132" t="s">
        <v>1903</v>
      </c>
      <c r="K132" t="s">
        <v>1904</v>
      </c>
      <c r="L132" t="s">
        <v>1905</v>
      </c>
      <c r="M132" t="s">
        <v>43</v>
      </c>
      <c r="N132" t="s">
        <v>1162</v>
      </c>
      <c r="O132" t="s">
        <v>1906</v>
      </c>
      <c r="P132">
        <v>-20</v>
      </c>
      <c r="Q132">
        <v>47</v>
      </c>
      <c r="R132" t="s">
        <v>1907</v>
      </c>
      <c r="S132" t="s">
        <v>1908</v>
      </c>
    </row>
    <row r="133" spans="1:19" x14ac:dyDescent="0.3">
      <c r="A133">
        <v>131</v>
      </c>
      <c r="B133" t="s">
        <v>262</v>
      </c>
      <c r="C133" t="s">
        <v>261</v>
      </c>
      <c r="D133" t="s">
        <v>1909</v>
      </c>
      <c r="E133">
        <v>454</v>
      </c>
      <c r="F133">
        <v>265</v>
      </c>
      <c r="G133" t="s">
        <v>263</v>
      </c>
      <c r="H133" t="s">
        <v>1910</v>
      </c>
      <c r="I133" t="s">
        <v>1911</v>
      </c>
      <c r="J133" t="s">
        <v>1892</v>
      </c>
      <c r="K133" t="s">
        <v>1912</v>
      </c>
      <c r="L133" t="s">
        <v>262</v>
      </c>
      <c r="M133" t="s">
        <v>43</v>
      </c>
      <c r="N133" t="s">
        <v>1162</v>
      </c>
      <c r="O133" t="s">
        <v>1913</v>
      </c>
      <c r="P133">
        <v>-13.5</v>
      </c>
      <c r="Q133">
        <v>34</v>
      </c>
      <c r="R133" t="s">
        <v>1914</v>
      </c>
      <c r="S133" t="s">
        <v>1915</v>
      </c>
    </row>
    <row r="134" spans="1:19" x14ac:dyDescent="0.3">
      <c r="A134">
        <v>132</v>
      </c>
      <c r="B134" t="s">
        <v>201</v>
      </c>
      <c r="C134" t="s">
        <v>200</v>
      </c>
      <c r="D134" t="s">
        <v>1916</v>
      </c>
      <c r="E134">
        <v>458</v>
      </c>
      <c r="F134">
        <v>60</v>
      </c>
      <c r="G134" t="s">
        <v>202</v>
      </c>
      <c r="H134" t="s">
        <v>1917</v>
      </c>
      <c r="I134" t="s">
        <v>1918</v>
      </c>
      <c r="J134" t="s">
        <v>1919</v>
      </c>
      <c r="K134" t="s">
        <v>1920</v>
      </c>
      <c r="L134" t="s">
        <v>201</v>
      </c>
      <c r="M134" t="s">
        <v>20</v>
      </c>
      <c r="N134" t="s">
        <v>1171</v>
      </c>
      <c r="O134" t="s">
        <v>1921</v>
      </c>
      <c r="P134">
        <v>2.5</v>
      </c>
      <c r="Q134">
        <v>112.5</v>
      </c>
      <c r="R134" t="s">
        <v>1922</v>
      </c>
      <c r="S134" t="s">
        <v>1923</v>
      </c>
    </row>
    <row r="135" spans="1:19" x14ac:dyDescent="0.3">
      <c r="A135">
        <v>133</v>
      </c>
      <c r="B135" t="s">
        <v>642</v>
      </c>
      <c r="C135" t="s">
        <v>641</v>
      </c>
      <c r="D135" t="s">
        <v>1924</v>
      </c>
      <c r="E135">
        <v>462</v>
      </c>
      <c r="F135">
        <v>960</v>
      </c>
      <c r="G135" t="s">
        <v>1925</v>
      </c>
      <c r="H135" t="s">
        <v>1926</v>
      </c>
      <c r="I135" t="s">
        <v>1927</v>
      </c>
      <c r="J135" t="s">
        <v>1928</v>
      </c>
      <c r="K135" t="s">
        <v>1929</v>
      </c>
      <c r="L135" t="s">
        <v>642</v>
      </c>
      <c r="M135" t="s">
        <v>20</v>
      </c>
      <c r="N135" t="s">
        <v>882</v>
      </c>
      <c r="O135" t="s">
        <v>1930</v>
      </c>
      <c r="P135">
        <v>3.25</v>
      </c>
      <c r="Q135">
        <v>73</v>
      </c>
      <c r="R135" t="s">
        <v>1931</v>
      </c>
      <c r="S135" t="s">
        <v>1932</v>
      </c>
    </row>
    <row r="136" spans="1:19" x14ac:dyDescent="0.3">
      <c r="A136">
        <v>134</v>
      </c>
      <c r="B136" t="s">
        <v>252</v>
      </c>
      <c r="C136" t="s">
        <v>251</v>
      </c>
      <c r="D136" t="s">
        <v>1933</v>
      </c>
      <c r="E136">
        <v>466</v>
      </c>
      <c r="F136">
        <v>223</v>
      </c>
      <c r="G136" t="s">
        <v>253</v>
      </c>
      <c r="H136" t="s">
        <v>1077</v>
      </c>
      <c r="I136" t="s">
        <v>1078</v>
      </c>
      <c r="J136" t="s">
        <v>1079</v>
      </c>
      <c r="K136" t="s">
        <v>1934</v>
      </c>
      <c r="L136" t="s">
        <v>252</v>
      </c>
      <c r="M136" t="s">
        <v>43</v>
      </c>
      <c r="N136" t="s">
        <v>1082</v>
      </c>
      <c r="O136" t="s">
        <v>1935</v>
      </c>
      <c r="P136">
        <v>17</v>
      </c>
      <c r="Q136">
        <v>-4</v>
      </c>
      <c r="R136" t="s">
        <v>1936</v>
      </c>
      <c r="S136" t="s">
        <v>1937</v>
      </c>
    </row>
    <row r="137" spans="1:19" x14ac:dyDescent="0.3">
      <c r="A137">
        <v>135</v>
      </c>
      <c r="B137" t="s">
        <v>639</v>
      </c>
      <c r="C137" t="s">
        <v>638</v>
      </c>
      <c r="D137" t="s">
        <v>1938</v>
      </c>
      <c r="E137">
        <v>470</v>
      </c>
      <c r="F137">
        <v>356</v>
      </c>
      <c r="G137" t="s">
        <v>640</v>
      </c>
      <c r="H137" t="s">
        <v>890</v>
      </c>
      <c r="I137" t="s">
        <v>891</v>
      </c>
      <c r="J137" t="s">
        <v>892</v>
      </c>
      <c r="K137" t="s">
        <v>1939</v>
      </c>
      <c r="L137" t="s">
        <v>639</v>
      </c>
      <c r="M137" t="s">
        <v>57</v>
      </c>
      <c r="N137" t="s">
        <v>905</v>
      </c>
      <c r="O137" t="s">
        <v>1940</v>
      </c>
      <c r="P137">
        <v>35.833333330000002</v>
      </c>
      <c r="Q137">
        <v>14.58333333</v>
      </c>
      <c r="R137" t="s">
        <v>1941</v>
      </c>
      <c r="S137" t="s">
        <v>1942</v>
      </c>
    </row>
    <row r="138" spans="1:19" x14ac:dyDescent="0.3">
      <c r="A138">
        <v>136</v>
      </c>
      <c r="B138" t="s">
        <v>1943</v>
      </c>
      <c r="C138" t="s">
        <v>730</v>
      </c>
      <c r="D138" t="s">
        <v>1944</v>
      </c>
      <c r="E138">
        <v>833</v>
      </c>
      <c r="F138">
        <f>44-1624</f>
        <v>-1580</v>
      </c>
      <c r="G138" t="s">
        <v>1945</v>
      </c>
      <c r="H138" t="s">
        <v>1602</v>
      </c>
      <c r="I138" t="s">
        <v>1603</v>
      </c>
      <c r="J138" t="s">
        <v>1461</v>
      </c>
      <c r="K138" t="s">
        <v>1946</v>
      </c>
      <c r="L138" t="s">
        <v>731</v>
      </c>
      <c r="M138" t="s">
        <v>57</v>
      </c>
      <c r="N138" t="s">
        <v>895</v>
      </c>
      <c r="O138" t="s">
        <v>1947</v>
      </c>
      <c r="P138">
        <v>54.25</v>
      </c>
      <c r="Q138">
        <v>-4.5</v>
      </c>
      <c r="R138" t="s">
        <v>1948</v>
      </c>
      <c r="S138" t="s">
        <v>1949</v>
      </c>
    </row>
    <row r="139" spans="1:19" x14ac:dyDescent="0.3">
      <c r="A139">
        <v>137</v>
      </c>
      <c r="B139" t="s">
        <v>773</v>
      </c>
      <c r="C139" t="s">
        <v>772</v>
      </c>
      <c r="D139" t="s">
        <v>1950</v>
      </c>
      <c r="E139">
        <v>584</v>
      </c>
      <c r="F139">
        <v>692</v>
      </c>
      <c r="G139" t="s">
        <v>774</v>
      </c>
      <c r="H139" t="s">
        <v>920</v>
      </c>
      <c r="I139" t="s">
        <v>1114</v>
      </c>
      <c r="J139" t="s">
        <v>922</v>
      </c>
      <c r="K139" t="s">
        <v>1951</v>
      </c>
      <c r="L139" t="s">
        <v>1952</v>
      </c>
      <c r="M139" t="s">
        <v>239</v>
      </c>
      <c r="N139" t="s">
        <v>704</v>
      </c>
      <c r="O139" t="s">
        <v>1953</v>
      </c>
      <c r="P139">
        <v>9</v>
      </c>
      <c r="Q139">
        <v>168</v>
      </c>
      <c r="R139" t="s">
        <v>1954</v>
      </c>
      <c r="S139" t="s">
        <v>1955</v>
      </c>
    </row>
    <row r="140" spans="1:19" x14ac:dyDescent="0.3">
      <c r="A140">
        <v>138</v>
      </c>
      <c r="B140" t="s">
        <v>661</v>
      </c>
      <c r="C140" t="s">
        <v>660</v>
      </c>
      <c r="D140" t="s">
        <v>1956</v>
      </c>
      <c r="E140">
        <v>474</v>
      </c>
      <c r="F140">
        <v>596</v>
      </c>
      <c r="G140" t="s">
        <v>662</v>
      </c>
      <c r="H140" t="s">
        <v>890</v>
      </c>
      <c r="I140" t="s">
        <v>891</v>
      </c>
      <c r="J140" t="s">
        <v>892</v>
      </c>
      <c r="K140" t="s">
        <v>1957</v>
      </c>
      <c r="L140" t="s">
        <v>661</v>
      </c>
      <c r="M140" t="s">
        <v>946</v>
      </c>
      <c r="N140" t="s">
        <v>947</v>
      </c>
      <c r="O140" t="s">
        <v>1958</v>
      </c>
      <c r="P140">
        <v>14.666667</v>
      </c>
      <c r="Q140">
        <v>-61</v>
      </c>
      <c r="R140" t="s">
        <v>1959</v>
      </c>
      <c r="S140" t="s">
        <v>1960</v>
      </c>
    </row>
    <row r="141" spans="1:19" x14ac:dyDescent="0.3">
      <c r="A141">
        <v>139</v>
      </c>
      <c r="B141" t="s">
        <v>482</v>
      </c>
      <c r="C141" t="s">
        <v>481</v>
      </c>
      <c r="D141" t="s">
        <v>1961</v>
      </c>
      <c r="E141">
        <v>478</v>
      </c>
      <c r="F141">
        <v>222</v>
      </c>
      <c r="G141" t="s">
        <v>483</v>
      </c>
      <c r="H141" t="s">
        <v>1962</v>
      </c>
      <c r="I141" t="s">
        <v>1963</v>
      </c>
      <c r="J141" t="s">
        <v>1964</v>
      </c>
      <c r="K141" t="s">
        <v>1965</v>
      </c>
      <c r="L141" t="s">
        <v>1966</v>
      </c>
      <c r="M141" t="s">
        <v>43</v>
      </c>
      <c r="N141" t="s">
        <v>1082</v>
      </c>
      <c r="O141" t="s">
        <v>1967</v>
      </c>
      <c r="P141">
        <v>20</v>
      </c>
      <c r="Q141">
        <v>-12</v>
      </c>
      <c r="R141" t="s">
        <v>1968</v>
      </c>
      <c r="S141" t="s">
        <v>1969</v>
      </c>
    </row>
    <row r="142" spans="1:19" x14ac:dyDescent="0.3">
      <c r="A142">
        <v>140</v>
      </c>
      <c r="B142" t="s">
        <v>591</v>
      </c>
      <c r="C142" t="s">
        <v>590</v>
      </c>
      <c r="D142" t="s">
        <v>1970</v>
      </c>
      <c r="E142">
        <v>480</v>
      </c>
      <c r="F142">
        <v>230</v>
      </c>
      <c r="G142" t="s">
        <v>592</v>
      </c>
      <c r="H142" t="s">
        <v>1971</v>
      </c>
      <c r="I142" t="s">
        <v>1972</v>
      </c>
      <c r="J142" t="s">
        <v>1973</v>
      </c>
      <c r="K142" t="s">
        <v>1974</v>
      </c>
      <c r="L142" t="s">
        <v>1975</v>
      </c>
      <c r="M142" t="s">
        <v>43</v>
      </c>
      <c r="N142" t="s">
        <v>1162</v>
      </c>
      <c r="O142" t="s">
        <v>1976</v>
      </c>
      <c r="P142">
        <v>-20.283333330000001</v>
      </c>
      <c r="Q142">
        <v>57.55</v>
      </c>
      <c r="R142" t="s">
        <v>1977</v>
      </c>
      <c r="S142" t="s">
        <v>1978</v>
      </c>
    </row>
    <row r="143" spans="1:19" x14ac:dyDescent="0.3">
      <c r="A143">
        <v>141</v>
      </c>
      <c r="B143" t="s">
        <v>668</v>
      </c>
      <c r="C143" t="s">
        <v>667</v>
      </c>
      <c r="D143" t="s">
        <v>1979</v>
      </c>
      <c r="E143">
        <v>175</v>
      </c>
      <c r="F143">
        <v>262</v>
      </c>
      <c r="G143" t="s">
        <v>669</v>
      </c>
      <c r="H143" t="s">
        <v>890</v>
      </c>
      <c r="I143" t="s">
        <v>891</v>
      </c>
      <c r="J143" t="s">
        <v>892</v>
      </c>
      <c r="K143" t="s">
        <v>1980</v>
      </c>
      <c r="L143" t="s">
        <v>668</v>
      </c>
      <c r="M143" t="s">
        <v>43</v>
      </c>
      <c r="N143" t="s">
        <v>1162</v>
      </c>
      <c r="O143" t="s">
        <v>1981</v>
      </c>
      <c r="P143">
        <v>-12.83333333</v>
      </c>
      <c r="Q143">
        <v>45.166666659999997</v>
      </c>
      <c r="R143" t="s">
        <v>1982</v>
      </c>
      <c r="S143" t="s">
        <v>1983</v>
      </c>
    </row>
    <row r="144" spans="1:19" x14ac:dyDescent="0.3">
      <c r="A144">
        <v>142</v>
      </c>
      <c r="B144" t="s">
        <v>61</v>
      </c>
      <c r="C144" t="s">
        <v>60</v>
      </c>
      <c r="D144" t="s">
        <v>1984</v>
      </c>
      <c r="E144">
        <v>484</v>
      </c>
      <c r="F144">
        <v>52</v>
      </c>
      <c r="G144" t="s">
        <v>62</v>
      </c>
      <c r="H144" t="s">
        <v>1985</v>
      </c>
      <c r="I144" t="s">
        <v>1986</v>
      </c>
      <c r="J144" t="s">
        <v>922</v>
      </c>
      <c r="K144" t="s">
        <v>1987</v>
      </c>
      <c r="L144" t="s">
        <v>1988</v>
      </c>
      <c r="M144" t="s">
        <v>946</v>
      </c>
      <c r="N144" t="s">
        <v>1072</v>
      </c>
      <c r="O144" t="s">
        <v>1989</v>
      </c>
      <c r="P144">
        <v>23</v>
      </c>
      <c r="Q144">
        <v>-102</v>
      </c>
      <c r="R144" t="s">
        <v>1990</v>
      </c>
      <c r="S144" t="s">
        <v>1991</v>
      </c>
    </row>
    <row r="145" spans="1:19" x14ac:dyDescent="0.3">
      <c r="A145">
        <v>143</v>
      </c>
      <c r="B145" t="s">
        <v>704</v>
      </c>
      <c r="C145" t="s">
        <v>703</v>
      </c>
      <c r="D145" t="s">
        <v>1992</v>
      </c>
      <c r="E145">
        <v>583</v>
      </c>
      <c r="F145">
        <v>691</v>
      </c>
      <c r="G145" t="s">
        <v>705</v>
      </c>
      <c r="H145" t="s">
        <v>920</v>
      </c>
      <c r="I145" t="s">
        <v>1114</v>
      </c>
      <c r="J145" t="s">
        <v>922</v>
      </c>
      <c r="K145" t="s">
        <v>1993</v>
      </c>
      <c r="L145" t="s">
        <v>704</v>
      </c>
      <c r="M145" t="s">
        <v>239</v>
      </c>
      <c r="N145" t="s">
        <v>704</v>
      </c>
      <c r="O145" t="s">
        <v>1994</v>
      </c>
      <c r="P145">
        <v>6.9166666599999997</v>
      </c>
      <c r="Q145">
        <v>158.25</v>
      </c>
      <c r="R145" t="s">
        <v>1995</v>
      </c>
      <c r="S145" t="s">
        <v>1996</v>
      </c>
    </row>
    <row r="146" spans="1:19" x14ac:dyDescent="0.3">
      <c r="A146">
        <v>144</v>
      </c>
      <c r="B146" t="s">
        <v>514</v>
      </c>
      <c r="C146" t="s">
        <v>513</v>
      </c>
      <c r="D146" t="s">
        <v>1997</v>
      </c>
      <c r="E146">
        <v>498</v>
      </c>
      <c r="F146">
        <v>373</v>
      </c>
      <c r="G146" t="s">
        <v>515</v>
      </c>
      <c r="H146" t="s">
        <v>1998</v>
      </c>
      <c r="I146" t="s">
        <v>1999</v>
      </c>
      <c r="J146" t="s">
        <v>1648</v>
      </c>
      <c r="K146" t="s">
        <v>2000</v>
      </c>
      <c r="L146" t="s">
        <v>514</v>
      </c>
      <c r="M146" t="s">
        <v>57</v>
      </c>
      <c r="N146" t="s">
        <v>1058</v>
      </c>
      <c r="O146" t="s">
        <v>2001</v>
      </c>
      <c r="P146">
        <v>47</v>
      </c>
      <c r="Q146">
        <v>29</v>
      </c>
      <c r="R146" t="s">
        <v>2002</v>
      </c>
      <c r="S146" t="s">
        <v>2003</v>
      </c>
    </row>
    <row r="147" spans="1:19" x14ac:dyDescent="0.3">
      <c r="A147">
        <v>145</v>
      </c>
      <c r="B147" t="s">
        <v>779</v>
      </c>
      <c r="C147" t="s">
        <v>778</v>
      </c>
      <c r="D147" t="s">
        <v>2004</v>
      </c>
      <c r="E147">
        <v>492</v>
      </c>
      <c r="F147">
        <v>377</v>
      </c>
      <c r="G147" t="s">
        <v>779</v>
      </c>
      <c r="H147" t="s">
        <v>890</v>
      </c>
      <c r="I147" t="s">
        <v>891</v>
      </c>
      <c r="J147" t="s">
        <v>892</v>
      </c>
      <c r="K147" t="s">
        <v>2005</v>
      </c>
      <c r="L147" t="s">
        <v>779</v>
      </c>
      <c r="M147" t="s">
        <v>57</v>
      </c>
      <c r="N147" t="s">
        <v>1005</v>
      </c>
      <c r="O147" t="s">
        <v>2006</v>
      </c>
      <c r="P147">
        <v>43.733333330000001</v>
      </c>
      <c r="Q147">
        <v>7.4</v>
      </c>
      <c r="R147" t="s">
        <v>2007</v>
      </c>
      <c r="S147" t="s">
        <v>2008</v>
      </c>
    </row>
    <row r="148" spans="1:19" x14ac:dyDescent="0.3">
      <c r="A148">
        <v>146</v>
      </c>
      <c r="B148" t="s">
        <v>511</v>
      </c>
      <c r="C148" t="s">
        <v>510</v>
      </c>
      <c r="D148" t="s">
        <v>2009</v>
      </c>
      <c r="E148">
        <v>496</v>
      </c>
      <c r="F148">
        <v>976</v>
      </c>
      <c r="G148" t="s">
        <v>2010</v>
      </c>
      <c r="H148" t="s">
        <v>2011</v>
      </c>
      <c r="I148" t="s">
        <v>2012</v>
      </c>
      <c r="J148" t="s">
        <v>2013</v>
      </c>
      <c r="K148" t="s">
        <v>2014</v>
      </c>
      <c r="L148" t="s">
        <v>2015</v>
      </c>
      <c r="M148" t="s">
        <v>20</v>
      </c>
      <c r="N148" t="s">
        <v>1259</v>
      </c>
      <c r="O148" t="s">
        <v>2016</v>
      </c>
      <c r="P148">
        <v>46</v>
      </c>
      <c r="Q148">
        <v>105</v>
      </c>
      <c r="R148" t="s">
        <v>2017</v>
      </c>
      <c r="S148" t="s">
        <v>2018</v>
      </c>
    </row>
    <row r="149" spans="1:19" x14ac:dyDescent="0.3">
      <c r="A149">
        <v>147</v>
      </c>
      <c r="B149" t="s">
        <v>626</v>
      </c>
      <c r="C149" t="s">
        <v>625</v>
      </c>
      <c r="D149" t="s">
        <v>2019</v>
      </c>
      <c r="E149">
        <v>499</v>
      </c>
      <c r="F149">
        <v>382</v>
      </c>
      <c r="G149" t="s">
        <v>627</v>
      </c>
      <c r="H149" t="s">
        <v>890</v>
      </c>
      <c r="I149" t="s">
        <v>891</v>
      </c>
      <c r="J149" t="s">
        <v>892</v>
      </c>
      <c r="K149" t="s">
        <v>2020</v>
      </c>
      <c r="L149" t="s">
        <v>2021</v>
      </c>
      <c r="M149" t="s">
        <v>57</v>
      </c>
      <c r="N149" t="s">
        <v>905</v>
      </c>
      <c r="O149" t="s">
        <v>2022</v>
      </c>
      <c r="P149">
        <v>42.5</v>
      </c>
      <c r="Q149">
        <v>19.3</v>
      </c>
      <c r="R149" t="s">
        <v>2023</v>
      </c>
      <c r="S149" t="s">
        <v>2024</v>
      </c>
    </row>
    <row r="150" spans="1:19" x14ac:dyDescent="0.3">
      <c r="A150">
        <v>148</v>
      </c>
      <c r="B150" t="s">
        <v>822</v>
      </c>
      <c r="C150" t="s">
        <v>821</v>
      </c>
      <c r="D150" t="s">
        <v>2025</v>
      </c>
      <c r="E150">
        <v>500</v>
      </c>
      <c r="F150">
        <f>1-664</f>
        <v>-663</v>
      </c>
      <c r="G150" t="s">
        <v>2026</v>
      </c>
      <c r="H150" t="s">
        <v>943</v>
      </c>
      <c r="I150" t="s">
        <v>964</v>
      </c>
      <c r="J150" t="s">
        <v>922</v>
      </c>
      <c r="K150" t="s">
        <v>2027</v>
      </c>
      <c r="L150" t="s">
        <v>822</v>
      </c>
      <c r="M150" t="s">
        <v>946</v>
      </c>
      <c r="N150" t="s">
        <v>947</v>
      </c>
      <c r="O150" t="s">
        <v>2028</v>
      </c>
      <c r="P150">
        <v>16.75</v>
      </c>
      <c r="Q150">
        <v>-62.2</v>
      </c>
      <c r="R150" t="s">
        <v>2029</v>
      </c>
      <c r="S150" t="s">
        <v>2030</v>
      </c>
    </row>
    <row r="151" spans="1:19" x14ac:dyDescent="0.3">
      <c r="A151">
        <v>149</v>
      </c>
      <c r="B151" t="s">
        <v>182</v>
      </c>
      <c r="C151" t="s">
        <v>181</v>
      </c>
      <c r="D151" t="s">
        <v>2031</v>
      </c>
      <c r="E151">
        <v>504</v>
      </c>
      <c r="F151">
        <v>212</v>
      </c>
      <c r="G151" t="s">
        <v>183</v>
      </c>
      <c r="H151" t="s">
        <v>2032</v>
      </c>
      <c r="I151" t="s">
        <v>2033</v>
      </c>
      <c r="J151" t="s">
        <v>2034</v>
      </c>
      <c r="K151" t="s">
        <v>2035</v>
      </c>
      <c r="L151" t="s">
        <v>2036</v>
      </c>
      <c r="M151" t="s">
        <v>43</v>
      </c>
      <c r="N151" t="s">
        <v>915</v>
      </c>
      <c r="O151" t="s">
        <v>2037</v>
      </c>
      <c r="P151">
        <v>32</v>
      </c>
      <c r="Q151">
        <v>-5</v>
      </c>
      <c r="R151" t="s">
        <v>2038</v>
      </c>
      <c r="S151" t="s">
        <v>2039</v>
      </c>
    </row>
    <row r="152" spans="1:19" x14ac:dyDescent="0.3">
      <c r="A152">
        <v>150</v>
      </c>
      <c r="B152" t="s">
        <v>211</v>
      </c>
      <c r="C152" t="s">
        <v>210</v>
      </c>
      <c r="D152" t="s">
        <v>2040</v>
      </c>
      <c r="E152">
        <v>508</v>
      </c>
      <c r="F152">
        <v>258</v>
      </c>
      <c r="G152" t="s">
        <v>212</v>
      </c>
      <c r="H152" t="s">
        <v>2041</v>
      </c>
      <c r="I152" t="s">
        <v>2042</v>
      </c>
      <c r="J152" t="s">
        <v>1938</v>
      </c>
      <c r="K152" t="s">
        <v>2043</v>
      </c>
      <c r="L152" t="s">
        <v>2044</v>
      </c>
      <c r="M152" t="s">
        <v>43</v>
      </c>
      <c r="N152" t="s">
        <v>1162</v>
      </c>
      <c r="O152" t="s">
        <v>2045</v>
      </c>
      <c r="P152">
        <v>-18.25</v>
      </c>
      <c r="Q152">
        <v>35</v>
      </c>
      <c r="R152" t="s">
        <v>2046</v>
      </c>
      <c r="S152" t="s">
        <v>2047</v>
      </c>
    </row>
    <row r="153" spans="1:19" x14ac:dyDescent="0.3">
      <c r="A153">
        <v>151</v>
      </c>
      <c r="B153" t="s">
        <v>128</v>
      </c>
      <c r="C153" t="s">
        <v>127</v>
      </c>
      <c r="D153" t="s">
        <v>2048</v>
      </c>
      <c r="E153">
        <v>104</v>
      </c>
      <c r="F153">
        <v>95</v>
      </c>
      <c r="G153" t="s">
        <v>129</v>
      </c>
      <c r="H153" t="s">
        <v>2049</v>
      </c>
      <c r="I153" t="s">
        <v>2050</v>
      </c>
      <c r="J153" t="s">
        <v>2051</v>
      </c>
      <c r="K153" t="s">
        <v>2052</v>
      </c>
      <c r="L153" t="s">
        <v>2053</v>
      </c>
      <c r="M153" t="s">
        <v>20</v>
      </c>
      <c r="N153" t="s">
        <v>1171</v>
      </c>
      <c r="O153" t="s">
        <v>2054</v>
      </c>
      <c r="P153">
        <v>22</v>
      </c>
      <c r="Q153">
        <v>98</v>
      </c>
      <c r="R153" t="s">
        <v>2055</v>
      </c>
      <c r="S153" t="s">
        <v>2056</v>
      </c>
    </row>
    <row r="154" spans="1:19" x14ac:dyDescent="0.3">
      <c r="A154">
        <v>152</v>
      </c>
      <c r="B154" t="s">
        <v>551</v>
      </c>
      <c r="C154" t="s">
        <v>550</v>
      </c>
      <c r="D154" t="s">
        <v>2057</v>
      </c>
      <c r="E154">
        <v>516</v>
      </c>
      <c r="F154">
        <v>264</v>
      </c>
      <c r="G154" t="s">
        <v>552</v>
      </c>
      <c r="H154" t="s">
        <v>2058</v>
      </c>
      <c r="I154" t="s">
        <v>2059</v>
      </c>
      <c r="J154" t="s">
        <v>922</v>
      </c>
      <c r="K154" t="s">
        <v>2060</v>
      </c>
      <c r="L154" t="s">
        <v>551</v>
      </c>
      <c r="M154" t="s">
        <v>43</v>
      </c>
      <c r="N154" t="s">
        <v>1133</v>
      </c>
      <c r="O154" t="s">
        <v>2061</v>
      </c>
      <c r="P154">
        <v>-22</v>
      </c>
      <c r="Q154">
        <v>17</v>
      </c>
      <c r="R154" t="s">
        <v>2062</v>
      </c>
      <c r="S154" t="s">
        <v>2063</v>
      </c>
    </row>
    <row r="155" spans="1:19" x14ac:dyDescent="0.3">
      <c r="A155">
        <v>153</v>
      </c>
      <c r="B155" t="s">
        <v>806</v>
      </c>
      <c r="C155" t="s">
        <v>805</v>
      </c>
      <c r="D155" t="s">
        <v>2064</v>
      </c>
      <c r="E155">
        <v>520</v>
      </c>
      <c r="F155">
        <v>674</v>
      </c>
      <c r="G155" t="s">
        <v>807</v>
      </c>
      <c r="H155" t="s">
        <v>995</v>
      </c>
      <c r="I155" t="s">
        <v>996</v>
      </c>
      <c r="J155" t="s">
        <v>922</v>
      </c>
      <c r="K155" t="s">
        <v>2065</v>
      </c>
      <c r="L155" t="s">
        <v>806</v>
      </c>
      <c r="M155" t="s">
        <v>239</v>
      </c>
      <c r="N155" t="s">
        <v>704</v>
      </c>
      <c r="O155" t="s">
        <v>2066</v>
      </c>
      <c r="P155">
        <v>-0.53333333000000005</v>
      </c>
      <c r="Q155">
        <v>166.91666666</v>
      </c>
      <c r="R155" t="s">
        <v>2067</v>
      </c>
      <c r="S155" t="s">
        <v>2068</v>
      </c>
    </row>
    <row r="156" spans="1:19" x14ac:dyDescent="0.3">
      <c r="A156">
        <v>154</v>
      </c>
      <c r="B156" t="s">
        <v>215</v>
      </c>
      <c r="C156" t="s">
        <v>214</v>
      </c>
      <c r="D156" t="s">
        <v>2069</v>
      </c>
      <c r="E156">
        <v>524</v>
      </c>
      <c r="F156">
        <v>977</v>
      </c>
      <c r="G156" t="s">
        <v>216</v>
      </c>
      <c r="H156" t="s">
        <v>2070</v>
      </c>
      <c r="I156" t="s">
        <v>2071</v>
      </c>
      <c r="J156" t="s">
        <v>1973</v>
      </c>
      <c r="K156" t="s">
        <v>2072</v>
      </c>
      <c r="L156" t="s">
        <v>2073</v>
      </c>
      <c r="M156" t="s">
        <v>20</v>
      </c>
      <c r="N156" t="s">
        <v>882</v>
      </c>
      <c r="O156" t="s">
        <v>2074</v>
      </c>
      <c r="P156">
        <v>28</v>
      </c>
      <c r="Q156">
        <v>84</v>
      </c>
      <c r="R156" t="s">
        <v>2075</v>
      </c>
      <c r="S156" t="s">
        <v>2076</v>
      </c>
    </row>
    <row r="157" spans="1:19" x14ac:dyDescent="0.3">
      <c r="A157">
        <v>156</v>
      </c>
      <c r="B157" t="s">
        <v>295</v>
      </c>
      <c r="C157" t="s">
        <v>294</v>
      </c>
      <c r="D157" t="s">
        <v>2077</v>
      </c>
      <c r="E157">
        <v>528</v>
      </c>
      <c r="F157">
        <v>31</v>
      </c>
      <c r="G157" t="s">
        <v>296</v>
      </c>
      <c r="H157" t="s">
        <v>890</v>
      </c>
      <c r="I157" t="s">
        <v>891</v>
      </c>
      <c r="J157" t="s">
        <v>892</v>
      </c>
      <c r="K157" t="s">
        <v>2078</v>
      </c>
      <c r="L157" t="s">
        <v>2079</v>
      </c>
      <c r="M157" t="s">
        <v>57</v>
      </c>
      <c r="N157" t="s">
        <v>1005</v>
      </c>
      <c r="O157" t="s">
        <v>2080</v>
      </c>
      <c r="P157">
        <v>52.5</v>
      </c>
      <c r="Q157">
        <v>5.75</v>
      </c>
      <c r="R157" t="s">
        <v>2081</v>
      </c>
      <c r="S157" t="s">
        <v>2082</v>
      </c>
    </row>
    <row r="158" spans="1:19" x14ac:dyDescent="0.3">
      <c r="A158">
        <v>157</v>
      </c>
      <c r="B158" t="s">
        <v>677</v>
      </c>
      <c r="C158" t="s">
        <v>676</v>
      </c>
      <c r="D158" t="s">
        <v>2083</v>
      </c>
      <c r="E158">
        <v>540</v>
      </c>
      <c r="F158">
        <v>687</v>
      </c>
      <c r="G158" t="s">
        <v>2084</v>
      </c>
      <c r="H158" t="s">
        <v>1501</v>
      </c>
      <c r="I158" t="s">
        <v>1502</v>
      </c>
      <c r="J158" t="s">
        <v>1503</v>
      </c>
      <c r="K158" t="s">
        <v>2085</v>
      </c>
      <c r="L158" t="s">
        <v>2086</v>
      </c>
      <c r="M158" t="s">
        <v>239</v>
      </c>
      <c r="N158" t="s">
        <v>1479</v>
      </c>
      <c r="O158" t="s">
        <v>2087</v>
      </c>
      <c r="P158">
        <v>-21.5</v>
      </c>
      <c r="Q158">
        <v>165.5</v>
      </c>
      <c r="R158" t="s">
        <v>2088</v>
      </c>
      <c r="S158" t="s">
        <v>2089</v>
      </c>
    </row>
    <row r="159" spans="1:19" x14ac:dyDescent="0.3">
      <c r="A159">
        <v>158</v>
      </c>
      <c r="B159" t="s">
        <v>472</v>
      </c>
      <c r="C159" t="s">
        <v>471</v>
      </c>
      <c r="D159" t="s">
        <v>2090</v>
      </c>
      <c r="E159">
        <v>554</v>
      </c>
      <c r="F159">
        <v>64</v>
      </c>
      <c r="G159" t="s">
        <v>473</v>
      </c>
      <c r="H159" t="s">
        <v>1303</v>
      </c>
      <c r="I159" t="s">
        <v>2091</v>
      </c>
      <c r="J159" t="s">
        <v>922</v>
      </c>
      <c r="K159" t="s">
        <v>2092</v>
      </c>
      <c r="L159" t="s">
        <v>472</v>
      </c>
      <c r="M159" t="s">
        <v>239</v>
      </c>
      <c r="N159" t="s">
        <v>998</v>
      </c>
      <c r="O159" t="s">
        <v>2093</v>
      </c>
      <c r="P159">
        <v>-41</v>
      </c>
      <c r="Q159">
        <v>174</v>
      </c>
      <c r="R159" t="s">
        <v>2094</v>
      </c>
      <c r="S159" t="s">
        <v>2095</v>
      </c>
    </row>
    <row r="160" spans="1:19" x14ac:dyDescent="0.3">
      <c r="A160">
        <v>159</v>
      </c>
      <c r="B160" t="s">
        <v>418</v>
      </c>
      <c r="C160" t="s">
        <v>417</v>
      </c>
      <c r="D160" t="s">
        <v>2096</v>
      </c>
      <c r="E160">
        <v>558</v>
      </c>
      <c r="F160">
        <v>505</v>
      </c>
      <c r="G160" t="s">
        <v>419</v>
      </c>
      <c r="H160" t="s">
        <v>2097</v>
      </c>
      <c r="I160" t="s">
        <v>2098</v>
      </c>
      <c r="J160" t="s">
        <v>2099</v>
      </c>
      <c r="K160" t="s">
        <v>2100</v>
      </c>
      <c r="L160" t="s">
        <v>418</v>
      </c>
      <c r="M160" t="s">
        <v>946</v>
      </c>
      <c r="N160" t="s">
        <v>1072</v>
      </c>
      <c r="O160" t="s">
        <v>2101</v>
      </c>
      <c r="P160">
        <v>13</v>
      </c>
      <c r="Q160">
        <v>-85</v>
      </c>
      <c r="R160" t="s">
        <v>2102</v>
      </c>
      <c r="S160" t="s">
        <v>2103</v>
      </c>
    </row>
    <row r="161" spans="1:19" x14ac:dyDescent="0.3">
      <c r="A161">
        <v>160</v>
      </c>
      <c r="B161" t="s">
        <v>233</v>
      </c>
      <c r="C161" t="s">
        <v>232</v>
      </c>
      <c r="D161" t="s">
        <v>2104</v>
      </c>
      <c r="E161">
        <v>562</v>
      </c>
      <c r="F161">
        <v>227</v>
      </c>
      <c r="G161" t="s">
        <v>234</v>
      </c>
      <c r="H161" t="s">
        <v>1077</v>
      </c>
      <c r="I161" t="s">
        <v>1078</v>
      </c>
      <c r="J161" t="s">
        <v>1079</v>
      </c>
      <c r="K161" t="s">
        <v>2105</v>
      </c>
      <c r="L161" t="s">
        <v>233</v>
      </c>
      <c r="M161" t="s">
        <v>43</v>
      </c>
      <c r="N161" t="s">
        <v>1082</v>
      </c>
      <c r="O161" t="s">
        <v>2106</v>
      </c>
      <c r="P161">
        <v>16</v>
      </c>
      <c r="Q161">
        <v>8</v>
      </c>
      <c r="R161" t="s">
        <v>2107</v>
      </c>
      <c r="S161" t="s">
        <v>2108</v>
      </c>
    </row>
    <row r="162" spans="1:19" x14ac:dyDescent="0.3">
      <c r="A162">
        <v>161</v>
      </c>
      <c r="B162" t="s">
        <v>41</v>
      </c>
      <c r="C162" t="s">
        <v>40</v>
      </c>
      <c r="D162" t="s">
        <v>2109</v>
      </c>
      <c r="E162">
        <v>566</v>
      </c>
      <c r="F162">
        <v>234</v>
      </c>
      <c r="G162" t="s">
        <v>42</v>
      </c>
      <c r="H162" t="s">
        <v>2110</v>
      </c>
      <c r="I162" t="s">
        <v>2111</v>
      </c>
      <c r="J162" t="s">
        <v>2112</v>
      </c>
      <c r="K162" t="s">
        <v>2113</v>
      </c>
      <c r="L162" t="s">
        <v>41</v>
      </c>
      <c r="M162" t="s">
        <v>43</v>
      </c>
      <c r="N162" t="s">
        <v>1082</v>
      </c>
      <c r="O162" t="s">
        <v>2114</v>
      </c>
      <c r="P162">
        <v>10</v>
      </c>
      <c r="Q162">
        <v>8</v>
      </c>
      <c r="R162" t="s">
        <v>2115</v>
      </c>
      <c r="S162" t="s">
        <v>2116</v>
      </c>
    </row>
    <row r="163" spans="1:19" x14ac:dyDescent="0.3">
      <c r="A163">
        <v>162</v>
      </c>
      <c r="B163" t="s">
        <v>830</v>
      </c>
      <c r="C163" t="s">
        <v>829</v>
      </c>
      <c r="D163" t="s">
        <v>2117</v>
      </c>
      <c r="E163">
        <v>570</v>
      </c>
      <c r="F163">
        <v>683</v>
      </c>
      <c r="G163" t="s">
        <v>831</v>
      </c>
      <c r="H163" t="s">
        <v>1303</v>
      </c>
      <c r="I163" t="s">
        <v>2091</v>
      </c>
      <c r="J163" t="s">
        <v>922</v>
      </c>
      <c r="K163" t="s">
        <v>2118</v>
      </c>
      <c r="L163" t="s">
        <v>2119</v>
      </c>
      <c r="M163" t="s">
        <v>239</v>
      </c>
      <c r="N163" t="s">
        <v>924</v>
      </c>
      <c r="O163" t="s">
        <v>2120</v>
      </c>
      <c r="P163">
        <v>-19.033333330000001</v>
      </c>
      <c r="Q163">
        <v>-169.86666665999999</v>
      </c>
      <c r="R163" t="s">
        <v>2121</v>
      </c>
      <c r="S163" t="s">
        <v>2122</v>
      </c>
    </row>
    <row r="164" spans="1:19" x14ac:dyDescent="0.3">
      <c r="A164">
        <v>163</v>
      </c>
      <c r="B164" t="s">
        <v>2123</v>
      </c>
      <c r="C164" t="s">
        <v>756</v>
      </c>
      <c r="D164" t="s">
        <v>2124</v>
      </c>
      <c r="E164">
        <v>574</v>
      </c>
      <c r="F164">
        <v>672</v>
      </c>
      <c r="G164" t="s">
        <v>530</v>
      </c>
      <c r="H164" t="s">
        <v>995</v>
      </c>
      <c r="I164" t="s">
        <v>996</v>
      </c>
      <c r="J164" t="s">
        <v>922</v>
      </c>
      <c r="K164" t="s">
        <v>2125</v>
      </c>
      <c r="L164" t="s">
        <v>2123</v>
      </c>
      <c r="M164" t="s">
        <v>239</v>
      </c>
      <c r="N164" t="s">
        <v>998</v>
      </c>
      <c r="O164" t="s">
        <v>2126</v>
      </c>
      <c r="P164">
        <v>-29.033333330000001</v>
      </c>
      <c r="Q164">
        <v>167.95</v>
      </c>
      <c r="R164" t="s">
        <v>2127</v>
      </c>
      <c r="S164" t="s">
        <v>2128</v>
      </c>
    </row>
    <row r="165" spans="1:19" x14ac:dyDescent="0.3">
      <c r="A165">
        <v>115</v>
      </c>
      <c r="B165" t="s">
        <v>241</v>
      </c>
      <c r="C165" t="s">
        <v>240</v>
      </c>
      <c r="D165" t="s">
        <v>2129</v>
      </c>
      <c r="E165">
        <v>408</v>
      </c>
      <c r="F165">
        <v>850</v>
      </c>
      <c r="G165" t="s">
        <v>242</v>
      </c>
      <c r="H165" t="s">
        <v>2130</v>
      </c>
      <c r="I165" t="s">
        <v>2131</v>
      </c>
      <c r="J165" t="s">
        <v>2132</v>
      </c>
      <c r="K165" t="s">
        <v>2133</v>
      </c>
      <c r="L165" t="s">
        <v>2134</v>
      </c>
      <c r="M165" t="s">
        <v>20</v>
      </c>
      <c r="N165" t="s">
        <v>1259</v>
      </c>
      <c r="O165" t="s">
        <v>2135</v>
      </c>
      <c r="P165">
        <v>40</v>
      </c>
      <c r="Q165">
        <v>127</v>
      </c>
      <c r="R165" t="s">
        <v>2136</v>
      </c>
      <c r="S165" t="s">
        <v>2137</v>
      </c>
    </row>
    <row r="166" spans="1:19" x14ac:dyDescent="0.3">
      <c r="A166">
        <v>164</v>
      </c>
      <c r="B166" t="s">
        <v>757</v>
      </c>
      <c r="C166" t="s">
        <v>2138</v>
      </c>
      <c r="D166" t="s">
        <v>2139</v>
      </c>
      <c r="E166">
        <v>580</v>
      </c>
      <c r="F166">
        <f>1-670</f>
        <v>-669</v>
      </c>
      <c r="G166" t="s">
        <v>758</v>
      </c>
      <c r="H166" t="s">
        <v>920</v>
      </c>
      <c r="I166" t="s">
        <v>1114</v>
      </c>
      <c r="J166" t="s">
        <v>922</v>
      </c>
      <c r="K166" t="s">
        <v>2140</v>
      </c>
      <c r="L166" t="s">
        <v>757</v>
      </c>
      <c r="M166" t="s">
        <v>239</v>
      </c>
      <c r="N166" t="s">
        <v>704</v>
      </c>
      <c r="O166" t="s">
        <v>2141</v>
      </c>
      <c r="P166">
        <v>15.2</v>
      </c>
      <c r="Q166">
        <v>145.75</v>
      </c>
      <c r="R166" t="s">
        <v>2142</v>
      </c>
      <c r="S166" t="s">
        <v>2143</v>
      </c>
    </row>
    <row r="167" spans="1:19" x14ac:dyDescent="0.3">
      <c r="A167">
        <v>165</v>
      </c>
      <c r="B167" t="s">
        <v>463</v>
      </c>
      <c r="C167" t="s">
        <v>462</v>
      </c>
      <c r="D167" t="s">
        <v>2144</v>
      </c>
      <c r="E167">
        <v>578</v>
      </c>
      <c r="F167">
        <v>47</v>
      </c>
      <c r="G167" t="s">
        <v>464</v>
      </c>
      <c r="H167" t="s">
        <v>1140</v>
      </c>
      <c r="I167" t="s">
        <v>2145</v>
      </c>
      <c r="J167" t="s">
        <v>1142</v>
      </c>
      <c r="K167" t="s">
        <v>2146</v>
      </c>
      <c r="L167" t="s">
        <v>2147</v>
      </c>
      <c r="M167" t="s">
        <v>57</v>
      </c>
      <c r="N167" t="s">
        <v>895</v>
      </c>
      <c r="O167" t="s">
        <v>1145</v>
      </c>
      <c r="P167">
        <v>62</v>
      </c>
      <c r="Q167">
        <v>10</v>
      </c>
      <c r="R167" t="s">
        <v>2148</v>
      </c>
      <c r="S167" t="s">
        <v>2149</v>
      </c>
    </row>
    <row r="168" spans="1:19" x14ac:dyDescent="0.3">
      <c r="A168">
        <v>166</v>
      </c>
      <c r="B168" t="s">
        <v>485</v>
      </c>
      <c r="C168" t="s">
        <v>484</v>
      </c>
      <c r="D168" t="s">
        <v>2150</v>
      </c>
      <c r="E168">
        <v>512</v>
      </c>
      <c r="F168">
        <v>968</v>
      </c>
      <c r="G168" t="s">
        <v>486</v>
      </c>
      <c r="H168" t="s">
        <v>2151</v>
      </c>
      <c r="I168" t="s">
        <v>2152</v>
      </c>
      <c r="J168" t="s">
        <v>2153</v>
      </c>
      <c r="K168" t="s">
        <v>2154</v>
      </c>
      <c r="L168" t="s">
        <v>2155</v>
      </c>
      <c r="M168" t="s">
        <v>20</v>
      </c>
      <c r="N168" t="s">
        <v>982</v>
      </c>
      <c r="O168" t="s">
        <v>2156</v>
      </c>
      <c r="P168">
        <v>21</v>
      </c>
      <c r="Q168">
        <v>57</v>
      </c>
      <c r="R168" t="s">
        <v>2157</v>
      </c>
      <c r="S168" t="s">
        <v>2158</v>
      </c>
    </row>
    <row r="169" spans="1:19" x14ac:dyDescent="0.3">
      <c r="A169">
        <v>167</v>
      </c>
      <c r="B169" t="s">
        <v>37</v>
      </c>
      <c r="C169" t="s">
        <v>36</v>
      </c>
      <c r="D169" t="s">
        <v>2159</v>
      </c>
      <c r="E169">
        <v>586</v>
      </c>
      <c r="F169">
        <v>92</v>
      </c>
      <c r="G169" t="s">
        <v>38</v>
      </c>
      <c r="H169" t="s">
        <v>2160</v>
      </c>
      <c r="I169" t="s">
        <v>2161</v>
      </c>
      <c r="J169" t="s">
        <v>1973</v>
      </c>
      <c r="K169" t="s">
        <v>2162</v>
      </c>
      <c r="L169" t="s">
        <v>37</v>
      </c>
      <c r="M169" t="s">
        <v>20</v>
      </c>
      <c r="N169" t="s">
        <v>882</v>
      </c>
      <c r="O169" t="s">
        <v>2163</v>
      </c>
      <c r="P169">
        <v>30</v>
      </c>
      <c r="Q169">
        <v>70</v>
      </c>
      <c r="R169" t="s">
        <v>2164</v>
      </c>
      <c r="S169" t="s">
        <v>2165</v>
      </c>
    </row>
    <row r="170" spans="1:19" x14ac:dyDescent="0.3">
      <c r="A170">
        <v>168</v>
      </c>
      <c r="B170" t="s">
        <v>797</v>
      </c>
      <c r="C170" t="s">
        <v>796</v>
      </c>
      <c r="D170" t="s">
        <v>2166</v>
      </c>
      <c r="E170">
        <v>585</v>
      </c>
      <c r="F170">
        <v>680</v>
      </c>
      <c r="G170" t="s">
        <v>2167</v>
      </c>
      <c r="H170" t="s">
        <v>920</v>
      </c>
      <c r="I170" t="s">
        <v>1114</v>
      </c>
      <c r="J170" t="s">
        <v>922</v>
      </c>
      <c r="K170" t="s">
        <v>2168</v>
      </c>
      <c r="L170" t="s">
        <v>797</v>
      </c>
      <c r="M170" t="s">
        <v>239</v>
      </c>
      <c r="N170" t="s">
        <v>704</v>
      </c>
      <c r="O170" t="s">
        <v>2169</v>
      </c>
      <c r="P170">
        <v>7.5</v>
      </c>
      <c r="Q170">
        <v>134.5</v>
      </c>
      <c r="R170" t="s">
        <v>2170</v>
      </c>
      <c r="S170" t="s">
        <v>2171</v>
      </c>
    </row>
    <row r="171" spans="1:19" x14ac:dyDescent="0.3">
      <c r="A171">
        <v>169</v>
      </c>
      <c r="B171" t="s">
        <v>2172</v>
      </c>
      <c r="C171" t="s">
        <v>468</v>
      </c>
      <c r="D171" t="s">
        <v>2173</v>
      </c>
      <c r="E171">
        <v>275</v>
      </c>
      <c r="F171">
        <v>970</v>
      </c>
      <c r="G171" t="s">
        <v>2174</v>
      </c>
      <c r="H171" t="s">
        <v>1722</v>
      </c>
      <c r="I171" t="s">
        <v>1723</v>
      </c>
      <c r="J171" t="s">
        <v>1724</v>
      </c>
      <c r="K171" t="s">
        <v>2175</v>
      </c>
      <c r="L171" t="s">
        <v>2176</v>
      </c>
      <c r="M171" t="s">
        <v>20</v>
      </c>
      <c r="N171" t="s">
        <v>982</v>
      </c>
      <c r="O171" t="s">
        <v>2177</v>
      </c>
      <c r="P171">
        <v>31.9</v>
      </c>
      <c r="Q171">
        <v>35.200000000000003</v>
      </c>
      <c r="R171" t="s">
        <v>2178</v>
      </c>
      <c r="S171" t="s">
        <v>2179</v>
      </c>
    </row>
    <row r="172" spans="1:19" x14ac:dyDescent="0.3">
      <c r="A172">
        <v>170</v>
      </c>
      <c r="B172" t="s">
        <v>488</v>
      </c>
      <c r="C172" t="s">
        <v>487</v>
      </c>
      <c r="D172" t="s">
        <v>2180</v>
      </c>
      <c r="E172">
        <v>591</v>
      </c>
      <c r="F172">
        <v>507</v>
      </c>
      <c r="G172" t="s">
        <v>489</v>
      </c>
      <c r="H172" t="s">
        <v>2181</v>
      </c>
      <c r="I172" t="s">
        <v>2182</v>
      </c>
      <c r="J172" t="s">
        <v>2183</v>
      </c>
      <c r="K172" t="s">
        <v>2184</v>
      </c>
      <c r="L172" t="s">
        <v>2185</v>
      </c>
      <c r="M172" t="s">
        <v>946</v>
      </c>
      <c r="N172" t="s">
        <v>1072</v>
      </c>
      <c r="O172" t="s">
        <v>2186</v>
      </c>
      <c r="P172">
        <v>9</v>
      </c>
      <c r="Q172">
        <v>-80</v>
      </c>
      <c r="R172" t="s">
        <v>2187</v>
      </c>
      <c r="S172" t="s">
        <v>2188</v>
      </c>
    </row>
    <row r="173" spans="1:19" x14ac:dyDescent="0.3">
      <c r="A173">
        <v>171</v>
      </c>
      <c r="B173" t="s">
        <v>2189</v>
      </c>
      <c r="C173" t="s">
        <v>373</v>
      </c>
      <c r="D173" t="s">
        <v>2190</v>
      </c>
      <c r="E173">
        <v>598</v>
      </c>
      <c r="F173">
        <v>675</v>
      </c>
      <c r="G173" t="s">
        <v>375</v>
      </c>
      <c r="H173" t="s">
        <v>2191</v>
      </c>
      <c r="I173" t="s">
        <v>2192</v>
      </c>
      <c r="J173" t="s">
        <v>2051</v>
      </c>
      <c r="K173" t="s">
        <v>2193</v>
      </c>
      <c r="L173" t="s">
        <v>2194</v>
      </c>
      <c r="M173" t="s">
        <v>239</v>
      </c>
      <c r="N173" t="s">
        <v>1479</v>
      </c>
      <c r="O173" t="s">
        <v>2195</v>
      </c>
      <c r="P173">
        <v>-6</v>
      </c>
      <c r="Q173">
        <v>147</v>
      </c>
      <c r="R173" t="s">
        <v>2196</v>
      </c>
      <c r="S173" t="s">
        <v>2197</v>
      </c>
    </row>
    <row r="174" spans="1:19" x14ac:dyDescent="0.3">
      <c r="A174">
        <v>172</v>
      </c>
      <c r="B174" t="s">
        <v>428</v>
      </c>
      <c r="C174" t="s">
        <v>427</v>
      </c>
      <c r="D174" t="s">
        <v>2198</v>
      </c>
      <c r="E174">
        <v>600</v>
      </c>
      <c r="F174">
        <v>595</v>
      </c>
      <c r="G174" t="s">
        <v>2199</v>
      </c>
      <c r="H174" t="s">
        <v>2200</v>
      </c>
      <c r="I174" t="s">
        <v>2201</v>
      </c>
      <c r="J174" t="s">
        <v>2202</v>
      </c>
      <c r="K174" t="s">
        <v>2203</v>
      </c>
      <c r="L174" t="s">
        <v>428</v>
      </c>
      <c r="M174" t="s">
        <v>946</v>
      </c>
      <c r="N174" t="s">
        <v>48</v>
      </c>
      <c r="O174" t="s">
        <v>2204</v>
      </c>
      <c r="P174">
        <v>-23</v>
      </c>
      <c r="Q174">
        <v>-58</v>
      </c>
      <c r="R174" t="s">
        <v>2205</v>
      </c>
      <c r="S174" t="s">
        <v>2206</v>
      </c>
    </row>
    <row r="175" spans="1:19" x14ac:dyDescent="0.3">
      <c r="A175">
        <v>173</v>
      </c>
      <c r="B175" t="s">
        <v>198</v>
      </c>
      <c r="C175" t="s">
        <v>197</v>
      </c>
      <c r="D175" t="s">
        <v>2207</v>
      </c>
      <c r="E175">
        <v>604</v>
      </c>
      <c r="F175">
        <v>51</v>
      </c>
      <c r="G175" t="s">
        <v>199</v>
      </c>
      <c r="H175" t="s">
        <v>2208</v>
      </c>
      <c r="I175" t="s">
        <v>2209</v>
      </c>
      <c r="J175" t="s">
        <v>2210</v>
      </c>
      <c r="K175" t="s">
        <v>2211</v>
      </c>
      <c r="L175" t="s">
        <v>2212</v>
      </c>
      <c r="M175" t="s">
        <v>946</v>
      </c>
      <c r="N175" t="s">
        <v>48</v>
      </c>
      <c r="O175" t="s">
        <v>2213</v>
      </c>
      <c r="P175">
        <v>-10</v>
      </c>
      <c r="Q175">
        <v>-76</v>
      </c>
      <c r="R175" t="s">
        <v>2214</v>
      </c>
      <c r="S175" t="s">
        <v>2215</v>
      </c>
    </row>
    <row r="176" spans="1:19" x14ac:dyDescent="0.3">
      <c r="A176">
        <v>174</v>
      </c>
      <c r="B176" t="s">
        <v>73</v>
      </c>
      <c r="C176" t="s">
        <v>72</v>
      </c>
      <c r="D176" t="s">
        <v>2216</v>
      </c>
      <c r="E176">
        <v>608</v>
      </c>
      <c r="F176">
        <v>63</v>
      </c>
      <c r="G176" t="s">
        <v>74</v>
      </c>
      <c r="H176" t="s">
        <v>2217</v>
      </c>
      <c r="I176" t="s">
        <v>2218</v>
      </c>
      <c r="J176" t="s">
        <v>2219</v>
      </c>
      <c r="K176" t="s">
        <v>2220</v>
      </c>
      <c r="L176" t="s">
        <v>2221</v>
      </c>
      <c r="M176" t="s">
        <v>20</v>
      </c>
      <c r="N176" t="s">
        <v>1171</v>
      </c>
      <c r="O176" t="s">
        <v>2222</v>
      </c>
      <c r="P176">
        <v>13</v>
      </c>
      <c r="Q176">
        <v>122</v>
      </c>
      <c r="R176" t="s">
        <v>2223</v>
      </c>
      <c r="S176" t="s">
        <v>2224</v>
      </c>
    </row>
    <row r="177" spans="1:19" x14ac:dyDescent="0.3">
      <c r="A177">
        <v>175</v>
      </c>
      <c r="B177" t="s">
        <v>2225</v>
      </c>
      <c r="C177" t="s">
        <v>2226</v>
      </c>
      <c r="D177" t="s">
        <v>2227</v>
      </c>
      <c r="E177">
        <v>612</v>
      </c>
      <c r="F177">
        <v>870</v>
      </c>
      <c r="G177" t="s">
        <v>2228</v>
      </c>
      <c r="H177" t="s">
        <v>1303</v>
      </c>
      <c r="I177" t="s">
        <v>2091</v>
      </c>
      <c r="J177" t="s">
        <v>922</v>
      </c>
      <c r="K177" t="s">
        <v>2229</v>
      </c>
      <c r="L177" t="s">
        <v>2230</v>
      </c>
      <c r="M177" t="s">
        <v>239</v>
      </c>
      <c r="N177" t="s">
        <v>924</v>
      </c>
      <c r="O177" t="s">
        <v>2231</v>
      </c>
      <c r="P177">
        <v>-25.066666659999999</v>
      </c>
      <c r="Q177">
        <v>-130.1</v>
      </c>
      <c r="R177" t="s">
        <v>2232</v>
      </c>
      <c r="S177" t="s">
        <v>2233</v>
      </c>
    </row>
    <row r="178" spans="1:19" x14ac:dyDescent="0.3">
      <c r="A178">
        <v>176</v>
      </c>
      <c r="B178" t="s">
        <v>170</v>
      </c>
      <c r="C178" t="s">
        <v>169</v>
      </c>
      <c r="D178" t="s">
        <v>2234</v>
      </c>
      <c r="E178">
        <v>616</v>
      </c>
      <c r="F178">
        <v>48</v>
      </c>
      <c r="G178" t="s">
        <v>171</v>
      </c>
      <c r="H178" t="s">
        <v>2235</v>
      </c>
      <c r="I178" t="s">
        <v>2236</v>
      </c>
      <c r="J178" t="s">
        <v>2237</v>
      </c>
      <c r="K178" t="s">
        <v>2238</v>
      </c>
      <c r="L178" t="s">
        <v>2239</v>
      </c>
      <c r="M178" t="s">
        <v>57</v>
      </c>
      <c r="N178" t="s">
        <v>1058</v>
      </c>
      <c r="O178" t="s">
        <v>2240</v>
      </c>
      <c r="P178">
        <v>52</v>
      </c>
      <c r="Q178">
        <v>20</v>
      </c>
      <c r="R178" t="s">
        <v>2241</v>
      </c>
      <c r="S178" t="s">
        <v>2242</v>
      </c>
    </row>
    <row r="179" spans="1:19" x14ac:dyDescent="0.3">
      <c r="A179">
        <v>177</v>
      </c>
      <c r="B179" t="s">
        <v>370</v>
      </c>
      <c r="C179" t="s">
        <v>369</v>
      </c>
      <c r="D179" t="s">
        <v>2243</v>
      </c>
      <c r="E179">
        <v>620</v>
      </c>
      <c r="F179">
        <v>351</v>
      </c>
      <c r="G179" t="s">
        <v>371</v>
      </c>
      <c r="H179" t="s">
        <v>890</v>
      </c>
      <c r="I179" t="s">
        <v>891</v>
      </c>
      <c r="J179" t="s">
        <v>892</v>
      </c>
      <c r="K179" t="s">
        <v>2244</v>
      </c>
      <c r="L179" t="s">
        <v>370</v>
      </c>
      <c r="M179" t="s">
        <v>57</v>
      </c>
      <c r="N179" t="s">
        <v>905</v>
      </c>
      <c r="O179" t="s">
        <v>2245</v>
      </c>
      <c r="P179">
        <v>39.5</v>
      </c>
      <c r="Q179">
        <v>-8</v>
      </c>
      <c r="R179" t="s">
        <v>2246</v>
      </c>
      <c r="S179" t="s">
        <v>2247</v>
      </c>
    </row>
    <row r="180" spans="1:19" x14ac:dyDescent="0.3">
      <c r="A180">
        <v>178</v>
      </c>
      <c r="B180" t="s">
        <v>517</v>
      </c>
      <c r="C180" t="s">
        <v>516</v>
      </c>
      <c r="D180" t="s">
        <v>2248</v>
      </c>
      <c r="E180">
        <v>630</v>
      </c>
      <c r="F180" t="s">
        <v>2249</v>
      </c>
      <c r="G180" t="s">
        <v>518</v>
      </c>
      <c r="H180" t="s">
        <v>920</v>
      </c>
      <c r="I180" t="s">
        <v>1114</v>
      </c>
      <c r="J180" t="s">
        <v>922</v>
      </c>
      <c r="K180" t="s">
        <v>2250</v>
      </c>
      <c r="L180" t="s">
        <v>517</v>
      </c>
      <c r="M180" t="s">
        <v>946</v>
      </c>
      <c r="N180" t="s">
        <v>947</v>
      </c>
      <c r="O180" t="s">
        <v>2251</v>
      </c>
      <c r="P180">
        <v>18.25</v>
      </c>
      <c r="Q180">
        <v>-66.5</v>
      </c>
      <c r="R180" t="s">
        <v>2252</v>
      </c>
      <c r="S180" t="s">
        <v>2253</v>
      </c>
    </row>
    <row r="181" spans="1:19" x14ac:dyDescent="0.3">
      <c r="A181">
        <v>179</v>
      </c>
      <c r="B181" t="s">
        <v>545</v>
      </c>
      <c r="C181" t="s">
        <v>544</v>
      </c>
      <c r="D181" t="s">
        <v>2254</v>
      </c>
      <c r="E181">
        <v>634</v>
      </c>
      <c r="F181">
        <v>974</v>
      </c>
      <c r="G181" t="s">
        <v>546</v>
      </c>
      <c r="H181" t="s">
        <v>2255</v>
      </c>
      <c r="I181" t="s">
        <v>2256</v>
      </c>
      <c r="J181" t="s">
        <v>2257</v>
      </c>
      <c r="K181" t="s">
        <v>2258</v>
      </c>
      <c r="L181" t="s">
        <v>2259</v>
      </c>
      <c r="M181" t="s">
        <v>20</v>
      </c>
      <c r="N181" t="s">
        <v>982</v>
      </c>
      <c r="O181" t="s">
        <v>2260</v>
      </c>
      <c r="P181">
        <v>25.5</v>
      </c>
      <c r="Q181">
        <v>51.25</v>
      </c>
      <c r="R181" t="s">
        <v>2261</v>
      </c>
      <c r="S181" t="s">
        <v>2262</v>
      </c>
    </row>
    <row r="182" spans="1:19" x14ac:dyDescent="0.3">
      <c r="A182">
        <v>180</v>
      </c>
      <c r="B182" t="s">
        <v>603</v>
      </c>
      <c r="C182" t="s">
        <v>602</v>
      </c>
      <c r="D182" t="s">
        <v>2263</v>
      </c>
      <c r="E182">
        <v>638</v>
      </c>
      <c r="F182">
        <v>262</v>
      </c>
      <c r="G182" t="s">
        <v>604</v>
      </c>
      <c r="H182" t="s">
        <v>890</v>
      </c>
      <c r="I182" t="s">
        <v>891</v>
      </c>
      <c r="J182" t="s">
        <v>892</v>
      </c>
      <c r="K182" t="s">
        <v>2264</v>
      </c>
      <c r="L182" t="s">
        <v>2265</v>
      </c>
      <c r="M182" t="s">
        <v>43</v>
      </c>
      <c r="N182" t="s">
        <v>1162</v>
      </c>
      <c r="O182" t="s">
        <v>2266</v>
      </c>
      <c r="P182">
        <v>-21.15</v>
      </c>
      <c r="Q182">
        <v>55.5</v>
      </c>
      <c r="R182" t="s">
        <v>2267</v>
      </c>
      <c r="S182" t="s">
        <v>2268</v>
      </c>
    </row>
    <row r="183" spans="1:19" x14ac:dyDescent="0.3">
      <c r="A183">
        <v>181</v>
      </c>
      <c r="B183" t="s">
        <v>271</v>
      </c>
      <c r="C183" t="s">
        <v>270</v>
      </c>
      <c r="D183" t="s">
        <v>2269</v>
      </c>
      <c r="E183">
        <v>642</v>
      </c>
      <c r="F183">
        <v>40</v>
      </c>
      <c r="G183" t="s">
        <v>272</v>
      </c>
      <c r="H183" t="s">
        <v>2270</v>
      </c>
      <c r="I183" t="s">
        <v>2271</v>
      </c>
      <c r="J183" t="s">
        <v>2272</v>
      </c>
      <c r="K183" t="s">
        <v>2273</v>
      </c>
      <c r="L183" t="s">
        <v>2274</v>
      </c>
      <c r="M183" t="s">
        <v>57</v>
      </c>
      <c r="N183" t="s">
        <v>1058</v>
      </c>
      <c r="O183" t="s">
        <v>2275</v>
      </c>
      <c r="P183">
        <v>46</v>
      </c>
      <c r="Q183">
        <v>25</v>
      </c>
      <c r="R183" t="s">
        <v>2276</v>
      </c>
      <c r="S183" t="s">
        <v>2277</v>
      </c>
    </row>
    <row r="184" spans="1:19" x14ac:dyDescent="0.3">
      <c r="A184">
        <v>182</v>
      </c>
      <c r="B184" t="s">
        <v>55</v>
      </c>
      <c r="C184" t="s">
        <v>54</v>
      </c>
      <c r="D184" t="s">
        <v>2278</v>
      </c>
      <c r="E184">
        <v>643</v>
      </c>
      <c r="F184">
        <v>7</v>
      </c>
      <c r="G184" t="s">
        <v>56</v>
      </c>
      <c r="H184" t="s">
        <v>2279</v>
      </c>
      <c r="I184" t="s">
        <v>2280</v>
      </c>
      <c r="J184" t="s">
        <v>2281</v>
      </c>
      <c r="K184" t="s">
        <v>2282</v>
      </c>
      <c r="L184" t="s">
        <v>2283</v>
      </c>
      <c r="M184" t="s">
        <v>57</v>
      </c>
      <c r="N184" t="s">
        <v>1058</v>
      </c>
      <c r="O184" t="s">
        <v>2284</v>
      </c>
      <c r="P184">
        <v>60</v>
      </c>
      <c r="Q184">
        <v>100</v>
      </c>
      <c r="R184" t="s">
        <v>2285</v>
      </c>
      <c r="S184" t="s">
        <v>2286</v>
      </c>
    </row>
    <row r="185" spans="1:19" x14ac:dyDescent="0.3">
      <c r="A185">
        <v>183</v>
      </c>
      <c r="B185" t="s">
        <v>313</v>
      </c>
      <c r="C185" t="s">
        <v>312</v>
      </c>
      <c r="D185" t="s">
        <v>2287</v>
      </c>
      <c r="E185">
        <v>646</v>
      </c>
      <c r="F185">
        <v>250</v>
      </c>
      <c r="G185" t="s">
        <v>314</v>
      </c>
      <c r="H185" t="s">
        <v>2288</v>
      </c>
      <c r="I185" t="s">
        <v>2289</v>
      </c>
      <c r="J185" t="s">
        <v>2290</v>
      </c>
      <c r="K185" t="s">
        <v>2291</v>
      </c>
      <c r="L185" t="s">
        <v>313</v>
      </c>
      <c r="M185" t="s">
        <v>43</v>
      </c>
      <c r="N185" t="s">
        <v>1162</v>
      </c>
      <c r="O185" t="s">
        <v>2292</v>
      </c>
      <c r="P185">
        <v>-2</v>
      </c>
      <c r="Q185">
        <v>30</v>
      </c>
      <c r="R185" t="s">
        <v>2293</v>
      </c>
      <c r="S185" t="s">
        <v>2294</v>
      </c>
    </row>
    <row r="186" spans="1:19" x14ac:dyDescent="0.3">
      <c r="A186">
        <v>184</v>
      </c>
      <c r="B186" t="s">
        <v>2295</v>
      </c>
      <c r="C186" t="s">
        <v>2296</v>
      </c>
      <c r="D186" t="s">
        <v>2297</v>
      </c>
      <c r="E186">
        <v>654</v>
      </c>
      <c r="F186">
        <v>290</v>
      </c>
      <c r="G186" t="s">
        <v>2298</v>
      </c>
      <c r="H186" t="s">
        <v>2299</v>
      </c>
      <c r="I186" t="s">
        <v>2300</v>
      </c>
      <c r="J186" t="s">
        <v>1461</v>
      </c>
      <c r="K186" t="s">
        <v>2301</v>
      </c>
      <c r="L186" t="s">
        <v>2295</v>
      </c>
      <c r="M186" t="s">
        <v>43</v>
      </c>
      <c r="N186" t="s">
        <v>1082</v>
      </c>
      <c r="O186" t="s">
        <v>2302</v>
      </c>
      <c r="P186">
        <v>-15.95</v>
      </c>
      <c r="Q186">
        <v>-5.7</v>
      </c>
      <c r="R186" t="s">
        <v>2303</v>
      </c>
      <c r="S186" t="s">
        <v>2304</v>
      </c>
    </row>
    <row r="187" spans="1:19" x14ac:dyDescent="0.3">
      <c r="A187">
        <v>185</v>
      </c>
      <c r="B187" t="s">
        <v>2305</v>
      </c>
      <c r="C187" t="s">
        <v>759</v>
      </c>
      <c r="D187" t="s">
        <v>2306</v>
      </c>
      <c r="E187">
        <v>659</v>
      </c>
      <c r="F187">
        <f>1-869</f>
        <v>-868</v>
      </c>
      <c r="G187" t="s">
        <v>761</v>
      </c>
      <c r="H187" t="s">
        <v>943</v>
      </c>
      <c r="I187" t="s">
        <v>964</v>
      </c>
      <c r="J187" t="s">
        <v>922</v>
      </c>
      <c r="K187" t="s">
        <v>2307</v>
      </c>
      <c r="L187" t="s">
        <v>760</v>
      </c>
      <c r="M187" t="s">
        <v>946</v>
      </c>
      <c r="N187" t="s">
        <v>947</v>
      </c>
      <c r="O187" t="s">
        <v>2308</v>
      </c>
      <c r="P187">
        <v>17.333333329999999</v>
      </c>
      <c r="Q187">
        <v>-62.75</v>
      </c>
      <c r="R187" t="s">
        <v>2309</v>
      </c>
      <c r="S187" t="s">
        <v>2310</v>
      </c>
    </row>
    <row r="188" spans="1:19" x14ac:dyDescent="0.3">
      <c r="A188">
        <v>186</v>
      </c>
      <c r="B188" t="s">
        <v>692</v>
      </c>
      <c r="C188" t="s">
        <v>691</v>
      </c>
      <c r="D188" t="s">
        <v>2311</v>
      </c>
      <c r="E188">
        <v>662</v>
      </c>
      <c r="F188">
        <f>1-758</f>
        <v>-757</v>
      </c>
      <c r="G188" t="s">
        <v>693</v>
      </c>
      <c r="H188" t="s">
        <v>943</v>
      </c>
      <c r="I188" t="s">
        <v>964</v>
      </c>
      <c r="J188" t="s">
        <v>922</v>
      </c>
      <c r="K188" t="s">
        <v>2312</v>
      </c>
      <c r="L188" t="s">
        <v>692</v>
      </c>
      <c r="M188" t="s">
        <v>946</v>
      </c>
      <c r="N188" t="s">
        <v>947</v>
      </c>
      <c r="O188" t="s">
        <v>2313</v>
      </c>
      <c r="P188">
        <v>13.883333329999999</v>
      </c>
      <c r="Q188">
        <v>-60.966666660000001</v>
      </c>
      <c r="R188" t="s">
        <v>2314</v>
      </c>
      <c r="S188" t="s">
        <v>2315</v>
      </c>
    </row>
    <row r="189" spans="1:19" x14ac:dyDescent="0.3">
      <c r="A189">
        <v>187</v>
      </c>
      <c r="B189" t="s">
        <v>819</v>
      </c>
      <c r="C189" t="s">
        <v>818</v>
      </c>
      <c r="D189" t="s">
        <v>2316</v>
      </c>
      <c r="E189">
        <v>666</v>
      </c>
      <c r="F189">
        <v>508</v>
      </c>
      <c r="G189" t="s">
        <v>820</v>
      </c>
      <c r="H189" t="s">
        <v>890</v>
      </c>
      <c r="I189" t="s">
        <v>891</v>
      </c>
      <c r="J189" t="s">
        <v>892</v>
      </c>
      <c r="K189" t="s">
        <v>2317</v>
      </c>
      <c r="L189" t="s">
        <v>2318</v>
      </c>
      <c r="M189" t="s">
        <v>946</v>
      </c>
      <c r="N189" t="s">
        <v>1090</v>
      </c>
      <c r="O189" t="s">
        <v>2319</v>
      </c>
      <c r="P189">
        <v>46.833333330000002</v>
      </c>
      <c r="Q189">
        <v>-56.333333330000002</v>
      </c>
      <c r="R189" t="s">
        <v>2320</v>
      </c>
      <c r="S189" t="s">
        <v>2321</v>
      </c>
    </row>
    <row r="190" spans="1:19" x14ac:dyDescent="0.3">
      <c r="A190">
        <v>188</v>
      </c>
      <c r="B190" t="s">
        <v>2322</v>
      </c>
      <c r="C190" t="s">
        <v>719</v>
      </c>
      <c r="D190" t="s">
        <v>2323</v>
      </c>
      <c r="E190">
        <v>670</v>
      </c>
      <c r="F190">
        <f>1-784</f>
        <v>-783</v>
      </c>
      <c r="G190" t="s">
        <v>721</v>
      </c>
      <c r="H190" t="s">
        <v>943</v>
      </c>
      <c r="I190" t="s">
        <v>964</v>
      </c>
      <c r="J190" t="s">
        <v>922</v>
      </c>
      <c r="K190" t="s">
        <v>2324</v>
      </c>
      <c r="L190" t="s">
        <v>720</v>
      </c>
      <c r="M190" t="s">
        <v>946</v>
      </c>
      <c r="N190" t="s">
        <v>947</v>
      </c>
      <c r="O190" t="s">
        <v>2325</v>
      </c>
      <c r="P190">
        <v>13.25</v>
      </c>
      <c r="Q190">
        <v>-61.2</v>
      </c>
      <c r="R190" t="s">
        <v>2326</v>
      </c>
      <c r="S190" t="s">
        <v>2327</v>
      </c>
    </row>
    <row r="191" spans="1:19" x14ac:dyDescent="0.3">
      <c r="A191">
        <v>189</v>
      </c>
      <c r="B191" t="s">
        <v>2328</v>
      </c>
      <c r="C191" t="s">
        <v>815</v>
      </c>
      <c r="D191" t="s">
        <v>2329</v>
      </c>
      <c r="E191">
        <v>652</v>
      </c>
      <c r="F191">
        <v>590</v>
      </c>
      <c r="G191" t="s">
        <v>817</v>
      </c>
      <c r="H191" t="s">
        <v>890</v>
      </c>
      <c r="I191" t="s">
        <v>891</v>
      </c>
      <c r="J191" t="s">
        <v>892</v>
      </c>
      <c r="K191" t="s">
        <v>2330</v>
      </c>
      <c r="L191" t="s">
        <v>2331</v>
      </c>
      <c r="M191" t="s">
        <v>946</v>
      </c>
      <c r="N191" t="s">
        <v>947</v>
      </c>
      <c r="O191" t="s">
        <v>2332</v>
      </c>
      <c r="P191">
        <v>18.5</v>
      </c>
      <c r="Q191">
        <v>-63.416666659999997</v>
      </c>
      <c r="R191" t="s">
        <v>2333</v>
      </c>
      <c r="S191" t="s">
        <v>2334</v>
      </c>
    </row>
    <row r="192" spans="1:19" x14ac:dyDescent="0.3">
      <c r="A192">
        <v>190</v>
      </c>
      <c r="B192" t="s">
        <v>2335</v>
      </c>
      <c r="C192" t="s">
        <v>789</v>
      </c>
      <c r="D192" t="s">
        <v>2336</v>
      </c>
      <c r="E192">
        <v>663</v>
      </c>
      <c r="F192">
        <v>590</v>
      </c>
      <c r="G192" t="s">
        <v>791</v>
      </c>
      <c r="H192" t="s">
        <v>890</v>
      </c>
      <c r="I192" t="s">
        <v>891</v>
      </c>
      <c r="J192" t="s">
        <v>892</v>
      </c>
      <c r="K192" t="s">
        <v>2337</v>
      </c>
      <c r="L192" t="s">
        <v>2338</v>
      </c>
      <c r="M192" t="s">
        <v>946</v>
      </c>
      <c r="N192" t="s">
        <v>947</v>
      </c>
      <c r="O192" t="s">
        <v>2339</v>
      </c>
      <c r="P192">
        <v>18.083333329999999</v>
      </c>
      <c r="Q192">
        <v>-63.95</v>
      </c>
      <c r="R192" t="s">
        <v>2340</v>
      </c>
      <c r="S192" t="s">
        <v>2341</v>
      </c>
    </row>
    <row r="193" spans="1:19" x14ac:dyDescent="0.3">
      <c r="A193">
        <v>191</v>
      </c>
      <c r="B193" t="s">
        <v>686</v>
      </c>
      <c r="C193" t="s">
        <v>685</v>
      </c>
      <c r="D193" t="s">
        <v>2342</v>
      </c>
      <c r="E193">
        <v>882</v>
      </c>
      <c r="F193">
        <v>685</v>
      </c>
      <c r="G193" t="s">
        <v>687</v>
      </c>
      <c r="H193" t="s">
        <v>2343</v>
      </c>
      <c r="I193" t="s">
        <v>2344</v>
      </c>
      <c r="J193" t="s">
        <v>2345</v>
      </c>
      <c r="K193" t="s">
        <v>2346</v>
      </c>
      <c r="L193" t="s">
        <v>686</v>
      </c>
      <c r="M193" t="s">
        <v>239</v>
      </c>
      <c r="N193" t="s">
        <v>924</v>
      </c>
      <c r="O193" t="s">
        <v>2347</v>
      </c>
      <c r="P193">
        <v>-13.58333333</v>
      </c>
      <c r="Q193">
        <v>-172.33333332999999</v>
      </c>
      <c r="R193" t="s">
        <v>2348</v>
      </c>
      <c r="S193" t="s">
        <v>2349</v>
      </c>
    </row>
    <row r="194" spans="1:19" x14ac:dyDescent="0.3">
      <c r="A194">
        <v>192</v>
      </c>
      <c r="B194" t="s">
        <v>783</v>
      </c>
      <c r="C194" t="s">
        <v>782</v>
      </c>
      <c r="D194" t="s">
        <v>2350</v>
      </c>
      <c r="E194">
        <v>674</v>
      </c>
      <c r="F194">
        <v>378</v>
      </c>
      <c r="G194" t="s">
        <v>783</v>
      </c>
      <c r="H194" t="s">
        <v>890</v>
      </c>
      <c r="I194" t="s">
        <v>891</v>
      </c>
      <c r="J194" t="s">
        <v>892</v>
      </c>
      <c r="K194" t="s">
        <v>2351</v>
      </c>
      <c r="L194" t="s">
        <v>783</v>
      </c>
      <c r="M194" t="s">
        <v>57</v>
      </c>
      <c r="N194" t="s">
        <v>905</v>
      </c>
      <c r="O194" t="s">
        <v>2352</v>
      </c>
      <c r="P194">
        <v>43.766666659999999</v>
      </c>
      <c r="Q194">
        <v>12.416666660000001</v>
      </c>
      <c r="R194" t="s">
        <v>2353</v>
      </c>
      <c r="S194" t="s">
        <v>2354</v>
      </c>
    </row>
    <row r="195" spans="1:19" x14ac:dyDescent="0.3">
      <c r="A195">
        <v>193</v>
      </c>
      <c r="B195" t="s">
        <v>683</v>
      </c>
      <c r="C195" t="s">
        <v>682</v>
      </c>
      <c r="D195" t="s">
        <v>2355</v>
      </c>
      <c r="E195">
        <v>678</v>
      </c>
      <c r="F195">
        <v>239</v>
      </c>
      <c r="G195" t="s">
        <v>2356</v>
      </c>
      <c r="H195" t="s">
        <v>2357</v>
      </c>
      <c r="I195" t="s">
        <v>2358</v>
      </c>
      <c r="J195" t="s">
        <v>2359</v>
      </c>
      <c r="K195" t="s">
        <v>2360</v>
      </c>
      <c r="L195" t="s">
        <v>2361</v>
      </c>
      <c r="M195" t="s">
        <v>43</v>
      </c>
      <c r="N195" t="s">
        <v>938</v>
      </c>
      <c r="O195" t="s">
        <v>2362</v>
      </c>
      <c r="P195">
        <v>1</v>
      </c>
      <c r="Q195">
        <v>7</v>
      </c>
      <c r="R195" t="s">
        <v>2363</v>
      </c>
      <c r="S195" t="s">
        <v>2364</v>
      </c>
    </row>
    <row r="196" spans="1:19" x14ac:dyDescent="0.3">
      <c r="A196">
        <v>194</v>
      </c>
      <c r="B196" t="s">
        <v>186</v>
      </c>
      <c r="C196" t="s">
        <v>185</v>
      </c>
      <c r="D196" t="s">
        <v>2365</v>
      </c>
      <c r="E196">
        <v>682</v>
      </c>
      <c r="F196">
        <v>966</v>
      </c>
      <c r="G196" t="s">
        <v>187</v>
      </c>
      <c r="H196" t="s">
        <v>2366</v>
      </c>
      <c r="I196" t="s">
        <v>2367</v>
      </c>
      <c r="J196" t="s">
        <v>1700</v>
      </c>
      <c r="K196" t="s">
        <v>2368</v>
      </c>
      <c r="L196" t="s">
        <v>2369</v>
      </c>
      <c r="M196" t="s">
        <v>20</v>
      </c>
      <c r="N196" t="s">
        <v>982</v>
      </c>
      <c r="O196" t="s">
        <v>2370</v>
      </c>
      <c r="P196">
        <v>25</v>
      </c>
      <c r="Q196">
        <v>45</v>
      </c>
      <c r="R196" t="s">
        <v>2371</v>
      </c>
      <c r="S196" t="s">
        <v>2372</v>
      </c>
    </row>
    <row r="197" spans="1:19" x14ac:dyDescent="0.3">
      <c r="A197">
        <v>195</v>
      </c>
      <c r="B197" t="s">
        <v>298</v>
      </c>
      <c r="C197" t="s">
        <v>297</v>
      </c>
      <c r="D197" t="s">
        <v>2373</v>
      </c>
      <c r="E197">
        <v>686</v>
      </c>
      <c r="F197">
        <v>221</v>
      </c>
      <c r="G197" t="s">
        <v>299</v>
      </c>
      <c r="H197" t="s">
        <v>1077</v>
      </c>
      <c r="I197" t="s">
        <v>1078</v>
      </c>
      <c r="J197" t="s">
        <v>1079</v>
      </c>
      <c r="K197" t="s">
        <v>2374</v>
      </c>
      <c r="L197" t="s">
        <v>2375</v>
      </c>
      <c r="M197" t="s">
        <v>43</v>
      </c>
      <c r="N197" t="s">
        <v>1082</v>
      </c>
      <c r="O197" t="s">
        <v>2376</v>
      </c>
      <c r="P197">
        <v>14</v>
      </c>
      <c r="Q197">
        <v>-14</v>
      </c>
      <c r="R197" t="s">
        <v>2377</v>
      </c>
      <c r="S197" t="s">
        <v>2378</v>
      </c>
    </row>
    <row r="198" spans="1:19" x14ac:dyDescent="0.3">
      <c r="A198">
        <v>196</v>
      </c>
      <c r="B198" t="s">
        <v>414</v>
      </c>
      <c r="C198" t="s">
        <v>413</v>
      </c>
      <c r="D198" t="s">
        <v>2379</v>
      </c>
      <c r="E198">
        <v>688</v>
      </c>
      <c r="F198">
        <v>381</v>
      </c>
      <c r="G198" t="s">
        <v>415</v>
      </c>
      <c r="H198" t="s">
        <v>2380</v>
      </c>
      <c r="I198" t="s">
        <v>2381</v>
      </c>
      <c r="J198" t="s">
        <v>2382</v>
      </c>
      <c r="K198" t="s">
        <v>2383</v>
      </c>
      <c r="L198" t="s">
        <v>2384</v>
      </c>
      <c r="M198" t="s">
        <v>57</v>
      </c>
      <c r="N198" t="s">
        <v>905</v>
      </c>
      <c r="O198" t="s">
        <v>1795</v>
      </c>
      <c r="P198">
        <v>44</v>
      </c>
      <c r="Q198">
        <v>21</v>
      </c>
      <c r="R198" t="s">
        <v>2385</v>
      </c>
      <c r="S198" t="s">
        <v>2386</v>
      </c>
    </row>
    <row r="199" spans="1:19" x14ac:dyDescent="0.3">
      <c r="A199">
        <v>197</v>
      </c>
      <c r="B199" t="s">
        <v>710</v>
      </c>
      <c r="C199" t="s">
        <v>709</v>
      </c>
      <c r="D199" t="s">
        <v>2387</v>
      </c>
      <c r="E199">
        <v>690</v>
      </c>
      <c r="F199">
        <v>248</v>
      </c>
      <c r="G199" t="s">
        <v>711</v>
      </c>
      <c r="H199" t="s">
        <v>2388</v>
      </c>
      <c r="I199" t="s">
        <v>2389</v>
      </c>
      <c r="J199" t="s">
        <v>2390</v>
      </c>
      <c r="K199" t="s">
        <v>2391</v>
      </c>
      <c r="L199" t="s">
        <v>710</v>
      </c>
      <c r="M199" t="s">
        <v>43</v>
      </c>
      <c r="N199" t="s">
        <v>1162</v>
      </c>
      <c r="O199" t="s">
        <v>2392</v>
      </c>
      <c r="P199">
        <v>-4.5833333300000003</v>
      </c>
      <c r="Q199">
        <v>55.666666659999997</v>
      </c>
      <c r="R199" t="s">
        <v>2393</v>
      </c>
      <c r="S199" t="s">
        <v>2394</v>
      </c>
    </row>
    <row r="200" spans="1:19" x14ac:dyDescent="0.3">
      <c r="A200">
        <v>198</v>
      </c>
      <c r="B200" t="s">
        <v>404</v>
      </c>
      <c r="C200" t="s">
        <v>403</v>
      </c>
      <c r="D200" t="s">
        <v>2395</v>
      </c>
      <c r="E200">
        <v>694</v>
      </c>
      <c r="F200">
        <v>232</v>
      </c>
      <c r="G200" t="s">
        <v>405</v>
      </c>
      <c r="H200" t="s">
        <v>2396</v>
      </c>
      <c r="I200" t="s">
        <v>2397</v>
      </c>
      <c r="J200" t="s">
        <v>2398</v>
      </c>
      <c r="K200" t="s">
        <v>2399</v>
      </c>
      <c r="L200" t="s">
        <v>404</v>
      </c>
      <c r="M200" t="s">
        <v>43</v>
      </c>
      <c r="N200" t="s">
        <v>1082</v>
      </c>
      <c r="O200" t="s">
        <v>2400</v>
      </c>
      <c r="P200">
        <v>8.5</v>
      </c>
      <c r="Q200">
        <v>-11.5</v>
      </c>
      <c r="R200" t="s">
        <v>2401</v>
      </c>
      <c r="S200" t="s">
        <v>2402</v>
      </c>
    </row>
    <row r="201" spans="1:19" x14ac:dyDescent="0.3">
      <c r="A201">
        <v>199</v>
      </c>
      <c r="B201" t="s">
        <v>441</v>
      </c>
      <c r="C201" t="s">
        <v>440</v>
      </c>
      <c r="D201" t="s">
        <v>2403</v>
      </c>
      <c r="E201">
        <v>702</v>
      </c>
      <c r="F201">
        <v>65</v>
      </c>
      <c r="G201" t="s">
        <v>2404</v>
      </c>
      <c r="H201" t="s">
        <v>2405</v>
      </c>
      <c r="I201" t="s">
        <v>2406</v>
      </c>
      <c r="J201" t="s">
        <v>922</v>
      </c>
      <c r="K201" t="s">
        <v>2407</v>
      </c>
      <c r="L201" t="s">
        <v>441</v>
      </c>
      <c r="M201" t="s">
        <v>20</v>
      </c>
      <c r="N201" t="s">
        <v>1171</v>
      </c>
      <c r="O201" t="s">
        <v>2408</v>
      </c>
      <c r="P201">
        <v>1.3666666599999999</v>
      </c>
      <c r="Q201">
        <v>103.8</v>
      </c>
      <c r="R201" t="s">
        <v>2409</v>
      </c>
      <c r="S201" t="s">
        <v>2410</v>
      </c>
    </row>
    <row r="202" spans="1:19" x14ac:dyDescent="0.3">
      <c r="A202">
        <v>250</v>
      </c>
      <c r="B202" t="s">
        <v>2411</v>
      </c>
      <c r="C202" t="s">
        <v>769</v>
      </c>
      <c r="D202" t="s">
        <v>2412</v>
      </c>
      <c r="E202">
        <v>534</v>
      </c>
      <c r="F202">
        <v>1721</v>
      </c>
      <c r="G202" t="s">
        <v>771</v>
      </c>
      <c r="H202" t="s">
        <v>1342</v>
      </c>
      <c r="I202" t="s">
        <v>1343</v>
      </c>
      <c r="J202" t="s">
        <v>989</v>
      </c>
      <c r="K202" t="s">
        <v>2413</v>
      </c>
      <c r="L202" t="s">
        <v>770</v>
      </c>
      <c r="M202" t="s">
        <v>946</v>
      </c>
      <c r="N202" t="s">
        <v>947</v>
      </c>
      <c r="O202" t="s">
        <v>948</v>
      </c>
      <c r="P202">
        <v>18.033332999999999</v>
      </c>
      <c r="Q202">
        <v>-63.05</v>
      </c>
      <c r="R202" t="s">
        <v>2414</v>
      </c>
      <c r="S202" t="s">
        <v>2415</v>
      </c>
    </row>
    <row r="203" spans="1:19" x14ac:dyDescent="0.3">
      <c r="A203">
        <v>200</v>
      </c>
      <c r="B203" t="s">
        <v>450</v>
      </c>
      <c r="C203" t="s">
        <v>449</v>
      </c>
      <c r="D203" t="s">
        <v>2416</v>
      </c>
      <c r="E203">
        <v>703</v>
      </c>
      <c r="F203">
        <v>421</v>
      </c>
      <c r="G203" t="s">
        <v>451</v>
      </c>
      <c r="H203" t="s">
        <v>890</v>
      </c>
      <c r="I203" t="s">
        <v>891</v>
      </c>
      <c r="J203" t="s">
        <v>892</v>
      </c>
      <c r="K203" t="s">
        <v>2417</v>
      </c>
      <c r="L203" t="s">
        <v>2418</v>
      </c>
      <c r="M203" t="s">
        <v>57</v>
      </c>
      <c r="N203" t="s">
        <v>1058</v>
      </c>
      <c r="O203" t="s">
        <v>2419</v>
      </c>
      <c r="P203">
        <v>48.666666659999997</v>
      </c>
      <c r="Q203">
        <v>19.5</v>
      </c>
      <c r="R203" t="s">
        <v>2420</v>
      </c>
      <c r="S203" t="s">
        <v>2421</v>
      </c>
    </row>
    <row r="204" spans="1:19" x14ac:dyDescent="0.3">
      <c r="A204">
        <v>201</v>
      </c>
      <c r="B204" t="s">
        <v>560</v>
      </c>
      <c r="C204" t="s">
        <v>559</v>
      </c>
      <c r="D204" t="s">
        <v>2422</v>
      </c>
      <c r="E204">
        <v>705</v>
      </c>
      <c r="F204">
        <v>386</v>
      </c>
      <c r="G204" t="s">
        <v>561</v>
      </c>
      <c r="H204" t="s">
        <v>890</v>
      </c>
      <c r="I204" t="s">
        <v>891</v>
      </c>
      <c r="J204" t="s">
        <v>892</v>
      </c>
      <c r="K204" t="s">
        <v>2423</v>
      </c>
      <c r="L204" t="s">
        <v>2424</v>
      </c>
      <c r="M204" t="s">
        <v>57</v>
      </c>
      <c r="N204" t="s">
        <v>905</v>
      </c>
      <c r="O204" t="s">
        <v>2425</v>
      </c>
      <c r="P204">
        <v>46.11666666</v>
      </c>
      <c r="Q204">
        <v>14.816666659999999</v>
      </c>
      <c r="R204" t="s">
        <v>2426</v>
      </c>
      <c r="S204" t="s">
        <v>2427</v>
      </c>
    </row>
    <row r="205" spans="1:19" x14ac:dyDescent="0.3">
      <c r="A205">
        <v>202</v>
      </c>
      <c r="B205" t="s">
        <v>618</v>
      </c>
      <c r="C205" t="s">
        <v>617</v>
      </c>
      <c r="D205" t="s">
        <v>2428</v>
      </c>
      <c r="E205">
        <v>90</v>
      </c>
      <c r="F205">
        <v>677</v>
      </c>
      <c r="G205" t="s">
        <v>619</v>
      </c>
      <c r="H205" t="s">
        <v>2429</v>
      </c>
      <c r="I205" t="s">
        <v>2430</v>
      </c>
      <c r="J205" t="s">
        <v>2431</v>
      </c>
      <c r="K205" t="s">
        <v>2432</v>
      </c>
      <c r="L205" t="s">
        <v>618</v>
      </c>
      <c r="M205" t="s">
        <v>239</v>
      </c>
      <c r="N205" t="s">
        <v>1479</v>
      </c>
      <c r="O205" t="s">
        <v>2433</v>
      </c>
      <c r="P205">
        <v>-8</v>
      </c>
      <c r="Q205">
        <v>159</v>
      </c>
      <c r="R205" t="s">
        <v>2434</v>
      </c>
      <c r="S205" t="s">
        <v>2435</v>
      </c>
    </row>
    <row r="206" spans="1:19" x14ac:dyDescent="0.3">
      <c r="A206">
        <v>203</v>
      </c>
      <c r="B206" t="s">
        <v>292</v>
      </c>
      <c r="C206" t="s">
        <v>291</v>
      </c>
      <c r="D206" t="s">
        <v>2436</v>
      </c>
      <c r="E206">
        <v>706</v>
      </c>
      <c r="F206">
        <v>252</v>
      </c>
      <c r="G206" t="s">
        <v>293</v>
      </c>
      <c r="H206" t="s">
        <v>2437</v>
      </c>
      <c r="I206" t="s">
        <v>2438</v>
      </c>
      <c r="J206" t="s">
        <v>2439</v>
      </c>
      <c r="K206" t="s">
        <v>2440</v>
      </c>
      <c r="L206" t="s">
        <v>2441</v>
      </c>
      <c r="M206" t="s">
        <v>43</v>
      </c>
      <c r="N206" t="s">
        <v>1162</v>
      </c>
      <c r="O206" t="s">
        <v>2442</v>
      </c>
      <c r="P206">
        <v>10</v>
      </c>
      <c r="Q206">
        <v>49</v>
      </c>
      <c r="R206" t="s">
        <v>2443</v>
      </c>
      <c r="S206" t="s">
        <v>2444</v>
      </c>
    </row>
    <row r="207" spans="1:19" x14ac:dyDescent="0.3">
      <c r="A207">
        <v>204</v>
      </c>
      <c r="B207" t="s">
        <v>119</v>
      </c>
      <c r="C207" t="s">
        <v>118</v>
      </c>
      <c r="D207" t="s">
        <v>2445</v>
      </c>
      <c r="E207">
        <v>710</v>
      </c>
      <c r="F207">
        <v>27</v>
      </c>
      <c r="G207" t="s">
        <v>120</v>
      </c>
      <c r="H207" t="s">
        <v>2446</v>
      </c>
      <c r="I207" t="s">
        <v>2447</v>
      </c>
      <c r="J207" t="s">
        <v>2448</v>
      </c>
      <c r="K207" t="s">
        <v>2449</v>
      </c>
      <c r="L207" t="s">
        <v>119</v>
      </c>
      <c r="M207" t="s">
        <v>43</v>
      </c>
      <c r="N207" t="s">
        <v>1133</v>
      </c>
      <c r="O207" t="s">
        <v>2450</v>
      </c>
      <c r="P207">
        <v>-29</v>
      </c>
      <c r="Q207">
        <v>24</v>
      </c>
      <c r="R207" t="s">
        <v>2451</v>
      </c>
      <c r="S207" t="s">
        <v>2452</v>
      </c>
    </row>
    <row r="208" spans="1:19" x14ac:dyDescent="0.3">
      <c r="A208">
        <v>205</v>
      </c>
      <c r="B208" t="s">
        <v>2453</v>
      </c>
      <c r="C208" t="s">
        <v>2454</v>
      </c>
      <c r="D208" t="s">
        <v>2455</v>
      </c>
      <c r="E208">
        <v>239</v>
      </c>
      <c r="F208">
        <v>500</v>
      </c>
      <c r="G208" t="s">
        <v>2456</v>
      </c>
      <c r="H208" t="s">
        <v>1602</v>
      </c>
      <c r="I208" t="s">
        <v>1603</v>
      </c>
      <c r="J208" t="s">
        <v>1461</v>
      </c>
      <c r="K208" t="s">
        <v>2457</v>
      </c>
      <c r="L208" t="s">
        <v>2453</v>
      </c>
      <c r="M208" t="s">
        <v>946</v>
      </c>
      <c r="N208" t="s">
        <v>48</v>
      </c>
      <c r="O208" t="s">
        <v>2458</v>
      </c>
      <c r="P208">
        <v>-54.5</v>
      </c>
      <c r="Q208">
        <v>-37</v>
      </c>
      <c r="R208" t="s">
        <v>2459</v>
      </c>
      <c r="S208" t="s">
        <v>2460</v>
      </c>
    </row>
    <row r="209" spans="1:19" x14ac:dyDescent="0.3">
      <c r="A209">
        <v>116</v>
      </c>
      <c r="B209" t="s">
        <v>139</v>
      </c>
      <c r="C209" t="s">
        <v>138</v>
      </c>
      <c r="D209" t="s">
        <v>2461</v>
      </c>
      <c r="E209">
        <v>410</v>
      </c>
      <c r="F209">
        <v>82</v>
      </c>
      <c r="G209" t="s">
        <v>140</v>
      </c>
      <c r="H209" t="s">
        <v>2462</v>
      </c>
      <c r="I209" t="s">
        <v>2463</v>
      </c>
      <c r="J209" t="s">
        <v>2132</v>
      </c>
      <c r="K209" t="s">
        <v>2464</v>
      </c>
      <c r="L209" t="s">
        <v>2465</v>
      </c>
      <c r="M209" t="s">
        <v>20</v>
      </c>
      <c r="N209" t="s">
        <v>1259</v>
      </c>
      <c r="O209" t="s">
        <v>2466</v>
      </c>
      <c r="P209">
        <v>37</v>
      </c>
      <c r="Q209">
        <v>127.5</v>
      </c>
      <c r="R209" t="s">
        <v>2467</v>
      </c>
      <c r="S209" t="s">
        <v>2468</v>
      </c>
    </row>
    <row r="210" spans="1:19" x14ac:dyDescent="0.3">
      <c r="A210">
        <v>206</v>
      </c>
      <c r="B210" t="s">
        <v>348</v>
      </c>
      <c r="C210" t="s">
        <v>347</v>
      </c>
      <c r="D210" t="s">
        <v>2469</v>
      </c>
      <c r="E210">
        <v>728</v>
      </c>
      <c r="F210">
        <v>211</v>
      </c>
      <c r="G210" t="s">
        <v>349</v>
      </c>
      <c r="H210" t="s">
        <v>2470</v>
      </c>
      <c r="I210" t="s">
        <v>2471</v>
      </c>
      <c r="J210" t="s">
        <v>1461</v>
      </c>
      <c r="K210" t="s">
        <v>2472</v>
      </c>
      <c r="L210" t="s">
        <v>348</v>
      </c>
      <c r="M210" t="s">
        <v>43</v>
      </c>
      <c r="N210" t="s">
        <v>938</v>
      </c>
      <c r="O210" t="s">
        <v>2473</v>
      </c>
      <c r="P210">
        <v>7</v>
      </c>
      <c r="Q210">
        <v>30</v>
      </c>
      <c r="R210" t="s">
        <v>2474</v>
      </c>
      <c r="S210" t="s">
        <v>2475</v>
      </c>
    </row>
    <row r="211" spans="1:19" x14ac:dyDescent="0.3">
      <c r="A211">
        <v>207</v>
      </c>
      <c r="B211" t="s">
        <v>143</v>
      </c>
      <c r="C211" t="s">
        <v>142</v>
      </c>
      <c r="D211" t="s">
        <v>2476</v>
      </c>
      <c r="E211">
        <v>724</v>
      </c>
      <c r="F211">
        <v>34</v>
      </c>
      <c r="G211" t="s">
        <v>144</v>
      </c>
      <c r="H211" t="s">
        <v>890</v>
      </c>
      <c r="I211" t="s">
        <v>891</v>
      </c>
      <c r="J211" t="s">
        <v>892</v>
      </c>
      <c r="K211" t="s">
        <v>2477</v>
      </c>
      <c r="L211" t="s">
        <v>2478</v>
      </c>
      <c r="M211" t="s">
        <v>57</v>
      </c>
      <c r="N211" t="s">
        <v>905</v>
      </c>
      <c r="O211" t="s">
        <v>2479</v>
      </c>
      <c r="P211">
        <v>40</v>
      </c>
      <c r="Q211">
        <v>-4</v>
      </c>
      <c r="R211" t="s">
        <v>2480</v>
      </c>
      <c r="S211" t="s">
        <v>2481</v>
      </c>
    </row>
    <row r="212" spans="1:19" x14ac:dyDescent="0.3">
      <c r="A212">
        <v>208</v>
      </c>
      <c r="B212" t="s">
        <v>258</v>
      </c>
      <c r="C212" t="s">
        <v>257</v>
      </c>
      <c r="D212" t="s">
        <v>2482</v>
      </c>
      <c r="E212">
        <v>144</v>
      </c>
      <c r="F212">
        <v>94</v>
      </c>
      <c r="G212" t="s">
        <v>259</v>
      </c>
      <c r="H212" t="s">
        <v>2483</v>
      </c>
      <c r="I212" t="s">
        <v>2484</v>
      </c>
      <c r="J212" t="s">
        <v>2485</v>
      </c>
      <c r="K212" t="s">
        <v>2486</v>
      </c>
      <c r="L212" t="s">
        <v>2487</v>
      </c>
      <c r="M212" t="s">
        <v>20</v>
      </c>
      <c r="N212" t="s">
        <v>882</v>
      </c>
      <c r="O212" t="s">
        <v>2488</v>
      </c>
      <c r="P212">
        <v>7</v>
      </c>
      <c r="Q212">
        <v>81</v>
      </c>
      <c r="R212" t="s">
        <v>2489</v>
      </c>
      <c r="S212" t="s">
        <v>2490</v>
      </c>
    </row>
    <row r="213" spans="1:19" x14ac:dyDescent="0.3">
      <c r="A213">
        <v>209</v>
      </c>
      <c r="B213" t="s">
        <v>152</v>
      </c>
      <c r="C213" t="s">
        <v>151</v>
      </c>
      <c r="D213" t="s">
        <v>2491</v>
      </c>
      <c r="E213">
        <v>729</v>
      </c>
      <c r="F213">
        <v>249</v>
      </c>
      <c r="G213" t="s">
        <v>153</v>
      </c>
      <c r="H213" t="s">
        <v>2492</v>
      </c>
      <c r="I213" t="s">
        <v>2493</v>
      </c>
      <c r="J213" t="s">
        <v>2494</v>
      </c>
      <c r="K213" t="s">
        <v>2495</v>
      </c>
      <c r="L213" t="s">
        <v>2496</v>
      </c>
      <c r="M213" t="s">
        <v>43</v>
      </c>
      <c r="N213" t="s">
        <v>915</v>
      </c>
      <c r="O213" t="s">
        <v>2497</v>
      </c>
      <c r="P213">
        <v>15</v>
      </c>
      <c r="Q213">
        <v>30</v>
      </c>
      <c r="R213" t="s">
        <v>2498</v>
      </c>
      <c r="S213" t="s">
        <v>2499</v>
      </c>
    </row>
    <row r="214" spans="1:19" x14ac:dyDescent="0.3">
      <c r="A214">
        <v>210</v>
      </c>
      <c r="B214" t="s">
        <v>630</v>
      </c>
      <c r="C214" t="s">
        <v>629</v>
      </c>
      <c r="D214" t="s">
        <v>2500</v>
      </c>
      <c r="E214">
        <v>740</v>
      </c>
      <c r="F214">
        <v>597</v>
      </c>
      <c r="G214" t="s">
        <v>631</v>
      </c>
      <c r="H214" t="s">
        <v>2501</v>
      </c>
      <c r="I214" t="s">
        <v>2502</v>
      </c>
      <c r="J214" t="s">
        <v>922</v>
      </c>
      <c r="K214" t="s">
        <v>2503</v>
      </c>
      <c r="L214" t="s">
        <v>630</v>
      </c>
      <c r="M214" t="s">
        <v>946</v>
      </c>
      <c r="N214" t="s">
        <v>48</v>
      </c>
      <c r="O214" t="s">
        <v>2504</v>
      </c>
      <c r="P214">
        <v>4</v>
      </c>
      <c r="Q214">
        <v>-56</v>
      </c>
      <c r="R214" t="s">
        <v>2505</v>
      </c>
      <c r="S214" t="s">
        <v>2506</v>
      </c>
    </row>
    <row r="215" spans="1:19" x14ac:dyDescent="0.3">
      <c r="A215">
        <v>211</v>
      </c>
      <c r="B215" t="s">
        <v>2507</v>
      </c>
      <c r="C215" t="s">
        <v>2508</v>
      </c>
      <c r="D215" t="s">
        <v>2509</v>
      </c>
      <c r="E215">
        <v>744</v>
      </c>
      <c r="F215">
        <v>47</v>
      </c>
      <c r="G215" t="s">
        <v>2510</v>
      </c>
      <c r="H215" t="s">
        <v>1140</v>
      </c>
      <c r="I215" t="s">
        <v>1141</v>
      </c>
      <c r="J215" t="s">
        <v>1142</v>
      </c>
      <c r="K215" t="s">
        <v>2511</v>
      </c>
      <c r="L215" t="s">
        <v>2512</v>
      </c>
      <c r="M215" t="s">
        <v>57</v>
      </c>
      <c r="N215" t="s">
        <v>895</v>
      </c>
      <c r="O215" t="s">
        <v>2513</v>
      </c>
      <c r="P215">
        <v>78</v>
      </c>
      <c r="Q215">
        <v>20</v>
      </c>
      <c r="R215" t="s">
        <v>2514</v>
      </c>
      <c r="S215" t="s">
        <v>2515</v>
      </c>
    </row>
    <row r="216" spans="1:19" x14ac:dyDescent="0.3">
      <c r="A216">
        <v>212</v>
      </c>
      <c r="B216" t="s">
        <v>2516</v>
      </c>
      <c r="C216" t="s">
        <v>596</v>
      </c>
      <c r="D216" t="s">
        <v>2517</v>
      </c>
      <c r="E216">
        <v>748</v>
      </c>
      <c r="F216">
        <v>268</v>
      </c>
      <c r="G216" t="s">
        <v>598</v>
      </c>
      <c r="H216" t="s">
        <v>2518</v>
      </c>
      <c r="I216" t="s">
        <v>2519</v>
      </c>
      <c r="J216" t="s">
        <v>2520</v>
      </c>
      <c r="K216" t="s">
        <v>2521</v>
      </c>
      <c r="L216" t="s">
        <v>2516</v>
      </c>
      <c r="M216" t="s">
        <v>43</v>
      </c>
      <c r="N216" t="s">
        <v>1133</v>
      </c>
      <c r="O216" t="s">
        <v>2522</v>
      </c>
      <c r="P216">
        <v>-26.5</v>
      </c>
      <c r="Q216">
        <v>31.5</v>
      </c>
      <c r="R216" t="s">
        <v>2523</v>
      </c>
      <c r="S216" t="s">
        <v>2524</v>
      </c>
    </row>
    <row r="217" spans="1:19" x14ac:dyDescent="0.3">
      <c r="A217">
        <v>213</v>
      </c>
      <c r="B217" t="s">
        <v>351</v>
      </c>
      <c r="C217" t="s">
        <v>350</v>
      </c>
      <c r="D217" t="s">
        <v>2525</v>
      </c>
      <c r="E217">
        <v>752</v>
      </c>
      <c r="F217">
        <v>46</v>
      </c>
      <c r="G217" t="s">
        <v>352</v>
      </c>
      <c r="H217" t="s">
        <v>2526</v>
      </c>
      <c r="I217" t="s">
        <v>2527</v>
      </c>
      <c r="J217" t="s">
        <v>1142</v>
      </c>
      <c r="K217" t="s">
        <v>2528</v>
      </c>
      <c r="L217" t="s">
        <v>2529</v>
      </c>
      <c r="M217" t="s">
        <v>57</v>
      </c>
      <c r="N217" t="s">
        <v>895</v>
      </c>
      <c r="O217" t="s">
        <v>2530</v>
      </c>
      <c r="P217">
        <v>62</v>
      </c>
      <c r="Q217">
        <v>15</v>
      </c>
      <c r="R217" t="s">
        <v>2531</v>
      </c>
      <c r="S217" t="s">
        <v>2532</v>
      </c>
    </row>
    <row r="218" spans="1:19" x14ac:dyDescent="0.3">
      <c r="A218">
        <v>214</v>
      </c>
      <c r="B218" t="s">
        <v>401</v>
      </c>
      <c r="C218" t="s">
        <v>400</v>
      </c>
      <c r="D218" t="s">
        <v>2533</v>
      </c>
      <c r="E218">
        <v>756</v>
      </c>
      <c r="F218">
        <v>41</v>
      </c>
      <c r="G218" t="s">
        <v>402</v>
      </c>
      <c r="H218" t="s">
        <v>1863</v>
      </c>
      <c r="I218" t="s">
        <v>1864</v>
      </c>
      <c r="J218" t="s">
        <v>1865</v>
      </c>
      <c r="K218" t="s">
        <v>2534</v>
      </c>
      <c r="L218" t="s">
        <v>2535</v>
      </c>
      <c r="M218" t="s">
        <v>57</v>
      </c>
      <c r="N218" t="s">
        <v>1005</v>
      </c>
      <c r="O218" t="s">
        <v>2536</v>
      </c>
      <c r="P218">
        <v>47</v>
      </c>
      <c r="Q218">
        <v>8</v>
      </c>
      <c r="R218" t="s">
        <v>2537</v>
      </c>
      <c r="S218" t="s">
        <v>2538</v>
      </c>
    </row>
    <row r="219" spans="1:19" x14ac:dyDescent="0.3">
      <c r="A219">
        <v>215</v>
      </c>
      <c r="B219" t="s">
        <v>255</v>
      </c>
      <c r="C219" t="s">
        <v>254</v>
      </c>
      <c r="D219" t="s">
        <v>2539</v>
      </c>
      <c r="E219">
        <v>760</v>
      </c>
      <c r="F219">
        <v>963</v>
      </c>
      <c r="G219" t="s">
        <v>256</v>
      </c>
      <c r="H219" t="s">
        <v>2540</v>
      </c>
      <c r="I219" t="s">
        <v>2541</v>
      </c>
      <c r="J219" t="s">
        <v>1838</v>
      </c>
      <c r="K219" t="s">
        <v>2542</v>
      </c>
      <c r="L219" t="s">
        <v>2543</v>
      </c>
      <c r="M219" t="s">
        <v>20</v>
      </c>
      <c r="N219" t="s">
        <v>982</v>
      </c>
      <c r="O219" t="s">
        <v>2544</v>
      </c>
      <c r="P219">
        <v>35</v>
      </c>
      <c r="Q219">
        <v>38</v>
      </c>
      <c r="R219" t="s">
        <v>2545</v>
      </c>
      <c r="S219" t="s">
        <v>2546</v>
      </c>
    </row>
    <row r="220" spans="1:19" x14ac:dyDescent="0.3">
      <c r="A220">
        <v>216</v>
      </c>
      <c r="B220" t="s">
        <v>244</v>
      </c>
      <c r="C220" t="s">
        <v>243</v>
      </c>
      <c r="D220" t="s">
        <v>2547</v>
      </c>
      <c r="E220">
        <v>158</v>
      </c>
      <c r="F220">
        <v>886</v>
      </c>
      <c r="G220" t="s">
        <v>245</v>
      </c>
      <c r="H220" t="s">
        <v>2548</v>
      </c>
      <c r="I220" t="s">
        <v>2549</v>
      </c>
      <c r="J220" t="s">
        <v>922</v>
      </c>
      <c r="K220" t="s">
        <v>2550</v>
      </c>
      <c r="L220" t="s">
        <v>2551</v>
      </c>
      <c r="M220" t="s">
        <v>20</v>
      </c>
      <c r="N220" t="s">
        <v>1259</v>
      </c>
      <c r="O220" t="s">
        <v>2552</v>
      </c>
      <c r="P220">
        <v>23.5</v>
      </c>
      <c r="Q220">
        <v>121</v>
      </c>
      <c r="R220" t="s">
        <v>2553</v>
      </c>
      <c r="S220" t="s">
        <v>2554</v>
      </c>
    </row>
    <row r="221" spans="1:19" x14ac:dyDescent="0.3">
      <c r="A221">
        <v>217</v>
      </c>
      <c r="B221" t="s">
        <v>381</v>
      </c>
      <c r="C221" t="s">
        <v>380</v>
      </c>
      <c r="D221" t="s">
        <v>2555</v>
      </c>
      <c r="E221">
        <v>762</v>
      </c>
      <c r="F221">
        <v>992</v>
      </c>
      <c r="G221" t="s">
        <v>382</v>
      </c>
      <c r="H221" t="s">
        <v>2556</v>
      </c>
      <c r="I221" t="s">
        <v>2557</v>
      </c>
      <c r="J221" t="s">
        <v>2350</v>
      </c>
      <c r="K221" t="s">
        <v>2558</v>
      </c>
      <c r="L221" t="s">
        <v>2559</v>
      </c>
      <c r="M221" t="s">
        <v>20</v>
      </c>
      <c r="N221" t="s">
        <v>1773</v>
      </c>
      <c r="O221" t="s">
        <v>2560</v>
      </c>
      <c r="P221">
        <v>39</v>
      </c>
      <c r="Q221">
        <v>71</v>
      </c>
      <c r="R221" t="s">
        <v>2561</v>
      </c>
      <c r="S221" t="s">
        <v>2562</v>
      </c>
    </row>
    <row r="222" spans="1:19" x14ac:dyDescent="0.3">
      <c r="A222">
        <v>218</v>
      </c>
      <c r="B222" t="s">
        <v>110</v>
      </c>
      <c r="C222" t="s">
        <v>109</v>
      </c>
      <c r="D222" t="s">
        <v>2563</v>
      </c>
      <c r="E222">
        <v>834</v>
      </c>
      <c r="F222">
        <v>255</v>
      </c>
      <c r="G222" t="s">
        <v>111</v>
      </c>
      <c r="H222" t="s">
        <v>2564</v>
      </c>
      <c r="I222" t="s">
        <v>2565</v>
      </c>
      <c r="J222" t="s">
        <v>2566</v>
      </c>
      <c r="K222" t="s">
        <v>2567</v>
      </c>
      <c r="L222" t="s">
        <v>110</v>
      </c>
      <c r="M222" t="s">
        <v>43</v>
      </c>
      <c r="N222" t="s">
        <v>1162</v>
      </c>
      <c r="O222" t="s">
        <v>2568</v>
      </c>
      <c r="P222">
        <v>-6</v>
      </c>
      <c r="Q222">
        <v>35</v>
      </c>
      <c r="R222" t="s">
        <v>2569</v>
      </c>
      <c r="S222" t="s">
        <v>2570</v>
      </c>
    </row>
    <row r="223" spans="1:19" x14ac:dyDescent="0.3">
      <c r="A223">
        <v>219</v>
      </c>
      <c r="B223" t="s">
        <v>102</v>
      </c>
      <c r="C223" t="s">
        <v>101</v>
      </c>
      <c r="D223" t="s">
        <v>2571</v>
      </c>
      <c r="E223">
        <v>764</v>
      </c>
      <c r="F223">
        <v>66</v>
      </c>
      <c r="G223" t="s">
        <v>103</v>
      </c>
      <c r="H223" t="s">
        <v>2572</v>
      </c>
      <c r="I223" t="s">
        <v>2573</v>
      </c>
      <c r="J223" t="s">
        <v>2574</v>
      </c>
      <c r="K223" t="s">
        <v>2575</v>
      </c>
      <c r="L223" t="s">
        <v>2576</v>
      </c>
      <c r="M223" t="s">
        <v>20</v>
      </c>
      <c r="N223" t="s">
        <v>1171</v>
      </c>
      <c r="O223" t="s">
        <v>2577</v>
      </c>
      <c r="P223">
        <v>15</v>
      </c>
      <c r="Q223">
        <v>100</v>
      </c>
      <c r="R223" t="s">
        <v>2578</v>
      </c>
      <c r="S223" t="s">
        <v>2579</v>
      </c>
    </row>
    <row r="224" spans="1:19" x14ac:dyDescent="0.3">
      <c r="A224">
        <v>220</v>
      </c>
      <c r="B224" t="s">
        <v>398</v>
      </c>
      <c r="C224" t="s">
        <v>397</v>
      </c>
      <c r="D224" t="s">
        <v>2580</v>
      </c>
      <c r="E224">
        <v>768</v>
      </c>
      <c r="F224">
        <v>228</v>
      </c>
      <c r="G224" t="s">
        <v>2581</v>
      </c>
      <c r="H224" t="s">
        <v>1077</v>
      </c>
      <c r="I224" t="s">
        <v>1078</v>
      </c>
      <c r="J224" t="s">
        <v>1079</v>
      </c>
      <c r="K224" t="s">
        <v>2582</v>
      </c>
      <c r="L224" t="s">
        <v>398</v>
      </c>
      <c r="M224" t="s">
        <v>43</v>
      </c>
      <c r="N224" t="s">
        <v>1082</v>
      </c>
      <c r="O224" t="s">
        <v>2583</v>
      </c>
      <c r="P224">
        <v>8</v>
      </c>
      <c r="Q224">
        <v>1.16666666</v>
      </c>
      <c r="R224" t="s">
        <v>2584</v>
      </c>
      <c r="S224" t="s">
        <v>2585</v>
      </c>
    </row>
    <row r="225" spans="1:19" x14ac:dyDescent="0.3">
      <c r="A225">
        <v>221</v>
      </c>
      <c r="B225" t="s">
        <v>834</v>
      </c>
      <c r="C225" t="s">
        <v>833</v>
      </c>
      <c r="D225" t="s">
        <v>2586</v>
      </c>
      <c r="E225">
        <v>772</v>
      </c>
      <c r="F225">
        <v>690</v>
      </c>
      <c r="H225" t="s">
        <v>1303</v>
      </c>
      <c r="I225" t="s">
        <v>2091</v>
      </c>
      <c r="J225" t="s">
        <v>922</v>
      </c>
      <c r="K225" t="s">
        <v>2587</v>
      </c>
      <c r="L225" t="s">
        <v>834</v>
      </c>
      <c r="M225" t="s">
        <v>239</v>
      </c>
      <c r="N225" t="s">
        <v>924</v>
      </c>
      <c r="O225" t="s">
        <v>2588</v>
      </c>
      <c r="P225">
        <v>-9</v>
      </c>
      <c r="Q225">
        <v>-172</v>
      </c>
      <c r="R225" t="s">
        <v>2589</v>
      </c>
      <c r="S225" t="s">
        <v>2590</v>
      </c>
    </row>
    <row r="226" spans="1:19" x14ac:dyDescent="0.3">
      <c r="A226">
        <v>222</v>
      </c>
      <c r="B226" t="s">
        <v>713</v>
      </c>
      <c r="C226" t="s">
        <v>712</v>
      </c>
      <c r="D226" t="s">
        <v>2591</v>
      </c>
      <c r="E226">
        <v>776</v>
      </c>
      <c r="F226">
        <v>676</v>
      </c>
      <c r="G226" t="s">
        <v>2592</v>
      </c>
      <c r="H226" t="s">
        <v>2593</v>
      </c>
      <c r="I226" t="s">
        <v>2594</v>
      </c>
      <c r="J226" t="s">
        <v>922</v>
      </c>
      <c r="K226" t="s">
        <v>2595</v>
      </c>
      <c r="L226" t="s">
        <v>713</v>
      </c>
      <c r="M226" t="s">
        <v>239</v>
      </c>
      <c r="N226" t="s">
        <v>924</v>
      </c>
      <c r="O226" t="s">
        <v>2596</v>
      </c>
      <c r="P226">
        <v>-20</v>
      </c>
      <c r="Q226">
        <v>-175</v>
      </c>
      <c r="R226" t="s">
        <v>2597</v>
      </c>
      <c r="S226" t="s">
        <v>2598</v>
      </c>
    </row>
    <row r="227" spans="1:19" x14ac:dyDescent="0.3">
      <c r="A227">
        <v>223</v>
      </c>
      <c r="B227" t="s">
        <v>2599</v>
      </c>
      <c r="C227" t="s">
        <v>577</v>
      </c>
      <c r="D227" t="s">
        <v>2600</v>
      </c>
      <c r="E227">
        <v>780</v>
      </c>
      <c r="F227">
        <f>1-868</f>
        <v>-867</v>
      </c>
      <c r="G227" t="s">
        <v>2601</v>
      </c>
      <c r="H227" t="s">
        <v>2602</v>
      </c>
      <c r="I227" t="s">
        <v>2603</v>
      </c>
      <c r="J227" t="s">
        <v>922</v>
      </c>
      <c r="K227" t="s">
        <v>2604</v>
      </c>
      <c r="L227" t="s">
        <v>578</v>
      </c>
      <c r="M227" t="s">
        <v>946</v>
      </c>
      <c r="N227" t="s">
        <v>947</v>
      </c>
      <c r="O227" t="s">
        <v>2605</v>
      </c>
      <c r="P227">
        <v>11</v>
      </c>
      <c r="Q227">
        <v>-61</v>
      </c>
      <c r="R227" t="s">
        <v>2606</v>
      </c>
      <c r="S227" t="s">
        <v>2607</v>
      </c>
    </row>
    <row r="228" spans="1:19" x14ac:dyDescent="0.3">
      <c r="A228">
        <v>224</v>
      </c>
      <c r="B228" t="s">
        <v>323</v>
      </c>
      <c r="C228" t="s">
        <v>322</v>
      </c>
      <c r="D228" t="s">
        <v>2608</v>
      </c>
      <c r="E228">
        <v>788</v>
      </c>
      <c r="F228">
        <v>216</v>
      </c>
      <c r="G228" t="s">
        <v>324</v>
      </c>
      <c r="H228" t="s">
        <v>2609</v>
      </c>
      <c r="I228" t="s">
        <v>2610</v>
      </c>
      <c r="J228" t="s">
        <v>2611</v>
      </c>
      <c r="K228" t="s">
        <v>2612</v>
      </c>
      <c r="L228" t="s">
        <v>2613</v>
      </c>
      <c r="M228" t="s">
        <v>43</v>
      </c>
      <c r="N228" t="s">
        <v>915</v>
      </c>
      <c r="O228" t="s">
        <v>2614</v>
      </c>
      <c r="P228">
        <v>34</v>
      </c>
      <c r="Q228">
        <v>9</v>
      </c>
      <c r="R228" t="s">
        <v>2615</v>
      </c>
      <c r="S228" t="s">
        <v>2616</v>
      </c>
    </row>
    <row r="229" spans="1:19" x14ac:dyDescent="0.3">
      <c r="A229">
        <v>225</v>
      </c>
      <c r="B229" t="s">
        <v>93</v>
      </c>
      <c r="C229" t="s">
        <v>92</v>
      </c>
      <c r="D229" t="s">
        <v>2617</v>
      </c>
      <c r="E229">
        <v>792</v>
      </c>
      <c r="F229">
        <v>90</v>
      </c>
      <c r="G229" t="s">
        <v>94</v>
      </c>
      <c r="H229" t="s">
        <v>2618</v>
      </c>
      <c r="I229" t="s">
        <v>2619</v>
      </c>
      <c r="J229" t="s">
        <v>2620</v>
      </c>
      <c r="K229" t="s">
        <v>2621</v>
      </c>
      <c r="L229" t="s">
        <v>2622</v>
      </c>
      <c r="M229" t="s">
        <v>20</v>
      </c>
      <c r="N229" t="s">
        <v>982</v>
      </c>
      <c r="O229" t="s">
        <v>2623</v>
      </c>
      <c r="P229">
        <v>39</v>
      </c>
      <c r="Q229">
        <v>35</v>
      </c>
      <c r="R229" t="s">
        <v>2624</v>
      </c>
      <c r="S229" t="s">
        <v>2625</v>
      </c>
    </row>
    <row r="230" spans="1:19" x14ac:dyDescent="0.3">
      <c r="A230">
        <v>226</v>
      </c>
      <c r="B230" t="s">
        <v>435</v>
      </c>
      <c r="C230" t="s">
        <v>434</v>
      </c>
      <c r="D230" t="s">
        <v>2626</v>
      </c>
      <c r="E230">
        <v>795</v>
      </c>
      <c r="F230">
        <v>993</v>
      </c>
      <c r="G230" t="s">
        <v>436</v>
      </c>
      <c r="H230" t="s">
        <v>2627</v>
      </c>
      <c r="I230" t="s">
        <v>2628</v>
      </c>
      <c r="J230" t="s">
        <v>2629</v>
      </c>
      <c r="K230" t="s">
        <v>2630</v>
      </c>
      <c r="L230" t="s">
        <v>2631</v>
      </c>
      <c r="M230" t="s">
        <v>20</v>
      </c>
      <c r="N230" t="s">
        <v>1773</v>
      </c>
      <c r="O230" t="s">
        <v>2632</v>
      </c>
      <c r="P230">
        <v>40</v>
      </c>
      <c r="Q230">
        <v>60</v>
      </c>
      <c r="R230" t="s">
        <v>2633</v>
      </c>
      <c r="S230" t="s">
        <v>2634</v>
      </c>
    </row>
    <row r="231" spans="1:19" x14ac:dyDescent="0.3">
      <c r="A231">
        <v>227</v>
      </c>
      <c r="B231" t="s">
        <v>2635</v>
      </c>
      <c r="C231" t="s">
        <v>762</v>
      </c>
      <c r="D231" t="s">
        <v>2636</v>
      </c>
      <c r="E231">
        <v>796</v>
      </c>
      <c r="F231">
        <f>1-649</f>
        <v>-648</v>
      </c>
      <c r="G231" t="s">
        <v>764</v>
      </c>
      <c r="H231" t="s">
        <v>920</v>
      </c>
      <c r="I231" t="s">
        <v>1114</v>
      </c>
      <c r="J231" t="s">
        <v>922</v>
      </c>
      <c r="K231" t="s">
        <v>2637</v>
      </c>
      <c r="L231" t="s">
        <v>763</v>
      </c>
      <c r="M231" t="s">
        <v>946</v>
      </c>
      <c r="N231" t="s">
        <v>947</v>
      </c>
      <c r="O231" t="s">
        <v>2638</v>
      </c>
      <c r="P231">
        <v>21.75</v>
      </c>
      <c r="Q231">
        <v>-71.583333330000002</v>
      </c>
      <c r="R231" t="s">
        <v>2639</v>
      </c>
      <c r="S231" t="s">
        <v>2640</v>
      </c>
    </row>
    <row r="232" spans="1:19" x14ac:dyDescent="0.3">
      <c r="A232">
        <v>228</v>
      </c>
      <c r="B232" t="s">
        <v>813</v>
      </c>
      <c r="C232" t="s">
        <v>812</v>
      </c>
      <c r="D232" t="s">
        <v>2641</v>
      </c>
      <c r="E232">
        <v>798</v>
      </c>
      <c r="F232">
        <v>688</v>
      </c>
      <c r="G232" t="s">
        <v>814</v>
      </c>
      <c r="H232" t="s">
        <v>995</v>
      </c>
      <c r="I232" t="s">
        <v>996</v>
      </c>
      <c r="J232" t="s">
        <v>922</v>
      </c>
      <c r="K232" t="s">
        <v>2642</v>
      </c>
      <c r="L232" t="s">
        <v>813</v>
      </c>
      <c r="M232" t="s">
        <v>239</v>
      </c>
      <c r="N232" t="s">
        <v>924</v>
      </c>
      <c r="O232" t="s">
        <v>2643</v>
      </c>
      <c r="P232">
        <v>-8</v>
      </c>
      <c r="Q232">
        <v>178</v>
      </c>
      <c r="R232" t="s">
        <v>2644</v>
      </c>
      <c r="S232" t="s">
        <v>2645</v>
      </c>
    </row>
    <row r="233" spans="1:19" x14ac:dyDescent="0.3">
      <c r="A233">
        <v>229</v>
      </c>
      <c r="B233" t="s">
        <v>147</v>
      </c>
      <c r="C233" t="s">
        <v>146</v>
      </c>
      <c r="D233" t="s">
        <v>2646</v>
      </c>
      <c r="E233">
        <v>800</v>
      </c>
      <c r="F233">
        <v>256</v>
      </c>
      <c r="G233" t="s">
        <v>148</v>
      </c>
      <c r="H233" t="s">
        <v>2647</v>
      </c>
      <c r="I233" t="s">
        <v>2648</v>
      </c>
      <c r="J233" t="s">
        <v>2649</v>
      </c>
      <c r="K233" t="s">
        <v>2650</v>
      </c>
      <c r="L233" t="s">
        <v>147</v>
      </c>
      <c r="M233" t="s">
        <v>43</v>
      </c>
      <c r="N233" t="s">
        <v>1162</v>
      </c>
      <c r="O233" t="s">
        <v>2651</v>
      </c>
      <c r="P233">
        <v>1</v>
      </c>
      <c r="Q233">
        <v>32</v>
      </c>
      <c r="R233" t="s">
        <v>2652</v>
      </c>
      <c r="S233" t="s">
        <v>2653</v>
      </c>
    </row>
    <row r="234" spans="1:19" x14ac:dyDescent="0.3">
      <c r="A234">
        <v>230</v>
      </c>
      <c r="B234" t="s">
        <v>174</v>
      </c>
      <c r="C234" t="s">
        <v>173</v>
      </c>
      <c r="D234" t="s">
        <v>2654</v>
      </c>
      <c r="E234">
        <v>804</v>
      </c>
      <c r="F234">
        <v>380</v>
      </c>
      <c r="G234" t="s">
        <v>175</v>
      </c>
      <c r="H234" t="s">
        <v>2655</v>
      </c>
      <c r="I234" t="s">
        <v>2656</v>
      </c>
      <c r="J234" t="s">
        <v>2657</v>
      </c>
      <c r="K234" t="s">
        <v>2658</v>
      </c>
      <c r="L234" t="s">
        <v>2659</v>
      </c>
      <c r="M234" t="s">
        <v>57</v>
      </c>
      <c r="N234" t="s">
        <v>1058</v>
      </c>
      <c r="O234" t="s">
        <v>2660</v>
      </c>
      <c r="P234">
        <v>49</v>
      </c>
      <c r="Q234">
        <v>32</v>
      </c>
      <c r="R234" t="s">
        <v>2661</v>
      </c>
      <c r="S234" t="s">
        <v>2662</v>
      </c>
    </row>
    <row r="235" spans="1:19" x14ac:dyDescent="0.3">
      <c r="A235">
        <v>231</v>
      </c>
      <c r="B235" t="s">
        <v>388</v>
      </c>
      <c r="C235" t="s">
        <v>387</v>
      </c>
      <c r="D235" t="s">
        <v>2663</v>
      </c>
      <c r="E235">
        <v>784</v>
      </c>
      <c r="F235">
        <v>971</v>
      </c>
      <c r="G235" t="s">
        <v>389</v>
      </c>
      <c r="H235" t="s">
        <v>2664</v>
      </c>
      <c r="I235" t="s">
        <v>2665</v>
      </c>
      <c r="J235" t="s">
        <v>2666</v>
      </c>
      <c r="K235" t="s">
        <v>2667</v>
      </c>
      <c r="L235" t="s">
        <v>2668</v>
      </c>
      <c r="M235" t="s">
        <v>20</v>
      </c>
      <c r="N235" t="s">
        <v>982</v>
      </c>
      <c r="O235" t="s">
        <v>2669</v>
      </c>
      <c r="P235">
        <v>24</v>
      </c>
      <c r="Q235">
        <v>54</v>
      </c>
      <c r="R235" t="s">
        <v>2670</v>
      </c>
      <c r="S235" t="s">
        <v>2671</v>
      </c>
    </row>
    <row r="236" spans="1:19" x14ac:dyDescent="0.3">
      <c r="A236">
        <v>232</v>
      </c>
      <c r="B236" t="s">
        <v>106</v>
      </c>
      <c r="C236" t="s">
        <v>105</v>
      </c>
      <c r="D236" t="s">
        <v>2672</v>
      </c>
      <c r="E236">
        <v>826</v>
      </c>
      <c r="F236">
        <v>44</v>
      </c>
      <c r="G236" t="s">
        <v>107</v>
      </c>
      <c r="H236" t="s">
        <v>1602</v>
      </c>
      <c r="I236" t="s">
        <v>1603</v>
      </c>
      <c r="J236" t="s">
        <v>1461</v>
      </c>
      <c r="K236" t="s">
        <v>2673</v>
      </c>
      <c r="L236" t="s">
        <v>106</v>
      </c>
      <c r="M236" t="s">
        <v>57</v>
      </c>
      <c r="N236" t="s">
        <v>895</v>
      </c>
      <c r="O236" t="s">
        <v>2674</v>
      </c>
      <c r="P236">
        <v>54</v>
      </c>
      <c r="Q236">
        <v>-2</v>
      </c>
      <c r="R236" t="s">
        <v>2675</v>
      </c>
      <c r="S236" t="s">
        <v>2676</v>
      </c>
    </row>
    <row r="237" spans="1:19" x14ac:dyDescent="0.3">
      <c r="A237">
        <v>233</v>
      </c>
      <c r="B237" t="s">
        <v>28</v>
      </c>
      <c r="C237" t="s">
        <v>27</v>
      </c>
      <c r="D237" t="s">
        <v>855</v>
      </c>
      <c r="E237">
        <v>840</v>
      </c>
      <c r="F237">
        <v>1</v>
      </c>
      <c r="G237" t="s">
        <v>2677</v>
      </c>
      <c r="H237" t="s">
        <v>920</v>
      </c>
      <c r="I237" t="s">
        <v>1114</v>
      </c>
      <c r="J237" t="s">
        <v>922</v>
      </c>
      <c r="K237" t="s">
        <v>2678</v>
      </c>
      <c r="L237" t="s">
        <v>28</v>
      </c>
      <c r="M237" t="s">
        <v>946</v>
      </c>
      <c r="N237" t="s">
        <v>1090</v>
      </c>
      <c r="O237" t="s">
        <v>2679</v>
      </c>
      <c r="P237">
        <v>38</v>
      </c>
      <c r="Q237">
        <v>-97</v>
      </c>
      <c r="R237" t="s">
        <v>2680</v>
      </c>
      <c r="S237" t="s">
        <v>2681</v>
      </c>
    </row>
    <row r="238" spans="1:19" x14ac:dyDescent="0.3">
      <c r="A238">
        <v>234</v>
      </c>
      <c r="B238" t="s">
        <v>2682</v>
      </c>
      <c r="C238" t="s">
        <v>2683</v>
      </c>
      <c r="D238" t="s">
        <v>2684</v>
      </c>
      <c r="E238">
        <v>581</v>
      </c>
      <c r="F238">
        <v>1</v>
      </c>
      <c r="H238" t="s">
        <v>920</v>
      </c>
      <c r="I238" t="s">
        <v>1114</v>
      </c>
      <c r="J238" t="s">
        <v>922</v>
      </c>
      <c r="K238" t="s">
        <v>2678</v>
      </c>
      <c r="L238" t="s">
        <v>2682</v>
      </c>
      <c r="M238" t="s">
        <v>946</v>
      </c>
      <c r="N238" t="s">
        <v>1090</v>
      </c>
      <c r="O238" t="s">
        <v>2685</v>
      </c>
      <c r="P238">
        <v>0</v>
      </c>
      <c r="Q238">
        <v>0</v>
      </c>
      <c r="R238" t="s">
        <v>2686</v>
      </c>
      <c r="S238" t="s">
        <v>2687</v>
      </c>
    </row>
    <row r="239" spans="1:19" x14ac:dyDescent="0.3">
      <c r="A239">
        <v>235</v>
      </c>
      <c r="B239" t="s">
        <v>506</v>
      </c>
      <c r="C239" t="s">
        <v>505</v>
      </c>
      <c r="D239" t="s">
        <v>2688</v>
      </c>
      <c r="E239">
        <v>858</v>
      </c>
      <c r="F239">
        <v>598</v>
      </c>
      <c r="G239" t="s">
        <v>507</v>
      </c>
      <c r="H239" t="s">
        <v>2689</v>
      </c>
      <c r="I239" t="s">
        <v>2690</v>
      </c>
      <c r="J239" t="s">
        <v>922</v>
      </c>
      <c r="K239" t="s">
        <v>2691</v>
      </c>
      <c r="L239" t="s">
        <v>506</v>
      </c>
      <c r="M239" t="s">
        <v>946</v>
      </c>
      <c r="N239" t="s">
        <v>48</v>
      </c>
      <c r="O239" t="s">
        <v>2692</v>
      </c>
      <c r="P239">
        <v>-33</v>
      </c>
      <c r="Q239">
        <v>-56</v>
      </c>
      <c r="R239" t="s">
        <v>2693</v>
      </c>
      <c r="S239" t="s">
        <v>2694</v>
      </c>
    </row>
    <row r="240" spans="1:19" x14ac:dyDescent="0.3">
      <c r="A240">
        <v>236</v>
      </c>
      <c r="B240" t="s">
        <v>194</v>
      </c>
      <c r="C240" t="s">
        <v>193</v>
      </c>
      <c r="D240" t="s">
        <v>2695</v>
      </c>
      <c r="E240">
        <v>860</v>
      </c>
      <c r="F240">
        <v>998</v>
      </c>
      <c r="G240" t="s">
        <v>195</v>
      </c>
      <c r="H240" t="s">
        <v>2696</v>
      </c>
      <c r="I240" t="s">
        <v>2697</v>
      </c>
      <c r="J240" t="s">
        <v>1770</v>
      </c>
      <c r="K240" t="s">
        <v>2698</v>
      </c>
      <c r="L240" t="s">
        <v>2699</v>
      </c>
      <c r="M240" t="s">
        <v>20</v>
      </c>
      <c r="N240" t="s">
        <v>1773</v>
      </c>
      <c r="O240" t="s">
        <v>2700</v>
      </c>
      <c r="P240">
        <v>41</v>
      </c>
      <c r="Q240">
        <v>64</v>
      </c>
      <c r="R240" t="s">
        <v>2701</v>
      </c>
      <c r="S240" t="s">
        <v>2702</v>
      </c>
    </row>
    <row r="241" spans="1:19" x14ac:dyDescent="0.3">
      <c r="A241">
        <v>237</v>
      </c>
      <c r="B241" t="s">
        <v>665</v>
      </c>
      <c r="C241" t="s">
        <v>664</v>
      </c>
      <c r="D241" t="s">
        <v>2703</v>
      </c>
      <c r="E241">
        <v>548</v>
      </c>
      <c r="F241">
        <v>678</v>
      </c>
      <c r="G241" t="s">
        <v>2704</v>
      </c>
      <c r="H241" t="s">
        <v>2705</v>
      </c>
      <c r="I241" t="s">
        <v>2706</v>
      </c>
      <c r="J241" t="s">
        <v>2707</v>
      </c>
      <c r="K241" t="s">
        <v>2708</v>
      </c>
      <c r="L241" t="s">
        <v>665</v>
      </c>
      <c r="M241" t="s">
        <v>239</v>
      </c>
      <c r="N241" t="s">
        <v>1479</v>
      </c>
      <c r="O241" t="s">
        <v>2709</v>
      </c>
      <c r="P241">
        <v>-16</v>
      </c>
      <c r="Q241">
        <v>167</v>
      </c>
      <c r="R241" t="s">
        <v>2710</v>
      </c>
      <c r="S241" t="s">
        <v>2711</v>
      </c>
    </row>
    <row r="242" spans="1:19" x14ac:dyDescent="0.3">
      <c r="A242">
        <v>238</v>
      </c>
      <c r="B242" t="s">
        <v>2712</v>
      </c>
      <c r="C242" t="s">
        <v>836</v>
      </c>
      <c r="D242" t="s">
        <v>2713</v>
      </c>
      <c r="E242">
        <v>336</v>
      </c>
      <c r="F242">
        <v>379</v>
      </c>
      <c r="G242" t="s">
        <v>837</v>
      </c>
      <c r="H242" t="s">
        <v>890</v>
      </c>
      <c r="I242" t="s">
        <v>891</v>
      </c>
      <c r="J242" t="s">
        <v>892</v>
      </c>
      <c r="K242" t="s">
        <v>2714</v>
      </c>
      <c r="L242" t="s">
        <v>2715</v>
      </c>
      <c r="M242" t="s">
        <v>57</v>
      </c>
      <c r="N242" t="s">
        <v>905</v>
      </c>
      <c r="O242" t="s">
        <v>2716</v>
      </c>
      <c r="P242">
        <v>41.9</v>
      </c>
      <c r="Q242">
        <v>12.45</v>
      </c>
      <c r="R242" t="s">
        <v>2717</v>
      </c>
      <c r="S242" t="s">
        <v>2718</v>
      </c>
    </row>
    <row r="243" spans="1:19" x14ac:dyDescent="0.3">
      <c r="A243">
        <v>239</v>
      </c>
      <c r="B243" t="s">
        <v>223</v>
      </c>
      <c r="C243" t="s">
        <v>222</v>
      </c>
      <c r="D243" t="s">
        <v>2719</v>
      </c>
      <c r="E243">
        <v>862</v>
      </c>
      <c r="F243">
        <v>58</v>
      </c>
      <c r="G243" t="s">
        <v>224</v>
      </c>
      <c r="H243" t="s">
        <v>2720</v>
      </c>
      <c r="I243" t="s">
        <v>2721</v>
      </c>
      <c r="J243" t="s">
        <v>2722</v>
      </c>
      <c r="K243" t="s">
        <v>2723</v>
      </c>
      <c r="L243" t="s">
        <v>223</v>
      </c>
      <c r="M243" t="s">
        <v>946</v>
      </c>
      <c r="N243" t="s">
        <v>48</v>
      </c>
      <c r="O243" t="s">
        <v>2724</v>
      </c>
      <c r="P243">
        <v>8</v>
      </c>
      <c r="Q243">
        <v>-66</v>
      </c>
      <c r="R243" t="s">
        <v>2725</v>
      </c>
      <c r="S243" t="s">
        <v>2726</v>
      </c>
    </row>
    <row r="244" spans="1:19" x14ac:dyDescent="0.3">
      <c r="A244">
        <v>240</v>
      </c>
      <c r="B244" t="s">
        <v>85</v>
      </c>
      <c r="C244" t="s">
        <v>84</v>
      </c>
      <c r="D244" t="s">
        <v>2727</v>
      </c>
      <c r="E244">
        <v>704</v>
      </c>
      <c r="F244">
        <v>84</v>
      </c>
      <c r="G244" t="s">
        <v>86</v>
      </c>
      <c r="H244" t="s">
        <v>2728</v>
      </c>
      <c r="I244" t="s">
        <v>2729</v>
      </c>
      <c r="J244" t="s">
        <v>2730</v>
      </c>
      <c r="K244" t="s">
        <v>2731</v>
      </c>
      <c r="L244" t="s">
        <v>2732</v>
      </c>
      <c r="M244" t="s">
        <v>20</v>
      </c>
      <c r="N244" t="s">
        <v>1171</v>
      </c>
      <c r="O244" t="s">
        <v>2733</v>
      </c>
      <c r="P244">
        <v>16.166666660000001</v>
      </c>
      <c r="Q244">
        <v>107.83333333</v>
      </c>
      <c r="R244" t="s">
        <v>2734</v>
      </c>
      <c r="S244" t="s">
        <v>2735</v>
      </c>
    </row>
    <row r="245" spans="1:19" x14ac:dyDescent="0.3">
      <c r="A245">
        <v>241</v>
      </c>
      <c r="B245" t="s">
        <v>2736</v>
      </c>
      <c r="C245" t="s">
        <v>793</v>
      </c>
      <c r="D245" t="s">
        <v>2737</v>
      </c>
      <c r="E245">
        <v>92</v>
      </c>
      <c r="F245">
        <f>1-284</f>
        <v>-283</v>
      </c>
      <c r="G245" t="s">
        <v>795</v>
      </c>
      <c r="H245" t="s">
        <v>920</v>
      </c>
      <c r="I245" t="s">
        <v>1114</v>
      </c>
      <c r="J245" t="s">
        <v>922</v>
      </c>
      <c r="K245" t="s">
        <v>2738</v>
      </c>
      <c r="L245" t="s">
        <v>794</v>
      </c>
      <c r="M245" t="s">
        <v>946</v>
      </c>
      <c r="N245" t="s">
        <v>947</v>
      </c>
      <c r="O245" t="s">
        <v>2739</v>
      </c>
      <c r="P245">
        <v>18.431383</v>
      </c>
      <c r="Q245">
        <v>-64.623050000000006</v>
      </c>
      <c r="R245" t="s">
        <v>2740</v>
      </c>
      <c r="S245" t="s">
        <v>2741</v>
      </c>
    </row>
    <row r="246" spans="1:19" x14ac:dyDescent="0.3">
      <c r="A246">
        <v>242</v>
      </c>
      <c r="B246" t="s">
        <v>2742</v>
      </c>
      <c r="C246" t="s">
        <v>723</v>
      </c>
      <c r="D246" t="s">
        <v>2743</v>
      </c>
      <c r="E246">
        <v>850</v>
      </c>
      <c r="F246">
        <f>1-340</f>
        <v>-339</v>
      </c>
      <c r="G246" t="s">
        <v>725</v>
      </c>
      <c r="H246" t="s">
        <v>920</v>
      </c>
      <c r="I246" t="s">
        <v>1114</v>
      </c>
      <c r="J246" t="s">
        <v>922</v>
      </c>
      <c r="K246" t="s">
        <v>2744</v>
      </c>
      <c r="L246" t="s">
        <v>724</v>
      </c>
      <c r="M246" t="s">
        <v>946</v>
      </c>
      <c r="N246" t="s">
        <v>947</v>
      </c>
      <c r="O246" t="s">
        <v>2745</v>
      </c>
      <c r="P246">
        <v>18.34</v>
      </c>
      <c r="Q246">
        <v>-64.930000000000007</v>
      </c>
      <c r="R246" t="s">
        <v>2746</v>
      </c>
      <c r="S246" t="s">
        <v>2747</v>
      </c>
    </row>
    <row r="247" spans="1:19" x14ac:dyDescent="0.3">
      <c r="A247">
        <v>243</v>
      </c>
      <c r="B247" t="s">
        <v>2748</v>
      </c>
      <c r="C247" t="s">
        <v>808</v>
      </c>
      <c r="D247" t="s">
        <v>2749</v>
      </c>
      <c r="E247">
        <v>876</v>
      </c>
      <c r="F247">
        <v>681</v>
      </c>
      <c r="G247" t="s">
        <v>2750</v>
      </c>
      <c r="H247" t="s">
        <v>1501</v>
      </c>
      <c r="I247" t="s">
        <v>1502</v>
      </c>
      <c r="J247" t="s">
        <v>1503</v>
      </c>
      <c r="K247" t="s">
        <v>2751</v>
      </c>
      <c r="L247" t="s">
        <v>2752</v>
      </c>
      <c r="M247" t="s">
        <v>239</v>
      </c>
      <c r="N247" t="s">
        <v>924</v>
      </c>
      <c r="O247" t="s">
        <v>2753</v>
      </c>
      <c r="P247">
        <v>-13.3</v>
      </c>
      <c r="Q247">
        <v>-176.2</v>
      </c>
      <c r="R247" t="s">
        <v>2754</v>
      </c>
      <c r="S247" t="s">
        <v>2755</v>
      </c>
    </row>
    <row r="248" spans="1:19" x14ac:dyDescent="0.3">
      <c r="A248">
        <v>244</v>
      </c>
      <c r="B248" t="s">
        <v>636</v>
      </c>
      <c r="C248" t="s">
        <v>635</v>
      </c>
      <c r="D248" t="s">
        <v>2756</v>
      </c>
      <c r="E248">
        <v>732</v>
      </c>
      <c r="F248">
        <v>212</v>
      </c>
      <c r="G248" t="s">
        <v>2757</v>
      </c>
      <c r="H248" t="s">
        <v>2032</v>
      </c>
      <c r="I248" t="s">
        <v>2758</v>
      </c>
      <c r="J248" t="s">
        <v>2032</v>
      </c>
      <c r="K248" t="s">
        <v>2759</v>
      </c>
      <c r="L248" t="s">
        <v>2760</v>
      </c>
      <c r="M248" t="s">
        <v>43</v>
      </c>
      <c r="N248" t="s">
        <v>915</v>
      </c>
      <c r="O248" t="s">
        <v>2761</v>
      </c>
      <c r="P248">
        <v>24.5</v>
      </c>
      <c r="Q248">
        <v>-13</v>
      </c>
      <c r="R248" t="s">
        <v>2762</v>
      </c>
      <c r="S248" t="s">
        <v>2763</v>
      </c>
    </row>
    <row r="249" spans="1:19" x14ac:dyDescent="0.3">
      <c r="A249">
        <v>245</v>
      </c>
      <c r="B249" t="s">
        <v>204</v>
      </c>
      <c r="C249" t="s">
        <v>203</v>
      </c>
      <c r="D249" t="s">
        <v>2764</v>
      </c>
      <c r="E249">
        <v>887</v>
      </c>
      <c r="F249">
        <v>967</v>
      </c>
      <c r="G249" t="s">
        <v>205</v>
      </c>
      <c r="H249" t="s">
        <v>2765</v>
      </c>
      <c r="I249" t="s">
        <v>2766</v>
      </c>
      <c r="J249" t="s">
        <v>1700</v>
      </c>
      <c r="K249" t="s">
        <v>2767</v>
      </c>
      <c r="L249" t="s">
        <v>2768</v>
      </c>
      <c r="M249" t="s">
        <v>20</v>
      </c>
      <c r="N249" t="s">
        <v>982</v>
      </c>
      <c r="O249" t="s">
        <v>2769</v>
      </c>
      <c r="P249">
        <v>15</v>
      </c>
      <c r="Q249">
        <v>48</v>
      </c>
      <c r="R249" t="s">
        <v>2770</v>
      </c>
      <c r="S249" t="s">
        <v>2771</v>
      </c>
    </row>
    <row r="250" spans="1:19" x14ac:dyDescent="0.3">
      <c r="A250">
        <v>246</v>
      </c>
      <c r="B250" t="s">
        <v>267</v>
      </c>
      <c r="C250" t="s">
        <v>266</v>
      </c>
      <c r="D250" t="s">
        <v>2772</v>
      </c>
      <c r="E250">
        <v>894</v>
      </c>
      <c r="F250">
        <v>260</v>
      </c>
      <c r="G250" t="s">
        <v>268</v>
      </c>
      <c r="H250" t="s">
        <v>2773</v>
      </c>
      <c r="I250" t="s">
        <v>2774</v>
      </c>
      <c r="J250" t="s">
        <v>2775</v>
      </c>
      <c r="K250" t="s">
        <v>2776</v>
      </c>
      <c r="L250" t="s">
        <v>267</v>
      </c>
      <c r="M250" t="s">
        <v>43</v>
      </c>
      <c r="N250" t="s">
        <v>1162</v>
      </c>
      <c r="O250" t="s">
        <v>2777</v>
      </c>
      <c r="P250">
        <v>-15</v>
      </c>
      <c r="Q250">
        <v>30</v>
      </c>
      <c r="R250" t="s">
        <v>2778</v>
      </c>
      <c r="S250" t="s">
        <v>2779</v>
      </c>
    </row>
    <row r="251" spans="1:19" x14ac:dyDescent="0.3">
      <c r="A251">
        <v>247</v>
      </c>
      <c r="B251" t="s">
        <v>305</v>
      </c>
      <c r="C251" t="s">
        <v>304</v>
      </c>
      <c r="D251" t="s">
        <v>2780</v>
      </c>
      <c r="E251">
        <v>716</v>
      </c>
      <c r="F251">
        <v>263</v>
      </c>
      <c r="G251" t="s">
        <v>306</v>
      </c>
      <c r="H251" t="s">
        <v>2781</v>
      </c>
      <c r="I251" t="s">
        <v>2782</v>
      </c>
      <c r="J251" t="s">
        <v>922</v>
      </c>
      <c r="K251" t="s">
        <v>2783</v>
      </c>
      <c r="L251" t="s">
        <v>305</v>
      </c>
      <c r="M251" t="s">
        <v>43</v>
      </c>
      <c r="N251" t="s">
        <v>1162</v>
      </c>
      <c r="O251" t="s">
        <v>2784</v>
      </c>
      <c r="P251">
        <v>-20</v>
      </c>
      <c r="Q251">
        <v>30</v>
      </c>
      <c r="R251" t="s">
        <v>2785</v>
      </c>
      <c r="S251" t="s">
        <v>2786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population - copia</vt:lpstr>
      <vt:lpstr>countries</vt:lpstr>
      <vt:lpstr>countries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Ogalde</cp:lastModifiedBy>
  <dcterms:created xsi:type="dcterms:W3CDTF">2023-06-22T22:32:11Z</dcterms:created>
  <dcterms:modified xsi:type="dcterms:W3CDTF">2023-06-23T00:18:01Z</dcterms:modified>
</cp:coreProperties>
</file>